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safraser/Desktop/"/>
    </mc:Choice>
  </mc:AlternateContent>
  <xr:revisionPtr revIDLastSave="0" documentId="8_{9BAF20CB-2B36-B643-AADB-6DB78622AEE4}" xr6:coauthVersionLast="47" xr6:coauthVersionMax="47" xr10:uidLastSave="{00000000-0000-0000-0000-000000000000}"/>
  <bookViews>
    <workbookView xWindow="1660" yWindow="4240" windowWidth="28800" windowHeight="16340" xr2:uid="{00000000-000D-0000-FFFF-FFFF00000000}"/>
  </bookViews>
  <sheets>
    <sheet name="Crowdfunding" sheetId="1" r:id="rId1"/>
    <sheet name="Sheet1" sheetId="3" r:id="rId2"/>
    <sheet name="Sheet2" sheetId="4" r:id="rId3"/>
    <sheet name="Sheet3" sheetId="5" r:id="rId4"/>
    <sheet name="Sheet4" sheetId="6" r:id="rId5"/>
    <sheet name="Sheet5" sheetId="7" r:id="rId6"/>
  </sheets>
  <externalReferences>
    <externalReference r:id="rId7"/>
  </externalReferences>
  <definedNames>
    <definedName name="_xlnm._FilterDatabase" localSheetId="0" hidden="1">Crowdfunding!$A$1:$R$1</definedName>
  </definedNames>
  <calcPr calcId="191029"/>
  <pivotCaches>
    <pivotCache cacheId="0" r:id="rId8"/>
    <pivotCache cacheId="1" r:id="rId9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7" l="1"/>
  <c r="K6" i="7"/>
  <c r="H7" i="7"/>
  <c r="K7" i="7"/>
  <c r="H8" i="7"/>
  <c r="K8" i="7"/>
  <c r="H9" i="7"/>
  <c r="K9" i="7"/>
  <c r="H10" i="7"/>
  <c r="K10" i="7"/>
  <c r="H11" i="7"/>
  <c r="K11" i="7"/>
  <c r="B2" i="6"/>
  <c r="E2" i="6" s="1"/>
  <c r="C2" i="6"/>
  <c r="G2" i="6" s="1"/>
  <c r="D2" i="6"/>
  <c r="B3" i="6"/>
  <c r="E3" i="6" s="1"/>
  <c r="C3" i="6"/>
  <c r="G3" i="6" s="1"/>
  <c r="D3" i="6"/>
  <c r="H3" i="6" s="1"/>
  <c r="B4" i="6"/>
  <c r="E4" i="6" s="1"/>
  <c r="F4" i="6" s="1"/>
  <c r="C4" i="6"/>
  <c r="G4" i="6" s="1"/>
  <c r="D4" i="6"/>
  <c r="B5" i="6"/>
  <c r="C5" i="6"/>
  <c r="E5" i="6" s="1"/>
  <c r="D5" i="6"/>
  <c r="H5" i="6" s="1"/>
  <c r="B6" i="6"/>
  <c r="C6" i="6"/>
  <c r="D6" i="6"/>
  <c r="E6" i="6"/>
  <c r="F6" i="6" s="1"/>
  <c r="B7" i="6"/>
  <c r="C7" i="6"/>
  <c r="D7" i="6"/>
  <c r="B8" i="6"/>
  <c r="E8" i="6" s="1"/>
  <c r="C8" i="6"/>
  <c r="D8" i="6"/>
  <c r="B9" i="6"/>
  <c r="E9" i="6" s="1"/>
  <c r="H9" i="6" s="1"/>
  <c r="C9" i="6"/>
  <c r="G9" i="6" s="1"/>
  <c r="D9" i="6"/>
  <c r="B10" i="6"/>
  <c r="E10" i="6" s="1"/>
  <c r="C10" i="6"/>
  <c r="D10" i="6"/>
  <c r="B11" i="6"/>
  <c r="E11" i="6" s="1"/>
  <c r="C11" i="6"/>
  <c r="G11" i="6" s="1"/>
  <c r="D11" i="6"/>
  <c r="H11" i="6" s="1"/>
  <c r="B12" i="6"/>
  <c r="C12" i="6"/>
  <c r="E12" i="6" s="1"/>
  <c r="F12" i="6" s="1"/>
  <c r="D12" i="6"/>
  <c r="H12" i="6" s="1"/>
  <c r="B13" i="6"/>
  <c r="C13" i="6"/>
  <c r="D13" i="6"/>
  <c r="E13" i="6" s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13" i="6" l="1"/>
  <c r="G13" i="6"/>
  <c r="H10" i="6"/>
  <c r="H8" i="6"/>
  <c r="G8" i="6"/>
  <c r="G10" i="6"/>
  <c r="F5" i="6"/>
  <c r="G5" i="6"/>
  <c r="H2" i="6"/>
  <c r="H4" i="6"/>
  <c r="F8" i="6"/>
  <c r="E7" i="6"/>
  <c r="G7" i="6" s="1"/>
  <c r="F9" i="6"/>
  <c r="F2" i="6"/>
  <c r="F10" i="6"/>
  <c r="H13" i="6"/>
  <c r="G12" i="6"/>
  <c r="F11" i="6"/>
  <c r="F3" i="6"/>
  <c r="H6" i="6"/>
  <c r="G6" i="6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H7" i="6" l="1"/>
  <c r="F7" i="6"/>
</calcChain>
</file>

<file path=xl/sharedStrings.xml><?xml version="1.0" encoding="utf-8"?>
<sst xmlns="http://schemas.openxmlformats.org/spreadsheetml/2006/main" count="7066" uniqueCount="2113">
  <si>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</si>
  <si>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</si>
  <si>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</si>
  <si>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</si>
  <si>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</si>
  <si>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</si>
  <si>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</si>
  <si>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</si>
  <si>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</si>
  <si>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</si>
  <si>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</si>
  <si>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</si>
  <si>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</si>
  <si>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</si>
  <si>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</si>
  <si>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</si>
  <si>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</si>
  <si>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</si>
  <si>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</si>
  <si>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</si>
  <si>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</si>
  <si>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</si>
  <si>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</si>
  <si>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</si>
  <si>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</si>
  <si>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</si>
  <si>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</si>
  <si>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</si>
  <si>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</si>
  <si>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</si>
  <si>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</si>
  <si>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</si>
  <si>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</si>
  <si>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</si>
  <si>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</si>
  <si>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</si>
  <si>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</si>
  <si>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</si>
  <si>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</si>
  <si>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</si>
  <si>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</si>
  <si>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</si>
  <si>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</si>
  <si>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</si>
  <si>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</si>
  <si>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</si>
  <si>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</si>
  <si>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</si>
  <si>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</si>
  <si>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</si>
  <si>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</si>
  <si>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</si>
  <si>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</si>
  <si>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</si>
  <si>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</si>
  <si>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</si>
  <si>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</si>
  <si>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</si>
  <si>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</si>
  <si>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</si>
  <si>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</si>
  <si>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</si>
  <si>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</si>
  <si>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</si>
  <si>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</si>
  <si>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</si>
  <si>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</si>
  <si>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</si>
  <si>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</si>
  <si>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</si>
  <si>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</si>
  <si>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</si>
  <si>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</si>
  <si>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</si>
  <si>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</si>
  <si>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</si>
  <si>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</si>
  <si>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</si>
  <si>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</si>
  <si>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</si>
  <si>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</si>
  <si>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</si>
  <si>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</si>
  <si>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</si>
  <si>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</si>
  <si>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</si>
  <si>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</si>
  <si>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</si>
  <si>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</si>
  <si>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</si>
  <si>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</si>
  <si>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</si>
  <si>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</si>
  <si>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</si>
  <si>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</si>
  <si>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</si>
  <si>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</si>
  <si>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</si>
  <si>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</si>
  <si>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</si>
  <si>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</si>
  <si>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</si>
  <si>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</si>
  <si>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</si>
  <si>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</si>
  <si>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</si>
  <si>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</si>
  <si>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</si>
  <si>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</si>
  <si>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</si>
  <si>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</si>
  <si>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</si>
  <si>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</si>
  <si>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</si>
  <si>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</si>
  <si>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</si>
  <si>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</si>
  <si>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</si>
  <si>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</si>
  <si>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</si>
  <si>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</si>
  <si>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</si>
  <si>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</si>
  <si>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</si>
  <si>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</si>
  <si>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</si>
  <si>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</si>
  <si>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</si>
  <si>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</si>
  <si>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</si>
  <si>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</si>
  <si>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</si>
  <si>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</si>
  <si>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</si>
  <si>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</si>
  <si>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</si>
  <si>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</si>
  <si>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</si>
  <si>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</si>
  <si>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</si>
  <si>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</si>
  <si>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</si>
  <si>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</si>
  <si>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</si>
  <si>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</si>
  <si>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</si>
  <si>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</si>
  <si>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</si>
  <si>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</si>
  <si>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</si>
  <si>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</si>
  <si>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</si>
  <si>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</si>
  <si>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</si>
  <si>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</si>
  <si>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</si>
  <si>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</si>
  <si>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</si>
  <si>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</si>
  <si>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</si>
  <si>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</si>
  <si>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</si>
  <si>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</si>
  <si>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</si>
  <si>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</si>
  <si>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</si>
  <si>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</si>
  <si>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</si>
  <si>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</si>
  <si>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</si>
  <si>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</si>
  <si>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</si>
  <si>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</si>
  <si>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</si>
  <si>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</si>
  <si>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</si>
  <si>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</si>
  <si>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</si>
  <si>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</si>
  <si>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</si>
  <si>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</si>
  <si>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</si>
  <si>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</si>
  <si>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</si>
  <si>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</si>
  <si>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</si>
  <si>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</si>
  <si>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</si>
  <si>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</si>
  <si>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</si>
  <si>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</si>
  <si>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</si>
  <si>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</si>
  <si>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</si>
  <si>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</si>
  <si>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</si>
  <si>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</si>
  <si>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</si>
  <si>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</si>
  <si>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</si>
  <si>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</si>
  <si>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</si>
  <si>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</si>
  <si>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</si>
  <si>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</si>
  <si>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</si>
  <si>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</si>
  <si>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</si>
  <si>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</si>
  <si>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</si>
  <si>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</si>
  <si>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</si>
  <si>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</si>
  <si>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</si>
  <si>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</si>
  <si>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</si>
  <si>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</si>
  <si>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</si>
  <si>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</si>
  <si>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</si>
  <si>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</si>
  <si>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</si>
  <si>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</si>
  <si>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</si>
  <si>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</si>
  <si>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</si>
  <si>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</si>
  <si>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</si>
  <si>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</si>
  <si>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</si>
  <si>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</si>
  <si>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</si>
  <si>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</si>
  <si>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</si>
  <si>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</si>
  <si>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</si>
  <si>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</si>
  <si>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</si>
  <si>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</si>
  <si>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</si>
  <si>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</si>
  <si>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</si>
  <si>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</si>
  <si>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</si>
  <si>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</si>
  <si>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</si>
  <si>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</si>
  <si>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</si>
  <si>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</si>
  <si>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</si>
  <si>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</si>
  <si>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</si>
  <si>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</si>
  <si>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</si>
  <si>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</si>
  <si>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</si>
  <si>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</si>
  <si>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</si>
  <si>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</si>
  <si>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</si>
  <si>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</si>
  <si>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</si>
  <si>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</si>
  <si>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</si>
  <si>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</si>
  <si>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</si>
  <si>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</si>
  <si>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</si>
  <si>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</si>
  <si>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</si>
  <si>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</si>
  <si>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</si>
  <si>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</si>
  <si>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</si>
  <si>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</si>
  <si>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</si>
  <si>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</si>
  <si>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</si>
  <si>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</si>
  <si>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</si>
  <si>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</si>
  <si>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</si>
  <si>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</si>
  <si>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</si>
  <si>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</si>
  <si>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</si>
  <si>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</si>
  <si>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</si>
  <si>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</si>
  <si>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</si>
  <si>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</si>
  <si>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</si>
  <si>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</si>
  <si>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</si>
  <si>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</si>
  <si>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</si>
  <si>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</si>
  <si>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</si>
  <si>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</si>
  <si>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</si>
  <si>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</si>
  <si>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</si>
  <si>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</si>
  <si>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</si>
  <si>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</si>
  <si>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</si>
  <si>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</si>
  <si>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</si>
  <si>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</si>
  <si>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</si>
  <si>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</si>
  <si>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</si>
  <si>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</si>
  <si>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</si>
  <si>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</si>
  <si>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</si>
  <si>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</si>
  <si>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</si>
  <si>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</si>
  <si>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</si>
  <si>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</si>
  <si>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</si>
  <si>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</si>
  <si>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</si>
  <si>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</si>
  <si>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</si>
  <si>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</si>
  <si>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</si>
  <si>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</si>
  <si>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</si>
  <si>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</si>
  <si>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</si>
  <si>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</si>
  <si>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</si>
  <si>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</si>
  <si>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</si>
  <si>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</si>
  <si>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</si>
  <si>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</si>
  <si>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</si>
  <si>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</si>
  <si>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</si>
  <si>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</si>
  <si>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</si>
  <si>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</si>
  <si>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</si>
  <si>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</si>
  <si>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</si>
  <si>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</si>
  <si>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</si>
  <si>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</si>
  <si>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</si>
  <si>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</si>
  <si>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</si>
  <si>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</si>
  <si>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</si>
  <si>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</si>
  <si>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</si>
  <si>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</si>
  <si>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</si>
  <si>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</si>
  <si>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</si>
  <si>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</si>
  <si>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</si>
  <si>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</si>
  <si>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</si>
  <si>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</si>
  <si>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</si>
  <si>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</si>
  <si>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</si>
  <si>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</si>
  <si>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</si>
  <si>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</si>
  <si>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</si>
  <si>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</si>
  <si>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</si>
  <si>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</si>
  <si>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</si>
  <si>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</si>
  <si>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</si>
  <si>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</si>
  <si>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</si>
  <si>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</si>
  <si>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</si>
  <si>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</si>
  <si>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</si>
  <si>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</si>
  <si>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</si>
  <si>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</si>
  <si>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</si>
  <si>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</si>
  <si>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</si>
  <si>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</si>
  <si>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</si>
  <si>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</si>
  <si>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</si>
  <si>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</si>
  <si>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</si>
  <si>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</si>
  <si>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</si>
  <si>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</si>
  <si>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</si>
  <si>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</si>
  <si>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</si>
  <si>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</si>
  <si>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</si>
  <si>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</si>
  <si>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</si>
  <si>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</si>
  <si>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</si>
  <si>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</si>
  <si>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</si>
  <si>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</si>
  <si>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</si>
  <si>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</si>
  <si>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</si>
  <si>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</si>
  <si>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</si>
  <si>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</si>
  <si>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</si>
  <si>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</si>
  <si>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</si>
  <si>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</si>
  <si>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</si>
  <si>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</si>
  <si>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</si>
  <si>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</si>
  <si>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</si>
  <si>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</si>
  <si>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</si>
  <si>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</si>
  <si>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</si>
  <si>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</si>
  <si>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</si>
  <si>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</si>
  <si>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</si>
  <si>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</si>
  <si>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</si>
  <si>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</si>
  <si>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</si>
  <si>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</si>
  <si>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</si>
  <si>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</si>
  <si>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</si>
  <si>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</si>
  <si>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</si>
  <si>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</si>
  <si>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</si>
  <si>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</si>
  <si>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</si>
  <si>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</si>
  <si>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</si>
  <si>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</si>
  <si>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</si>
  <si>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</si>
  <si>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</si>
  <si>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</si>
  <si>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</si>
  <si>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</si>
  <si>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</si>
  <si>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</si>
  <si>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</si>
  <si>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</si>
  <si>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</si>
  <si>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</si>
  <si>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</si>
  <si>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</si>
  <si>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</si>
  <si>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</si>
  <si>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</si>
  <si>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</si>
  <si>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</si>
  <si>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</si>
  <si>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</si>
  <si>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</si>
  <si>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</si>
  <si>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</si>
  <si>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</si>
  <si>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</si>
  <si>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</si>
  <si>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</si>
  <si>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</si>
  <si>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</si>
  <si>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</si>
  <si>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</si>
  <si>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</si>
  <si>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</si>
  <si>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</si>
  <si>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</si>
  <si>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</si>
  <si>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</si>
  <si>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</si>
  <si>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</si>
  <si>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</si>
  <si>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</si>
  <si>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</si>
  <si>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</si>
  <si>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</si>
  <si>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</si>
  <si>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</si>
  <si>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</si>
  <si>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</si>
  <si>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</si>
  <si>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</si>
  <si>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</si>
  <si>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</si>
  <si>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</si>
  <si>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</si>
  <si>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</si>
  <si>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</si>
  <si>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</si>
  <si>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</si>
  <si>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</si>
  <si>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</si>
  <si>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</si>
  <si>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</si>
  <si>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</si>
  <si>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</si>
  <si>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</si>
  <si>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</si>
  <si>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</si>
  <si>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</si>
  <si>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</si>
  <si>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</si>
  <si>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</si>
  <si>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</si>
  <si>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</si>
  <si>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</si>
  <si>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</si>
  <si>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</si>
  <si>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</si>
  <si>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</si>
  <si>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</si>
  <si>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</si>
  <si>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</si>
  <si>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</si>
  <si>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</si>
  <si>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</si>
  <si>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</si>
  <si>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</si>
  <si>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</si>
  <si>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</si>
  <si>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</si>
  <si>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</si>
  <si>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</si>
  <si>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</si>
  <si>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</si>
  <si>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</si>
  <si>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</si>
  <si>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</si>
  <si>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</si>
  <si>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</si>
  <si>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</si>
  <si>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</si>
  <si>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</si>
  <si>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</si>
  <si>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</si>
  <si>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</si>
  <si>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</si>
  <si>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</si>
  <si>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</si>
  <si>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</si>
  <si>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</si>
  <si>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</si>
  <si>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</si>
  <si>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</si>
  <si>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</si>
  <si>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</si>
  <si>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</si>
  <si>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</si>
  <si>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</si>
  <si>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</si>
  <si>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</si>
  <si>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</si>
  <si>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</si>
  <si>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</si>
  <si>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</si>
  <si>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</si>
  <si>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</si>
  <si>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</si>
  <si>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</si>
  <si>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</si>
  <si>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</si>
  <si>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</si>
  <si>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</si>
  <si>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</si>
  <si>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</si>
  <si>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</si>
  <si>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</si>
  <si>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</si>
  <si>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</si>
  <si>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</si>
  <si>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</si>
  <si>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</si>
  <si>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</si>
  <si>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</si>
  <si>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</si>
  <si>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</si>
  <si>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</si>
  <si>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</si>
  <si>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</si>
  <si>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</si>
  <si>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</si>
  <si>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</si>
  <si>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</si>
  <si>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</si>
  <si>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</si>
  <si>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</si>
  <si>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</si>
  <si>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</si>
  <si>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</si>
  <si>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</si>
  <si>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</si>
  <si>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</si>
  <si>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</si>
  <si>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</si>
  <si>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</si>
  <si>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</si>
  <si>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</si>
  <si>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</si>
  <si>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</si>
  <si>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</si>
  <si>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</si>
  <si>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</si>
  <si>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</si>
  <si>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</si>
  <si>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</si>
  <si>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</si>
  <si>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</si>
  <si>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</si>
  <si>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</si>
  <si>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</si>
  <si>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</si>
  <si>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</si>
  <si>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</si>
  <si>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</si>
  <si>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</si>
  <si>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</si>
  <si>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</si>
  <si>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</si>
  <si>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</si>
  <si>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</si>
  <si>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</si>
  <si>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</si>
  <si>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</si>
  <si>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</si>
  <si>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</si>
  <si>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</si>
  <si>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</si>
  <si>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</si>
  <si>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</si>
  <si>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</si>
  <si>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</si>
  <si>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</si>
  <si>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</si>
  <si>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</si>
  <si>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</si>
  <si>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</si>
  <si>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</si>
  <si>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</si>
  <si>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</si>
  <si>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</si>
  <si>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</si>
  <si>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</si>
  <si>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</si>
  <si>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</si>
  <si>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</si>
  <si>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</si>
  <si>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</si>
  <si>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</si>
  <si>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</si>
  <si>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</si>
  <si>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</si>
  <si>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</si>
  <si>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</si>
  <si>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</si>
  <si>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</si>
  <si>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</si>
  <si>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</si>
  <si>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</si>
  <si>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</si>
  <si>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</si>
  <si>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</si>
  <si>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</si>
  <si>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</si>
  <si>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</si>
  <si>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</si>
  <si>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</si>
  <si>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</si>
  <si>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</si>
  <si>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</si>
  <si>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</si>
  <si>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</si>
  <si>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</si>
  <si>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</si>
  <si>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</si>
  <si>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</si>
  <si>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</si>
  <si>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</si>
  <si>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</si>
  <si>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</si>
  <si>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</si>
  <si>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</si>
  <si>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</si>
  <si>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</si>
  <si>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</si>
  <si>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</si>
  <si>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</si>
  <si>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</si>
  <si>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</si>
  <si>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</si>
  <si>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</si>
  <si>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</si>
  <si>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</si>
  <si>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</si>
  <si>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</si>
  <si>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</si>
  <si>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</si>
  <si>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</si>
  <si>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</si>
  <si>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</si>
  <si>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</si>
  <si>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</si>
  <si>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</si>
  <si>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</si>
  <si>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</si>
  <si>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</si>
  <si>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</si>
  <si>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</si>
  <si>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</si>
  <si>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</si>
  <si>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</si>
  <si>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</si>
  <si>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</si>
  <si>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</si>
  <si>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</si>
  <si>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</si>
  <si>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</si>
  <si>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</si>
  <si>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</si>
  <si>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</si>
  <si>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</si>
  <si>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</si>
  <si>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</si>
  <si>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</si>
  <si>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</si>
  <si>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</si>
  <si>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</si>
  <si>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</si>
  <si>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</si>
  <si>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</si>
  <si>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</si>
  <si>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</si>
  <si>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</si>
  <si>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</si>
  <si>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</si>
  <si>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</si>
  <si>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</si>
  <si>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</si>
  <si>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</si>
  <si>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</si>
  <si>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</si>
  <si>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</si>
  <si>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</si>
  <si>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</si>
  <si>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</si>
  <si>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</si>
  <si>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</si>
  <si>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</si>
  <si>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</si>
  <si>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</si>
  <si>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</si>
  <si>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</si>
  <si>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</si>
  <si>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</si>
  <si>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</si>
  <si>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</si>
  <si>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</si>
  <si>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</si>
  <si>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</si>
  <si>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</si>
  <si>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</si>
  <si>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</si>
  <si>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</si>
  <si>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</si>
  <si>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</si>
  <si>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</si>
  <si>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</si>
  <si>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</si>
  <si>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</si>
  <si>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</si>
  <si>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</si>
  <si>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</si>
  <si>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</si>
  <si>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</si>
  <si>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</si>
  <si>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</si>
  <si>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</si>
  <si>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</si>
  <si>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</si>
  <si>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</si>
  <si>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</si>
  <si>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</si>
  <si>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</si>
  <si>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</si>
  <si>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</si>
  <si>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</si>
  <si>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</si>
  <si>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</si>
  <si>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</si>
  <si>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</si>
  <si>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</si>
  <si>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</si>
  <si>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</si>
  <si>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</si>
  <si>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</si>
  <si>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</si>
  <si>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</si>
  <si>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</si>
  <si>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</si>
  <si>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</si>
  <si>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</si>
  <si>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</si>
  <si>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</si>
  <si>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</si>
  <si>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</si>
  <si>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</si>
  <si>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</si>
  <si>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</si>
  <si>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</si>
  <si>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</si>
  <si>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</si>
  <si>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</si>
  <si>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</si>
  <si>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</si>
  <si>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</si>
  <si>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</si>
  <si>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</si>
  <si>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</si>
  <si>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</si>
  <si>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</si>
  <si>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</si>
  <si>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</si>
  <si>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</si>
  <si>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</si>
  <si>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</si>
  <si>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</si>
  <si>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</si>
  <si>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</si>
  <si>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</si>
  <si>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</si>
  <si>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</si>
  <si>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</si>
  <si>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</si>
  <si>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</si>
  <si>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</si>
  <si>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</si>
  <si>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</si>
  <si>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</si>
  <si>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</si>
  <si>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</si>
  <si>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</si>
  <si>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</si>
  <si>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</si>
  <si>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</si>
  <si>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</si>
  <si>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</si>
  <si>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</si>
  <si>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</si>
  <si>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</si>
  <si>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</si>
  <si>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</si>
  <si>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</si>
  <si>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</si>
  <si>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</si>
  <si>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</si>
  <si>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</si>
  <si>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</si>
  <si>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</si>
  <si>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</si>
  <si>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</si>
  <si>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</si>
  <si>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</si>
  <si>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</si>
  <si>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</si>
  <si>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</si>
  <si>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</si>
  <si>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</si>
  <si>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</si>
  <si>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</si>
  <si>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</si>
  <si>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</si>
  <si>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</si>
  <si>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</si>
  <si>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</si>
  <si>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</si>
  <si>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</si>
  <si>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</si>
  <si>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</si>
  <si>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</si>
  <si>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</si>
  <si>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</si>
  <si>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</si>
  <si>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</si>
  <si>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</si>
  <si>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</si>
  <si>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</si>
  <si>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</si>
  <si>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</si>
  <si>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</si>
  <si>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</si>
  <si>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</si>
  <si>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</si>
  <si>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</si>
  <si>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</si>
  <si>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</si>
  <si>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</si>
  <si>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</si>
  <si>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</si>
  <si>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</si>
  <si>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</si>
  <si>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</si>
  <si>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</si>
  <si>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</si>
  <si>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</si>
  <si>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</si>
  <si>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</si>
  <si>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</si>
  <si>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</si>
  <si>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</si>
  <si>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</si>
  <si>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</si>
  <si>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</si>
  <si>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</si>
  <si>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</si>
  <si>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</si>
  <si>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</si>
  <si>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</si>
  <si>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</si>
  <si>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</si>
  <si>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</si>
  <si>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</si>
  <si>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</si>
  <si>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</si>
  <si>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</si>
  <si>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</si>
  <si>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</si>
  <si>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</si>
  <si>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</si>
  <si>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</si>
  <si>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</si>
  <si>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</si>
  <si>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</si>
  <si>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</si>
  <si>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</si>
  <si>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</si>
  <si>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</si>
  <si>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</si>
  <si>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</si>
  <si>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</si>
  <si>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</si>
  <si>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</si>
  <si>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</si>
  <si>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</si>
  <si>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</si>
  <si>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</si>
  <si>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</si>
  <si>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</si>
  <si>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</si>
  <si>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</si>
  <si>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</si>
  <si>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</si>
  <si>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</si>
  <si>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</si>
  <si>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</si>
  <si>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</si>
  <si>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</si>
  <si>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</si>
  <si>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</si>
  <si>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</si>
  <si>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</si>
  <si>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</si>
  <si>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</si>
  <si>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</si>
  <si>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</si>
  <si>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</si>
  <si>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</si>
  <si>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</si>
  <si>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</si>
  <si>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</si>
  <si>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</si>
  <si>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</si>
  <si>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</si>
  <si>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</si>
  <si>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</si>
  <si>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</si>
  <si>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</si>
  <si>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</si>
  <si>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</si>
  <si>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</si>
  <si>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</si>
  <si>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</si>
  <si>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</si>
  <si>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</si>
  <si>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</si>
  <si>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</si>
  <si>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</si>
  <si>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</si>
  <si>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</si>
  <si>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</si>
  <si>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</si>
  <si>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</si>
  <si>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</si>
  <si>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</si>
  <si>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</si>
  <si>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</si>
  <si>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</si>
  <si>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</si>
  <si>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</si>
  <si>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</si>
  <si>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</si>
  <si>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</si>
  <si>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</si>
  <si>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</si>
  <si>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</si>
  <si>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</si>
  <si>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</si>
  <si>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</si>
  <si>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</si>
  <si>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</si>
  <si>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</si>
  <si>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</si>
  <si>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</si>
  <si>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</si>
  <si>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</si>
  <si>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</si>
  <si>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</si>
  <si>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</si>
  <si>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</si>
  <si>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</si>
  <si>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</si>
  <si>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</si>
  <si>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</si>
  <si>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</si>
  <si>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</si>
  <si>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</si>
  <si>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</si>
  <si>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</si>
  <si>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</si>
  <si>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</si>
  <si>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</si>
  <si>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</si>
  <si>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</si>
  <si>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</si>
  <si>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</si>
  <si>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</si>
  <si>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</si>
  <si>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</si>
  <si>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</si>
  <si>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</si>
  <si>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</si>
  <si>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</si>
  <si>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</si>
  <si>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</si>
  <si>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</si>
  <si>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</si>
  <si>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</si>
  <si>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</si>
  <si>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</si>
  <si>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</si>
  <si>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</si>
  <si>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</si>
  <si>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</si>
  <si>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</si>
  <si>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</si>
  <si>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</si>
  <si>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</si>
  <si>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</si>
  <si>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</si>
  <si>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</si>
  <si>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</si>
  <si>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</si>
  <si>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</si>
  <si>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</si>
  <si>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</si>
  <si>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</si>
  <si>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</si>
  <si>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</si>
  <si>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</si>
  <si>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</si>
  <si>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</si>
  <si>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</si>
  <si>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</si>
  <si>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</si>
  <si>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</si>
  <si>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</si>
  <si>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</si>
  <si>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</si>
  <si>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</si>
  <si>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</si>
  <si>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</si>
  <si>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</si>
  <si>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</si>
  <si>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</si>
  <si>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</si>
  <si>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</si>
  <si>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</si>
  <si>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</si>
  <si>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</si>
  <si>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</si>
  <si>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</si>
  <si>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</si>
  <si>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</si>
  <si>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</si>
  <si>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</si>
  <si>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</si>
  <si>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</si>
  <si>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</si>
  <si>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</si>
  <si>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</si>
  <si>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</si>
  <si>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</si>
  <si>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</si>
  <si>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</si>
  <si>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</si>
  <si>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</si>
  <si>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</si>
  <si>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</si>
  <si>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</si>
  <si>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</si>
  <si>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</si>
  <si>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</si>
  <si>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</si>
  <si>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</si>
  <si>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</si>
  <si>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</si>
  <si>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</si>
  <si>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</si>
  <si>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</si>
  <si>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</si>
  <si>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</si>
  <si>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</si>
  <si>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</si>
  <si>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</si>
  <si>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</si>
  <si>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</si>
  <si>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</si>
  <si>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</si>
  <si>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</si>
  <si>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</si>
  <si>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</si>
  <si>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</si>
  <si>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</si>
  <si>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</si>
  <si>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</si>
  <si>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</si>
  <si>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</si>
  <si>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</si>
  <si>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</si>
  <si>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</si>
  <si>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</si>
  <si>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</si>
  <si>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</si>
  <si>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</si>
  <si>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</si>
  <si>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</si>
  <si>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</si>
  <si>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</si>
  <si>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</si>
  <si>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</si>
  <si>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</si>
  <si>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</si>
  <si>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</si>
  <si>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</si>
  <si>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</si>
  <si>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</si>
  <si>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</si>
  <si>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</si>
  <si>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</si>
  <si>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</si>
  <si>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</si>
  <si>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</si>
  <si>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</si>
  <si>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</si>
  <si>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</si>
  <si>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</si>
  <si>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</si>
  <si>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</si>
  <si>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</si>
  <si>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</si>
  <si>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</si>
  <si>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</si>
  <si>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</si>
  <si>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</si>
  <si>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</si>
  <si>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</si>
  <si>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</si>
  <si>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</si>
  <si>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</si>
  <si>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</si>
  <si>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</si>
  <si>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</si>
  <si>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</si>
  <si>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</si>
  <si>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</si>
  <si>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</si>
  <si>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</si>
  <si>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</si>
  <si>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</si>
  <si>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</si>
  <si>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</si>
  <si>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</si>
  <si>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</si>
  <si>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</si>
  <si>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</si>
  <si>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</si>
  <si>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</si>
  <si>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</si>
  <si>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</si>
  <si>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</si>
  <si>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</si>
  <si>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</si>
  <si>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</si>
  <si>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</si>
  <si>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</si>
  <si>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</si>
  <si>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</si>
  <si>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</si>
  <si>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</si>
  <si>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</si>
  <si>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</si>
  <si>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</si>
  <si>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</si>
  <si>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</si>
  <si>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</si>
  <si>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</si>
  <si>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</si>
  <si>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</si>
  <si>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</si>
  <si>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</si>
  <si>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</si>
  <si>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</si>
  <si>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</si>
  <si>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</si>
  <si>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</si>
  <si>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</si>
  <si>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</si>
  <si>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</si>
  <si>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</si>
  <si>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</si>
  <si>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</si>
  <si>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</si>
  <si>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</si>
  <si>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</si>
  <si>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</si>
  <si>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</si>
  <si>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</si>
  <si>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</si>
  <si>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</si>
  <si>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</si>
  <si>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</si>
  <si>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</si>
  <si>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</si>
  <si>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</si>
  <si>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</si>
  <si>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</si>
  <si>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</si>
  <si>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</si>
  <si>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</si>
  <si>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</si>
  <si>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</si>
  <si>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</si>
  <si>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</si>
  <si>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</si>
  <si>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</si>
  <si>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</si>
  <si>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</si>
  <si>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</si>
  <si>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</si>
  <si>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</si>
  <si>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</si>
  <si>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</si>
  <si>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</si>
  <si>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</si>
  <si>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</si>
  <si>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</si>
  <si>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</si>
  <si>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</si>
  <si>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</si>
  <si>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</si>
  <si>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</si>
  <si>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</si>
  <si>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</si>
  <si>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</si>
  <si>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</si>
  <si>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</si>
  <si>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</si>
  <si>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</si>
  <si>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</si>
  <si>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</si>
  <si>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</si>
  <si>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</si>
  <si>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</si>
  <si>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</si>
  <si>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</si>
  <si>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</si>
  <si>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</si>
  <si>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</si>
  <si>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</si>
  <si>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</si>
  <si>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</si>
  <si>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</si>
  <si>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</si>
  <si>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</si>
  <si>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</si>
  <si>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</si>
  <si>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</si>
  <si>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</si>
  <si>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</si>
  <si>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</si>
  <si>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</si>
  <si>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</si>
  <si>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</si>
  <si>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</si>
  <si>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</si>
  <si>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</si>
  <si>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</si>
  <si>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</si>
  <si>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</si>
  <si>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</si>
  <si>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</si>
  <si>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</si>
  <si>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</si>
  <si>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</si>
  <si>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</si>
  <si>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</si>
  <si>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</si>
  <si>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</si>
  <si>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</si>
  <si>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</si>
  <si>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</si>
  <si>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</si>
  <si>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</si>
  <si>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</si>
  <si>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</si>
  <si>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</si>
  <si>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</si>
  <si>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</si>
  <si>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</si>
  <si>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</si>
  <si>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</si>
  <si>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</si>
  <si>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</si>
  <si>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</si>
  <si>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</si>
  <si>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</si>
  <si>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</si>
  <si>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</si>
  <si>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</si>
  <si>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</si>
  <si>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</si>
  <si>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</si>
  <si>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</si>
  <si>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</si>
  <si>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</si>
  <si>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</si>
  <si>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</si>
  <si>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</si>
  <si>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</si>
  <si>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</si>
  <si>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</si>
  <si>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</si>
  <si>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</si>
  <si>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</si>
  <si>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</si>
  <si>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</si>
  <si>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</si>
  <si>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</si>
  <si>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</si>
  <si>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</si>
  <si>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</si>
  <si>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</si>
  <si>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</si>
  <si>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</si>
  <si>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</si>
  <si>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</si>
  <si>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</si>
  <si>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</si>
  <si>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</si>
  <si>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</si>
  <si>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</si>
  <si>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</si>
  <si>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</si>
  <si>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</si>
  <si>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</si>
  <si>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</si>
  <si>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</si>
  <si>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</si>
  <si>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</si>
  <si>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</si>
  <si>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</si>
  <si>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</si>
  <si>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</si>
  <si>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</si>
  <si>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</si>
  <si>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</si>
  <si>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</si>
  <si>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</si>
  <si>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</si>
  <si>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</si>
  <si>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</si>
  <si>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</si>
  <si>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</si>
  <si>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</si>
  <si>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</si>
  <si>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</si>
  <si>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</si>
  <si>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</si>
  <si>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</si>
  <si>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</si>
  <si>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</si>
  <si>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</si>
  <si>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</si>
  <si>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</si>
  <si>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</si>
  <si>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</si>
  <si>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</si>
  <si>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</si>
  <si>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</si>
  <si>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</si>
  <si>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</si>
  <si>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</si>
  <si>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</si>
  <si>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</si>
  <si>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</si>
  <si>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</si>
  <si>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</si>
  <si>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</si>
  <si>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</si>
  <si>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</si>
  <si>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</si>
  <si>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</si>
  <si>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</si>
  <si>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</si>
  <si>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</si>
  <si>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</si>
  <si>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</si>
  <si>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</si>
  <si>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</si>
  <si>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</si>
  <si>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</si>
  <si>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</si>
  <si>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</si>
  <si>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</si>
  <si>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</si>
  <si>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</si>
  <si>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</si>
  <si>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</si>
  <si>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</si>
  <si>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</si>
  <si>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</si>
  <si>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</si>
  <si>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</si>
  <si>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</si>
  <si>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</si>
  <si>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</si>
  <si>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</si>
  <si>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</si>
  <si>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</si>
  <si>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</si>
  <si>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</si>
  <si>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</si>
  <si>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</si>
  <si>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</si>
  <si>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</si>
  <si>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</si>
  <si>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</si>
  <si>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</si>
  <si>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</si>
  <si>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</si>
  <si>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</si>
  <si>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</si>
  <si>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</si>
  <si>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</si>
  <si>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</si>
  <si>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</si>
  <si>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</si>
  <si>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</si>
  <si>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</si>
  <si>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</si>
  <si>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</si>
  <si>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</si>
  <si>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</si>
  <si>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</si>
  <si>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</si>
  <si>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</si>
  <si>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</si>
  <si>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</si>
  <si>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</si>
  <si>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</si>
  <si>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</si>
  <si>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</si>
  <si>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</si>
  <si>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</si>
  <si>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</si>
  <si>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</si>
  <si>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</si>
  <si>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</si>
  <si>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</si>
  <si>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</si>
  <si>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</si>
  <si>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</si>
  <si>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</si>
  <si>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</si>
  <si>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</si>
  <si>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</si>
  <si>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</si>
  <si>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</si>
  <si>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</si>
  <si>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</si>
  <si>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</si>
  <si>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</si>
  <si>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</si>
  <si>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</si>
  <si>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</si>
  <si>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</si>
  <si>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</si>
  <si>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</si>
  <si>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</si>
  <si>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</si>
  <si>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</si>
  <si>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</si>
  <si>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</si>
  <si>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</si>
  <si>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</si>
  <si>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</si>
  <si>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</si>
  <si>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</si>
  <si>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</si>
  <si>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</si>
  <si>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</si>
  <si>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</si>
  <si>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</si>
  <si>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</si>
  <si>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</si>
  <si>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</si>
  <si>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</si>
  <si>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</si>
  <si>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</si>
  <si>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</si>
  <si>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</si>
  <si>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</si>
  <si>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</si>
  <si>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</si>
  <si>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</si>
  <si>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</si>
  <si>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</si>
  <si>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</si>
  <si>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</si>
  <si>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</si>
  <si>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</si>
  <si>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</si>
  <si>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</si>
  <si>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</si>
  <si>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</si>
  <si>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</si>
  <si>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</si>
  <si>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</si>
  <si>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</si>
  <si>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</si>
  <si>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</si>
  <si>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</si>
  <si>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</si>
  <si>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</si>
  <si>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</si>
  <si>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</si>
  <si>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</si>
  <si>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</si>
  <si>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</si>
  <si>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</si>
  <si>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</si>
  <si>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</si>
  <si>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</si>
  <si>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</si>
  <si>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</si>
  <si>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</si>
  <si>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</si>
  <si>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</si>
  <si>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</si>
  <si>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</si>
  <si>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</si>
  <si>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</si>
  <si>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</si>
  <si>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</si>
  <si>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</si>
  <si>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</si>
  <si>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</si>
  <si>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</si>
  <si>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</si>
  <si>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</si>
  <si>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</si>
  <si>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</si>
  <si>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</si>
  <si>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</si>
  <si>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</si>
  <si>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</si>
  <si>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</si>
  <si>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</si>
  <si>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</si>
  <si>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</si>
  <si>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</si>
  <si>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</si>
  <si>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</si>
  <si>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</si>
  <si>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</si>
  <si>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</si>
  <si>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</si>
  <si>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</si>
  <si>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</si>
  <si>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</si>
  <si>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</si>
  <si>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</si>
  <si>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</si>
  <si>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</si>
  <si>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</si>
  <si>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</si>
  <si>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</si>
  <si>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</si>
  <si>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</si>
  <si>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</si>
  <si>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</si>
  <si>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</si>
  <si>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</si>
  <si>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</si>
  <si>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</si>
  <si>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</si>
  <si>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</si>
  <si>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</si>
  <si>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</si>
  <si>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</si>
  <si>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</si>
  <si>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</si>
  <si>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</si>
  <si>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</si>
  <si>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</si>
  <si>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</si>
  <si>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</si>
  <si>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</si>
  <si>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</si>
  <si>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</si>
  <si>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</si>
  <si>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</si>
  <si>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</si>
  <si>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</si>
  <si>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</si>
  <si>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</si>
  <si>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</si>
  <si>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</si>
  <si>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</si>
  <si>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</si>
  <si>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</si>
  <si>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</si>
  <si>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</si>
  <si>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</si>
  <si>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</si>
  <si>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</si>
  <si>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</si>
  <si>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</si>
  <si>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</si>
  <si>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</si>
  <si>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</si>
  <si>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</si>
  <si>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</si>
  <si>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</si>
  <si>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</si>
  <si>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</si>
  <si>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</si>
  <si>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</si>
  <si>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</si>
  <si>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</si>
  <si>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</si>
  <si>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</si>
  <si>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</si>
  <si>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</si>
  <si>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</si>
  <si>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</si>
  <si>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</si>
  <si>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</si>
  <si>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</si>
  <si>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</si>
  <si>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</si>
  <si>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</si>
  <si>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</si>
  <si>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</si>
  <si>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</si>
  <si>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</si>
  <si>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</si>
  <si>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</si>
  <si>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</si>
  <si>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</si>
  <si>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</si>
  <si>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</si>
  <si>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</si>
  <si>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</si>
  <si>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</si>
  <si>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</si>
  <si>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</si>
  <si>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</si>
  <si>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</si>
  <si>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</si>
  <si>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</si>
  <si>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</si>
  <si>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</si>
  <si>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</si>
  <si>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</si>
  <si>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</si>
  <si>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</si>
  <si>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</si>
  <si>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</si>
  <si>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</si>
  <si>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</si>
  <si>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</si>
  <si>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</si>
  <si>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</si>
  <si>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</si>
  <si>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</si>
  <si>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</si>
  <si>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</si>
  <si>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</si>
  <si>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</si>
  <si>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</si>
  <si>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</si>
  <si>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</si>
  <si>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</si>
  <si>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</si>
  <si>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</si>
  <si>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</si>
  <si>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</si>
  <si>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</si>
  <si>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</si>
  <si>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</si>
  <si>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</si>
  <si>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</si>
  <si>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</si>
  <si>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</si>
  <si>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</si>
  <si>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</si>
  <si>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</si>
  <si>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</si>
  <si>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</si>
  <si>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</si>
  <si>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</si>
  <si>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</si>
  <si>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</si>
  <si>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</si>
  <si>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</si>
  <si>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</si>
  <si>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</si>
  <si>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</si>
  <si>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</si>
  <si>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</si>
  <si>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</si>
  <si>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</si>
  <si>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</si>
  <si>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</si>
  <si>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</si>
  <si>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</si>
  <si>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</si>
  <si>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</si>
  <si>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</si>
  <si>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</si>
  <si>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</si>
  <si>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</si>
  <si>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</si>
  <si>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</si>
  <si>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</si>
  <si>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</si>
  <si>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</si>
  <si>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</si>
  <si>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</si>
  <si>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</si>
  <si>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</si>
  <si>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</si>
  <si>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</si>
  <si>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</si>
  <si>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</si>
  <si>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</si>
  <si>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</si>
  <si>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</si>
  <si>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</si>
  <si>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</si>
  <si>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</si>
  <si>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</si>
  <si>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</si>
  <si>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</si>
  <si>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</si>
  <si>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</si>
  <si>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</si>
  <si>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</si>
  <si>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</si>
  <si>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</si>
  <si>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</si>
  <si>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</si>
  <si>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</si>
  <si>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</si>
  <si>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</si>
  <si>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</si>
  <si>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</si>
  <si>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</si>
  <si>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</si>
  <si>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</si>
  <si>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</si>
  <si>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</si>
  <si>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</si>
  <si>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</si>
  <si>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</si>
  <si>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</si>
  <si>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</si>
  <si>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</si>
  <si>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</si>
  <si>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</si>
  <si>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</si>
  <si>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</si>
  <si>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</si>
  <si>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</si>
  <si>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</si>
  <si>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</si>
  <si>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</si>
  <si>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</si>
  <si>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</si>
  <si>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</si>
  <si>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</si>
  <si>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</si>
  <si>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</si>
  <si>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</si>
  <si>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</si>
  <si>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</si>
  <si>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</si>
  <si>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</si>
  <si>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</si>
  <si>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</si>
  <si>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</si>
  <si>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</si>
  <si>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</si>
  <si>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</si>
  <si>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</si>
  <si>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</si>
  <si>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</si>
  <si>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</si>
  <si>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</si>
  <si>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</si>
  <si>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</si>
  <si>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</si>
  <si>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</si>
  <si>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</si>
  <si>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</si>
  <si>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</si>
  <si>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</si>
  <si>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</si>
  <si>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</si>
  <si>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</si>
  <si>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</si>
  <si>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</si>
  <si>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</si>
  <si>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</si>
  <si>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</si>
  <si>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</si>
  <si>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</si>
  <si>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</si>
  <si>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</si>
  <si>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</si>
  <si>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</si>
  <si>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</si>
  <si>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</si>
  <si>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</si>
  <si>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</si>
  <si>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</si>
  <si>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</si>
  <si>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</si>
  <si>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</si>
  <si>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</si>
  <si>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</si>
  <si>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</si>
  <si>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</si>
  <si>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</si>
  <si>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</si>
  <si>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</si>
  <si>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</si>
  <si>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</si>
  <si>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</si>
  <si>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</si>
  <si>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</si>
  <si>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</si>
  <si>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</si>
  <si>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</si>
  <si>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</si>
  <si>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</si>
  <si>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</si>
  <si>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</si>
  <si>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</si>
  <si>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</si>
  <si>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</si>
  <si>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</si>
  <si>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</si>
  <si>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</si>
  <si>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</si>
  <si>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</si>
  <si>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</si>
  <si>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</si>
  <si>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</si>
  <si>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</si>
  <si>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</si>
  <si>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</si>
  <si>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</si>
  <si>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</si>
  <si>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</si>
  <si>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</si>
  <si>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</si>
  <si>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</si>
  <si>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</si>
  <si>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</si>
  <si>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</si>
  <si>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</si>
  <si>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</si>
  <si>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</si>
  <si>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</si>
  <si>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</si>
  <si>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</si>
  <si>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</si>
  <si>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</si>
  <si>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</si>
  <si>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</si>
  <si>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</si>
  <si>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</si>
  <si>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</si>
  <si>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</si>
  <si>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</si>
  <si>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</si>
  <si>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</si>
  <si>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</si>
  <si>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</si>
  <si>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</si>
  <si>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</si>
  <si>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</si>
  <si>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</si>
  <si>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</si>
  <si>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</si>
  <si>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</si>
  <si>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</si>
  <si>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</si>
  <si>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</si>
  <si>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</si>
  <si>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</si>
  <si>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</si>
  <si>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</si>
  <si>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</si>
  <si>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</si>
  <si>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</si>
  <si>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</si>
  <si>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</si>
  <si>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</si>
  <si>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</si>
  <si>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</si>
  <si>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</si>
  <si>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</si>
  <si>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</si>
  <si>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</si>
  <si>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</si>
  <si>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</si>
  <si>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</si>
  <si>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</si>
  <si>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</si>
  <si>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</si>
  <si>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</si>
  <si>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</si>
  <si>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</si>
  <si>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</si>
  <si>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</si>
  <si>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</si>
  <si>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</si>
  <si>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</si>
  <si>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</si>
  <si>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</si>
  <si>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</si>
  <si>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</si>
  <si>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</si>
  <si>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</si>
  <si>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</si>
  <si>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</si>
  <si>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</si>
  <si>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</si>
  <si>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</si>
  <si>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</si>
  <si>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</si>
  <si>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</si>
  <si>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</si>
  <si>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</si>
  <si>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</si>
  <si>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</si>
  <si>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</si>
  <si>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</si>
  <si>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</si>
  <si>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</si>
  <si>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</si>
  <si>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</si>
  <si>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</si>
  <si>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</si>
  <si>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</si>
  <si>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</si>
  <si>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</si>
  <si>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</si>
  <si>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</si>
  <si>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</si>
  <si>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</si>
  <si>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</si>
  <si>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</si>
  <si>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</si>
  <si>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</si>
  <si>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</si>
  <si>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</si>
  <si>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</si>
  <si>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</si>
  <si>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</si>
  <si>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</si>
  <si>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</si>
  <si>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</si>
  <si>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</si>
  <si>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</si>
  <si>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</si>
  <si>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</si>
  <si>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</si>
  <si>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</si>
  <si>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</si>
  <si>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</si>
  <si>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Grand Total</t>
  </si>
  <si>
    <t>theater</t>
  </si>
  <si>
    <t>technology</t>
  </si>
  <si>
    <t>publishing</t>
  </si>
  <si>
    <t>photography</t>
  </si>
  <si>
    <t>music</t>
  </si>
  <si>
    <t>journalism</t>
  </si>
  <si>
    <t>games</t>
  </si>
  <si>
    <t>food</t>
  </si>
  <si>
    <t>film &amp; video</t>
  </si>
  <si>
    <t>Row Labels</t>
  </si>
  <si>
    <t>Column Labels</t>
  </si>
  <si>
    <t>Count of outcome</t>
  </si>
  <si>
    <t>world music</t>
  </si>
  <si>
    <t>web</t>
  </si>
  <si>
    <t>wearables</t>
  </si>
  <si>
    <t>video games</t>
  </si>
  <si>
    <t>translations</t>
  </si>
  <si>
    <t>television</t>
  </si>
  <si>
    <t>shorts</t>
  </si>
  <si>
    <t>science fiction</t>
  </si>
  <si>
    <t>rock</t>
  </si>
  <si>
    <t>radio &amp; podcasts</t>
  </si>
  <si>
    <t>plays</t>
  </si>
  <si>
    <t>photography books</t>
  </si>
  <si>
    <t>nonfiction</t>
  </si>
  <si>
    <t>mobile games</t>
  </si>
  <si>
    <t>metal</t>
  </si>
  <si>
    <t>jazz</t>
  </si>
  <si>
    <t>indie rock</t>
  </si>
  <si>
    <t>food trucks</t>
  </si>
  <si>
    <t>fiction</t>
  </si>
  <si>
    <t>electric music</t>
  </si>
  <si>
    <t>drama</t>
  </si>
  <si>
    <t>documentary</t>
  </si>
  <si>
    <t>audio</t>
  </si>
  <si>
    <t>animation</t>
  </si>
  <si>
    <t>Parent Category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</si>
  <si>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</si>
  <si>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</si>
  <si>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</si>
  <si>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</si>
  <si>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</si>
  <si>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</si>
  <si>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</si>
  <si>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</si>
  <si>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</si>
  <si>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</si>
  <si>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</si>
  <si>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</si>
  <si>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Years</t>
  </si>
  <si>
    <t>Greater than or equal to 50000</t>
  </si>
  <si>
    <t>45000 to 49999</t>
  </si>
  <si>
    <t>40000 to 44999</t>
  </si>
  <si>
    <t>35000 to 39999</t>
  </si>
  <si>
    <t>30000 to 349999</t>
  </si>
  <si>
    <t>25000 to 29999</t>
  </si>
  <si>
    <t>20000 to 24999</t>
  </si>
  <si>
    <t>15000 to 19999</t>
  </si>
  <si>
    <t>10000 to 14999</t>
  </si>
  <si>
    <t>5000 to 9999</t>
  </si>
  <si>
    <t>1000 to 4999</t>
  </si>
  <si>
    <t>Less than 1000</t>
  </si>
  <si>
    <t>Percentage Canceled</t>
  </si>
  <si>
    <t>Percentage Failed</t>
  </si>
  <si>
    <t>Percentage Successful</t>
  </si>
  <si>
    <t>Total Projects</t>
  </si>
  <si>
    <t>Number Canceled</t>
  </si>
  <si>
    <t>Number Failed</t>
  </si>
  <si>
    <t>Number Successful</t>
  </si>
  <si>
    <t>Goal</t>
  </si>
  <si>
    <t>Std deviation</t>
  </si>
  <si>
    <t xml:space="preserve">Variance </t>
  </si>
  <si>
    <t xml:space="preserve">Maximum </t>
  </si>
  <si>
    <t xml:space="preserve">Minimum </t>
  </si>
  <si>
    <t>Median</t>
  </si>
  <si>
    <t>Mean</t>
  </si>
  <si>
    <t>Failed Campaigns</t>
  </si>
  <si>
    <t>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</si>
</sst>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A1A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0" fillId="0" borderId="0" xfId="42" applyFon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16" fillId="0" borderId="0" xfId="0" applyFont="1"/>
    <xf numFmtId="0" fontId="0" fillId="33" borderId="0" xfId="0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[CrowdfundingBook-LF.xlsx]Sheet1!PivotTable1</c:name>
    <c:fmtId val="8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6-5445-8778-9854FE15AAC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6-5445-8778-9854FE15AAC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6-5445-8778-9854FE15AAC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C6-5445-8778-9854FE15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323471"/>
        <c:axId val="808324719"/>
      </c:barChart>
      <c:catAx>
        <c:axId val="80832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24719"/>
        <c:crosses val="autoZero"/>
        <c:auto val="1"/>
        <c:lblAlgn val="ctr"/>
        <c:lblOffset val="100"/>
        <c:noMultiLvlLbl val="0"/>
      </c:catAx>
      <c:valAx>
        <c:axId val="8083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2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[CrowdfundingBook-LF.xlsx]Sheet2!PivotTable2</c:name>
    <c:fmtId val="4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3-5744-9309-1768D3E9581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3-5744-9309-1768D3E9581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03-5744-9309-1768D3E9581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03-5744-9309-1768D3E95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8118879"/>
        <c:axId val="898119295"/>
      </c:barChart>
      <c:catAx>
        <c:axId val="89811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19295"/>
        <c:crosses val="autoZero"/>
        <c:auto val="1"/>
        <c:lblAlgn val="ctr"/>
        <c:lblOffset val="100"/>
        <c:noMultiLvlLbl val="0"/>
      </c:catAx>
      <c:valAx>
        <c:axId val="8981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1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[CrowdfundingBook-LF.xlsx]Sheet3!PivotTable3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  <a:alpha val="96000"/>
                </a:schemeClr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  <a:alpha val="96000"/>
                </a:schemeClr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7-5349-8EB4-F7F1CBB95961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7-5349-8EB4-F7F1CBB95961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  <a:lumOff val="40000"/>
                      <a:alpha val="96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E7-5349-8EB4-F7F1CBB9596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E7-5349-8EB4-F7F1CBB95961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E7-5349-8EB4-F7F1CBB95961}"/>
              </c:ext>
            </c:extLst>
          </c:dPt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E7-5349-8EB4-F7F1CBB95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594223"/>
        <c:axId val="898590479"/>
      </c:lineChart>
      <c:catAx>
        <c:axId val="8985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90479"/>
        <c:crosses val="autoZero"/>
        <c:auto val="1"/>
        <c:lblAlgn val="ctr"/>
        <c:lblOffset val="100"/>
        <c:noMultiLvlLbl val="0"/>
      </c:catAx>
      <c:valAx>
        <c:axId val="8985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9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Outcomes</a:t>
            </a:r>
            <a:r>
              <a:rPr lang="en-US" sz="2000" baseline="0"/>
              <a:t> Based on Goal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4-3E4F-AF65-F5F729605655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4-3E4F-AF65-F5F729605655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4-3E4F-AF65-F5F729605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642368"/>
        <c:axId val="227642784"/>
      </c:lineChart>
      <c:catAx>
        <c:axId val="2276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2784"/>
        <c:crosses val="autoZero"/>
        <c:auto val="1"/>
        <c:lblAlgn val="ctr"/>
        <c:lblOffset val="100"/>
        <c:noMultiLvlLbl val="0"/>
      </c:catAx>
      <c:valAx>
        <c:axId val="2276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0</xdr:row>
      <xdr:rowOff>175260</xdr:rowOff>
    </xdr:from>
    <xdr:to>
      <xdr:col>16</xdr:col>
      <xdr:colOff>114300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CAF3D-0FEF-064F-BB6B-776F4D32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167646</xdr:colOff>
      <xdr:row>1</xdr:row>
      <xdr:rowOff>68580</xdr:rowOff>
    </xdr:from>
    <xdr:to>
      <xdr:col>16</xdr:col>
      <xdr:colOff>213360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CF69CD-014A-8749-BA03-596ADDAE4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91440</xdr:rowOff>
    </xdr:from>
    <xdr:to>
      <xdr:col>13</xdr:col>
      <xdr:colOff>99060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DC2B3-1A13-E446-9DA0-D5A4D6D54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14</xdr:row>
      <xdr:rowOff>63500</xdr:rowOff>
    </xdr:from>
    <xdr:to>
      <xdr:col>9</xdr:col>
      <xdr:colOff>546100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5CE65-FE0D-0C41-BAA9-A9952FD3A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safraser/Downloads/Copy%20of%20CrowdfundingBook_LF%20WORK%20LAP%20SWITC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wdfunding"/>
    </sheetNames>
    <sheetDataSet>
      <sheetData sheetId="0">
        <row r="1">
          <cell r="D1" t="str">
            <v>goal</v>
          </cell>
          <cell r="G1" t="str">
            <v>outcome</v>
          </cell>
        </row>
        <row r="2">
          <cell r="D2">
            <v>100</v>
          </cell>
          <cell r="G2" t="str">
            <v>failed</v>
          </cell>
        </row>
        <row r="3">
          <cell r="D3">
            <v>1400</v>
          </cell>
          <cell r="G3" t="str">
            <v>successful</v>
          </cell>
        </row>
        <row r="4">
          <cell r="D4">
            <v>108400</v>
          </cell>
          <cell r="G4" t="str">
            <v>successful</v>
          </cell>
        </row>
        <row r="5">
          <cell r="D5">
            <v>4200</v>
          </cell>
          <cell r="G5" t="str">
            <v>failed</v>
          </cell>
        </row>
        <row r="6">
          <cell r="D6">
            <v>7600</v>
          </cell>
          <cell r="G6" t="str">
            <v>failed</v>
          </cell>
        </row>
        <row r="7">
          <cell r="D7">
            <v>7600</v>
          </cell>
          <cell r="G7" t="str">
            <v>successful</v>
          </cell>
        </row>
        <row r="8">
          <cell r="D8">
            <v>5200</v>
          </cell>
          <cell r="G8" t="str">
            <v>failed</v>
          </cell>
        </row>
        <row r="9">
          <cell r="D9">
            <v>4500</v>
          </cell>
          <cell r="G9" t="str">
            <v>successful</v>
          </cell>
        </row>
        <row r="10">
          <cell r="D10">
            <v>110100</v>
          </cell>
          <cell r="G10" t="str">
            <v>live</v>
          </cell>
        </row>
        <row r="11">
          <cell r="D11">
            <v>6200</v>
          </cell>
          <cell r="G11" t="str">
            <v>failed</v>
          </cell>
        </row>
        <row r="12">
          <cell r="D12">
            <v>5200</v>
          </cell>
          <cell r="G12" t="str">
            <v>successful</v>
          </cell>
        </row>
        <row r="13">
          <cell r="D13">
            <v>6300</v>
          </cell>
          <cell r="G13" t="str">
            <v>failed</v>
          </cell>
        </row>
        <row r="14">
          <cell r="D14">
            <v>6300</v>
          </cell>
          <cell r="G14" t="str">
            <v>failed</v>
          </cell>
        </row>
        <row r="15">
          <cell r="D15">
            <v>4200</v>
          </cell>
          <cell r="G15" t="str">
            <v>successful</v>
          </cell>
        </row>
        <row r="16">
          <cell r="D16">
            <v>28200</v>
          </cell>
          <cell r="G16" t="str">
            <v>failed</v>
          </cell>
        </row>
        <row r="17">
          <cell r="D17">
            <v>81200</v>
          </cell>
          <cell r="G17" t="str">
            <v>failed</v>
          </cell>
        </row>
        <row r="18">
          <cell r="D18">
            <v>1700</v>
          </cell>
          <cell r="G18" t="str">
            <v>successful</v>
          </cell>
        </row>
        <row r="19">
          <cell r="D19">
            <v>84600</v>
          </cell>
          <cell r="G19" t="str">
            <v>successful</v>
          </cell>
        </row>
        <row r="20">
          <cell r="D20">
            <v>9100</v>
          </cell>
          <cell r="G20" t="str">
            <v>canceled</v>
          </cell>
        </row>
        <row r="21">
          <cell r="D21">
            <v>62500</v>
          </cell>
          <cell r="G21" t="str">
            <v>failed</v>
          </cell>
        </row>
        <row r="22">
          <cell r="D22">
            <v>131800</v>
          </cell>
          <cell r="G22" t="str">
            <v>successful</v>
          </cell>
        </row>
        <row r="23">
          <cell r="D23">
            <v>94000</v>
          </cell>
          <cell r="G23" t="str">
            <v>failed</v>
          </cell>
        </row>
        <row r="24">
          <cell r="D24">
            <v>59100</v>
          </cell>
          <cell r="G24" t="str">
            <v>successful</v>
          </cell>
        </row>
        <row r="25">
          <cell r="D25">
            <v>4500</v>
          </cell>
          <cell r="G25" t="str">
            <v>successful</v>
          </cell>
        </row>
        <row r="26">
          <cell r="D26">
            <v>92400</v>
          </cell>
          <cell r="G26" t="str">
            <v>successful</v>
          </cell>
        </row>
        <row r="27">
          <cell r="D27">
            <v>5500</v>
          </cell>
          <cell r="G27" t="str">
            <v>successful</v>
          </cell>
        </row>
        <row r="28">
          <cell r="D28">
            <v>107500</v>
          </cell>
          <cell r="G28" t="str">
            <v>canceled</v>
          </cell>
        </row>
        <row r="29">
          <cell r="D29">
            <v>2000</v>
          </cell>
          <cell r="G29" t="str">
            <v>failed</v>
          </cell>
        </row>
        <row r="30">
          <cell r="D30">
            <v>130800</v>
          </cell>
          <cell r="G30" t="str">
            <v>successful</v>
          </cell>
        </row>
        <row r="31">
          <cell r="D31">
            <v>45900</v>
          </cell>
          <cell r="G31" t="str">
            <v>successful</v>
          </cell>
        </row>
        <row r="32">
          <cell r="D32">
            <v>9000</v>
          </cell>
          <cell r="G32" t="str">
            <v>successful</v>
          </cell>
        </row>
        <row r="33">
          <cell r="D33">
            <v>3500</v>
          </cell>
          <cell r="G33" t="str">
            <v>successful</v>
          </cell>
        </row>
        <row r="34">
          <cell r="D34">
            <v>101000</v>
          </cell>
          <cell r="G34" t="str">
            <v>failed</v>
          </cell>
        </row>
        <row r="35">
          <cell r="D35">
            <v>50200</v>
          </cell>
          <cell r="G35" t="str">
            <v>successful</v>
          </cell>
        </row>
        <row r="36">
          <cell r="D36">
            <v>9300</v>
          </cell>
          <cell r="G36" t="str">
            <v>successful</v>
          </cell>
        </row>
        <row r="37">
          <cell r="D37">
            <v>125500</v>
          </cell>
          <cell r="G37" t="str">
            <v>successful</v>
          </cell>
        </row>
        <row r="38">
          <cell r="D38">
            <v>700</v>
          </cell>
          <cell r="G38" t="str">
            <v>successful</v>
          </cell>
        </row>
        <row r="39">
          <cell r="D39">
            <v>8100</v>
          </cell>
          <cell r="G39" t="str">
            <v>successful</v>
          </cell>
        </row>
        <row r="40">
          <cell r="D40">
            <v>3100</v>
          </cell>
          <cell r="G40" t="str">
            <v>successful</v>
          </cell>
        </row>
        <row r="41">
          <cell r="D41">
            <v>9900</v>
          </cell>
          <cell r="G41" t="str">
            <v>failed</v>
          </cell>
        </row>
        <row r="42">
          <cell r="D42">
            <v>8800</v>
          </cell>
          <cell r="G42" t="str">
            <v>successful</v>
          </cell>
        </row>
        <row r="43">
          <cell r="D43">
            <v>5600</v>
          </cell>
          <cell r="G43" t="str">
            <v>successful</v>
          </cell>
        </row>
        <row r="44">
          <cell r="D44">
            <v>1800</v>
          </cell>
          <cell r="G44" t="str">
            <v>successful</v>
          </cell>
        </row>
        <row r="45">
          <cell r="D45">
            <v>90200</v>
          </cell>
          <cell r="G45" t="str">
            <v>successful</v>
          </cell>
        </row>
        <row r="46">
          <cell r="D46">
            <v>1600</v>
          </cell>
          <cell r="G46" t="str">
            <v>successful</v>
          </cell>
        </row>
        <row r="47">
          <cell r="D47">
            <v>9500</v>
          </cell>
          <cell r="G47" t="str">
            <v>failed</v>
          </cell>
        </row>
        <row r="48">
          <cell r="D48">
            <v>3700</v>
          </cell>
          <cell r="G48" t="str">
            <v>successful</v>
          </cell>
        </row>
        <row r="49">
          <cell r="D49">
            <v>1500</v>
          </cell>
          <cell r="G49" t="str">
            <v>successful</v>
          </cell>
        </row>
        <row r="50">
          <cell r="D50">
            <v>33300</v>
          </cell>
          <cell r="G50" t="str">
            <v>successful</v>
          </cell>
        </row>
        <row r="51">
          <cell r="D51">
            <v>7200</v>
          </cell>
          <cell r="G51" t="str">
            <v>successful</v>
          </cell>
        </row>
        <row r="52">
          <cell r="D52">
            <v>100</v>
          </cell>
          <cell r="G52" t="str">
            <v>failed</v>
          </cell>
        </row>
        <row r="53">
          <cell r="D53">
            <v>158100</v>
          </cell>
          <cell r="G53" t="str">
            <v>failed</v>
          </cell>
        </row>
        <row r="54">
          <cell r="D54">
            <v>7200</v>
          </cell>
          <cell r="G54" t="str">
            <v>failed</v>
          </cell>
        </row>
        <row r="55">
          <cell r="D55">
            <v>8800</v>
          </cell>
          <cell r="G55" t="str">
            <v>successful</v>
          </cell>
        </row>
        <row r="56">
          <cell r="D56">
            <v>6000</v>
          </cell>
          <cell r="G56" t="str">
            <v>failed</v>
          </cell>
        </row>
        <row r="57">
          <cell r="D57">
            <v>6600</v>
          </cell>
          <cell r="G57" t="str">
            <v>successful</v>
          </cell>
        </row>
        <row r="58">
          <cell r="D58">
            <v>8000</v>
          </cell>
          <cell r="G58" t="str">
            <v>successful</v>
          </cell>
        </row>
        <row r="59">
          <cell r="D59">
            <v>2900</v>
          </cell>
          <cell r="G59" t="str">
            <v>successful</v>
          </cell>
        </row>
        <row r="60">
          <cell r="D60">
            <v>2700</v>
          </cell>
          <cell r="G60" t="str">
            <v>successful</v>
          </cell>
        </row>
        <row r="61">
          <cell r="D61">
            <v>1400</v>
          </cell>
          <cell r="G61" t="str">
            <v>successful</v>
          </cell>
        </row>
        <row r="62">
          <cell r="D62">
            <v>94200</v>
          </cell>
          <cell r="G62" t="str">
            <v>successful</v>
          </cell>
        </row>
        <row r="63">
          <cell r="D63">
            <v>199200</v>
          </cell>
          <cell r="G63" t="str">
            <v>failed</v>
          </cell>
        </row>
        <row r="64">
          <cell r="D64">
            <v>2000</v>
          </cell>
          <cell r="G64" t="str">
            <v>successful</v>
          </cell>
        </row>
        <row r="65">
          <cell r="D65">
            <v>4700</v>
          </cell>
          <cell r="G65" t="str">
            <v>failed</v>
          </cell>
        </row>
        <row r="66">
          <cell r="D66">
            <v>2800</v>
          </cell>
          <cell r="G66" t="str">
            <v>failed</v>
          </cell>
        </row>
        <row r="67">
          <cell r="D67">
            <v>6100</v>
          </cell>
          <cell r="G67" t="str">
            <v>successful</v>
          </cell>
        </row>
        <row r="68">
          <cell r="D68">
            <v>2900</v>
          </cell>
          <cell r="G68" t="str">
            <v>failed</v>
          </cell>
        </row>
        <row r="69">
          <cell r="D69">
            <v>72600</v>
          </cell>
          <cell r="G69" t="str">
            <v>successful</v>
          </cell>
        </row>
        <row r="70">
          <cell r="D70">
            <v>5700</v>
          </cell>
          <cell r="G70" t="str">
            <v>successful</v>
          </cell>
        </row>
        <row r="71">
          <cell r="D71">
            <v>7900</v>
          </cell>
          <cell r="G71" t="str">
            <v>canceled</v>
          </cell>
        </row>
        <row r="72">
          <cell r="D72">
            <v>128000</v>
          </cell>
          <cell r="G72" t="str">
            <v>successful</v>
          </cell>
        </row>
        <row r="73">
          <cell r="D73">
            <v>6000</v>
          </cell>
          <cell r="G73" t="str">
            <v>successful</v>
          </cell>
        </row>
        <row r="74">
          <cell r="D74">
            <v>600</v>
          </cell>
          <cell r="G74" t="str">
            <v>successful</v>
          </cell>
        </row>
        <row r="75">
          <cell r="D75">
            <v>1400</v>
          </cell>
          <cell r="G75" t="str">
            <v>successful</v>
          </cell>
        </row>
        <row r="76">
          <cell r="D76">
            <v>3900</v>
          </cell>
          <cell r="G76" t="str">
            <v>successful</v>
          </cell>
        </row>
        <row r="77">
          <cell r="D77">
            <v>9700</v>
          </cell>
          <cell r="G77" t="str">
            <v>successful</v>
          </cell>
        </row>
        <row r="78">
          <cell r="D78">
            <v>122900</v>
          </cell>
          <cell r="G78" t="str">
            <v>failed</v>
          </cell>
        </row>
        <row r="79">
          <cell r="D79">
            <v>9500</v>
          </cell>
          <cell r="G79" t="str">
            <v>failed</v>
          </cell>
        </row>
        <row r="80">
          <cell r="D80">
            <v>4500</v>
          </cell>
          <cell r="G80" t="str">
            <v>successful</v>
          </cell>
        </row>
        <row r="81">
          <cell r="D81">
            <v>57800</v>
          </cell>
          <cell r="G81" t="str">
            <v>failed</v>
          </cell>
        </row>
        <row r="82">
          <cell r="D82">
            <v>1100</v>
          </cell>
          <cell r="G82" t="str">
            <v>successful</v>
          </cell>
        </row>
        <row r="83">
          <cell r="D83">
            <v>16800</v>
          </cell>
          <cell r="G83" t="str">
            <v>successful</v>
          </cell>
        </row>
        <row r="84">
          <cell r="D84">
            <v>1000</v>
          </cell>
          <cell r="G84" t="str">
            <v>successful</v>
          </cell>
        </row>
        <row r="85">
          <cell r="D85">
            <v>106400</v>
          </cell>
          <cell r="G85" t="str">
            <v>failed</v>
          </cell>
        </row>
        <row r="86">
          <cell r="D86">
            <v>31400</v>
          </cell>
          <cell r="G86" t="str">
            <v>successful</v>
          </cell>
        </row>
        <row r="87">
          <cell r="D87">
            <v>4900</v>
          </cell>
          <cell r="G87" t="str">
            <v>successful</v>
          </cell>
        </row>
        <row r="88">
          <cell r="D88">
            <v>7400</v>
          </cell>
          <cell r="G88" t="str">
            <v>successful</v>
          </cell>
        </row>
        <row r="89">
          <cell r="D89">
            <v>198500</v>
          </cell>
          <cell r="G89" t="str">
            <v>failed</v>
          </cell>
        </row>
        <row r="90">
          <cell r="D90">
            <v>4800</v>
          </cell>
          <cell r="G90" t="str">
            <v>successful</v>
          </cell>
        </row>
        <row r="91">
          <cell r="D91">
            <v>3400</v>
          </cell>
          <cell r="G91" t="str">
            <v>successful</v>
          </cell>
        </row>
        <row r="92">
          <cell r="D92">
            <v>7800</v>
          </cell>
          <cell r="G92" t="str">
            <v>failed</v>
          </cell>
        </row>
        <row r="93">
          <cell r="D93">
            <v>154300</v>
          </cell>
          <cell r="G93" t="str">
            <v>failed</v>
          </cell>
        </row>
        <row r="94">
          <cell r="D94">
            <v>20000</v>
          </cell>
          <cell r="G94" t="str">
            <v>successful</v>
          </cell>
        </row>
        <row r="95">
          <cell r="D95">
            <v>108800</v>
          </cell>
          <cell r="G95" t="str">
            <v>canceled</v>
          </cell>
        </row>
        <row r="96">
          <cell r="D96">
            <v>2900</v>
          </cell>
          <cell r="G96" t="str">
            <v>successful</v>
          </cell>
        </row>
        <row r="97">
          <cell r="D97">
            <v>900</v>
          </cell>
          <cell r="G97" t="str">
            <v>successful</v>
          </cell>
        </row>
        <row r="98">
          <cell r="D98">
            <v>69700</v>
          </cell>
          <cell r="G98" t="str">
            <v>successful</v>
          </cell>
        </row>
        <row r="99">
          <cell r="D99">
            <v>1300</v>
          </cell>
          <cell r="G99" t="str">
            <v>successful</v>
          </cell>
        </row>
        <row r="100">
          <cell r="D100">
            <v>97800</v>
          </cell>
          <cell r="G100" t="str">
            <v>failed</v>
          </cell>
        </row>
        <row r="101">
          <cell r="D101">
            <v>7600</v>
          </cell>
          <cell r="G101" t="str">
            <v>successful</v>
          </cell>
        </row>
        <row r="102">
          <cell r="D102">
            <v>100</v>
          </cell>
          <cell r="G102" t="str">
            <v>failed</v>
          </cell>
        </row>
        <row r="103">
          <cell r="D103">
            <v>900</v>
          </cell>
          <cell r="G103" t="str">
            <v>successful</v>
          </cell>
        </row>
        <row r="104">
          <cell r="D104">
            <v>3700</v>
          </cell>
          <cell r="G104" t="str">
            <v>successful</v>
          </cell>
        </row>
        <row r="105">
          <cell r="D105">
            <v>10000</v>
          </cell>
          <cell r="G105" t="str">
            <v>failed</v>
          </cell>
        </row>
        <row r="106">
          <cell r="D106">
            <v>119200</v>
          </cell>
          <cell r="G106" t="str">
            <v>successful</v>
          </cell>
        </row>
        <row r="107">
          <cell r="D107">
            <v>6800</v>
          </cell>
          <cell r="G107" t="str">
            <v>successful</v>
          </cell>
        </row>
        <row r="108">
          <cell r="D108">
            <v>3900</v>
          </cell>
          <cell r="G108" t="str">
            <v>successful</v>
          </cell>
        </row>
        <row r="109">
          <cell r="D109">
            <v>3500</v>
          </cell>
          <cell r="G109" t="str">
            <v>successful</v>
          </cell>
        </row>
        <row r="110">
          <cell r="D110">
            <v>1500</v>
          </cell>
          <cell r="G110" t="str">
            <v>successful</v>
          </cell>
        </row>
        <row r="111">
          <cell r="D111">
            <v>5200</v>
          </cell>
          <cell r="G111" t="str">
            <v>failed</v>
          </cell>
        </row>
        <row r="112">
          <cell r="D112">
            <v>142400</v>
          </cell>
          <cell r="G112" t="str">
            <v>failed</v>
          </cell>
        </row>
        <row r="113">
          <cell r="D113">
            <v>61400</v>
          </cell>
          <cell r="G113" t="str">
            <v>successful</v>
          </cell>
        </row>
        <row r="114">
          <cell r="D114">
            <v>4700</v>
          </cell>
          <cell r="G114" t="str">
            <v>successful</v>
          </cell>
        </row>
        <row r="115">
          <cell r="D115">
            <v>3300</v>
          </cell>
          <cell r="G115" t="str">
            <v>successful</v>
          </cell>
        </row>
        <row r="116">
          <cell r="D116">
            <v>1900</v>
          </cell>
          <cell r="G116" t="str">
            <v>successful</v>
          </cell>
        </row>
        <row r="117">
          <cell r="D117">
            <v>166700</v>
          </cell>
          <cell r="G117" t="str">
            <v>failed</v>
          </cell>
        </row>
        <row r="118">
          <cell r="D118">
            <v>7200</v>
          </cell>
          <cell r="G118" t="str">
            <v>failed</v>
          </cell>
        </row>
        <row r="119">
          <cell r="D119">
            <v>4900</v>
          </cell>
          <cell r="G119" t="str">
            <v>successful</v>
          </cell>
        </row>
        <row r="120">
          <cell r="D120">
            <v>5400</v>
          </cell>
          <cell r="G120" t="str">
            <v>successful</v>
          </cell>
        </row>
        <row r="121">
          <cell r="D121">
            <v>5000</v>
          </cell>
          <cell r="G121" t="str">
            <v>successful</v>
          </cell>
        </row>
        <row r="122">
          <cell r="D122">
            <v>75100</v>
          </cell>
          <cell r="G122" t="str">
            <v>successful</v>
          </cell>
        </row>
        <row r="123">
          <cell r="D123">
            <v>45300</v>
          </cell>
          <cell r="G123" t="str">
            <v>successful</v>
          </cell>
        </row>
        <row r="124">
          <cell r="D124">
            <v>136800</v>
          </cell>
          <cell r="G124" t="str">
            <v>failed</v>
          </cell>
        </row>
        <row r="125">
          <cell r="D125">
            <v>177700</v>
          </cell>
          <cell r="G125" t="str">
            <v>failed</v>
          </cell>
        </row>
        <row r="126">
          <cell r="D126">
            <v>2600</v>
          </cell>
          <cell r="G126" t="str">
            <v>successful</v>
          </cell>
        </row>
        <row r="127">
          <cell r="D127">
            <v>5300</v>
          </cell>
          <cell r="G127" t="str">
            <v>successful</v>
          </cell>
        </row>
        <row r="128">
          <cell r="D128">
            <v>180200</v>
          </cell>
          <cell r="G128" t="str">
            <v>failed</v>
          </cell>
        </row>
        <row r="129">
          <cell r="D129">
            <v>103200</v>
          </cell>
          <cell r="G129" t="str">
            <v>failed</v>
          </cell>
        </row>
        <row r="130">
          <cell r="D130">
            <v>70600</v>
          </cell>
          <cell r="G130" t="str">
            <v>canceled</v>
          </cell>
        </row>
        <row r="131">
          <cell r="D131">
            <v>148500</v>
          </cell>
          <cell r="G131" t="str">
            <v>canceled</v>
          </cell>
        </row>
        <row r="132">
          <cell r="D132">
            <v>9600</v>
          </cell>
          <cell r="G132" t="str">
            <v>successful</v>
          </cell>
        </row>
        <row r="133">
          <cell r="D133">
            <v>164700</v>
          </cell>
          <cell r="G133" t="str">
            <v>successful</v>
          </cell>
        </row>
        <row r="134">
          <cell r="D134">
            <v>3300</v>
          </cell>
          <cell r="G134" t="str">
            <v>successful</v>
          </cell>
        </row>
        <row r="135">
          <cell r="D135">
            <v>4500</v>
          </cell>
          <cell r="G135" t="str">
            <v>successful</v>
          </cell>
        </row>
        <row r="136">
          <cell r="D136">
            <v>99500</v>
          </cell>
          <cell r="G136" t="str">
            <v>failed</v>
          </cell>
        </row>
        <row r="137">
          <cell r="D137">
            <v>7700</v>
          </cell>
          <cell r="G137" t="str">
            <v>failed</v>
          </cell>
        </row>
        <row r="138">
          <cell r="D138">
            <v>82800</v>
          </cell>
          <cell r="G138" t="str">
            <v>canceled</v>
          </cell>
        </row>
        <row r="139">
          <cell r="D139">
            <v>1800</v>
          </cell>
          <cell r="G139" t="str">
            <v>successful</v>
          </cell>
        </row>
        <row r="140">
          <cell r="D140">
            <v>9600</v>
          </cell>
          <cell r="G140" t="str">
            <v>failed</v>
          </cell>
        </row>
        <row r="141">
          <cell r="D141">
            <v>92100</v>
          </cell>
          <cell r="G141" t="str">
            <v>failed</v>
          </cell>
        </row>
        <row r="142">
          <cell r="D142">
            <v>5500</v>
          </cell>
          <cell r="G142" t="str">
            <v>successful</v>
          </cell>
        </row>
        <row r="143">
          <cell r="D143">
            <v>64300</v>
          </cell>
          <cell r="G143" t="str">
            <v>successful</v>
          </cell>
        </row>
        <row r="144">
          <cell r="D144">
            <v>5000</v>
          </cell>
          <cell r="G144" t="str">
            <v>successful</v>
          </cell>
        </row>
        <row r="145">
          <cell r="D145">
            <v>5400</v>
          </cell>
          <cell r="G145" t="str">
            <v>successful</v>
          </cell>
        </row>
        <row r="146">
          <cell r="D146">
            <v>9000</v>
          </cell>
          <cell r="G146" t="str">
            <v>successful</v>
          </cell>
        </row>
        <row r="147">
          <cell r="D147">
            <v>25000</v>
          </cell>
          <cell r="G147" t="str">
            <v>successful</v>
          </cell>
        </row>
        <row r="148">
          <cell r="D148">
            <v>8800</v>
          </cell>
          <cell r="G148" t="str">
            <v>canceled</v>
          </cell>
        </row>
        <row r="149">
          <cell r="D149">
            <v>8300</v>
          </cell>
          <cell r="G149" t="str">
            <v>successful</v>
          </cell>
        </row>
        <row r="150">
          <cell r="D150">
            <v>9300</v>
          </cell>
          <cell r="G150" t="str">
            <v>successful</v>
          </cell>
        </row>
        <row r="151">
          <cell r="D151">
            <v>6200</v>
          </cell>
          <cell r="G151" t="str">
            <v>successful</v>
          </cell>
        </row>
        <row r="152">
          <cell r="D152">
            <v>100</v>
          </cell>
          <cell r="G152" t="str">
            <v>failed</v>
          </cell>
        </row>
        <row r="153">
          <cell r="D153">
            <v>137200</v>
          </cell>
          <cell r="G153" t="str">
            <v>failed</v>
          </cell>
        </row>
        <row r="154">
          <cell r="D154">
            <v>41500</v>
          </cell>
          <cell r="G154" t="str">
            <v>successful</v>
          </cell>
        </row>
        <row r="155">
          <cell r="D155">
            <v>189400</v>
          </cell>
          <cell r="G155" t="str">
            <v>failed</v>
          </cell>
        </row>
        <row r="156">
          <cell r="D156">
            <v>171300</v>
          </cell>
          <cell r="G156" t="str">
            <v>failed</v>
          </cell>
        </row>
        <row r="157">
          <cell r="D157">
            <v>139500</v>
          </cell>
          <cell r="G157" t="str">
            <v>failed</v>
          </cell>
        </row>
        <row r="158">
          <cell r="D158">
            <v>36400</v>
          </cell>
          <cell r="G158" t="str">
            <v>canceled</v>
          </cell>
        </row>
        <row r="159">
          <cell r="D159">
            <v>4200</v>
          </cell>
          <cell r="G159" t="str">
            <v>failed</v>
          </cell>
        </row>
        <row r="160">
          <cell r="D160">
            <v>2100</v>
          </cell>
          <cell r="G160" t="str">
            <v>successful</v>
          </cell>
        </row>
        <row r="161">
          <cell r="D161">
            <v>191200</v>
          </cell>
          <cell r="G161" t="str">
            <v>successful</v>
          </cell>
        </row>
        <row r="162">
          <cell r="D162">
            <v>8000</v>
          </cell>
          <cell r="G162" t="str">
            <v>successful</v>
          </cell>
        </row>
        <row r="163">
          <cell r="D163">
            <v>5500</v>
          </cell>
          <cell r="G163" t="str">
            <v>failed</v>
          </cell>
        </row>
        <row r="164">
          <cell r="D164">
            <v>6100</v>
          </cell>
          <cell r="G164" t="str">
            <v>successful</v>
          </cell>
        </row>
        <row r="165">
          <cell r="D165">
            <v>3500</v>
          </cell>
          <cell r="G165" t="str">
            <v>successful</v>
          </cell>
        </row>
        <row r="166">
          <cell r="D166">
            <v>150500</v>
          </cell>
          <cell r="G166" t="str">
            <v>successful</v>
          </cell>
        </row>
        <row r="167">
          <cell r="D167">
            <v>90400</v>
          </cell>
          <cell r="G167" t="str">
            <v>successful</v>
          </cell>
        </row>
        <row r="168">
          <cell r="D168">
            <v>9800</v>
          </cell>
          <cell r="G168" t="str">
            <v>successful</v>
          </cell>
        </row>
        <row r="169">
          <cell r="D169">
            <v>2600</v>
          </cell>
          <cell r="G169" t="str">
            <v>successful</v>
          </cell>
        </row>
        <row r="170">
          <cell r="D170">
            <v>128100</v>
          </cell>
          <cell r="G170" t="str">
            <v>failed</v>
          </cell>
        </row>
        <row r="171">
          <cell r="D171">
            <v>23300</v>
          </cell>
          <cell r="G171" t="str">
            <v>successful</v>
          </cell>
        </row>
        <row r="172">
          <cell r="D172">
            <v>188100</v>
          </cell>
          <cell r="G172" t="str">
            <v>failed</v>
          </cell>
        </row>
        <row r="173">
          <cell r="D173">
            <v>4900</v>
          </cell>
          <cell r="G173" t="str">
            <v>failed</v>
          </cell>
        </row>
        <row r="174">
          <cell r="D174">
            <v>800</v>
          </cell>
          <cell r="G174" t="str">
            <v>failed</v>
          </cell>
        </row>
        <row r="175">
          <cell r="D175">
            <v>96700</v>
          </cell>
          <cell r="G175" t="str">
            <v>successful</v>
          </cell>
        </row>
        <row r="176">
          <cell r="D176">
            <v>600</v>
          </cell>
          <cell r="G176" t="str">
            <v>successful</v>
          </cell>
        </row>
        <row r="177">
          <cell r="D177">
            <v>181200</v>
          </cell>
          <cell r="G177" t="str">
            <v>failed</v>
          </cell>
        </row>
        <row r="178">
          <cell r="D178">
            <v>115000</v>
          </cell>
          <cell r="G178" t="str">
            <v>failed</v>
          </cell>
        </row>
        <row r="179">
          <cell r="D179">
            <v>38800</v>
          </cell>
          <cell r="G179" t="str">
            <v>successful</v>
          </cell>
        </row>
        <row r="180">
          <cell r="D180">
            <v>7200</v>
          </cell>
          <cell r="G180" t="str">
            <v>failed</v>
          </cell>
        </row>
        <row r="181">
          <cell r="D181">
            <v>44500</v>
          </cell>
          <cell r="G181" t="str">
            <v>successful</v>
          </cell>
        </row>
        <row r="182">
          <cell r="D182">
            <v>56000</v>
          </cell>
          <cell r="G182" t="str">
            <v>successful</v>
          </cell>
        </row>
        <row r="183">
          <cell r="D183">
            <v>8600</v>
          </cell>
          <cell r="G183" t="str">
            <v>failed</v>
          </cell>
        </row>
        <row r="184">
          <cell r="D184">
            <v>27100</v>
          </cell>
          <cell r="G184" t="str">
            <v>successful</v>
          </cell>
        </row>
        <row r="185">
          <cell r="D185">
            <v>5100</v>
          </cell>
          <cell r="G185" t="str">
            <v>failed</v>
          </cell>
        </row>
        <row r="186">
          <cell r="D186">
            <v>3600</v>
          </cell>
          <cell r="G186" t="str">
            <v>successful</v>
          </cell>
        </row>
        <row r="187">
          <cell r="D187">
            <v>1000</v>
          </cell>
          <cell r="G187" t="str">
            <v>failed</v>
          </cell>
        </row>
        <row r="188">
          <cell r="D188">
            <v>88800</v>
          </cell>
          <cell r="G188" t="str">
            <v>failed</v>
          </cell>
        </row>
        <row r="189">
          <cell r="D189">
            <v>60200</v>
          </cell>
          <cell r="G189" t="str">
            <v>successful</v>
          </cell>
        </row>
        <row r="190">
          <cell r="D190">
            <v>8200</v>
          </cell>
          <cell r="G190" t="str">
            <v>failed</v>
          </cell>
        </row>
        <row r="191">
          <cell r="D191">
            <v>191300</v>
          </cell>
          <cell r="G191" t="str">
            <v>canceled</v>
          </cell>
        </row>
        <row r="192">
          <cell r="D192">
            <v>3700</v>
          </cell>
          <cell r="G192" t="str">
            <v>failed</v>
          </cell>
        </row>
        <row r="193">
          <cell r="D193">
            <v>8400</v>
          </cell>
          <cell r="G193" t="str">
            <v>failed</v>
          </cell>
        </row>
        <row r="194">
          <cell r="D194">
            <v>42600</v>
          </cell>
          <cell r="G194" t="str">
            <v>failed</v>
          </cell>
        </row>
        <row r="195">
          <cell r="D195">
            <v>6600</v>
          </cell>
          <cell r="G195" t="str">
            <v>failed</v>
          </cell>
        </row>
        <row r="196">
          <cell r="D196">
            <v>7100</v>
          </cell>
          <cell r="G196" t="str">
            <v>successful</v>
          </cell>
        </row>
        <row r="197">
          <cell r="D197">
            <v>15800</v>
          </cell>
          <cell r="G197" t="str">
            <v>successful</v>
          </cell>
        </row>
        <row r="198">
          <cell r="D198">
            <v>8200</v>
          </cell>
          <cell r="G198" t="str">
            <v>failed</v>
          </cell>
        </row>
        <row r="199">
          <cell r="D199">
            <v>54700</v>
          </cell>
          <cell r="G199" t="str">
            <v>successful</v>
          </cell>
        </row>
        <row r="200">
          <cell r="D200">
            <v>63200</v>
          </cell>
          <cell r="G200" t="str">
            <v>failed</v>
          </cell>
        </row>
        <row r="201">
          <cell r="D201">
            <v>1800</v>
          </cell>
          <cell r="G201" t="str">
            <v>failed</v>
          </cell>
        </row>
        <row r="202">
          <cell r="D202">
            <v>100</v>
          </cell>
          <cell r="G202" t="str">
            <v>failed</v>
          </cell>
        </row>
        <row r="203">
          <cell r="D203">
            <v>2100</v>
          </cell>
          <cell r="G203" t="str">
            <v>successful</v>
          </cell>
        </row>
        <row r="204">
          <cell r="D204">
            <v>8300</v>
          </cell>
          <cell r="G204" t="str">
            <v>canceled</v>
          </cell>
        </row>
        <row r="205">
          <cell r="D205">
            <v>143900</v>
          </cell>
          <cell r="G205" t="str">
            <v>successful</v>
          </cell>
        </row>
        <row r="206">
          <cell r="D206">
            <v>75000</v>
          </cell>
          <cell r="G206" t="str">
            <v>failed</v>
          </cell>
        </row>
        <row r="207">
          <cell r="D207">
            <v>1300</v>
          </cell>
          <cell r="G207" t="str">
            <v>successful</v>
          </cell>
        </row>
        <row r="208">
          <cell r="D208">
            <v>9000</v>
          </cell>
          <cell r="G208" t="str">
            <v>canceled</v>
          </cell>
        </row>
        <row r="209">
          <cell r="D209">
            <v>1000</v>
          </cell>
          <cell r="G209" t="str">
            <v>successful</v>
          </cell>
        </row>
        <row r="210">
          <cell r="D210">
            <v>196900</v>
          </cell>
          <cell r="G210" t="str">
            <v>successful</v>
          </cell>
        </row>
        <row r="211">
          <cell r="D211">
            <v>194500</v>
          </cell>
          <cell r="G211" t="str">
            <v>live</v>
          </cell>
        </row>
        <row r="212">
          <cell r="D212">
            <v>9400</v>
          </cell>
          <cell r="G212" t="str">
            <v>failed</v>
          </cell>
        </row>
        <row r="213">
          <cell r="D213">
            <v>104400</v>
          </cell>
          <cell r="G213" t="str">
            <v>failed</v>
          </cell>
        </row>
        <row r="214">
          <cell r="D214">
            <v>8100</v>
          </cell>
          <cell r="G214" t="str">
            <v>successful</v>
          </cell>
        </row>
        <row r="215">
          <cell r="D215">
            <v>87900</v>
          </cell>
          <cell r="G215" t="str">
            <v>successful</v>
          </cell>
        </row>
        <row r="216">
          <cell r="D216">
            <v>1400</v>
          </cell>
          <cell r="G216" t="str">
            <v>successful</v>
          </cell>
        </row>
        <row r="217">
          <cell r="D217">
            <v>156800</v>
          </cell>
          <cell r="G217" t="str">
            <v>failed</v>
          </cell>
        </row>
        <row r="218">
          <cell r="D218">
            <v>121700</v>
          </cell>
          <cell r="G218" t="str">
            <v>successful</v>
          </cell>
        </row>
        <row r="219">
          <cell r="D219">
            <v>129400</v>
          </cell>
          <cell r="G219" t="str">
            <v>failed</v>
          </cell>
        </row>
        <row r="220">
          <cell r="D220">
            <v>5700</v>
          </cell>
          <cell r="G220" t="str">
            <v>successful</v>
          </cell>
        </row>
        <row r="221">
          <cell r="D221">
            <v>41700</v>
          </cell>
          <cell r="G221" t="str">
            <v>successful</v>
          </cell>
        </row>
        <row r="222">
          <cell r="D222">
            <v>7900</v>
          </cell>
          <cell r="G222" t="str">
            <v>failed</v>
          </cell>
        </row>
        <row r="223">
          <cell r="D223">
            <v>121500</v>
          </cell>
          <cell r="G223" t="str">
            <v>failed</v>
          </cell>
        </row>
        <row r="224">
          <cell r="D224">
            <v>4800</v>
          </cell>
          <cell r="G224" t="str">
            <v>successful</v>
          </cell>
        </row>
        <row r="225">
          <cell r="D225">
            <v>87300</v>
          </cell>
          <cell r="G225" t="str">
            <v>failed</v>
          </cell>
        </row>
        <row r="226">
          <cell r="D226">
            <v>46300</v>
          </cell>
          <cell r="G226" t="str">
            <v>successful</v>
          </cell>
        </row>
        <row r="227">
          <cell r="D227">
            <v>67800</v>
          </cell>
          <cell r="G227" t="str">
            <v>successful</v>
          </cell>
        </row>
        <row r="228">
          <cell r="D228">
            <v>3000</v>
          </cell>
          <cell r="G228" t="str">
            <v>successful</v>
          </cell>
        </row>
        <row r="229">
          <cell r="D229">
            <v>60900</v>
          </cell>
          <cell r="G229" t="str">
            <v>successful</v>
          </cell>
        </row>
        <row r="230">
          <cell r="D230">
            <v>137900</v>
          </cell>
          <cell r="G230" t="str">
            <v>successful</v>
          </cell>
        </row>
        <row r="231">
          <cell r="D231">
            <v>85600</v>
          </cell>
          <cell r="G231" t="str">
            <v>successful</v>
          </cell>
        </row>
        <row r="232">
          <cell r="D232">
            <v>2400</v>
          </cell>
          <cell r="G232" t="str">
            <v>successful</v>
          </cell>
        </row>
        <row r="233">
          <cell r="D233">
            <v>7200</v>
          </cell>
          <cell r="G233" t="str">
            <v>canceled</v>
          </cell>
        </row>
        <row r="234">
          <cell r="D234">
            <v>3400</v>
          </cell>
          <cell r="G234" t="str">
            <v>successful</v>
          </cell>
        </row>
        <row r="235">
          <cell r="D235">
            <v>3800</v>
          </cell>
          <cell r="G235" t="str">
            <v>successful</v>
          </cell>
        </row>
        <row r="236">
          <cell r="D236">
            <v>7500</v>
          </cell>
          <cell r="G236" t="str">
            <v>successful</v>
          </cell>
        </row>
        <row r="237">
          <cell r="D237">
            <v>8600</v>
          </cell>
          <cell r="G237" t="str">
            <v>failed</v>
          </cell>
        </row>
        <row r="238">
          <cell r="D238">
            <v>39500</v>
          </cell>
          <cell r="G238" t="str">
            <v>failed</v>
          </cell>
        </row>
        <row r="239">
          <cell r="D239">
            <v>9300</v>
          </cell>
          <cell r="G239" t="str">
            <v>successful</v>
          </cell>
        </row>
        <row r="240">
          <cell r="D240">
            <v>2400</v>
          </cell>
          <cell r="G240" t="str">
            <v>successful</v>
          </cell>
        </row>
        <row r="241">
          <cell r="D241">
            <v>3200</v>
          </cell>
          <cell r="G241" t="str">
            <v>failed</v>
          </cell>
        </row>
        <row r="242">
          <cell r="D242">
            <v>29400</v>
          </cell>
          <cell r="G242" t="str">
            <v>successful</v>
          </cell>
        </row>
        <row r="243">
          <cell r="D243">
            <v>168500</v>
          </cell>
          <cell r="G243" t="str">
            <v>successful</v>
          </cell>
        </row>
        <row r="244">
          <cell r="D244">
            <v>8400</v>
          </cell>
          <cell r="G244" t="str">
            <v>successful</v>
          </cell>
        </row>
        <row r="245">
          <cell r="D245">
            <v>2300</v>
          </cell>
          <cell r="G245" t="str">
            <v>successful</v>
          </cell>
        </row>
        <row r="246">
          <cell r="D246">
            <v>700</v>
          </cell>
          <cell r="G246" t="str">
            <v>successful</v>
          </cell>
        </row>
        <row r="247">
          <cell r="D247">
            <v>2900</v>
          </cell>
          <cell r="G247" t="str">
            <v>successful</v>
          </cell>
        </row>
        <row r="248">
          <cell r="D248">
            <v>4500</v>
          </cell>
          <cell r="G248" t="str">
            <v>successful</v>
          </cell>
        </row>
        <row r="249">
          <cell r="D249">
            <v>19800</v>
          </cell>
          <cell r="G249" t="str">
            <v>successful</v>
          </cell>
        </row>
        <row r="250">
          <cell r="D250">
            <v>6200</v>
          </cell>
          <cell r="G250" t="str">
            <v>successful</v>
          </cell>
        </row>
        <row r="251">
          <cell r="D251">
            <v>61500</v>
          </cell>
          <cell r="G251" t="str">
            <v>successful</v>
          </cell>
        </row>
        <row r="252">
          <cell r="D252">
            <v>100</v>
          </cell>
          <cell r="G252" t="str">
            <v>failed</v>
          </cell>
        </row>
        <row r="253">
          <cell r="D253">
            <v>7100</v>
          </cell>
          <cell r="G253" t="str">
            <v>failed</v>
          </cell>
        </row>
        <row r="254">
          <cell r="D254">
            <v>1000</v>
          </cell>
          <cell r="G254" t="str">
            <v>successful</v>
          </cell>
        </row>
        <row r="255">
          <cell r="D255">
            <v>121500</v>
          </cell>
          <cell r="G255" t="str">
            <v>failed</v>
          </cell>
        </row>
        <row r="256">
          <cell r="D256">
            <v>4600</v>
          </cell>
          <cell r="G256" t="str">
            <v>successful</v>
          </cell>
        </row>
        <row r="257">
          <cell r="D257">
            <v>80500</v>
          </cell>
          <cell r="G257" t="str">
            <v>successful</v>
          </cell>
        </row>
        <row r="258">
          <cell r="D258">
            <v>4100</v>
          </cell>
          <cell r="G258" t="str">
            <v>failed</v>
          </cell>
        </row>
        <row r="259">
          <cell r="D259">
            <v>5700</v>
          </cell>
          <cell r="G259" t="str">
            <v>successful</v>
          </cell>
        </row>
        <row r="260">
          <cell r="D260">
            <v>5000</v>
          </cell>
          <cell r="G260" t="str">
            <v>successful</v>
          </cell>
        </row>
        <row r="261">
          <cell r="D261">
            <v>1800</v>
          </cell>
          <cell r="G261" t="str">
            <v>successful</v>
          </cell>
        </row>
        <row r="262">
          <cell r="D262">
            <v>6300</v>
          </cell>
          <cell r="G262" t="str">
            <v>successful</v>
          </cell>
        </row>
        <row r="263">
          <cell r="D263">
            <v>84300</v>
          </cell>
          <cell r="G263" t="str">
            <v>failed</v>
          </cell>
        </row>
        <row r="264">
          <cell r="D264">
            <v>1700</v>
          </cell>
          <cell r="G264" t="str">
            <v>successful</v>
          </cell>
        </row>
        <row r="265">
          <cell r="D265">
            <v>2900</v>
          </cell>
          <cell r="G265" t="str">
            <v>successful</v>
          </cell>
        </row>
        <row r="266">
          <cell r="D266">
            <v>45600</v>
          </cell>
          <cell r="G266" t="str">
            <v>successful</v>
          </cell>
        </row>
        <row r="267">
          <cell r="D267">
            <v>4900</v>
          </cell>
          <cell r="G267" t="str">
            <v>successful</v>
          </cell>
        </row>
        <row r="268">
          <cell r="D268">
            <v>111900</v>
          </cell>
          <cell r="G268" t="str">
            <v>failed</v>
          </cell>
        </row>
        <row r="269">
          <cell r="D269">
            <v>61600</v>
          </cell>
          <cell r="G269" t="str">
            <v>successful</v>
          </cell>
        </row>
        <row r="270">
          <cell r="D270">
            <v>1500</v>
          </cell>
          <cell r="G270" t="str">
            <v>successful</v>
          </cell>
        </row>
        <row r="271">
          <cell r="D271">
            <v>3500</v>
          </cell>
          <cell r="G271" t="str">
            <v>successful</v>
          </cell>
        </row>
        <row r="272">
          <cell r="D272">
            <v>173900</v>
          </cell>
          <cell r="G272" t="str">
            <v>canceled</v>
          </cell>
        </row>
        <row r="273">
          <cell r="D273">
            <v>153700</v>
          </cell>
          <cell r="G273" t="str">
            <v>live</v>
          </cell>
        </row>
        <row r="274">
          <cell r="D274">
            <v>51100</v>
          </cell>
          <cell r="G274" t="str">
            <v>successful</v>
          </cell>
        </row>
        <row r="275">
          <cell r="D275">
            <v>7800</v>
          </cell>
          <cell r="G275" t="str">
            <v>successful</v>
          </cell>
        </row>
        <row r="276">
          <cell r="D276">
            <v>2400</v>
          </cell>
          <cell r="G276" t="str">
            <v>failed</v>
          </cell>
        </row>
        <row r="277">
          <cell r="D277">
            <v>3900</v>
          </cell>
          <cell r="G277" t="str">
            <v>successful</v>
          </cell>
        </row>
        <row r="278">
          <cell r="D278">
            <v>5500</v>
          </cell>
          <cell r="G278" t="str">
            <v>failed</v>
          </cell>
        </row>
        <row r="279">
          <cell r="D279">
            <v>700</v>
          </cell>
          <cell r="G279" t="str">
            <v>successful</v>
          </cell>
        </row>
        <row r="280">
          <cell r="D280">
            <v>2700</v>
          </cell>
          <cell r="G280" t="str">
            <v>successful</v>
          </cell>
        </row>
        <row r="281">
          <cell r="D281">
            <v>8000</v>
          </cell>
          <cell r="G281" t="str">
            <v>successful</v>
          </cell>
        </row>
        <row r="282">
          <cell r="D282">
            <v>2500</v>
          </cell>
          <cell r="G282" t="str">
            <v>successful</v>
          </cell>
        </row>
        <row r="283">
          <cell r="D283">
            <v>164500</v>
          </cell>
          <cell r="G283" t="str">
            <v>failed</v>
          </cell>
        </row>
        <row r="284">
          <cell r="D284">
            <v>8400</v>
          </cell>
          <cell r="G284" t="str">
            <v>successful</v>
          </cell>
        </row>
        <row r="285">
          <cell r="D285">
            <v>8100</v>
          </cell>
          <cell r="G285" t="str">
            <v>failed</v>
          </cell>
        </row>
        <row r="286">
          <cell r="D286">
            <v>9800</v>
          </cell>
          <cell r="G286" t="str">
            <v>failed</v>
          </cell>
        </row>
        <row r="287">
          <cell r="D287">
            <v>900</v>
          </cell>
          <cell r="G287" t="str">
            <v>successful</v>
          </cell>
        </row>
        <row r="288">
          <cell r="D288">
            <v>112100</v>
          </cell>
          <cell r="G288" t="str">
            <v>canceled</v>
          </cell>
        </row>
        <row r="289">
          <cell r="D289">
            <v>6300</v>
          </cell>
          <cell r="G289" t="str">
            <v>successful</v>
          </cell>
        </row>
        <row r="290">
          <cell r="D290">
            <v>5600</v>
          </cell>
          <cell r="G290" t="str">
            <v>failed</v>
          </cell>
        </row>
        <row r="291">
          <cell r="D291">
            <v>800</v>
          </cell>
          <cell r="G291" t="str">
            <v>successful</v>
          </cell>
        </row>
        <row r="292">
          <cell r="D292">
            <v>168600</v>
          </cell>
          <cell r="G292" t="str">
            <v>failed</v>
          </cell>
        </row>
        <row r="293">
          <cell r="D293">
            <v>1800</v>
          </cell>
          <cell r="G293" t="str">
            <v>successful</v>
          </cell>
        </row>
        <row r="294">
          <cell r="D294">
            <v>7300</v>
          </cell>
          <cell r="G294" t="str">
            <v>failed</v>
          </cell>
        </row>
        <row r="295">
          <cell r="D295">
            <v>6500</v>
          </cell>
          <cell r="G295" t="str">
            <v>canceled</v>
          </cell>
        </row>
        <row r="296">
          <cell r="D296">
            <v>600</v>
          </cell>
          <cell r="G296" t="str">
            <v>successful</v>
          </cell>
        </row>
        <row r="297">
          <cell r="D297">
            <v>192900</v>
          </cell>
          <cell r="G297" t="str">
            <v>failed</v>
          </cell>
        </row>
        <row r="298">
          <cell r="D298">
            <v>6100</v>
          </cell>
          <cell r="G298" t="str">
            <v>failed</v>
          </cell>
        </row>
        <row r="299">
          <cell r="D299">
            <v>7200</v>
          </cell>
          <cell r="G299" t="str">
            <v>failed</v>
          </cell>
        </row>
        <row r="300">
          <cell r="D300">
            <v>3500</v>
          </cell>
          <cell r="G300" t="str">
            <v>successful</v>
          </cell>
        </row>
        <row r="301">
          <cell r="D301">
            <v>3800</v>
          </cell>
          <cell r="G301" t="str">
            <v>failed</v>
          </cell>
        </row>
        <row r="302">
          <cell r="D302">
            <v>100</v>
          </cell>
          <cell r="G302" t="str">
            <v>failed</v>
          </cell>
        </row>
        <row r="303">
          <cell r="D303">
            <v>900</v>
          </cell>
          <cell r="G303" t="str">
            <v>successful</v>
          </cell>
        </row>
        <row r="304">
          <cell r="D304">
            <v>76100</v>
          </cell>
          <cell r="G304" t="str">
            <v>failed</v>
          </cell>
        </row>
        <row r="305">
          <cell r="D305">
            <v>3400</v>
          </cell>
          <cell r="G305" t="str">
            <v>failed</v>
          </cell>
        </row>
        <row r="306">
          <cell r="D306">
            <v>2100</v>
          </cell>
          <cell r="G306" t="str">
            <v>successful</v>
          </cell>
        </row>
        <row r="307">
          <cell r="D307">
            <v>2800</v>
          </cell>
          <cell r="G307" t="str">
            <v>successful</v>
          </cell>
        </row>
        <row r="308">
          <cell r="D308">
            <v>6500</v>
          </cell>
          <cell r="G308" t="str">
            <v>failed</v>
          </cell>
        </row>
        <row r="309">
          <cell r="D309">
            <v>32900</v>
          </cell>
          <cell r="G309" t="str">
            <v>successful</v>
          </cell>
        </row>
        <row r="310">
          <cell r="D310">
            <v>118200</v>
          </cell>
          <cell r="G310" t="str">
            <v>failed</v>
          </cell>
        </row>
        <row r="311">
          <cell r="D311">
            <v>4100</v>
          </cell>
          <cell r="G311" t="str">
            <v>canceled</v>
          </cell>
        </row>
        <row r="312">
          <cell r="D312">
            <v>7800</v>
          </cell>
          <cell r="G312" t="str">
            <v>failed</v>
          </cell>
        </row>
        <row r="313">
          <cell r="D313">
            <v>6300</v>
          </cell>
          <cell r="G313" t="str">
            <v>successful</v>
          </cell>
        </row>
        <row r="314">
          <cell r="D314">
            <v>59100</v>
          </cell>
          <cell r="G314" t="str">
            <v>successful</v>
          </cell>
        </row>
        <row r="315">
          <cell r="D315">
            <v>2200</v>
          </cell>
          <cell r="G315" t="str">
            <v>successful</v>
          </cell>
        </row>
        <row r="316">
          <cell r="D316">
            <v>1400</v>
          </cell>
          <cell r="G316" t="str">
            <v>successful</v>
          </cell>
        </row>
        <row r="317">
          <cell r="D317">
            <v>9500</v>
          </cell>
          <cell r="G317" t="str">
            <v>failed</v>
          </cell>
        </row>
        <row r="318">
          <cell r="D318">
            <v>9600</v>
          </cell>
          <cell r="G318" t="str">
            <v>failed</v>
          </cell>
        </row>
        <row r="319">
          <cell r="D319">
            <v>6600</v>
          </cell>
          <cell r="G319" t="str">
            <v>failed</v>
          </cell>
        </row>
        <row r="320">
          <cell r="D320">
            <v>5700</v>
          </cell>
          <cell r="G320" t="str">
            <v>failed</v>
          </cell>
        </row>
        <row r="321">
          <cell r="D321">
            <v>8400</v>
          </cell>
          <cell r="G321" t="str">
            <v>canceled</v>
          </cell>
        </row>
        <row r="322">
          <cell r="D322">
            <v>84400</v>
          </cell>
          <cell r="G322" t="str">
            <v>failed</v>
          </cell>
        </row>
        <row r="323">
          <cell r="D323">
            <v>170400</v>
          </cell>
          <cell r="G323" t="str">
            <v>failed</v>
          </cell>
        </row>
        <row r="324">
          <cell r="D324">
            <v>117900</v>
          </cell>
          <cell r="G324" t="str">
            <v>successful</v>
          </cell>
        </row>
        <row r="325">
          <cell r="D325">
            <v>8900</v>
          </cell>
          <cell r="G325" t="str">
            <v>failed</v>
          </cell>
        </row>
        <row r="326">
          <cell r="D326">
            <v>7100</v>
          </cell>
          <cell r="G326" t="str">
            <v>successful</v>
          </cell>
        </row>
        <row r="327">
          <cell r="D327">
            <v>6500</v>
          </cell>
          <cell r="G327" t="str">
            <v>failed</v>
          </cell>
        </row>
        <row r="328">
          <cell r="D328">
            <v>7200</v>
          </cell>
          <cell r="G328" t="str">
            <v>failed</v>
          </cell>
        </row>
        <row r="329">
          <cell r="D329">
            <v>2600</v>
          </cell>
          <cell r="G329" t="str">
            <v>failed</v>
          </cell>
        </row>
        <row r="330">
          <cell r="D330">
            <v>98700</v>
          </cell>
          <cell r="G330" t="str">
            <v>successful</v>
          </cell>
        </row>
        <row r="331">
          <cell r="D331">
            <v>93800</v>
          </cell>
          <cell r="G331" t="str">
            <v>live</v>
          </cell>
        </row>
        <row r="332">
          <cell r="D332">
            <v>33700</v>
          </cell>
          <cell r="G332" t="str">
            <v>successful</v>
          </cell>
        </row>
        <row r="333">
          <cell r="D333">
            <v>3300</v>
          </cell>
          <cell r="G333" t="str">
            <v>successful</v>
          </cell>
        </row>
        <row r="334">
          <cell r="D334">
            <v>20700</v>
          </cell>
          <cell r="G334" t="str">
            <v>successful</v>
          </cell>
        </row>
        <row r="335">
          <cell r="D335">
            <v>9600</v>
          </cell>
          <cell r="G335" t="str">
            <v>successful</v>
          </cell>
        </row>
        <row r="336">
          <cell r="D336">
            <v>66200</v>
          </cell>
          <cell r="G336" t="str">
            <v>successful</v>
          </cell>
        </row>
        <row r="337">
          <cell r="D337">
            <v>173800</v>
          </cell>
          <cell r="G337" t="str">
            <v>successful</v>
          </cell>
        </row>
        <row r="338">
          <cell r="D338">
            <v>70700</v>
          </cell>
          <cell r="G338" t="str">
            <v>failed</v>
          </cell>
        </row>
        <row r="339">
          <cell r="D339">
            <v>94500</v>
          </cell>
          <cell r="G339" t="str">
            <v>successful</v>
          </cell>
        </row>
        <row r="340">
          <cell r="D340">
            <v>69800</v>
          </cell>
          <cell r="G340" t="str">
            <v>successful</v>
          </cell>
        </row>
        <row r="341">
          <cell r="D341">
            <v>136300</v>
          </cell>
          <cell r="G341" t="str">
            <v>canceled</v>
          </cell>
        </row>
        <row r="342">
          <cell r="D342">
            <v>37100</v>
          </cell>
          <cell r="G342" t="str">
            <v>failed</v>
          </cell>
        </row>
        <row r="343">
          <cell r="D343">
            <v>114300</v>
          </cell>
          <cell r="G343" t="str">
            <v>failed</v>
          </cell>
        </row>
        <row r="344">
          <cell r="D344">
            <v>47900</v>
          </cell>
          <cell r="G344" t="str">
            <v>failed</v>
          </cell>
        </row>
        <row r="345">
          <cell r="D345">
            <v>9000</v>
          </cell>
          <cell r="G345" t="str">
            <v>failed</v>
          </cell>
        </row>
        <row r="346">
          <cell r="D346">
            <v>197600</v>
          </cell>
          <cell r="G346" t="str">
            <v>failed</v>
          </cell>
        </row>
        <row r="347">
          <cell r="D347">
            <v>157600</v>
          </cell>
          <cell r="G347" t="str">
            <v>failed</v>
          </cell>
        </row>
        <row r="348">
          <cell r="D348">
            <v>8000</v>
          </cell>
          <cell r="G348" t="str">
            <v>failed</v>
          </cell>
        </row>
        <row r="349">
          <cell r="D349">
            <v>900</v>
          </cell>
          <cell r="G349" t="str">
            <v>successful</v>
          </cell>
        </row>
        <row r="350">
          <cell r="D350">
            <v>199000</v>
          </cell>
          <cell r="G350" t="str">
            <v>failed</v>
          </cell>
        </row>
        <row r="351">
          <cell r="D351">
            <v>180800</v>
          </cell>
          <cell r="G351" t="str">
            <v>failed</v>
          </cell>
        </row>
        <row r="352">
          <cell r="D352">
            <v>100</v>
          </cell>
          <cell r="G352" t="str">
            <v>failed</v>
          </cell>
        </row>
        <row r="353">
          <cell r="D353">
            <v>74100</v>
          </cell>
          <cell r="G353" t="str">
            <v>successful</v>
          </cell>
        </row>
        <row r="354">
          <cell r="D354">
            <v>2800</v>
          </cell>
          <cell r="G354" t="str">
            <v>failed</v>
          </cell>
        </row>
        <row r="355">
          <cell r="D355">
            <v>33600</v>
          </cell>
          <cell r="G355" t="str">
            <v>successful</v>
          </cell>
        </row>
        <row r="356">
          <cell r="D356">
            <v>6100</v>
          </cell>
          <cell r="G356" t="str">
            <v>successful</v>
          </cell>
        </row>
        <row r="357">
          <cell r="D357">
            <v>3800</v>
          </cell>
          <cell r="G357" t="str">
            <v>live</v>
          </cell>
        </row>
        <row r="358">
          <cell r="D358">
            <v>9300</v>
          </cell>
          <cell r="G358" t="str">
            <v>failed</v>
          </cell>
        </row>
        <row r="359">
          <cell r="D359">
            <v>2300</v>
          </cell>
          <cell r="G359" t="str">
            <v>successful</v>
          </cell>
        </row>
        <row r="360">
          <cell r="D360">
            <v>9700</v>
          </cell>
          <cell r="G360" t="str">
            <v>failed</v>
          </cell>
        </row>
        <row r="361">
          <cell r="D361">
            <v>4000</v>
          </cell>
          <cell r="G361" t="str">
            <v>successful</v>
          </cell>
        </row>
        <row r="362">
          <cell r="D362">
            <v>59700</v>
          </cell>
          <cell r="G362" t="str">
            <v>successful</v>
          </cell>
        </row>
        <row r="363">
          <cell r="D363">
            <v>5500</v>
          </cell>
          <cell r="G363" t="str">
            <v>successful</v>
          </cell>
        </row>
        <row r="364">
          <cell r="D364">
            <v>3700</v>
          </cell>
          <cell r="G364" t="str">
            <v>successful</v>
          </cell>
        </row>
        <row r="365">
          <cell r="D365">
            <v>5200</v>
          </cell>
          <cell r="G365" t="str">
            <v>successful</v>
          </cell>
        </row>
        <row r="366">
          <cell r="D366">
            <v>900</v>
          </cell>
          <cell r="G366" t="str">
            <v>successful</v>
          </cell>
        </row>
        <row r="367">
          <cell r="D367">
            <v>1600</v>
          </cell>
          <cell r="G367" t="str">
            <v>successful</v>
          </cell>
        </row>
        <row r="368">
          <cell r="D368">
            <v>1800</v>
          </cell>
          <cell r="G368" t="str">
            <v>successful</v>
          </cell>
        </row>
        <row r="369">
          <cell r="D369">
            <v>9900</v>
          </cell>
          <cell r="G369" t="str">
            <v>failed</v>
          </cell>
        </row>
        <row r="370">
          <cell r="D370">
            <v>5200</v>
          </cell>
          <cell r="G370" t="str">
            <v>successful</v>
          </cell>
        </row>
        <row r="371">
          <cell r="D371">
            <v>5400</v>
          </cell>
          <cell r="G371" t="str">
            <v>successful</v>
          </cell>
        </row>
        <row r="372">
          <cell r="D372">
            <v>112300</v>
          </cell>
          <cell r="G372" t="str">
            <v>successful</v>
          </cell>
        </row>
        <row r="373">
          <cell r="D373">
            <v>189200</v>
          </cell>
          <cell r="G373" t="str">
            <v>failed</v>
          </cell>
        </row>
        <row r="374">
          <cell r="D374">
            <v>900</v>
          </cell>
          <cell r="G374" t="str">
            <v>successful</v>
          </cell>
        </row>
        <row r="375">
          <cell r="D375">
            <v>22500</v>
          </cell>
          <cell r="G375" t="str">
            <v>successful</v>
          </cell>
        </row>
        <row r="376">
          <cell r="D376">
            <v>167400</v>
          </cell>
          <cell r="G376" t="str">
            <v>failed</v>
          </cell>
        </row>
        <row r="377">
          <cell r="D377">
            <v>2700</v>
          </cell>
          <cell r="G377" t="str">
            <v>failed</v>
          </cell>
        </row>
        <row r="378">
          <cell r="D378">
            <v>3400</v>
          </cell>
          <cell r="G378" t="str">
            <v>successful</v>
          </cell>
        </row>
        <row r="379">
          <cell r="D379">
            <v>49700</v>
          </cell>
          <cell r="G379" t="str">
            <v>failed</v>
          </cell>
        </row>
        <row r="380">
          <cell r="D380">
            <v>178200</v>
          </cell>
          <cell r="G380" t="str">
            <v>failed</v>
          </cell>
        </row>
        <row r="381">
          <cell r="D381">
            <v>7200</v>
          </cell>
          <cell r="G381" t="str">
            <v>failed</v>
          </cell>
        </row>
        <row r="382">
          <cell r="D382">
            <v>2500</v>
          </cell>
          <cell r="G382" t="str">
            <v>successful</v>
          </cell>
        </row>
        <row r="383">
          <cell r="D383">
            <v>5300</v>
          </cell>
          <cell r="G383" t="str">
            <v>successful</v>
          </cell>
        </row>
        <row r="384">
          <cell r="D384">
            <v>9100</v>
          </cell>
          <cell r="G384" t="str">
            <v>failed</v>
          </cell>
        </row>
        <row r="385">
          <cell r="D385">
            <v>6300</v>
          </cell>
          <cell r="G385" t="str">
            <v>successful</v>
          </cell>
        </row>
        <row r="386">
          <cell r="D386">
            <v>114400</v>
          </cell>
          <cell r="G386" t="str">
            <v>successful</v>
          </cell>
        </row>
        <row r="387">
          <cell r="D387">
            <v>38900</v>
          </cell>
          <cell r="G387" t="str">
            <v>successful</v>
          </cell>
        </row>
        <row r="388">
          <cell r="D388">
            <v>135500</v>
          </cell>
          <cell r="G388" t="str">
            <v>failed</v>
          </cell>
        </row>
        <row r="389">
          <cell r="D389">
            <v>109000</v>
          </cell>
          <cell r="G389" t="str">
            <v>failed</v>
          </cell>
        </row>
        <row r="390">
          <cell r="D390">
            <v>114800</v>
          </cell>
          <cell r="G390" t="str">
            <v>canceled</v>
          </cell>
        </row>
        <row r="391">
          <cell r="D391">
            <v>83000</v>
          </cell>
          <cell r="G391" t="str">
            <v>successful</v>
          </cell>
        </row>
        <row r="392">
          <cell r="D392">
            <v>2400</v>
          </cell>
          <cell r="G392" t="str">
            <v>successful</v>
          </cell>
        </row>
        <row r="393">
          <cell r="D393">
            <v>60400</v>
          </cell>
          <cell r="G393" t="str">
            <v>failed</v>
          </cell>
        </row>
        <row r="394">
          <cell r="D394">
            <v>102900</v>
          </cell>
          <cell r="G394" t="str">
            <v>failed</v>
          </cell>
        </row>
        <row r="395">
          <cell r="D395">
            <v>62800</v>
          </cell>
          <cell r="G395" t="str">
            <v>successful</v>
          </cell>
        </row>
        <row r="396">
          <cell r="D396">
            <v>800</v>
          </cell>
          <cell r="G396" t="str">
            <v>successful</v>
          </cell>
        </row>
        <row r="397">
          <cell r="D397">
            <v>7100</v>
          </cell>
          <cell r="G397" t="str">
            <v>successful</v>
          </cell>
        </row>
        <row r="398">
          <cell r="D398">
            <v>46100</v>
          </cell>
          <cell r="G398" t="str">
            <v>successful</v>
          </cell>
        </row>
        <row r="399">
          <cell r="D399">
            <v>8100</v>
          </cell>
          <cell r="G399" t="str">
            <v>successful</v>
          </cell>
        </row>
        <row r="400">
          <cell r="D400">
            <v>1700</v>
          </cell>
          <cell r="G400" t="str">
            <v>successful</v>
          </cell>
        </row>
        <row r="401">
          <cell r="D401">
            <v>97300</v>
          </cell>
          <cell r="G401" t="str">
            <v>failed</v>
          </cell>
        </row>
        <row r="402">
          <cell r="D402">
            <v>100</v>
          </cell>
          <cell r="G402" t="str">
            <v>failed</v>
          </cell>
        </row>
        <row r="403">
          <cell r="D403">
            <v>900</v>
          </cell>
          <cell r="G403" t="str">
            <v>successful</v>
          </cell>
        </row>
        <row r="404">
          <cell r="D404">
            <v>7300</v>
          </cell>
          <cell r="G404" t="str">
            <v>failed</v>
          </cell>
        </row>
        <row r="405">
          <cell r="D405">
            <v>195800</v>
          </cell>
          <cell r="G405" t="str">
            <v>failed</v>
          </cell>
        </row>
        <row r="406">
          <cell r="D406">
            <v>48900</v>
          </cell>
          <cell r="G406" t="str">
            <v>successful</v>
          </cell>
        </row>
        <row r="407">
          <cell r="D407">
            <v>29600</v>
          </cell>
          <cell r="G407" t="str">
            <v>failed</v>
          </cell>
        </row>
        <row r="408">
          <cell r="D408">
            <v>39300</v>
          </cell>
          <cell r="G408" t="str">
            <v>successful</v>
          </cell>
        </row>
        <row r="409">
          <cell r="D409">
            <v>3400</v>
          </cell>
          <cell r="G409" t="str">
            <v>successful</v>
          </cell>
        </row>
        <row r="410">
          <cell r="D410">
            <v>9200</v>
          </cell>
          <cell r="G410" t="str">
            <v>successful</v>
          </cell>
        </row>
        <row r="411">
          <cell r="D411">
            <v>135600</v>
          </cell>
          <cell r="G411" t="str">
            <v>failed</v>
          </cell>
        </row>
        <row r="412">
          <cell r="D412">
            <v>153700</v>
          </cell>
          <cell r="G412" t="str">
            <v>live</v>
          </cell>
        </row>
        <row r="413">
          <cell r="D413">
            <v>7800</v>
          </cell>
          <cell r="G413" t="str">
            <v>successful</v>
          </cell>
        </row>
        <row r="414">
          <cell r="D414">
            <v>2100</v>
          </cell>
          <cell r="G414" t="str">
            <v>successful</v>
          </cell>
        </row>
        <row r="415">
          <cell r="D415">
            <v>189500</v>
          </cell>
          <cell r="G415" t="str">
            <v>live</v>
          </cell>
        </row>
        <row r="416">
          <cell r="D416">
            <v>188200</v>
          </cell>
          <cell r="G416" t="str">
            <v>failed</v>
          </cell>
        </row>
        <row r="417">
          <cell r="D417">
            <v>113500</v>
          </cell>
          <cell r="G417" t="str">
            <v>failed</v>
          </cell>
        </row>
        <row r="418">
          <cell r="D418">
            <v>134600</v>
          </cell>
          <cell r="G418" t="str">
            <v>failed</v>
          </cell>
        </row>
        <row r="419">
          <cell r="D419">
            <v>1700</v>
          </cell>
          <cell r="G419" t="str">
            <v>failed</v>
          </cell>
        </row>
        <row r="420">
          <cell r="D420">
            <v>163700</v>
          </cell>
          <cell r="G420" t="str">
            <v>failed</v>
          </cell>
        </row>
        <row r="421">
          <cell r="D421">
            <v>113800</v>
          </cell>
          <cell r="G421" t="str">
            <v>successful</v>
          </cell>
        </row>
        <row r="422">
          <cell r="D422">
            <v>5000</v>
          </cell>
          <cell r="G422" t="str">
            <v>successful</v>
          </cell>
        </row>
        <row r="423">
          <cell r="D423">
            <v>9400</v>
          </cell>
          <cell r="G423" t="str">
            <v>failed</v>
          </cell>
        </row>
        <row r="424">
          <cell r="D424">
            <v>8700</v>
          </cell>
          <cell r="G424" t="str">
            <v>successful</v>
          </cell>
        </row>
        <row r="425">
          <cell r="D425">
            <v>147800</v>
          </cell>
          <cell r="G425" t="str">
            <v>failed</v>
          </cell>
        </row>
        <row r="426">
          <cell r="D426">
            <v>5100</v>
          </cell>
          <cell r="G426" t="str">
            <v>failed</v>
          </cell>
        </row>
        <row r="427">
          <cell r="D427">
            <v>2700</v>
          </cell>
          <cell r="G427" t="str">
            <v>successful</v>
          </cell>
        </row>
        <row r="428">
          <cell r="D428">
            <v>1800</v>
          </cell>
          <cell r="G428" t="str">
            <v>successful</v>
          </cell>
        </row>
        <row r="429">
          <cell r="D429">
            <v>174500</v>
          </cell>
          <cell r="G429" t="str">
            <v>successful</v>
          </cell>
        </row>
        <row r="430">
          <cell r="D430">
            <v>101400</v>
          </cell>
          <cell r="G430" t="str">
            <v>failed</v>
          </cell>
        </row>
        <row r="431">
          <cell r="D431">
            <v>191000</v>
          </cell>
          <cell r="G431" t="str">
            <v>canceled</v>
          </cell>
        </row>
        <row r="432">
          <cell r="D432">
            <v>8100</v>
          </cell>
          <cell r="G432" t="str">
            <v>failed</v>
          </cell>
        </row>
        <row r="433">
          <cell r="D433">
            <v>5100</v>
          </cell>
          <cell r="G433" t="str">
            <v>successful</v>
          </cell>
        </row>
        <row r="434">
          <cell r="D434">
            <v>7700</v>
          </cell>
          <cell r="G434" t="str">
            <v>failed</v>
          </cell>
        </row>
        <row r="435">
          <cell r="D435">
            <v>121400</v>
          </cell>
          <cell r="G435" t="str">
            <v>failed</v>
          </cell>
        </row>
        <row r="436">
          <cell r="D436">
            <v>5400</v>
          </cell>
          <cell r="G436" t="str">
            <v>canceled</v>
          </cell>
        </row>
        <row r="437">
          <cell r="D437">
            <v>152400</v>
          </cell>
          <cell r="G437" t="str">
            <v>successful</v>
          </cell>
        </row>
        <row r="438">
          <cell r="D438">
            <v>1300</v>
          </cell>
          <cell r="G438" t="str">
            <v>successful</v>
          </cell>
        </row>
        <row r="439">
          <cell r="D439">
            <v>8100</v>
          </cell>
          <cell r="G439" t="str">
            <v>successful</v>
          </cell>
        </row>
        <row r="440">
          <cell r="D440">
            <v>8300</v>
          </cell>
          <cell r="G440" t="str">
            <v>successful</v>
          </cell>
        </row>
        <row r="441">
          <cell r="D441">
            <v>28400</v>
          </cell>
          <cell r="G441" t="str">
            <v>successful</v>
          </cell>
        </row>
        <row r="442">
          <cell r="D442">
            <v>102500</v>
          </cell>
          <cell r="G442" t="str">
            <v>successful</v>
          </cell>
        </row>
        <row r="443">
          <cell r="D443">
            <v>7000</v>
          </cell>
          <cell r="G443" t="str">
            <v>failed</v>
          </cell>
        </row>
        <row r="444">
          <cell r="D444">
            <v>5400</v>
          </cell>
          <cell r="G444" t="str">
            <v>successful</v>
          </cell>
        </row>
        <row r="445">
          <cell r="D445">
            <v>9300</v>
          </cell>
          <cell r="G445" t="str">
            <v>canceled</v>
          </cell>
        </row>
        <row r="446">
          <cell r="D446">
            <v>6200</v>
          </cell>
          <cell r="G446" t="str">
            <v>successful</v>
          </cell>
        </row>
        <row r="447">
          <cell r="D447">
            <v>2100</v>
          </cell>
          <cell r="G447" t="str">
            <v>successful</v>
          </cell>
        </row>
        <row r="448">
          <cell r="D448">
            <v>6800</v>
          </cell>
          <cell r="G448" t="str">
            <v>failed</v>
          </cell>
        </row>
        <row r="449">
          <cell r="D449">
            <v>155200</v>
          </cell>
          <cell r="G449" t="str">
            <v>canceled</v>
          </cell>
        </row>
        <row r="450">
          <cell r="D450">
            <v>89900</v>
          </cell>
          <cell r="G450" t="str">
            <v>failed</v>
          </cell>
        </row>
        <row r="451">
          <cell r="D451">
            <v>900</v>
          </cell>
          <cell r="G451" t="str">
            <v>successful</v>
          </cell>
        </row>
        <row r="452">
          <cell r="D452">
            <v>100</v>
          </cell>
          <cell r="G452" t="str">
            <v>failed</v>
          </cell>
        </row>
        <row r="453">
          <cell r="D453">
            <v>148400</v>
          </cell>
          <cell r="G453" t="str">
            <v>successful</v>
          </cell>
        </row>
        <row r="454">
          <cell r="D454">
            <v>4800</v>
          </cell>
          <cell r="G454" t="str">
            <v>failed</v>
          </cell>
        </row>
        <row r="455">
          <cell r="D455">
            <v>182400</v>
          </cell>
          <cell r="G455" t="str">
            <v>failed</v>
          </cell>
        </row>
        <row r="456">
          <cell r="D456">
            <v>4000</v>
          </cell>
          <cell r="G456" t="str">
            <v>failed</v>
          </cell>
        </row>
        <row r="457">
          <cell r="D457">
            <v>116500</v>
          </cell>
          <cell r="G457" t="str">
            <v>successful</v>
          </cell>
        </row>
        <row r="458">
          <cell r="D458">
            <v>146400</v>
          </cell>
          <cell r="G458" t="str">
            <v>successful</v>
          </cell>
        </row>
        <row r="459">
          <cell r="D459">
            <v>5000</v>
          </cell>
          <cell r="G459" t="str">
            <v>failed</v>
          </cell>
        </row>
        <row r="460">
          <cell r="D460">
            <v>33800</v>
          </cell>
          <cell r="G460" t="str">
            <v>successful</v>
          </cell>
        </row>
        <row r="461">
          <cell r="D461">
            <v>6300</v>
          </cell>
          <cell r="G461" t="str">
            <v>failed</v>
          </cell>
        </row>
        <row r="462">
          <cell r="D462">
            <v>2400</v>
          </cell>
          <cell r="G462" t="str">
            <v>successful</v>
          </cell>
        </row>
        <row r="463">
          <cell r="D463">
            <v>98800</v>
          </cell>
          <cell r="G463" t="str">
            <v>successful</v>
          </cell>
        </row>
        <row r="464">
          <cell r="D464">
            <v>188800</v>
          </cell>
          <cell r="G464" t="str">
            <v>failed</v>
          </cell>
        </row>
        <row r="465">
          <cell r="D465">
            <v>134300</v>
          </cell>
          <cell r="G465" t="str">
            <v>successful</v>
          </cell>
        </row>
        <row r="466">
          <cell r="D466">
            <v>71200</v>
          </cell>
          <cell r="G466" t="str">
            <v>successful</v>
          </cell>
        </row>
        <row r="467">
          <cell r="D467">
            <v>4700</v>
          </cell>
          <cell r="G467" t="str">
            <v>successful</v>
          </cell>
        </row>
        <row r="468">
          <cell r="D468">
            <v>1200</v>
          </cell>
          <cell r="G468" t="str">
            <v>successful</v>
          </cell>
        </row>
        <row r="469">
          <cell r="D469">
            <v>1400</v>
          </cell>
          <cell r="G469" t="str">
            <v>successful</v>
          </cell>
        </row>
        <row r="470">
          <cell r="D470">
            <v>4000</v>
          </cell>
          <cell r="G470" t="str">
            <v>failed</v>
          </cell>
        </row>
        <row r="471">
          <cell r="D471">
            <v>5600</v>
          </cell>
          <cell r="G471" t="str">
            <v>successful</v>
          </cell>
        </row>
        <row r="472">
          <cell r="D472">
            <v>3600</v>
          </cell>
          <cell r="G472" t="str">
            <v>successful</v>
          </cell>
        </row>
        <row r="473">
          <cell r="D473">
            <v>3100</v>
          </cell>
          <cell r="G473" t="str">
            <v>successful</v>
          </cell>
        </row>
        <row r="474">
          <cell r="D474">
            <v>153800</v>
          </cell>
          <cell r="G474" t="str">
            <v>failed</v>
          </cell>
        </row>
        <row r="475">
          <cell r="D475">
            <v>5000</v>
          </cell>
          <cell r="G475" t="str">
            <v>successful</v>
          </cell>
        </row>
        <row r="476">
          <cell r="D476">
            <v>4000</v>
          </cell>
          <cell r="G476" t="str">
            <v>successful</v>
          </cell>
        </row>
        <row r="477">
          <cell r="D477">
            <v>7400</v>
          </cell>
          <cell r="G477" t="str">
            <v>successful</v>
          </cell>
        </row>
        <row r="478">
          <cell r="D478">
            <v>191500</v>
          </cell>
          <cell r="G478" t="str">
            <v>failed</v>
          </cell>
        </row>
        <row r="479">
          <cell r="D479">
            <v>8500</v>
          </cell>
          <cell r="G479" t="str">
            <v>failed</v>
          </cell>
        </row>
        <row r="480">
          <cell r="D480">
            <v>68800</v>
          </cell>
          <cell r="G480" t="str">
            <v>successful</v>
          </cell>
        </row>
        <row r="481">
          <cell r="D481">
            <v>2400</v>
          </cell>
          <cell r="G481" t="str">
            <v>successful</v>
          </cell>
        </row>
        <row r="482">
          <cell r="D482">
            <v>8600</v>
          </cell>
          <cell r="G482" t="str">
            <v>successful</v>
          </cell>
        </row>
        <row r="483">
          <cell r="D483">
            <v>196600</v>
          </cell>
          <cell r="G483" t="str">
            <v>failed</v>
          </cell>
        </row>
        <row r="484">
          <cell r="D484">
            <v>4200</v>
          </cell>
          <cell r="G484" t="str">
            <v>failed</v>
          </cell>
        </row>
        <row r="485">
          <cell r="D485">
            <v>91400</v>
          </cell>
          <cell r="G485" t="str">
            <v>failed</v>
          </cell>
        </row>
        <row r="486">
          <cell r="D486">
            <v>29600</v>
          </cell>
          <cell r="G486" t="str">
            <v>successful</v>
          </cell>
        </row>
        <row r="487">
          <cell r="D487">
            <v>90600</v>
          </cell>
          <cell r="G487" t="str">
            <v>failed</v>
          </cell>
        </row>
        <row r="488">
          <cell r="D488">
            <v>5200</v>
          </cell>
          <cell r="G488" t="str">
            <v>failed</v>
          </cell>
        </row>
        <row r="489">
          <cell r="D489">
            <v>110300</v>
          </cell>
          <cell r="G489" t="str">
            <v>successful</v>
          </cell>
        </row>
        <row r="490">
          <cell r="D490">
            <v>5300</v>
          </cell>
          <cell r="G490" t="str">
            <v>successful</v>
          </cell>
        </row>
        <row r="491">
          <cell r="D491">
            <v>9200</v>
          </cell>
          <cell r="G491" t="str">
            <v>successful</v>
          </cell>
        </row>
        <row r="492">
          <cell r="D492">
            <v>2400</v>
          </cell>
          <cell r="G492" t="str">
            <v>successful</v>
          </cell>
        </row>
        <row r="493">
          <cell r="D493">
            <v>56800</v>
          </cell>
          <cell r="G493" t="str">
            <v>successful</v>
          </cell>
        </row>
        <row r="494">
          <cell r="D494">
            <v>191000</v>
          </cell>
          <cell r="G494" t="str">
            <v>canceled</v>
          </cell>
        </row>
        <row r="495">
          <cell r="D495">
            <v>900</v>
          </cell>
          <cell r="G495" t="str">
            <v>successful</v>
          </cell>
        </row>
        <row r="496">
          <cell r="D496">
            <v>2500</v>
          </cell>
          <cell r="G496" t="str">
            <v>successful</v>
          </cell>
        </row>
        <row r="497">
          <cell r="D497">
            <v>3200</v>
          </cell>
          <cell r="G497" t="str">
            <v>successful</v>
          </cell>
        </row>
        <row r="498">
          <cell r="D498">
            <v>183800</v>
          </cell>
          <cell r="G498" t="str">
            <v>failed</v>
          </cell>
        </row>
        <row r="499">
          <cell r="D499">
            <v>9800</v>
          </cell>
          <cell r="G499" t="str">
            <v>failed</v>
          </cell>
        </row>
        <row r="500">
          <cell r="D500">
            <v>193400</v>
          </cell>
          <cell r="G500" t="str">
            <v>failed</v>
          </cell>
        </row>
        <row r="501">
          <cell r="D501">
            <v>163800</v>
          </cell>
          <cell r="G501" t="str">
            <v>failed</v>
          </cell>
        </row>
        <row r="502">
          <cell r="D502">
            <v>100</v>
          </cell>
          <cell r="G502" t="str">
            <v>failed</v>
          </cell>
        </row>
        <row r="503">
          <cell r="D503">
            <v>153600</v>
          </cell>
          <cell r="G503" t="str">
            <v>failed</v>
          </cell>
        </row>
        <row r="504">
          <cell r="D504">
            <v>1300</v>
          </cell>
          <cell r="G504" t="str">
            <v>successful</v>
          </cell>
        </row>
        <row r="505">
          <cell r="D505">
            <v>25500</v>
          </cell>
          <cell r="G505" t="str">
            <v>successful</v>
          </cell>
        </row>
        <row r="506">
          <cell r="D506">
            <v>7500</v>
          </cell>
          <cell r="G506" t="str">
            <v>failed</v>
          </cell>
        </row>
        <row r="507">
          <cell r="D507">
            <v>89900</v>
          </cell>
          <cell r="G507" t="str">
            <v>failed</v>
          </cell>
        </row>
        <row r="508">
          <cell r="D508">
            <v>18000</v>
          </cell>
          <cell r="G508" t="str">
            <v>successful</v>
          </cell>
        </row>
        <row r="509">
          <cell r="D509">
            <v>2100</v>
          </cell>
          <cell r="G509" t="str">
            <v>failed</v>
          </cell>
        </row>
        <row r="510">
          <cell r="D510">
            <v>172700</v>
          </cell>
          <cell r="G510" t="str">
            <v>successful</v>
          </cell>
        </row>
        <row r="511">
          <cell r="D511">
            <v>168500</v>
          </cell>
          <cell r="G511" t="str">
            <v>failed</v>
          </cell>
        </row>
        <row r="512">
          <cell r="D512">
            <v>7800</v>
          </cell>
          <cell r="G512" t="str">
            <v>successful</v>
          </cell>
        </row>
        <row r="513">
          <cell r="D513">
            <v>147800</v>
          </cell>
          <cell r="G513" t="str">
            <v>failed</v>
          </cell>
        </row>
        <row r="514">
          <cell r="D514">
            <v>9100</v>
          </cell>
          <cell r="G514" t="str">
            <v>successful</v>
          </cell>
        </row>
        <row r="515">
          <cell r="D515">
            <v>8300</v>
          </cell>
          <cell r="G515" t="str">
            <v>canceled</v>
          </cell>
        </row>
        <row r="516">
          <cell r="D516">
            <v>138700</v>
          </cell>
          <cell r="G516" t="str">
            <v>canceled</v>
          </cell>
        </row>
        <row r="517">
          <cell r="D517">
            <v>8600</v>
          </cell>
          <cell r="G517" t="str">
            <v>failed</v>
          </cell>
        </row>
        <row r="518">
          <cell r="D518">
            <v>125400</v>
          </cell>
          <cell r="G518" t="str">
            <v>failed</v>
          </cell>
        </row>
        <row r="519">
          <cell r="D519">
            <v>5900</v>
          </cell>
          <cell r="G519" t="str">
            <v>successful</v>
          </cell>
        </row>
        <row r="520">
          <cell r="D520">
            <v>8800</v>
          </cell>
          <cell r="G520" t="str">
            <v>failed</v>
          </cell>
        </row>
        <row r="521">
          <cell r="D521">
            <v>177700</v>
          </cell>
          <cell r="G521" t="str">
            <v>successful</v>
          </cell>
        </row>
        <row r="522">
          <cell r="D522">
            <v>800</v>
          </cell>
          <cell r="G522" t="str">
            <v>successful</v>
          </cell>
        </row>
        <row r="523">
          <cell r="D523">
            <v>7600</v>
          </cell>
          <cell r="G523" t="str">
            <v>successful</v>
          </cell>
        </row>
        <row r="524">
          <cell r="D524">
            <v>50500</v>
          </cell>
          <cell r="G524" t="str">
            <v>failed</v>
          </cell>
        </row>
        <row r="525">
          <cell r="D525">
            <v>900</v>
          </cell>
          <cell r="G525" t="str">
            <v>successful</v>
          </cell>
        </row>
        <row r="526">
          <cell r="D526">
            <v>96700</v>
          </cell>
          <cell r="G526" t="str">
            <v>failed</v>
          </cell>
        </row>
        <row r="527">
          <cell r="D527">
            <v>2100</v>
          </cell>
          <cell r="G527" t="str">
            <v>failed</v>
          </cell>
        </row>
        <row r="528">
          <cell r="D528">
            <v>8300</v>
          </cell>
          <cell r="G528" t="str">
            <v>successful</v>
          </cell>
        </row>
        <row r="529">
          <cell r="D529">
            <v>189200</v>
          </cell>
          <cell r="G529" t="str">
            <v>failed</v>
          </cell>
        </row>
        <row r="530">
          <cell r="D530">
            <v>9000</v>
          </cell>
          <cell r="G530" t="str">
            <v>failed</v>
          </cell>
        </row>
        <row r="531">
          <cell r="D531">
            <v>5100</v>
          </cell>
          <cell r="G531" t="str">
            <v>failed</v>
          </cell>
        </row>
        <row r="532">
          <cell r="D532">
            <v>105000</v>
          </cell>
          <cell r="G532" t="str">
            <v>failed</v>
          </cell>
        </row>
        <row r="533">
          <cell r="D533">
            <v>186700</v>
          </cell>
          <cell r="G533" t="str">
            <v>live</v>
          </cell>
        </row>
        <row r="534">
          <cell r="D534">
            <v>1600</v>
          </cell>
          <cell r="G534" t="str">
            <v>successful</v>
          </cell>
        </row>
        <row r="535">
          <cell r="D535">
            <v>115600</v>
          </cell>
          <cell r="G535" t="str">
            <v>successful</v>
          </cell>
        </row>
        <row r="536">
          <cell r="D536">
            <v>89100</v>
          </cell>
          <cell r="G536" t="str">
            <v>failed</v>
          </cell>
        </row>
        <row r="537">
          <cell r="D537">
            <v>2600</v>
          </cell>
          <cell r="G537" t="str">
            <v>successful</v>
          </cell>
        </row>
        <row r="538">
          <cell r="D538">
            <v>9800</v>
          </cell>
          <cell r="G538" t="str">
            <v>successful</v>
          </cell>
        </row>
        <row r="539">
          <cell r="D539">
            <v>84400</v>
          </cell>
          <cell r="G539" t="str">
            <v>successful</v>
          </cell>
        </row>
        <row r="540">
          <cell r="D540">
            <v>151300</v>
          </cell>
          <cell r="G540" t="str">
            <v>failed</v>
          </cell>
        </row>
        <row r="541">
          <cell r="D541">
            <v>9800</v>
          </cell>
          <cell r="G541" t="str">
            <v>failed</v>
          </cell>
        </row>
        <row r="542">
          <cell r="D542">
            <v>5300</v>
          </cell>
          <cell r="G542" t="str">
            <v>successful</v>
          </cell>
        </row>
        <row r="543">
          <cell r="D543">
            <v>178000</v>
          </cell>
          <cell r="G543" t="str">
            <v>failed</v>
          </cell>
        </row>
        <row r="544">
          <cell r="D544">
            <v>77000</v>
          </cell>
          <cell r="G544" t="str">
            <v>failed</v>
          </cell>
        </row>
        <row r="545">
          <cell r="D545">
            <v>84900</v>
          </cell>
          <cell r="G545" t="str">
            <v>failed</v>
          </cell>
        </row>
        <row r="546">
          <cell r="D546">
            <v>2800</v>
          </cell>
          <cell r="G546" t="str">
            <v>successful</v>
          </cell>
        </row>
        <row r="547">
          <cell r="D547">
            <v>184800</v>
          </cell>
          <cell r="G547" t="str">
            <v>failed</v>
          </cell>
        </row>
        <row r="548">
          <cell r="D548">
            <v>4200</v>
          </cell>
          <cell r="G548" t="str">
            <v>successful</v>
          </cell>
        </row>
        <row r="549">
          <cell r="D549">
            <v>1300</v>
          </cell>
          <cell r="G549" t="str">
            <v>successful</v>
          </cell>
        </row>
        <row r="550">
          <cell r="D550">
            <v>66100</v>
          </cell>
          <cell r="G550" t="str">
            <v>successful</v>
          </cell>
        </row>
        <row r="551">
          <cell r="D551">
            <v>29500</v>
          </cell>
          <cell r="G551" t="str">
            <v>successful</v>
          </cell>
        </row>
        <row r="552">
          <cell r="D552">
            <v>100</v>
          </cell>
          <cell r="G552" t="str">
            <v>canceled</v>
          </cell>
        </row>
        <row r="553">
          <cell r="D553">
            <v>180100</v>
          </cell>
          <cell r="G553" t="str">
            <v>failed</v>
          </cell>
        </row>
        <row r="554">
          <cell r="D554">
            <v>9000</v>
          </cell>
          <cell r="G554" t="str">
            <v>failed</v>
          </cell>
        </row>
        <row r="555">
          <cell r="D555">
            <v>170600</v>
          </cell>
          <cell r="G555" t="str">
            <v>failed</v>
          </cell>
        </row>
        <row r="556">
          <cell r="D556">
            <v>9500</v>
          </cell>
          <cell r="G556" t="str">
            <v>successful</v>
          </cell>
        </row>
        <row r="557">
          <cell r="D557">
            <v>6300</v>
          </cell>
          <cell r="G557" t="str">
            <v>successful</v>
          </cell>
        </row>
        <row r="558">
          <cell r="D558">
            <v>5200</v>
          </cell>
          <cell r="G558" t="str">
            <v>successful</v>
          </cell>
        </row>
        <row r="559">
          <cell r="D559">
            <v>6000</v>
          </cell>
          <cell r="G559" t="str">
            <v>successful</v>
          </cell>
        </row>
        <row r="560">
          <cell r="D560">
            <v>5800</v>
          </cell>
          <cell r="G560" t="str">
            <v>successful</v>
          </cell>
        </row>
        <row r="561">
          <cell r="D561">
            <v>105300</v>
          </cell>
          <cell r="G561" t="str">
            <v>successful</v>
          </cell>
        </row>
        <row r="562">
          <cell r="D562">
            <v>20000</v>
          </cell>
          <cell r="G562" t="str">
            <v>successful</v>
          </cell>
        </row>
        <row r="563">
          <cell r="D563">
            <v>3000</v>
          </cell>
          <cell r="G563" t="str">
            <v>successful</v>
          </cell>
        </row>
        <row r="564">
          <cell r="D564">
            <v>9900</v>
          </cell>
          <cell r="G564" t="str">
            <v>failed</v>
          </cell>
        </row>
        <row r="565">
          <cell r="D565">
            <v>3700</v>
          </cell>
          <cell r="G565" t="str">
            <v>successful</v>
          </cell>
        </row>
        <row r="566">
          <cell r="D566">
            <v>168700</v>
          </cell>
          <cell r="G566" t="str">
            <v>failed</v>
          </cell>
        </row>
        <row r="567">
          <cell r="D567">
            <v>94900</v>
          </cell>
          <cell r="G567" t="str">
            <v>successful</v>
          </cell>
        </row>
        <row r="568">
          <cell r="D568">
            <v>9300</v>
          </cell>
          <cell r="G568" t="str">
            <v>failed</v>
          </cell>
        </row>
        <row r="569">
          <cell r="D569">
            <v>6800</v>
          </cell>
          <cell r="G569" t="str">
            <v>successful</v>
          </cell>
        </row>
        <row r="570">
          <cell r="D570">
            <v>72400</v>
          </cell>
          <cell r="G570" t="str">
            <v>successful</v>
          </cell>
        </row>
        <row r="571">
          <cell r="D571">
            <v>20100</v>
          </cell>
          <cell r="G571" t="str">
            <v>successful</v>
          </cell>
        </row>
        <row r="572">
          <cell r="D572">
            <v>31200</v>
          </cell>
          <cell r="G572" t="str">
            <v>successful</v>
          </cell>
        </row>
        <row r="573">
          <cell r="D573">
            <v>3500</v>
          </cell>
          <cell r="G573" t="str">
            <v>failed</v>
          </cell>
        </row>
        <row r="574">
          <cell r="D574">
            <v>9000</v>
          </cell>
          <cell r="G574" t="str">
            <v>canceled</v>
          </cell>
        </row>
        <row r="575">
          <cell r="D575">
            <v>6700</v>
          </cell>
          <cell r="G575" t="str">
            <v>successful</v>
          </cell>
        </row>
        <row r="576">
          <cell r="D576">
            <v>2700</v>
          </cell>
          <cell r="G576" t="str">
            <v>successful</v>
          </cell>
        </row>
        <row r="577">
          <cell r="D577">
            <v>83300</v>
          </cell>
          <cell r="G577" t="str">
            <v>failed</v>
          </cell>
        </row>
        <row r="578">
          <cell r="D578">
            <v>9700</v>
          </cell>
          <cell r="G578" t="str">
            <v>failed</v>
          </cell>
        </row>
        <row r="579">
          <cell r="D579">
            <v>8200</v>
          </cell>
          <cell r="G579" t="str">
            <v>canceled</v>
          </cell>
        </row>
        <row r="580">
          <cell r="D580">
            <v>96500</v>
          </cell>
          <cell r="G580" t="str">
            <v>failed</v>
          </cell>
        </row>
        <row r="581">
          <cell r="D581">
            <v>6200</v>
          </cell>
          <cell r="G581" t="str">
            <v>successful</v>
          </cell>
        </row>
        <row r="582">
          <cell r="D582">
            <v>43800</v>
          </cell>
          <cell r="G582" t="str">
            <v>successful</v>
          </cell>
        </row>
        <row r="583">
          <cell r="D583">
            <v>6000</v>
          </cell>
          <cell r="G583" t="str">
            <v>failed</v>
          </cell>
        </row>
        <row r="584">
          <cell r="D584">
            <v>8700</v>
          </cell>
          <cell r="G584" t="str">
            <v>failed</v>
          </cell>
        </row>
        <row r="585">
          <cell r="D585">
            <v>18900</v>
          </cell>
          <cell r="G585" t="str">
            <v>successful</v>
          </cell>
        </row>
        <row r="586">
          <cell r="D586">
            <v>86400</v>
          </cell>
          <cell r="G586" t="str">
            <v>successful</v>
          </cell>
        </row>
        <row r="587">
          <cell r="D587">
            <v>8900</v>
          </cell>
          <cell r="G587" t="str">
            <v>successful</v>
          </cell>
        </row>
        <row r="588">
          <cell r="D588">
            <v>700</v>
          </cell>
          <cell r="G588" t="str">
            <v>successful</v>
          </cell>
        </row>
        <row r="589">
          <cell r="D589">
            <v>9400</v>
          </cell>
          <cell r="G589" t="str">
            <v>failed</v>
          </cell>
        </row>
        <row r="590">
          <cell r="D590">
            <v>157600</v>
          </cell>
          <cell r="G590" t="str">
            <v>failed</v>
          </cell>
        </row>
        <row r="591">
          <cell r="D591">
            <v>7900</v>
          </cell>
          <cell r="G591" t="str">
            <v>failed</v>
          </cell>
        </row>
        <row r="592">
          <cell r="D592">
            <v>7100</v>
          </cell>
          <cell r="G592" t="str">
            <v>failed</v>
          </cell>
        </row>
        <row r="593">
          <cell r="D593">
            <v>600</v>
          </cell>
          <cell r="G593" t="str">
            <v>successful</v>
          </cell>
        </row>
        <row r="594">
          <cell r="D594">
            <v>156800</v>
          </cell>
          <cell r="G594" t="str">
            <v>failed</v>
          </cell>
        </row>
        <row r="595">
          <cell r="D595">
            <v>121600</v>
          </cell>
          <cell r="G595" t="str">
            <v>successful</v>
          </cell>
        </row>
        <row r="596">
          <cell r="D596">
            <v>157300</v>
          </cell>
          <cell r="G596" t="str">
            <v>failed</v>
          </cell>
        </row>
        <row r="597">
          <cell r="D597">
            <v>70300</v>
          </cell>
          <cell r="G597" t="str">
            <v>successful</v>
          </cell>
        </row>
        <row r="598">
          <cell r="D598">
            <v>7900</v>
          </cell>
          <cell r="G598" t="str">
            <v>failed</v>
          </cell>
        </row>
        <row r="599">
          <cell r="D599">
            <v>73800</v>
          </cell>
          <cell r="G599" t="str">
            <v>successful</v>
          </cell>
        </row>
        <row r="600">
          <cell r="D600">
            <v>108500</v>
          </cell>
          <cell r="G600" t="str">
            <v>successful</v>
          </cell>
        </row>
        <row r="601">
          <cell r="D601">
            <v>140300</v>
          </cell>
          <cell r="G601" t="str">
            <v>failed</v>
          </cell>
        </row>
        <row r="602">
          <cell r="D602">
            <v>100</v>
          </cell>
          <cell r="G602" t="str">
            <v>failed</v>
          </cell>
        </row>
        <row r="603">
          <cell r="D603">
            <v>6300</v>
          </cell>
          <cell r="G603" t="str">
            <v>successful</v>
          </cell>
        </row>
        <row r="604">
          <cell r="D604">
            <v>71100</v>
          </cell>
          <cell r="G604" t="str">
            <v>successful</v>
          </cell>
        </row>
        <row r="605">
          <cell r="D605">
            <v>5300</v>
          </cell>
          <cell r="G605" t="str">
            <v>successful</v>
          </cell>
        </row>
        <row r="606">
          <cell r="D606">
            <v>88700</v>
          </cell>
          <cell r="G606" t="str">
            <v>successful</v>
          </cell>
        </row>
        <row r="607">
          <cell r="D607">
            <v>3300</v>
          </cell>
          <cell r="G607" t="str">
            <v>successful</v>
          </cell>
        </row>
        <row r="608">
          <cell r="D608">
            <v>3400</v>
          </cell>
          <cell r="G608" t="str">
            <v>successful</v>
          </cell>
        </row>
        <row r="609">
          <cell r="D609">
            <v>137600</v>
          </cell>
          <cell r="G609" t="str">
            <v>successful</v>
          </cell>
        </row>
        <row r="610">
          <cell r="D610">
            <v>3900</v>
          </cell>
          <cell r="G610" t="str">
            <v>successful</v>
          </cell>
        </row>
        <row r="611">
          <cell r="D611">
            <v>10000</v>
          </cell>
          <cell r="G611" t="str">
            <v>successful</v>
          </cell>
        </row>
        <row r="612">
          <cell r="D612">
            <v>42800</v>
          </cell>
          <cell r="G612" t="str">
            <v>successful</v>
          </cell>
        </row>
        <row r="613">
          <cell r="D613">
            <v>8200</v>
          </cell>
          <cell r="G613" t="str">
            <v>canceled</v>
          </cell>
        </row>
        <row r="614">
          <cell r="D614">
            <v>6200</v>
          </cell>
          <cell r="G614" t="str">
            <v>successful</v>
          </cell>
        </row>
        <row r="615">
          <cell r="D615">
            <v>1100</v>
          </cell>
          <cell r="G615" t="str">
            <v>successful</v>
          </cell>
        </row>
        <row r="616">
          <cell r="D616">
            <v>26500</v>
          </cell>
          <cell r="G616" t="str">
            <v>successful</v>
          </cell>
        </row>
        <row r="617">
          <cell r="D617">
            <v>8500</v>
          </cell>
          <cell r="G617" t="str">
            <v>successful</v>
          </cell>
        </row>
        <row r="618">
          <cell r="D618">
            <v>6400</v>
          </cell>
          <cell r="G618" t="str">
            <v>successful</v>
          </cell>
        </row>
        <row r="619">
          <cell r="D619">
            <v>1400</v>
          </cell>
          <cell r="G619" t="str">
            <v>successful</v>
          </cell>
        </row>
        <row r="620">
          <cell r="D620">
            <v>198600</v>
          </cell>
          <cell r="G620" t="str">
            <v>failed</v>
          </cell>
        </row>
        <row r="621">
          <cell r="D621">
            <v>195900</v>
          </cell>
          <cell r="G621" t="str">
            <v>failed</v>
          </cell>
        </row>
        <row r="622">
          <cell r="D622">
            <v>4300</v>
          </cell>
          <cell r="G622" t="str">
            <v>successful</v>
          </cell>
        </row>
        <row r="623">
          <cell r="D623">
            <v>25600</v>
          </cell>
          <cell r="G623" t="str">
            <v>successful</v>
          </cell>
        </row>
        <row r="624">
          <cell r="D624">
            <v>189000</v>
          </cell>
          <cell r="G624" t="str">
            <v>failed</v>
          </cell>
        </row>
        <row r="625">
          <cell r="D625">
            <v>94300</v>
          </cell>
          <cell r="G625" t="str">
            <v>successful</v>
          </cell>
        </row>
        <row r="626">
          <cell r="D626">
            <v>5100</v>
          </cell>
          <cell r="G626" t="str">
            <v>successful</v>
          </cell>
        </row>
        <row r="627">
          <cell r="D627">
            <v>7500</v>
          </cell>
          <cell r="G627" t="str">
            <v>failed</v>
          </cell>
        </row>
        <row r="628">
          <cell r="D628">
            <v>6400</v>
          </cell>
          <cell r="G628" t="str">
            <v>successful</v>
          </cell>
        </row>
        <row r="629">
          <cell r="D629">
            <v>1600</v>
          </cell>
          <cell r="G629" t="str">
            <v>successful</v>
          </cell>
        </row>
        <row r="630">
          <cell r="D630">
            <v>1900</v>
          </cell>
          <cell r="G630" t="str">
            <v>successful</v>
          </cell>
        </row>
        <row r="631">
          <cell r="D631">
            <v>85900</v>
          </cell>
          <cell r="G631" t="str">
            <v>failed</v>
          </cell>
        </row>
        <row r="632">
          <cell r="D632">
            <v>9500</v>
          </cell>
          <cell r="G632" t="str">
            <v>canceled</v>
          </cell>
        </row>
        <row r="633">
          <cell r="D633">
            <v>59200</v>
          </cell>
          <cell r="G633" t="str">
            <v>successful</v>
          </cell>
        </row>
        <row r="634">
          <cell r="D634">
            <v>72100</v>
          </cell>
          <cell r="G634" t="str">
            <v>live</v>
          </cell>
        </row>
        <row r="635">
          <cell r="D635">
            <v>6700</v>
          </cell>
          <cell r="G635" t="str">
            <v>failed</v>
          </cell>
        </row>
        <row r="636">
          <cell r="D636">
            <v>118200</v>
          </cell>
          <cell r="G636" t="str">
            <v>canceled</v>
          </cell>
        </row>
        <row r="637">
          <cell r="D637">
            <v>139000</v>
          </cell>
          <cell r="G637" t="str">
            <v>successful</v>
          </cell>
        </row>
        <row r="638">
          <cell r="D638">
            <v>197700</v>
          </cell>
          <cell r="G638" t="str">
            <v>failed</v>
          </cell>
        </row>
        <row r="639">
          <cell r="D639">
            <v>8500</v>
          </cell>
          <cell r="G639" t="str">
            <v>failed</v>
          </cell>
        </row>
        <row r="640">
          <cell r="D640">
            <v>81600</v>
          </cell>
          <cell r="G640" t="str">
            <v>failed</v>
          </cell>
        </row>
        <row r="641">
          <cell r="D641">
            <v>8600</v>
          </cell>
          <cell r="G641" t="str">
            <v>live</v>
          </cell>
        </row>
        <row r="642">
          <cell r="D642">
            <v>119800</v>
          </cell>
          <cell r="G642" t="str">
            <v>failed</v>
          </cell>
        </row>
        <row r="643">
          <cell r="D643">
            <v>9400</v>
          </cell>
          <cell r="G643" t="str">
            <v>successful</v>
          </cell>
        </row>
        <row r="644">
          <cell r="D644">
            <v>9200</v>
          </cell>
          <cell r="G644" t="str">
            <v>successful</v>
          </cell>
        </row>
        <row r="645">
          <cell r="D645">
            <v>14900</v>
          </cell>
          <cell r="G645" t="str">
            <v>successful</v>
          </cell>
        </row>
        <row r="646">
          <cell r="D646">
            <v>169400</v>
          </cell>
          <cell r="G646" t="str">
            <v>failed</v>
          </cell>
        </row>
        <row r="647">
          <cell r="D647">
            <v>192100</v>
          </cell>
          <cell r="G647" t="str">
            <v>failed</v>
          </cell>
        </row>
        <row r="648">
          <cell r="D648">
            <v>98700</v>
          </cell>
          <cell r="G648" t="str">
            <v>failed</v>
          </cell>
        </row>
        <row r="649">
          <cell r="D649">
            <v>4500</v>
          </cell>
          <cell r="G649" t="str">
            <v>failed</v>
          </cell>
        </row>
        <row r="650">
          <cell r="D650">
            <v>98600</v>
          </cell>
          <cell r="G650" t="str">
            <v>canceled</v>
          </cell>
        </row>
        <row r="651">
          <cell r="D651">
            <v>121700</v>
          </cell>
          <cell r="G651" t="str">
            <v>failed</v>
          </cell>
        </row>
        <row r="652">
          <cell r="D652">
            <v>100</v>
          </cell>
          <cell r="G652" t="str">
            <v>failed</v>
          </cell>
        </row>
        <row r="653">
          <cell r="D653">
            <v>196700</v>
          </cell>
          <cell r="G653" t="str">
            <v>failed</v>
          </cell>
        </row>
        <row r="654">
          <cell r="D654">
            <v>10000</v>
          </cell>
          <cell r="G654" t="str">
            <v>successful</v>
          </cell>
        </row>
        <row r="655">
          <cell r="D655">
            <v>600</v>
          </cell>
          <cell r="G655" t="str">
            <v>successful</v>
          </cell>
        </row>
        <row r="656">
          <cell r="D656">
            <v>35000</v>
          </cell>
          <cell r="G656" t="str">
            <v>successful</v>
          </cell>
        </row>
        <row r="657">
          <cell r="D657">
            <v>6900</v>
          </cell>
          <cell r="G657" t="str">
            <v>successful</v>
          </cell>
        </row>
        <row r="658">
          <cell r="D658">
            <v>118400</v>
          </cell>
          <cell r="G658" t="str">
            <v>failed</v>
          </cell>
        </row>
        <row r="659">
          <cell r="D659">
            <v>10000</v>
          </cell>
          <cell r="G659" t="str">
            <v>failed</v>
          </cell>
        </row>
        <row r="660">
          <cell r="D660">
            <v>52600</v>
          </cell>
          <cell r="G660" t="str">
            <v>canceled</v>
          </cell>
        </row>
        <row r="661">
          <cell r="D661">
            <v>120700</v>
          </cell>
          <cell r="G661" t="str">
            <v>failed</v>
          </cell>
        </row>
        <row r="662">
          <cell r="D662">
            <v>9100</v>
          </cell>
          <cell r="G662" t="str">
            <v>failed</v>
          </cell>
        </row>
        <row r="663">
          <cell r="D663">
            <v>106800</v>
          </cell>
          <cell r="G663" t="str">
            <v>failed</v>
          </cell>
        </row>
        <row r="664">
          <cell r="D664">
            <v>9100</v>
          </cell>
          <cell r="G664" t="str">
            <v>failed</v>
          </cell>
        </row>
        <row r="665">
          <cell r="D665">
            <v>10000</v>
          </cell>
          <cell r="G665" t="str">
            <v>failed</v>
          </cell>
        </row>
        <row r="666">
          <cell r="D666">
            <v>79400</v>
          </cell>
          <cell r="G666" t="str">
            <v>failed</v>
          </cell>
        </row>
        <row r="667">
          <cell r="D667">
            <v>5100</v>
          </cell>
          <cell r="G667" t="str">
            <v>successful</v>
          </cell>
        </row>
        <row r="668">
          <cell r="D668">
            <v>3100</v>
          </cell>
          <cell r="G668" t="str">
            <v>canceled</v>
          </cell>
        </row>
        <row r="669">
          <cell r="D669">
            <v>6900</v>
          </cell>
          <cell r="G669" t="str">
            <v>successful</v>
          </cell>
        </row>
        <row r="670">
          <cell r="D670">
            <v>27500</v>
          </cell>
          <cell r="G670" t="str">
            <v>failed</v>
          </cell>
        </row>
        <row r="671">
          <cell r="D671">
            <v>48800</v>
          </cell>
          <cell r="G671" t="str">
            <v>successful</v>
          </cell>
        </row>
        <row r="672">
          <cell r="D672">
            <v>16200</v>
          </cell>
          <cell r="G672" t="str">
            <v>successful</v>
          </cell>
        </row>
        <row r="673">
          <cell r="D673">
            <v>97600</v>
          </cell>
          <cell r="G673" t="str">
            <v>successful</v>
          </cell>
        </row>
        <row r="674">
          <cell r="D674">
            <v>197900</v>
          </cell>
          <cell r="G674" t="str">
            <v>failed</v>
          </cell>
        </row>
        <row r="675">
          <cell r="D675">
            <v>5600</v>
          </cell>
          <cell r="G675" t="str">
            <v>failed</v>
          </cell>
        </row>
        <row r="676">
          <cell r="D676">
            <v>170700</v>
          </cell>
          <cell r="G676" t="str">
            <v>canceled</v>
          </cell>
        </row>
        <row r="677">
          <cell r="D677">
            <v>9700</v>
          </cell>
          <cell r="G677" t="str">
            <v>successful</v>
          </cell>
        </row>
        <row r="678">
          <cell r="D678">
            <v>62300</v>
          </cell>
          <cell r="G678" t="str">
            <v>successful</v>
          </cell>
        </row>
        <row r="679">
          <cell r="D679">
            <v>5300</v>
          </cell>
          <cell r="G679" t="str">
            <v>failed</v>
          </cell>
        </row>
        <row r="680">
          <cell r="D680">
            <v>99500</v>
          </cell>
          <cell r="G680" t="str">
            <v>canceled</v>
          </cell>
        </row>
        <row r="681">
          <cell r="D681">
            <v>1400</v>
          </cell>
          <cell r="G681" t="str">
            <v>successful</v>
          </cell>
        </row>
        <row r="682">
          <cell r="D682">
            <v>145600</v>
          </cell>
          <cell r="G682" t="str">
            <v>failed</v>
          </cell>
        </row>
        <row r="683">
          <cell r="D683">
            <v>184100</v>
          </cell>
          <cell r="G683" t="str">
            <v>failed</v>
          </cell>
        </row>
        <row r="684">
          <cell r="D684">
            <v>5400</v>
          </cell>
          <cell r="G684" t="str">
            <v>successful</v>
          </cell>
        </row>
        <row r="685">
          <cell r="D685">
            <v>2300</v>
          </cell>
          <cell r="G685" t="str">
            <v>successful</v>
          </cell>
        </row>
        <row r="686">
          <cell r="D686">
            <v>1400</v>
          </cell>
          <cell r="G686" t="str">
            <v>successful</v>
          </cell>
        </row>
        <row r="687">
          <cell r="D687">
            <v>140000</v>
          </cell>
          <cell r="G687" t="str">
            <v>failed</v>
          </cell>
        </row>
        <row r="688">
          <cell r="D688">
            <v>7500</v>
          </cell>
          <cell r="G688" t="str">
            <v>successful</v>
          </cell>
        </row>
        <row r="689">
          <cell r="D689">
            <v>1500</v>
          </cell>
          <cell r="G689" t="str">
            <v>successful</v>
          </cell>
        </row>
        <row r="690">
          <cell r="D690">
            <v>2900</v>
          </cell>
          <cell r="G690" t="str">
            <v>successful</v>
          </cell>
        </row>
        <row r="691">
          <cell r="D691">
            <v>7300</v>
          </cell>
          <cell r="G691" t="str">
            <v>successful</v>
          </cell>
        </row>
        <row r="692">
          <cell r="D692">
            <v>3600</v>
          </cell>
          <cell r="G692" t="str">
            <v>successful</v>
          </cell>
        </row>
        <row r="693">
          <cell r="D693">
            <v>5000</v>
          </cell>
          <cell r="G693" t="str">
            <v>successful</v>
          </cell>
        </row>
        <row r="694">
          <cell r="D694">
            <v>6000</v>
          </cell>
          <cell r="G694" t="str">
            <v>failed</v>
          </cell>
        </row>
        <row r="695">
          <cell r="D695">
            <v>180400</v>
          </cell>
          <cell r="G695" t="str">
            <v>failed</v>
          </cell>
        </row>
        <row r="696">
          <cell r="D696">
            <v>9100</v>
          </cell>
          <cell r="G696" t="str">
            <v>failed</v>
          </cell>
        </row>
        <row r="697">
          <cell r="D697">
            <v>9200</v>
          </cell>
          <cell r="G697" t="str">
            <v>successful</v>
          </cell>
        </row>
        <row r="698">
          <cell r="D698">
            <v>164100</v>
          </cell>
          <cell r="G698" t="str">
            <v>failed</v>
          </cell>
        </row>
        <row r="699">
          <cell r="D699">
            <v>128900</v>
          </cell>
          <cell r="G699" t="str">
            <v>successful</v>
          </cell>
        </row>
        <row r="700">
          <cell r="D700">
            <v>42100</v>
          </cell>
          <cell r="G700" t="str">
            <v>successful</v>
          </cell>
        </row>
        <row r="701">
          <cell r="D701">
            <v>7400</v>
          </cell>
          <cell r="G701" t="str">
            <v>failed</v>
          </cell>
        </row>
        <row r="702">
          <cell r="D702">
            <v>100</v>
          </cell>
          <cell r="G702" t="str">
            <v>failed</v>
          </cell>
        </row>
        <row r="703">
          <cell r="D703">
            <v>52000</v>
          </cell>
          <cell r="G703" t="str">
            <v>successful</v>
          </cell>
        </row>
        <row r="704">
          <cell r="D704">
            <v>8700</v>
          </cell>
          <cell r="G704" t="str">
            <v>failed</v>
          </cell>
        </row>
        <row r="705">
          <cell r="D705">
            <v>63400</v>
          </cell>
          <cell r="G705" t="str">
            <v>successful</v>
          </cell>
        </row>
        <row r="706">
          <cell r="D706">
            <v>8700</v>
          </cell>
          <cell r="G706" t="str">
            <v>successful</v>
          </cell>
        </row>
        <row r="707">
          <cell r="D707">
            <v>169700</v>
          </cell>
          <cell r="G707" t="str">
            <v>failed</v>
          </cell>
        </row>
        <row r="708">
          <cell r="D708">
            <v>108400</v>
          </cell>
          <cell r="G708" t="str">
            <v>successful</v>
          </cell>
        </row>
        <row r="709">
          <cell r="D709">
            <v>7300</v>
          </cell>
          <cell r="G709" t="str">
            <v>successful</v>
          </cell>
        </row>
        <row r="710">
          <cell r="D710">
            <v>1700</v>
          </cell>
          <cell r="G710" t="str">
            <v>successful</v>
          </cell>
        </row>
        <row r="711">
          <cell r="D711">
            <v>9800</v>
          </cell>
          <cell r="G711" t="str">
            <v>successful</v>
          </cell>
        </row>
        <row r="712">
          <cell r="D712">
            <v>4300</v>
          </cell>
          <cell r="G712" t="str">
            <v>successful</v>
          </cell>
        </row>
        <row r="713">
          <cell r="D713">
            <v>6200</v>
          </cell>
          <cell r="G713" t="str">
            <v>failed</v>
          </cell>
        </row>
        <row r="714">
          <cell r="D714">
            <v>800</v>
          </cell>
          <cell r="G714" t="str">
            <v>successful</v>
          </cell>
        </row>
        <row r="715">
          <cell r="D715">
            <v>6900</v>
          </cell>
          <cell r="G715" t="str">
            <v>successful</v>
          </cell>
        </row>
        <row r="716">
          <cell r="D716">
            <v>38500</v>
          </cell>
          <cell r="G716" t="str">
            <v>successful</v>
          </cell>
        </row>
        <row r="717">
          <cell r="D717">
            <v>118000</v>
          </cell>
          <cell r="G717" t="str">
            <v>failed</v>
          </cell>
        </row>
        <row r="718">
          <cell r="D718">
            <v>2000</v>
          </cell>
          <cell r="G718" t="str">
            <v>successful</v>
          </cell>
        </row>
        <row r="719">
          <cell r="D719">
            <v>5600</v>
          </cell>
          <cell r="G719" t="str">
            <v>successful</v>
          </cell>
        </row>
        <row r="720">
          <cell r="D720">
            <v>8300</v>
          </cell>
          <cell r="G720" t="str">
            <v>successful</v>
          </cell>
        </row>
        <row r="721">
          <cell r="D721">
            <v>6900</v>
          </cell>
          <cell r="G721" t="str">
            <v>successful</v>
          </cell>
        </row>
        <row r="722">
          <cell r="D722">
            <v>8700</v>
          </cell>
          <cell r="G722" t="str">
            <v>canceled</v>
          </cell>
        </row>
        <row r="723">
          <cell r="D723">
            <v>123600</v>
          </cell>
          <cell r="G723" t="str">
            <v>canceled</v>
          </cell>
        </row>
        <row r="724">
          <cell r="D724">
            <v>48500</v>
          </cell>
          <cell r="G724" t="str">
            <v>successful</v>
          </cell>
        </row>
        <row r="725">
          <cell r="D725">
            <v>4900</v>
          </cell>
          <cell r="G725" t="str">
            <v>successful</v>
          </cell>
        </row>
        <row r="726">
          <cell r="D726">
            <v>8400</v>
          </cell>
          <cell r="G726" t="str">
            <v>successful</v>
          </cell>
        </row>
        <row r="727">
          <cell r="D727">
            <v>193200</v>
          </cell>
          <cell r="G727" t="str">
            <v>failed</v>
          </cell>
        </row>
        <row r="728">
          <cell r="D728">
            <v>54300</v>
          </cell>
          <cell r="G728" t="str">
            <v>canceled</v>
          </cell>
        </row>
        <row r="729">
          <cell r="D729">
            <v>8900</v>
          </cell>
          <cell r="G729" t="str">
            <v>successful</v>
          </cell>
        </row>
        <row r="730">
          <cell r="D730">
            <v>4200</v>
          </cell>
          <cell r="G730" t="str">
            <v>failed</v>
          </cell>
        </row>
        <row r="731">
          <cell r="D731">
            <v>5600</v>
          </cell>
          <cell r="G731" t="str">
            <v>successful</v>
          </cell>
        </row>
        <row r="732">
          <cell r="D732">
            <v>28800</v>
          </cell>
          <cell r="G732" t="str">
            <v>successful</v>
          </cell>
        </row>
        <row r="733">
          <cell r="D733">
            <v>8000</v>
          </cell>
          <cell r="G733" t="str">
            <v>canceled</v>
          </cell>
        </row>
        <row r="734">
          <cell r="D734">
            <v>117000</v>
          </cell>
          <cell r="G734" t="str">
            <v>failed</v>
          </cell>
        </row>
        <row r="735">
          <cell r="D735">
            <v>15800</v>
          </cell>
          <cell r="G735" t="str">
            <v>successful</v>
          </cell>
        </row>
        <row r="736">
          <cell r="D736">
            <v>4200</v>
          </cell>
          <cell r="G736" t="str">
            <v>successful</v>
          </cell>
        </row>
        <row r="737">
          <cell r="D737">
            <v>37100</v>
          </cell>
          <cell r="G737" t="str">
            <v>successful</v>
          </cell>
        </row>
        <row r="738">
          <cell r="D738">
            <v>7700</v>
          </cell>
          <cell r="G738" t="str">
            <v>canceled</v>
          </cell>
        </row>
        <row r="739">
          <cell r="D739">
            <v>3700</v>
          </cell>
          <cell r="G739" t="str">
            <v>successful</v>
          </cell>
        </row>
        <row r="740">
          <cell r="D740">
            <v>74700</v>
          </cell>
          <cell r="G740" t="str">
            <v>failed</v>
          </cell>
        </row>
        <row r="741">
          <cell r="D741">
            <v>10000</v>
          </cell>
          <cell r="G741" t="str">
            <v>failed</v>
          </cell>
        </row>
        <row r="742">
          <cell r="D742">
            <v>5300</v>
          </cell>
          <cell r="G742" t="str">
            <v>failed</v>
          </cell>
        </row>
        <row r="743">
          <cell r="D743">
            <v>1200</v>
          </cell>
          <cell r="G743" t="str">
            <v>successful</v>
          </cell>
        </row>
        <row r="744">
          <cell r="D744">
            <v>1200</v>
          </cell>
          <cell r="G744" t="str">
            <v>successful</v>
          </cell>
        </row>
        <row r="745">
          <cell r="D745">
            <v>3900</v>
          </cell>
          <cell r="G745" t="str">
            <v>failed</v>
          </cell>
        </row>
        <row r="746">
          <cell r="D746">
            <v>2000</v>
          </cell>
          <cell r="G746" t="str">
            <v>successful</v>
          </cell>
        </row>
        <row r="747">
          <cell r="D747">
            <v>6900</v>
          </cell>
          <cell r="G747" t="str">
            <v>failed</v>
          </cell>
        </row>
        <row r="748">
          <cell r="D748">
            <v>55800</v>
          </cell>
          <cell r="G748" t="str">
            <v>successful</v>
          </cell>
        </row>
        <row r="749">
          <cell r="D749">
            <v>4900</v>
          </cell>
          <cell r="G749" t="str">
            <v>successful</v>
          </cell>
        </row>
        <row r="750">
          <cell r="D750">
            <v>194900</v>
          </cell>
          <cell r="G750" t="str">
            <v>canceled</v>
          </cell>
        </row>
        <row r="751">
          <cell r="D751">
            <v>8600</v>
          </cell>
          <cell r="G751" t="str">
            <v>successful</v>
          </cell>
        </row>
        <row r="752">
          <cell r="D752">
            <v>100</v>
          </cell>
          <cell r="G752" t="str">
            <v>failed</v>
          </cell>
        </row>
        <row r="753">
          <cell r="D753">
            <v>3600</v>
          </cell>
          <cell r="G753" t="str">
            <v>successful</v>
          </cell>
        </row>
        <row r="754">
          <cell r="D754">
            <v>5800</v>
          </cell>
          <cell r="G754" t="str">
            <v>canceled</v>
          </cell>
        </row>
        <row r="755">
          <cell r="D755">
            <v>4700</v>
          </cell>
          <cell r="G755" t="str">
            <v>successful</v>
          </cell>
        </row>
        <row r="756">
          <cell r="D756">
            <v>70400</v>
          </cell>
          <cell r="G756" t="str">
            <v>successful</v>
          </cell>
        </row>
        <row r="757">
          <cell r="D757">
            <v>4500</v>
          </cell>
          <cell r="G757" t="str">
            <v>successful</v>
          </cell>
        </row>
        <row r="758">
          <cell r="D758">
            <v>1300</v>
          </cell>
          <cell r="G758" t="str">
            <v>successful</v>
          </cell>
        </row>
        <row r="759">
          <cell r="D759">
            <v>1400</v>
          </cell>
          <cell r="G759" t="str">
            <v>successful</v>
          </cell>
        </row>
        <row r="760">
          <cell r="D760">
            <v>29600</v>
          </cell>
          <cell r="G760" t="str">
            <v>successful</v>
          </cell>
        </row>
        <row r="761">
          <cell r="D761">
            <v>167500</v>
          </cell>
          <cell r="G761" t="str">
            <v>failed</v>
          </cell>
        </row>
        <row r="762">
          <cell r="D762">
            <v>48300</v>
          </cell>
          <cell r="G762" t="str">
            <v>failed</v>
          </cell>
        </row>
        <row r="763">
          <cell r="D763">
            <v>2200</v>
          </cell>
          <cell r="G763" t="str">
            <v>successful</v>
          </cell>
        </row>
        <row r="764">
          <cell r="D764">
            <v>3500</v>
          </cell>
          <cell r="G764" t="str">
            <v>successful</v>
          </cell>
        </row>
        <row r="765">
          <cell r="D765">
            <v>5600</v>
          </cell>
          <cell r="G765" t="str">
            <v>successful</v>
          </cell>
        </row>
        <row r="766">
          <cell r="D766">
            <v>1100</v>
          </cell>
          <cell r="G766" t="str">
            <v>successful</v>
          </cell>
        </row>
        <row r="767">
          <cell r="D767">
            <v>3900</v>
          </cell>
          <cell r="G767" t="str">
            <v>successful</v>
          </cell>
        </row>
        <row r="768">
          <cell r="D768">
            <v>43800</v>
          </cell>
          <cell r="G768" t="str">
            <v>failed</v>
          </cell>
        </row>
        <row r="769">
          <cell r="D769">
            <v>97200</v>
          </cell>
          <cell r="G769" t="str">
            <v>failed</v>
          </cell>
        </row>
        <row r="770">
          <cell r="D770">
            <v>4800</v>
          </cell>
          <cell r="G770" t="str">
            <v>successful</v>
          </cell>
        </row>
        <row r="771">
          <cell r="D771">
            <v>125600</v>
          </cell>
          <cell r="G771" t="str">
            <v>failed</v>
          </cell>
        </row>
        <row r="772">
          <cell r="D772">
            <v>4300</v>
          </cell>
          <cell r="G772" t="str">
            <v>successful</v>
          </cell>
        </row>
        <row r="773">
          <cell r="D773">
            <v>5600</v>
          </cell>
          <cell r="G773" t="str">
            <v>canceled</v>
          </cell>
        </row>
        <row r="774">
          <cell r="D774">
            <v>149600</v>
          </cell>
          <cell r="G774" t="str">
            <v>successful</v>
          </cell>
        </row>
        <row r="775">
          <cell r="D775">
            <v>53100</v>
          </cell>
          <cell r="G775" t="str">
            <v>successful</v>
          </cell>
        </row>
        <row r="776">
          <cell r="D776">
            <v>5000</v>
          </cell>
          <cell r="G776" t="str">
            <v>successful</v>
          </cell>
        </row>
        <row r="777">
          <cell r="D777">
            <v>9400</v>
          </cell>
          <cell r="G777" t="str">
            <v>failed</v>
          </cell>
        </row>
        <row r="778">
          <cell r="D778">
            <v>110800</v>
          </cell>
          <cell r="G778" t="str">
            <v>failed</v>
          </cell>
        </row>
        <row r="779">
          <cell r="D779">
            <v>93800</v>
          </cell>
          <cell r="G779" t="str">
            <v>failed</v>
          </cell>
        </row>
        <row r="780">
          <cell r="D780">
            <v>1300</v>
          </cell>
          <cell r="G780" t="str">
            <v>successful</v>
          </cell>
        </row>
        <row r="781">
          <cell r="D781">
            <v>108700</v>
          </cell>
          <cell r="G781" t="str">
            <v>failed</v>
          </cell>
        </row>
        <row r="782">
          <cell r="D782">
            <v>5100</v>
          </cell>
          <cell r="G782" t="str">
            <v>successful</v>
          </cell>
        </row>
        <row r="783">
          <cell r="D783">
            <v>8700</v>
          </cell>
          <cell r="G783" t="str">
            <v>canceled</v>
          </cell>
        </row>
        <row r="784">
          <cell r="D784">
            <v>5100</v>
          </cell>
          <cell r="G784" t="str">
            <v>successful</v>
          </cell>
        </row>
        <row r="785">
          <cell r="D785">
            <v>7400</v>
          </cell>
          <cell r="G785" t="str">
            <v>successful</v>
          </cell>
        </row>
        <row r="786">
          <cell r="D786">
            <v>88900</v>
          </cell>
          <cell r="G786" t="str">
            <v>successful</v>
          </cell>
        </row>
        <row r="787">
          <cell r="D787">
            <v>6700</v>
          </cell>
          <cell r="G787" t="str">
            <v>successful</v>
          </cell>
        </row>
        <row r="788">
          <cell r="D788">
            <v>1500</v>
          </cell>
          <cell r="G788" t="str">
            <v>successful</v>
          </cell>
        </row>
        <row r="789">
          <cell r="D789">
            <v>61200</v>
          </cell>
          <cell r="G789" t="str">
            <v>failed</v>
          </cell>
        </row>
        <row r="790">
          <cell r="D790">
            <v>3600</v>
          </cell>
          <cell r="G790" t="str">
            <v>live</v>
          </cell>
        </row>
        <row r="791">
          <cell r="D791">
            <v>9000</v>
          </cell>
          <cell r="G791" t="str">
            <v>failed</v>
          </cell>
        </row>
        <row r="792">
          <cell r="D792">
            <v>185900</v>
          </cell>
          <cell r="G792" t="str">
            <v>canceled</v>
          </cell>
        </row>
        <row r="793">
          <cell r="D793">
            <v>2100</v>
          </cell>
          <cell r="G793" t="str">
            <v>failed</v>
          </cell>
        </row>
        <row r="794">
          <cell r="D794">
            <v>2000</v>
          </cell>
          <cell r="G794" t="str">
            <v>failed</v>
          </cell>
        </row>
        <row r="795">
          <cell r="D795">
            <v>1100</v>
          </cell>
          <cell r="G795" t="str">
            <v>successful</v>
          </cell>
        </row>
        <row r="796">
          <cell r="D796">
            <v>6600</v>
          </cell>
          <cell r="G796" t="str">
            <v>successful</v>
          </cell>
        </row>
        <row r="797">
          <cell r="D797">
            <v>7100</v>
          </cell>
          <cell r="G797" t="str">
            <v>failed</v>
          </cell>
        </row>
        <row r="798">
          <cell r="D798">
            <v>7800</v>
          </cell>
          <cell r="G798" t="str">
            <v>failed</v>
          </cell>
        </row>
        <row r="799">
          <cell r="D799">
            <v>7600</v>
          </cell>
          <cell r="G799" t="str">
            <v>successful</v>
          </cell>
        </row>
        <row r="800">
          <cell r="D800">
            <v>3400</v>
          </cell>
          <cell r="G800" t="str">
            <v>successful</v>
          </cell>
        </row>
        <row r="801">
          <cell r="D801">
            <v>84500</v>
          </cell>
          <cell r="G801" t="str">
            <v>failed</v>
          </cell>
        </row>
        <row r="802">
          <cell r="D802">
            <v>100</v>
          </cell>
          <cell r="G802" t="str">
            <v>failed</v>
          </cell>
        </row>
        <row r="803">
          <cell r="D803">
            <v>2300</v>
          </cell>
          <cell r="G803" t="str">
            <v>successful</v>
          </cell>
        </row>
        <row r="804">
          <cell r="D804">
            <v>6200</v>
          </cell>
          <cell r="G804" t="str">
            <v>successful</v>
          </cell>
        </row>
        <row r="805">
          <cell r="D805">
            <v>6100</v>
          </cell>
          <cell r="G805" t="str">
            <v>successful</v>
          </cell>
        </row>
        <row r="806">
          <cell r="D806">
            <v>2600</v>
          </cell>
          <cell r="G806" t="str">
            <v>successful</v>
          </cell>
        </row>
        <row r="807">
          <cell r="D807">
            <v>9700</v>
          </cell>
          <cell r="G807" t="str">
            <v>failed</v>
          </cell>
        </row>
        <row r="808">
          <cell r="D808">
            <v>700</v>
          </cell>
          <cell r="G808" t="str">
            <v>successful</v>
          </cell>
        </row>
        <row r="809">
          <cell r="D809">
            <v>700</v>
          </cell>
          <cell r="G809" t="str">
            <v>successful</v>
          </cell>
        </row>
        <row r="810">
          <cell r="D810">
            <v>5200</v>
          </cell>
          <cell r="G810" t="str">
            <v>failed</v>
          </cell>
        </row>
        <row r="811">
          <cell r="D811">
            <v>140800</v>
          </cell>
          <cell r="G811" t="str">
            <v>failed</v>
          </cell>
        </row>
        <row r="812">
          <cell r="D812">
            <v>6400</v>
          </cell>
          <cell r="G812" t="str">
            <v>successful</v>
          </cell>
        </row>
        <row r="813">
          <cell r="D813">
            <v>92500</v>
          </cell>
          <cell r="G813" t="str">
            <v>failed</v>
          </cell>
        </row>
        <row r="814">
          <cell r="D814">
            <v>59700</v>
          </cell>
          <cell r="G814" t="str">
            <v>successful</v>
          </cell>
        </row>
        <row r="815">
          <cell r="D815">
            <v>3200</v>
          </cell>
          <cell r="G815" t="str">
            <v>successful</v>
          </cell>
        </row>
        <row r="816">
          <cell r="D816">
            <v>3200</v>
          </cell>
          <cell r="G816" t="str">
            <v>failed</v>
          </cell>
        </row>
        <row r="817">
          <cell r="D817">
            <v>9000</v>
          </cell>
          <cell r="G817" t="str">
            <v>successful</v>
          </cell>
        </row>
        <row r="818">
          <cell r="D818">
            <v>2300</v>
          </cell>
          <cell r="G818" t="str">
            <v>successful</v>
          </cell>
        </row>
        <row r="819">
          <cell r="D819">
            <v>51300</v>
          </cell>
          <cell r="G819" t="str">
            <v>successful</v>
          </cell>
        </row>
        <row r="820">
          <cell r="D820">
            <v>700</v>
          </cell>
          <cell r="G820" t="str">
            <v>successful</v>
          </cell>
        </row>
        <row r="821">
          <cell r="D821">
            <v>8900</v>
          </cell>
          <cell r="G821" t="str">
            <v>failed</v>
          </cell>
        </row>
        <row r="822">
          <cell r="D822">
            <v>1500</v>
          </cell>
          <cell r="G822" t="str">
            <v>successful</v>
          </cell>
        </row>
        <row r="823">
          <cell r="D823">
            <v>4900</v>
          </cell>
          <cell r="G823" t="str">
            <v>successful</v>
          </cell>
        </row>
        <row r="824">
          <cell r="D824">
            <v>54000</v>
          </cell>
          <cell r="G824" t="str">
            <v>successful</v>
          </cell>
        </row>
        <row r="825">
          <cell r="D825">
            <v>4100</v>
          </cell>
          <cell r="G825" t="str">
            <v>successful</v>
          </cell>
        </row>
        <row r="826">
          <cell r="D826">
            <v>85000</v>
          </cell>
          <cell r="G826" t="str">
            <v>successful</v>
          </cell>
        </row>
        <row r="827">
          <cell r="D827">
            <v>3600</v>
          </cell>
          <cell r="G827" t="str">
            <v>successful</v>
          </cell>
        </row>
        <row r="828">
          <cell r="D828">
            <v>2800</v>
          </cell>
          <cell r="G828" t="str">
            <v>successful</v>
          </cell>
        </row>
        <row r="829">
          <cell r="D829">
            <v>2300</v>
          </cell>
          <cell r="G829" t="str">
            <v>successful</v>
          </cell>
        </row>
        <row r="830">
          <cell r="D830">
            <v>7100</v>
          </cell>
          <cell r="G830" t="str">
            <v>failed</v>
          </cell>
        </row>
        <row r="831">
          <cell r="D831">
            <v>9600</v>
          </cell>
          <cell r="G831" t="str">
            <v>failed</v>
          </cell>
        </row>
        <row r="832">
          <cell r="D832">
            <v>121600</v>
          </cell>
          <cell r="G832" t="str">
            <v>failed</v>
          </cell>
        </row>
        <row r="833">
          <cell r="D833">
            <v>97100</v>
          </cell>
          <cell r="G833" t="str">
            <v>successful</v>
          </cell>
        </row>
        <row r="834">
          <cell r="D834">
            <v>43200</v>
          </cell>
          <cell r="G834" t="str">
            <v>successful</v>
          </cell>
        </row>
        <row r="835">
          <cell r="D835">
            <v>6800</v>
          </cell>
          <cell r="G835" t="str">
            <v>successful</v>
          </cell>
        </row>
        <row r="836">
          <cell r="D836">
            <v>7300</v>
          </cell>
          <cell r="G836" t="str">
            <v>successful</v>
          </cell>
        </row>
        <row r="837">
          <cell r="D837">
            <v>86200</v>
          </cell>
          <cell r="G837" t="str">
            <v>failed</v>
          </cell>
        </row>
        <row r="838">
          <cell r="D838">
            <v>8100</v>
          </cell>
          <cell r="G838" t="str">
            <v>failed</v>
          </cell>
        </row>
        <row r="839">
          <cell r="D839">
            <v>17700</v>
          </cell>
          <cell r="G839" t="str">
            <v>successful</v>
          </cell>
        </row>
        <row r="840">
          <cell r="D840">
            <v>6400</v>
          </cell>
          <cell r="G840" t="str">
            <v>successful</v>
          </cell>
        </row>
        <row r="841">
          <cell r="D841">
            <v>7700</v>
          </cell>
          <cell r="G841" t="str">
            <v>successful</v>
          </cell>
        </row>
        <row r="842">
          <cell r="D842">
            <v>116300</v>
          </cell>
          <cell r="G842" t="str">
            <v>successful</v>
          </cell>
        </row>
        <row r="843">
          <cell r="D843">
            <v>9100</v>
          </cell>
          <cell r="G843" t="str">
            <v>successful</v>
          </cell>
        </row>
        <row r="844">
          <cell r="D844">
            <v>1500</v>
          </cell>
          <cell r="G844" t="str">
            <v>successful</v>
          </cell>
        </row>
        <row r="845">
          <cell r="D845">
            <v>8800</v>
          </cell>
          <cell r="G845" t="str">
            <v>failed</v>
          </cell>
        </row>
        <row r="846">
          <cell r="D846">
            <v>8800</v>
          </cell>
          <cell r="G846" t="str">
            <v>canceled</v>
          </cell>
        </row>
        <row r="847">
          <cell r="D847">
            <v>69900</v>
          </cell>
          <cell r="G847" t="str">
            <v>successful</v>
          </cell>
        </row>
        <row r="848">
          <cell r="D848">
            <v>1000</v>
          </cell>
          <cell r="G848" t="str">
            <v>successful</v>
          </cell>
        </row>
        <row r="849">
          <cell r="D849">
            <v>4700</v>
          </cell>
          <cell r="G849" t="str">
            <v>successful</v>
          </cell>
        </row>
        <row r="850">
          <cell r="D850">
            <v>3200</v>
          </cell>
          <cell r="G850" t="str">
            <v>successful</v>
          </cell>
        </row>
        <row r="851">
          <cell r="D851">
            <v>6700</v>
          </cell>
          <cell r="G851" t="str">
            <v>successful</v>
          </cell>
        </row>
        <row r="852">
          <cell r="D852">
            <v>100</v>
          </cell>
          <cell r="G852" t="str">
            <v>failed</v>
          </cell>
        </row>
        <row r="853">
          <cell r="D853">
            <v>6000</v>
          </cell>
          <cell r="G853" t="str">
            <v>successful</v>
          </cell>
        </row>
        <row r="854">
          <cell r="D854">
            <v>4900</v>
          </cell>
          <cell r="G854" t="str">
            <v>failed</v>
          </cell>
        </row>
        <row r="855">
          <cell r="D855">
            <v>17100</v>
          </cell>
          <cell r="G855" t="str">
            <v>successful</v>
          </cell>
        </row>
        <row r="856">
          <cell r="D856">
            <v>171000</v>
          </cell>
          <cell r="G856" t="str">
            <v>successful</v>
          </cell>
        </row>
        <row r="857">
          <cell r="D857">
            <v>23400</v>
          </cell>
          <cell r="G857" t="str">
            <v>successful</v>
          </cell>
        </row>
        <row r="858">
          <cell r="D858">
            <v>2400</v>
          </cell>
          <cell r="G858" t="str">
            <v>successful</v>
          </cell>
        </row>
        <row r="859">
          <cell r="D859">
            <v>5300</v>
          </cell>
          <cell r="G859" t="str">
            <v>successful</v>
          </cell>
        </row>
        <row r="860">
          <cell r="D860">
            <v>4000</v>
          </cell>
          <cell r="G860" t="str">
            <v>failed</v>
          </cell>
        </row>
        <row r="861">
          <cell r="D861">
            <v>7300</v>
          </cell>
          <cell r="G861" t="str">
            <v>failed</v>
          </cell>
        </row>
        <row r="862">
          <cell r="D862">
            <v>2000</v>
          </cell>
          <cell r="G862" t="str">
            <v>successful</v>
          </cell>
        </row>
        <row r="863">
          <cell r="D863">
            <v>8800</v>
          </cell>
          <cell r="G863" t="str">
            <v>successful</v>
          </cell>
        </row>
        <row r="864">
          <cell r="D864">
            <v>3500</v>
          </cell>
          <cell r="G864" t="str">
            <v>successful</v>
          </cell>
        </row>
        <row r="865">
          <cell r="D865">
            <v>1400</v>
          </cell>
          <cell r="G865" t="str">
            <v>successful</v>
          </cell>
        </row>
        <row r="866">
          <cell r="D866">
            <v>4200</v>
          </cell>
          <cell r="G866" t="str">
            <v>successful</v>
          </cell>
        </row>
        <row r="867">
          <cell r="D867">
            <v>81000</v>
          </cell>
          <cell r="G867" t="str">
            <v>successful</v>
          </cell>
        </row>
        <row r="868">
          <cell r="D868">
            <v>182800</v>
          </cell>
          <cell r="G868" t="str">
            <v>canceled</v>
          </cell>
        </row>
        <row r="869">
          <cell r="D869">
            <v>4800</v>
          </cell>
          <cell r="G869" t="str">
            <v>successful</v>
          </cell>
        </row>
        <row r="870">
          <cell r="D870">
            <v>7000</v>
          </cell>
          <cell r="G870" t="str">
            <v>successful</v>
          </cell>
        </row>
        <row r="871">
          <cell r="D871">
            <v>161900</v>
          </cell>
          <cell r="G871" t="str">
            <v>failed</v>
          </cell>
        </row>
        <row r="872">
          <cell r="D872">
            <v>7700</v>
          </cell>
          <cell r="G872" t="str">
            <v>failed</v>
          </cell>
        </row>
        <row r="873">
          <cell r="D873">
            <v>71500</v>
          </cell>
          <cell r="G873" t="str">
            <v>successful</v>
          </cell>
        </row>
        <row r="874">
          <cell r="D874">
            <v>4700</v>
          </cell>
          <cell r="G874" t="str">
            <v>successful</v>
          </cell>
        </row>
        <row r="875">
          <cell r="D875">
            <v>42100</v>
          </cell>
          <cell r="G875" t="str">
            <v>successful</v>
          </cell>
        </row>
        <row r="876">
          <cell r="D876">
            <v>40200</v>
          </cell>
          <cell r="G876" t="str">
            <v>successful</v>
          </cell>
        </row>
        <row r="877">
          <cell r="D877">
            <v>7900</v>
          </cell>
          <cell r="G877" t="str">
            <v>failed</v>
          </cell>
        </row>
        <row r="878">
          <cell r="D878">
            <v>8300</v>
          </cell>
          <cell r="G878" t="str">
            <v>failed</v>
          </cell>
        </row>
        <row r="879">
          <cell r="D879">
            <v>163600</v>
          </cell>
          <cell r="G879" t="str">
            <v>failed</v>
          </cell>
        </row>
        <row r="880">
          <cell r="D880">
            <v>2700</v>
          </cell>
          <cell r="G880" t="str">
            <v>failed</v>
          </cell>
        </row>
        <row r="881">
          <cell r="D881">
            <v>1000</v>
          </cell>
          <cell r="G881" t="str">
            <v>successful</v>
          </cell>
        </row>
        <row r="882">
          <cell r="D882">
            <v>84500</v>
          </cell>
          <cell r="G882" t="str">
            <v>successful</v>
          </cell>
        </row>
        <row r="883">
          <cell r="D883">
            <v>81300</v>
          </cell>
          <cell r="G883" t="str">
            <v>failed</v>
          </cell>
        </row>
        <row r="884">
          <cell r="D884">
            <v>800</v>
          </cell>
          <cell r="G884" t="str">
            <v>successful</v>
          </cell>
        </row>
        <row r="885">
          <cell r="D885">
            <v>3400</v>
          </cell>
          <cell r="G885" t="str">
            <v>successful</v>
          </cell>
        </row>
        <row r="886">
          <cell r="D886">
            <v>170800</v>
          </cell>
          <cell r="G886" t="str">
            <v>failed</v>
          </cell>
        </row>
        <row r="887">
          <cell r="D887">
            <v>1800</v>
          </cell>
          <cell r="G887" t="str">
            <v>successful</v>
          </cell>
        </row>
        <row r="888">
          <cell r="D888">
            <v>150600</v>
          </cell>
          <cell r="G888" t="str">
            <v>failed</v>
          </cell>
        </row>
        <row r="889">
          <cell r="D889">
            <v>7800</v>
          </cell>
          <cell r="G889" t="str">
            <v>failed</v>
          </cell>
        </row>
        <row r="890">
          <cell r="D890">
            <v>5800</v>
          </cell>
          <cell r="G890" t="str">
            <v>successful</v>
          </cell>
        </row>
        <row r="891">
          <cell r="D891">
            <v>5600</v>
          </cell>
          <cell r="G891" t="str">
            <v>successful</v>
          </cell>
        </row>
        <row r="892">
          <cell r="D892">
            <v>134400</v>
          </cell>
          <cell r="G892" t="str">
            <v>successful</v>
          </cell>
        </row>
        <row r="893">
          <cell r="D893">
            <v>3000</v>
          </cell>
          <cell r="G893" t="str">
            <v>successful</v>
          </cell>
        </row>
        <row r="894">
          <cell r="D894">
            <v>6000</v>
          </cell>
          <cell r="G894" t="str">
            <v>successful</v>
          </cell>
        </row>
        <row r="895">
          <cell r="D895">
            <v>8400</v>
          </cell>
          <cell r="G895" t="str">
            <v>successful</v>
          </cell>
        </row>
        <row r="896">
          <cell r="D896">
            <v>1700</v>
          </cell>
          <cell r="G896" t="str">
            <v>successful</v>
          </cell>
        </row>
        <row r="897">
          <cell r="D897">
            <v>159800</v>
          </cell>
          <cell r="G897" t="str">
            <v>failed</v>
          </cell>
        </row>
        <row r="898">
          <cell r="D898">
            <v>19800</v>
          </cell>
          <cell r="G898" t="str">
            <v>successful</v>
          </cell>
        </row>
        <row r="899">
          <cell r="D899">
            <v>8800</v>
          </cell>
          <cell r="G899" t="str">
            <v>failed</v>
          </cell>
        </row>
        <row r="900">
          <cell r="D900">
            <v>179100</v>
          </cell>
          <cell r="G900" t="str">
            <v>failed</v>
          </cell>
        </row>
        <row r="901">
          <cell r="D901">
            <v>3100</v>
          </cell>
          <cell r="G901" t="str">
            <v>successful</v>
          </cell>
        </row>
        <row r="902">
          <cell r="D902">
            <v>100</v>
          </cell>
          <cell r="G902" t="str">
            <v>failed</v>
          </cell>
        </row>
        <row r="903">
          <cell r="D903">
            <v>5600</v>
          </cell>
          <cell r="G903" t="str">
            <v>successful</v>
          </cell>
        </row>
        <row r="904">
          <cell r="D904">
            <v>1400</v>
          </cell>
          <cell r="G904" t="str">
            <v>successful</v>
          </cell>
        </row>
        <row r="905">
          <cell r="D905">
            <v>41000</v>
          </cell>
          <cell r="G905" t="str">
            <v>live</v>
          </cell>
        </row>
        <row r="906">
          <cell r="D906">
            <v>6500</v>
          </cell>
          <cell r="G906" t="str">
            <v>failed</v>
          </cell>
        </row>
        <row r="907">
          <cell r="D907">
            <v>7900</v>
          </cell>
          <cell r="G907" t="str">
            <v>successful</v>
          </cell>
        </row>
        <row r="908">
          <cell r="D908">
            <v>5500</v>
          </cell>
          <cell r="G908" t="str">
            <v>successful</v>
          </cell>
        </row>
        <row r="909">
          <cell r="D909">
            <v>9100</v>
          </cell>
          <cell r="G909" t="str">
            <v>failed</v>
          </cell>
        </row>
        <row r="910">
          <cell r="D910">
            <v>38200</v>
          </cell>
          <cell r="G910" t="str">
            <v>successful</v>
          </cell>
        </row>
        <row r="911">
          <cell r="D911">
            <v>1800</v>
          </cell>
          <cell r="G911" t="str">
            <v>successful</v>
          </cell>
        </row>
        <row r="912">
          <cell r="D912">
            <v>154500</v>
          </cell>
          <cell r="G912" t="str">
            <v>canceled</v>
          </cell>
        </row>
        <row r="913">
          <cell r="D913">
            <v>5800</v>
          </cell>
          <cell r="G913" t="str">
            <v>successful</v>
          </cell>
        </row>
        <row r="914">
          <cell r="D914">
            <v>1800</v>
          </cell>
          <cell r="G914" t="str">
            <v>successful</v>
          </cell>
        </row>
        <row r="915">
          <cell r="D915">
            <v>70200</v>
          </cell>
          <cell r="G915" t="str">
            <v>failed</v>
          </cell>
        </row>
        <row r="916">
          <cell r="D916">
            <v>6400</v>
          </cell>
          <cell r="G916" t="str">
            <v>failed</v>
          </cell>
        </row>
        <row r="917">
          <cell r="D917">
            <v>125900</v>
          </cell>
          <cell r="G917" t="str">
            <v>successful</v>
          </cell>
        </row>
        <row r="918">
          <cell r="D918">
            <v>3700</v>
          </cell>
          <cell r="G918" t="str">
            <v>failed</v>
          </cell>
        </row>
        <row r="919">
          <cell r="D919">
            <v>3600</v>
          </cell>
          <cell r="G919" t="str">
            <v>live</v>
          </cell>
        </row>
        <row r="920">
          <cell r="D920">
            <v>3800</v>
          </cell>
          <cell r="G920" t="str">
            <v>successful</v>
          </cell>
        </row>
        <row r="921">
          <cell r="D921">
            <v>35600</v>
          </cell>
          <cell r="G921" t="str">
            <v>failed</v>
          </cell>
        </row>
        <row r="922">
          <cell r="D922">
            <v>5300</v>
          </cell>
          <cell r="G922" t="str">
            <v>successful</v>
          </cell>
        </row>
        <row r="923">
          <cell r="D923">
            <v>160400</v>
          </cell>
          <cell r="G923" t="str">
            <v>failed</v>
          </cell>
        </row>
        <row r="924">
          <cell r="D924">
            <v>51400</v>
          </cell>
          <cell r="G924" t="str">
            <v>successful</v>
          </cell>
        </row>
        <row r="925">
          <cell r="D925">
            <v>1700</v>
          </cell>
          <cell r="G925" t="str">
            <v>successful</v>
          </cell>
        </row>
        <row r="926">
          <cell r="D926">
            <v>39400</v>
          </cell>
          <cell r="G926" t="str">
            <v>successful</v>
          </cell>
        </row>
        <row r="927">
          <cell r="D927">
            <v>3000</v>
          </cell>
          <cell r="G927" t="str">
            <v>successful</v>
          </cell>
        </row>
        <row r="928">
          <cell r="D928">
            <v>8700</v>
          </cell>
          <cell r="G928" t="str">
            <v>failed</v>
          </cell>
        </row>
        <row r="929">
          <cell r="D929">
            <v>7200</v>
          </cell>
          <cell r="G929" t="str">
            <v>failed</v>
          </cell>
        </row>
        <row r="930">
          <cell r="D930">
            <v>167400</v>
          </cell>
          <cell r="G930" t="str">
            <v>successful</v>
          </cell>
        </row>
        <row r="931">
          <cell r="D931">
            <v>5500</v>
          </cell>
          <cell r="G931" t="str">
            <v>successful</v>
          </cell>
        </row>
        <row r="932">
          <cell r="D932">
            <v>3500</v>
          </cell>
          <cell r="G932" t="str">
            <v>successful</v>
          </cell>
        </row>
        <row r="933">
          <cell r="D933">
            <v>7900</v>
          </cell>
          <cell r="G933" t="str">
            <v>failed</v>
          </cell>
        </row>
        <row r="934">
          <cell r="D934">
            <v>2300</v>
          </cell>
          <cell r="G934" t="str">
            <v>successful</v>
          </cell>
        </row>
        <row r="935">
          <cell r="D935">
            <v>73000</v>
          </cell>
          <cell r="G935" t="str">
            <v>successful</v>
          </cell>
        </row>
        <row r="936">
          <cell r="D936">
            <v>6200</v>
          </cell>
          <cell r="G936" t="str">
            <v>successful</v>
          </cell>
        </row>
        <row r="937">
          <cell r="D937">
            <v>6100</v>
          </cell>
          <cell r="G937" t="str">
            <v>successful</v>
          </cell>
        </row>
        <row r="938">
          <cell r="D938">
            <v>103200</v>
          </cell>
          <cell r="G938" t="str">
            <v>failed</v>
          </cell>
        </row>
        <row r="939">
          <cell r="D939">
            <v>171000</v>
          </cell>
          <cell r="G939" t="str">
            <v>canceled</v>
          </cell>
        </row>
        <row r="940">
          <cell r="D940">
            <v>9200</v>
          </cell>
          <cell r="G940" t="str">
            <v>successful</v>
          </cell>
        </row>
        <row r="941">
          <cell r="D941">
            <v>7800</v>
          </cell>
          <cell r="G941" t="str">
            <v>failed</v>
          </cell>
        </row>
        <row r="942">
          <cell r="D942">
            <v>9900</v>
          </cell>
          <cell r="G942" t="str">
            <v>live</v>
          </cell>
        </row>
        <row r="943">
          <cell r="D943">
            <v>43000</v>
          </cell>
          <cell r="G943" t="str">
            <v>failed</v>
          </cell>
        </row>
        <row r="944">
          <cell r="D944">
            <v>9600</v>
          </cell>
          <cell r="G944" t="str">
            <v>failed</v>
          </cell>
        </row>
        <row r="945">
          <cell r="D945">
            <v>7500</v>
          </cell>
          <cell r="G945" t="str">
            <v>successful</v>
          </cell>
        </row>
        <row r="946">
          <cell r="D946">
            <v>10000</v>
          </cell>
          <cell r="G946" t="str">
            <v>failed</v>
          </cell>
        </row>
        <row r="947">
          <cell r="D947">
            <v>172000</v>
          </cell>
          <cell r="G947" t="str">
            <v>failed</v>
          </cell>
        </row>
        <row r="948">
          <cell r="D948">
            <v>153700</v>
          </cell>
          <cell r="G948" t="str">
            <v>failed</v>
          </cell>
        </row>
        <row r="949">
          <cell r="D949">
            <v>3600</v>
          </cell>
          <cell r="G949" t="str">
            <v>failed</v>
          </cell>
        </row>
        <row r="950">
          <cell r="D950">
            <v>9400</v>
          </cell>
          <cell r="G950" t="str">
            <v>canceled</v>
          </cell>
        </row>
        <row r="951">
          <cell r="D951">
            <v>5900</v>
          </cell>
          <cell r="G951" t="str">
            <v>successful</v>
          </cell>
        </row>
        <row r="952">
          <cell r="D952">
            <v>100</v>
          </cell>
          <cell r="G952" t="str">
            <v>failed</v>
          </cell>
        </row>
        <row r="953">
          <cell r="D953">
            <v>14500</v>
          </cell>
          <cell r="G953" t="str">
            <v>successful</v>
          </cell>
        </row>
        <row r="954">
          <cell r="D954">
            <v>145500</v>
          </cell>
          <cell r="G954" t="str">
            <v>canceled</v>
          </cell>
        </row>
        <row r="955">
          <cell r="D955">
            <v>3300</v>
          </cell>
          <cell r="G955" t="str">
            <v>failed</v>
          </cell>
        </row>
        <row r="956">
          <cell r="D956">
            <v>42600</v>
          </cell>
          <cell r="G956" t="str">
            <v>successful</v>
          </cell>
        </row>
        <row r="957">
          <cell r="D957">
            <v>700</v>
          </cell>
          <cell r="G957" t="str">
            <v>successful</v>
          </cell>
        </row>
        <row r="958">
          <cell r="D958">
            <v>187600</v>
          </cell>
          <cell r="G958" t="str">
            <v>failed</v>
          </cell>
        </row>
        <row r="959">
          <cell r="D959">
            <v>9800</v>
          </cell>
          <cell r="G959" t="str">
            <v>successful</v>
          </cell>
        </row>
        <row r="960">
          <cell r="D960">
            <v>1100</v>
          </cell>
          <cell r="G960" t="str">
            <v>successful</v>
          </cell>
        </row>
        <row r="961">
          <cell r="D961">
            <v>145000</v>
          </cell>
          <cell r="G961" t="str">
            <v>failed</v>
          </cell>
        </row>
        <row r="962">
          <cell r="D962">
            <v>5500</v>
          </cell>
          <cell r="G962" t="str">
            <v>failed</v>
          </cell>
        </row>
        <row r="963">
          <cell r="D963">
            <v>5700</v>
          </cell>
          <cell r="G963" t="str">
            <v>successful</v>
          </cell>
        </row>
        <row r="964">
          <cell r="D964">
            <v>3600</v>
          </cell>
          <cell r="G964" t="str">
            <v>successful</v>
          </cell>
        </row>
        <row r="965">
          <cell r="D965">
            <v>5900</v>
          </cell>
          <cell r="G965" t="str">
            <v>failed</v>
          </cell>
        </row>
        <row r="966">
          <cell r="D966">
            <v>3700</v>
          </cell>
          <cell r="G966" t="str">
            <v>successful</v>
          </cell>
        </row>
        <row r="967">
          <cell r="D967">
            <v>2200</v>
          </cell>
          <cell r="G967" t="str">
            <v>successful</v>
          </cell>
        </row>
        <row r="968">
          <cell r="D968">
            <v>1700</v>
          </cell>
          <cell r="G968" t="str">
            <v>successful</v>
          </cell>
        </row>
        <row r="969">
          <cell r="D969">
            <v>88400</v>
          </cell>
          <cell r="G969" t="str">
            <v>successful</v>
          </cell>
        </row>
        <row r="970">
          <cell r="D970">
            <v>2400</v>
          </cell>
          <cell r="G970" t="str">
            <v>successful</v>
          </cell>
        </row>
        <row r="971">
          <cell r="D971">
            <v>7900</v>
          </cell>
          <cell r="G971" t="str">
            <v>successful</v>
          </cell>
        </row>
        <row r="972">
          <cell r="D972">
            <v>94900</v>
          </cell>
          <cell r="G972" t="str">
            <v>failed</v>
          </cell>
        </row>
        <row r="973">
          <cell r="D973">
            <v>5100</v>
          </cell>
          <cell r="G973" t="str">
            <v>failed</v>
          </cell>
        </row>
        <row r="974">
          <cell r="D974">
            <v>42700</v>
          </cell>
          <cell r="G974" t="str">
            <v>successful</v>
          </cell>
        </row>
        <row r="975">
          <cell r="D975">
            <v>121100</v>
          </cell>
          <cell r="G975" t="str">
            <v>failed</v>
          </cell>
        </row>
        <row r="976">
          <cell r="D976">
            <v>800</v>
          </cell>
          <cell r="G976" t="str">
            <v>successful</v>
          </cell>
        </row>
        <row r="977">
          <cell r="D977">
            <v>5400</v>
          </cell>
          <cell r="G977" t="str">
            <v>successful</v>
          </cell>
        </row>
        <row r="978">
          <cell r="D978">
            <v>4000</v>
          </cell>
          <cell r="G978" t="str">
            <v>successful</v>
          </cell>
        </row>
        <row r="979">
          <cell r="D979">
            <v>7000</v>
          </cell>
          <cell r="G979" t="str">
            <v>failed</v>
          </cell>
        </row>
        <row r="980">
          <cell r="D980">
            <v>1000</v>
          </cell>
          <cell r="G980" t="str">
            <v>successful</v>
          </cell>
        </row>
        <row r="981">
          <cell r="D981">
            <v>60200</v>
          </cell>
          <cell r="G981" t="str">
            <v>successful</v>
          </cell>
        </row>
        <row r="982">
          <cell r="D982">
            <v>195200</v>
          </cell>
          <cell r="G982" t="str">
            <v>failed</v>
          </cell>
        </row>
        <row r="983">
          <cell r="D983">
            <v>6700</v>
          </cell>
          <cell r="G983" t="str">
            <v>successful</v>
          </cell>
        </row>
        <row r="984">
          <cell r="D984">
            <v>7200</v>
          </cell>
          <cell r="G984" t="str">
            <v>failed</v>
          </cell>
        </row>
        <row r="985">
          <cell r="D985">
            <v>129100</v>
          </cell>
          <cell r="G985" t="str">
            <v>successful</v>
          </cell>
        </row>
        <row r="986">
          <cell r="D986">
            <v>6500</v>
          </cell>
          <cell r="G986" t="str">
            <v>successful</v>
          </cell>
        </row>
        <row r="987">
          <cell r="D987">
            <v>170600</v>
          </cell>
          <cell r="G987" t="str">
            <v>failed</v>
          </cell>
        </row>
        <row r="988">
          <cell r="D988">
            <v>7800</v>
          </cell>
          <cell r="G988" t="str">
            <v>failed</v>
          </cell>
        </row>
        <row r="989">
          <cell r="D989">
            <v>6200</v>
          </cell>
          <cell r="G989" t="str">
            <v>successful</v>
          </cell>
        </row>
        <row r="990">
          <cell r="D990">
            <v>9400</v>
          </cell>
          <cell r="G990" t="str">
            <v>failed</v>
          </cell>
        </row>
        <row r="991">
          <cell r="D991">
            <v>2400</v>
          </cell>
          <cell r="G991" t="str">
            <v>successful</v>
          </cell>
        </row>
        <row r="992">
          <cell r="D992">
            <v>7800</v>
          </cell>
          <cell r="G992" t="str">
            <v>failed</v>
          </cell>
        </row>
        <row r="993">
          <cell r="D993">
            <v>9800</v>
          </cell>
          <cell r="G993" t="str">
            <v>successful</v>
          </cell>
        </row>
        <row r="994">
          <cell r="D994">
            <v>3100</v>
          </cell>
          <cell r="G994" t="str">
            <v>successful</v>
          </cell>
        </row>
        <row r="995">
          <cell r="D995">
            <v>9800</v>
          </cell>
          <cell r="G995" t="str">
            <v>canceled</v>
          </cell>
        </row>
        <row r="996">
          <cell r="D996">
            <v>141100</v>
          </cell>
          <cell r="G996" t="str">
            <v>failed</v>
          </cell>
        </row>
        <row r="997">
          <cell r="D997">
            <v>97300</v>
          </cell>
          <cell r="G997" t="str">
            <v>successful</v>
          </cell>
        </row>
        <row r="998">
          <cell r="D998">
            <v>6600</v>
          </cell>
          <cell r="G998" t="str">
            <v>failed</v>
          </cell>
        </row>
        <row r="999">
          <cell r="D999">
            <v>7600</v>
          </cell>
          <cell r="G999" t="str">
            <v>canceled</v>
          </cell>
        </row>
        <row r="1000">
          <cell r="D1000">
            <v>66600</v>
          </cell>
          <cell r="G1000" t="str">
            <v>failed</v>
          </cell>
        </row>
        <row r="1001">
          <cell r="D1001">
            <v>111100</v>
          </cell>
          <cell r="G1001" t="str">
            <v>canceled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isafraser/Downloads/Copy%20of%20CrowdfundingBook_LF%20WORK%20LAP%20SWITCHO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isafraser/Downloads/Copy%20of%20CrowdfundingBook_LF%20WORK%20LAP%20SWITCHO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ie Carlile" refreshedDate="44732.651621990743" createdVersion="8" refreshedVersion="8" minRefreshableVersion="3" recordCount="1000" xr:uid="{BE50477B-BBE9-8243-A58A-3F2B15C11AAF}">
  <cacheSource type="worksheet">
    <worksheetSource ref="A1:R1001" sheet="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ie Carlile" refreshedDate="44732.68403715278" createdVersion="8" refreshedVersion="8" minRefreshableVersion="3" recordCount="1000" xr:uid="{BD6F07CC-7550-9348-9E7E-2C41E1B2A6CF}">
  <cacheSource type="worksheet">
    <worksheetSource ref="A1:T1001" sheet="Crowdfunding" r:id="rId2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x v="1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x v="2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x v="3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x v="4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x v="5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x v="6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x v="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x v="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x v="9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x v="1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x v="11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x v="12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x v="13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x v="14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x v="15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x v="16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x v="17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x v="18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x v="19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x v="20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x v="21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x v="22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x v="23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x v="24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x v="25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x v="26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x v="27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x v="28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x v="29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x v="30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x v="31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x v="32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x v="33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x v="34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x v="3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x v="3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x v="3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x v="38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x v="39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x v="40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x v="4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x v="4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x v="43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x v="13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x v="44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x v="45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x v="46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x v="47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x v="48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x v="49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x v="50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x v="51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x v="52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x v="53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x v="54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x v="55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x v="56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x v="57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x v="5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x v="59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x v="60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x v="61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x v="62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x v="63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x v="64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x v="65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x v="66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x v="67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x v="68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x v="69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x v="70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x v="71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x v="39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x v="72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x v="73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x v="7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x v="75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x v="76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x v="77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x v="78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x v="79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x v="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x v="81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x v="82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x v="83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x v="84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x v="85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x v="86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x v="87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x v="88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x v="8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x v="90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x v="91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x v="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x v="11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x v="92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x v="86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x v="93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x v="55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x v="49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x v="55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x v="94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x v="95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x v="96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x v="97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x v="98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x v="99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x v="100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x v="101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x v="102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x v="103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x v="104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x v="54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x v="105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x v="106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x v="107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x v="108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x v="109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x v="110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x v="111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x v="112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x v="113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x v="114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x v="115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x v="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x v="116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x v="117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x v="118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x v="12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x v="119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x v="120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x v="121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x v="122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x v="123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x v="124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x v="125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x v="126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x v="127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x v="128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x v="129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x v="130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x v="124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x v="131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x v="18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x v="132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x v="133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x v="134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x v="3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x v="13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x v="49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x v="50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x v="13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x v="137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x v="138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x v="139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x v="140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x v="141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x v="142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x v="143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x v="55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x v="51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x v="144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x v="67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x v="20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x v="145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x v="146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x v="147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x v="148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x v="149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x v="109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x v="62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x v="150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x v="15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x v="44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x v="152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x v="153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x v="154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x v="155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x v="156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x v="15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x v="158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x v="159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x v="99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x v="16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x v="161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x v="162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x v="163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x v="164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x v="165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x v="3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x v="99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x v="166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x v="167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x v="105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x v="168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x v="16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x v="16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x v="170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x v="171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x v="49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x v="144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x v="17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x v="173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x v="174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x v="175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x v="176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x v="177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x v="178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x v="179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x v="31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x v="180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x v="170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x v="181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x v="34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x v="182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x v="183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x v="18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x v="185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x v="186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x v="68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x v="187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x v="18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x v="189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x v="190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x v="191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x v="19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x v="19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x v="194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x v="195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x v="196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x v="109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x v="45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x v="197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x v="46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x v="45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x v="176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x v="198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x v="199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x v="142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x v="200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x v="7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x v="201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x v="202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x v="4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x v="203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x v="4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x v="20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x v="205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x v="206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x v="49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x v="196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x v="207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x v="208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x v="39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x v="209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x v="27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x v="45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x v="129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x v="18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x v="210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x v="211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x v="3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x v="134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x v="2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x v="99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x v="213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x v="214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x v="44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x v="215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x v="216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x v="217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x v="218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x v="219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x v="27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x v="220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x v="221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x v="100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x v="222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x v="223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x v="224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x v="225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x v="221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x v="226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x v="227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x v="228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x v="229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x v="230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x v="231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x v="232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x v="233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x v="3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x v="234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x v="235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x v="236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x v="237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x v="63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x v="238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x v="239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x v="240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x v="49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x v="241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x v="242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x v="235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x v="23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x v="72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x v="243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x v="244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x v="245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x v="51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x v="3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x v="246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x v="247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x v="248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x v="221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x v="249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x v="250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x v="141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x v="68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x v="251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x v="175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x v="194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x v="252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x v="150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x v="253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x v="107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x v="5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x v="254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x v="255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x v="57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x v="256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x v="257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x v="258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x v="259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x v="260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x v="261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x v="26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x v="263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x v="264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x v="265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x v="224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x v="266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x v="267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x v="98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x v="268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x v="269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x v="270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x v="27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x v="272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x v="27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x v="49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x v="274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x v="254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x v="275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x v="175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x v="99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x v="174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x v="142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x v="276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x v="27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x v="278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x v="39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x v="27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x v="27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x v="129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x v="19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x v="196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x v="51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x v="280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x v="110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x v="281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x v="282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x v="283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x v="284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x v="165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x v="270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x v="54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x v="78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x v="28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x v="9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x v="286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x v="287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x v="109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x v="288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x v="28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x v="290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x v="291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x v="292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x v="293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x v="294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x v="126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x v="295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x v="296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x v="297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x v="298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x v="1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x v="299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x v="211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x v="300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x v="30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x v="49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x v="302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x v="174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x v="303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x v="304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x v="30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x v="306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x v="307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x v="110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x v="308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x v="309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x v="17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x v="38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x v="310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x v="311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x v="312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x v="313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x v="27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x v="314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x v="315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x v="115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x v="316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x v="317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x v="318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x v="100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x v="45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x v="3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x v="320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x v="321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x v="322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x v="286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x v="115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x v="222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x v="323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x v="234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x v="324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x v="61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x v="325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x v="326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x v="327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x v="328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x v="235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x v="182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x v="329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x v="102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x v="73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x v="129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x v="330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x v="331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x v="99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x v="49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x v="332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x v="249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x v="333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x v="334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x v="335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x v="336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x v="337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x v="338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x v="339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x v="126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x v="34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x v="341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x v="342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x v="343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x v="175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x v="344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x v="27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x v="3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x v="122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x v="345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x v="346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x v="347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x v="88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x v="23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x v="57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x v="348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x v="86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x v="349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x v="350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x v="215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x v="351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x v="352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x v="353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x v="354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x v="355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x v="356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x v="357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x v="127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x v="72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x v="358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x v="120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x v="359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x v="251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x v="360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x v="13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x v="71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x v="53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x v="361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x v="36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x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x v="363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x v="129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x v="364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x v="197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x v="365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x v="366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x v="161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x v="36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x v="36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x v="54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x v="369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x v="370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x v="164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x v="371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x v="221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x v="372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x v="373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x v="234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x v="374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x v="235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x v="375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x v="27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x v="121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x v="376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x v="377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x v="98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x v="378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x v="175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x v="352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x v="200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x v="379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x v="105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x v="380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x v="166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x v="381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x v="382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x v="383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x v="384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x v="385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x v="326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x v="386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x v="240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x v="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x v="286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x v="387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x v="39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x v="388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x v="389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x v="390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x v="49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x v="391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x v="45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x v="392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x v="353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x v="18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x v="393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x v="394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x v="105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x v="395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x v="396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x v="40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x v="150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x v="72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x v="397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x v="398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x v="95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x v="146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x v="399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x v="400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x v="401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x v="164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x v="115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x v="402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x v="358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x v="21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x v="251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x v="95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x v="242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x v="215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x v="403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x v="83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x v="344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x v="404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x v="405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x v="158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x v="406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x v="388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x v="407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x v="408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x v="99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x v="408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x v="259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x v="409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x v="144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x v="410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x v="236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x v="411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x v="412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x v="17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x v="49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x v="346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x v="413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x v="408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x v="414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x v="3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x v="415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x v="416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x v="417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x v="124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x v="418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x v="27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x v="325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x v="150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x v="419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x v="73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x v="202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x v="12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x v="420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x v="355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x v="5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x v="421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x v="251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x v="422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x v="423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x v="197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x v="288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x v="110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x v="87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x v="424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x v="215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x v="425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x v="426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x v="339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x v="427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x v="428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x v="429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x v="167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x v="115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x v="430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x v="431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x v="346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x v="30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x v="432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x v="433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x v="434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x v="43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x v="6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x v="419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x v="436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x v="49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x v="437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x v="438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x v="439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x v="440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x v="441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x v="442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x v="443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x v="444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x v="424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x v="385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x v="445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x v="54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x v="215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x v="446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x v="447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x v="270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x v="448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x v="70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x v="449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x v="450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x v="451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x v="452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x v="125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x v="453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x v="269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x v="454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x v="4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x v="45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x v="456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x v="457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x v="458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x v="459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x v="98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x v="46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x v="461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x v="38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x v="462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x v="463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x v="464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x v="257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x v="465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x v="385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x v="466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x v="467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x v="468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x v="46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x v="470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x v="471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x v="75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x v="49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x v="472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x v="100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x v="473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x v="220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x v="474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x v="47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x v="170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x v="231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x v="129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x v="476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x v="443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x v="381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x v="459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x v="477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x v="478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x v="144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x v="479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x v="480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x v="300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x v="63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x v="101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x v="481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x v="358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x v="246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x v="482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x v="168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x v="483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x v="234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x v="393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x v="130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x v="3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x v="484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x v="485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x v="48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x v="487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x v="226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x v="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x v="27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x v="27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x v="3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x v="406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x v="393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x v="68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x v="382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x v="298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x v="4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x v="489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x v="490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x v="491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x v="49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x v="492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x v="493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x v="231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x v="494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x v="495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x v="496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x v="493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x v="497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x v="498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x v="155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x v="499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x v="16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x v="500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x v="496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x v="40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x v="501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x v="502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x v="503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x v="504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x v="505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x v="150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x v="506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x v="507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x v="373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x v="234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x v="508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x v="103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x v="5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x v="509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x v="55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x v="75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x v="510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x v="18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x v="511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x v="78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x v="512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x v="513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x v="249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x v="430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x v="260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x v="514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x v="243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x v="483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x v="46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x v="249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x v="373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x v="51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x v="246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x v="516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x v="49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x v="88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x v="23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x v="517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x v="205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x v="109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x v="70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x v="177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x v="161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x v="51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x v="394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x v="8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x v="519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x v="520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x v="521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x v="236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x v="221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x v="522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x v="464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x v="523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x v="524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x v="155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x v="525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x v="526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x v="527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x v="144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x v="346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x v="17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x v="131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x v="110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x v="528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x v="529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x v="265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x v="34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x v="530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x v="531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x v="115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x v="532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x v="210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x v="144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x v="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x v="287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x v="227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x v="254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x v="115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x v="53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x v="44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x v="46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x v="535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x v="253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x v="49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x v="415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x v="249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x v="50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x v="536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x v="15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x v="1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x v="537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x v="164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x v="377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x v="167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x v="25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x v="72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x v="538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x v="503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x v="539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x v="540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x v="402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x v="105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x v="541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x v="246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x v="542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x v="543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x v="544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x v="545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x v="109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x v="176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x v="546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x v="65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x v="4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x v="547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x v="15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x v="175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x v="548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x v="549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x v="550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x v="551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x v="249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x v="552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x v="393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x v="553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x v="34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x v="554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x v="134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x v="75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x v="3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x v="555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x v="11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x v="556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x v="300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x v="49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x v="122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x v="46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x v="443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x v="3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x v="64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x v="27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x v="142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x v="557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x v="175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x v="102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x v="558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x v="55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x v="560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x v="56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x v="562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x v="550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x v="11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x v="388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x v="537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x v="563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x v="63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x v="564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x v="174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x v="565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x v="167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x v="27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x v="95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x v="566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x v="229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x v="72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x v="19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x v="358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x v="567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x v="339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x v="227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x v="356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x v="568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x v="87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x v="109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x v="569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x v="373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x v="109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x v="493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x v="570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x v="57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x v="483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x v="171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x v="415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x v="84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x v="49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x v="572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x v="428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x v="356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x v="573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x v="175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x v="268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x v="54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x v="19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x v="406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x v="12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x v="287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x v="574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x v="493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x v="287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x v="512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x v="242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x v="575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x v="493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x v="576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x v="577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x v="3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x v="578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x v="526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x v="235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x v="18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x v="382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x v="109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x v="45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x v="579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x v="580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x v="581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x v="51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x v="582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x v="345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x v="583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x v="45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x v="584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x v="251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x v="31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x v="251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x v="585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x v="227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x v="51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x v="586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x v="587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x v="19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x v="27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x v="82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x v="588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729F0-52FC-DD4B-9E00-BB8CDEC76AB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78967-64E2-7447-8BB7-1238B7BA828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94F15-BD10-5E42-BA96-BE5DCDE51A8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/>
    <pivotField showAll="0" defaultSubtotal="0">
      <items count="6">
        <item sd="0" x="0"/>
        <item x="1"/>
        <item x="2"/>
        <item x="3"/>
        <item x="4"/>
        <item sd="0" x="5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4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6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001"/>
  <sheetViews>
    <sheetView tabSelected="1" topLeftCell="C1" workbookViewId="0">
      <selection activeCell="T1001" sqref="T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1640625" customWidth="1"/>
    <col min="8" max="8" width="13" bestFit="1" customWidth="1"/>
    <col min="9" max="9" width="15.33203125" customWidth="1"/>
    <col min="12" max="13" width="11.1640625" bestFit="1" customWidth="1"/>
    <col min="16" max="16" width="28" bestFit="1" customWidth="1"/>
    <col min="17" max="17" width="15.33203125" customWidth="1"/>
    <col min="18" max="18" width="17.33203125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t="s">
        <v>14</v>
      </c>
      <c r="H2">
        <v>0</v>
      </c>
      <c r="I2" s="4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ROUND(((E3/D3)*100),0)</f>
        <v>1040</v>
      </c>
      <c r="G3" t="s">
        <v>20</v>
      </c>
      <c r="H3">
        <v>158</v>
      </c>
      <c r="I3" s="4">
        <f t="shared" ref="I3:I66" si="0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LEFT(P3,SEARCH("/",P3)-1)</f>
        <v>music</v>
      </c>
      <c r="R3" t="str">
        <f t="shared" ref="R3:R66" si="2">RIGHT(P3,LEN(P3)-SEARCH("/",P3))</f>
        <v>rock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7" si="3">ROUND(((E4/D4)*100),0)</f>
        <v>131</v>
      </c>
      <c r="G4" t="s">
        <v>20</v>
      </c>
      <c r="H4">
        <v>1425</v>
      </c>
      <c r="I4" s="4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3"/>
        <v>59</v>
      </c>
      <c r="G5" t="s">
        <v>14</v>
      </c>
      <c r="H5">
        <v>24</v>
      </c>
      <c r="I5" s="4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3"/>
        <v>69</v>
      </c>
      <c r="G6" t="s">
        <v>14</v>
      </c>
      <c r="H6">
        <v>53</v>
      </c>
      <c r="I6" s="4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3"/>
        <v>174</v>
      </c>
      <c r="G7" t="s">
        <v>20</v>
      </c>
      <c r="H7">
        <v>174</v>
      </c>
      <c r="I7" s="4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3"/>
        <v>21</v>
      </c>
      <c r="G8" t="s">
        <v>14</v>
      </c>
      <c r="H8">
        <v>18</v>
      </c>
      <c r="I8" s="4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3"/>
        <v>328</v>
      </c>
      <c r="G9" t="s">
        <v>20</v>
      </c>
      <c r="H9">
        <v>227</v>
      </c>
      <c r="I9" s="4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3"/>
        <v>20</v>
      </c>
      <c r="G10" t="s">
        <v>47</v>
      </c>
      <c r="H10">
        <v>708</v>
      </c>
      <c r="I10" s="4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3"/>
        <v>52</v>
      </c>
      <c r="G11" t="s">
        <v>14</v>
      </c>
      <c r="H11">
        <v>44</v>
      </c>
      <c r="I11" s="4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3"/>
        <v>266</v>
      </c>
      <c r="G12" t="s">
        <v>20</v>
      </c>
      <c r="H12">
        <v>220</v>
      </c>
      <c r="I12" s="4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3"/>
        <v>48</v>
      </c>
      <c r="G13" t="s">
        <v>14</v>
      </c>
      <c r="H13">
        <v>27</v>
      </c>
      <c r="I13" s="4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3"/>
        <v>89</v>
      </c>
      <c r="G14" t="s">
        <v>14</v>
      </c>
      <c r="H14">
        <v>55</v>
      </c>
      <c r="I14" s="4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3"/>
        <v>245</v>
      </c>
      <c r="G15" t="s">
        <v>20</v>
      </c>
      <c r="H15">
        <v>98</v>
      </c>
      <c r="I15" s="4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3"/>
        <v>67</v>
      </c>
      <c r="G16" t="s">
        <v>14</v>
      </c>
      <c r="H16">
        <v>200</v>
      </c>
      <c r="I16" s="4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3"/>
        <v>47</v>
      </c>
      <c r="G17" t="s">
        <v>14</v>
      </c>
      <c r="H17">
        <v>452</v>
      </c>
      <c r="I17" s="4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3"/>
        <v>649</v>
      </c>
      <c r="G18" t="s">
        <v>20</v>
      </c>
      <c r="H18">
        <v>100</v>
      </c>
      <c r="I18" s="4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3"/>
        <v>159</v>
      </c>
      <c r="G19" t="s">
        <v>20</v>
      </c>
      <c r="H19">
        <v>1249</v>
      </c>
      <c r="I19" s="4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3"/>
        <v>67</v>
      </c>
      <c r="G20" t="s">
        <v>74</v>
      </c>
      <c r="H20">
        <v>135</v>
      </c>
      <c r="I20" s="4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3"/>
        <v>49</v>
      </c>
      <c r="G21" t="s">
        <v>14</v>
      </c>
      <c r="H21">
        <v>674</v>
      </c>
      <c r="I21" s="4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3"/>
        <v>112</v>
      </c>
      <c r="G22" t="s">
        <v>20</v>
      </c>
      <c r="H22">
        <v>1396</v>
      </c>
      <c r="I22" s="4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3"/>
        <v>41</v>
      </c>
      <c r="G23" t="s">
        <v>14</v>
      </c>
      <c r="H23">
        <v>558</v>
      </c>
      <c r="I23" s="4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3"/>
        <v>128</v>
      </c>
      <c r="G24" t="s">
        <v>20</v>
      </c>
      <c r="H24">
        <v>890</v>
      </c>
      <c r="I24" s="4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3"/>
        <v>332</v>
      </c>
      <c r="G25" t="s">
        <v>20</v>
      </c>
      <c r="H25">
        <v>142</v>
      </c>
      <c r="I25" s="4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3"/>
        <v>113</v>
      </c>
      <c r="G26" t="s">
        <v>20</v>
      </c>
      <c r="H26">
        <v>2673</v>
      </c>
      <c r="I26" s="4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3"/>
        <v>216</v>
      </c>
      <c r="G27" t="s">
        <v>20</v>
      </c>
      <c r="H27">
        <v>163</v>
      </c>
      <c r="I27" s="4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3"/>
        <v>48</v>
      </c>
      <c r="G28" t="s">
        <v>74</v>
      </c>
      <c r="H28">
        <v>1480</v>
      </c>
      <c r="I28" s="4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3"/>
        <v>80</v>
      </c>
      <c r="G29" t="s">
        <v>14</v>
      </c>
      <c r="H29">
        <v>15</v>
      </c>
      <c r="I29" s="4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3"/>
        <v>105</v>
      </c>
      <c r="G30" t="s">
        <v>20</v>
      </c>
      <c r="H30">
        <v>2220</v>
      </c>
      <c r="I30" s="4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3"/>
        <v>329</v>
      </c>
      <c r="G31" t="s">
        <v>20</v>
      </c>
      <c r="H31">
        <v>1606</v>
      </c>
      <c r="I31" s="4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3"/>
        <v>161</v>
      </c>
      <c r="G32" t="s">
        <v>20</v>
      </c>
      <c r="H32">
        <v>129</v>
      </c>
      <c r="I32" s="4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3"/>
        <v>310</v>
      </c>
      <c r="G33" t="s">
        <v>20</v>
      </c>
      <c r="H33">
        <v>226</v>
      </c>
      <c r="I33" s="4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3"/>
        <v>87</v>
      </c>
      <c r="G34" t="s">
        <v>14</v>
      </c>
      <c r="H34">
        <v>2307</v>
      </c>
      <c r="I34" s="4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3"/>
        <v>378</v>
      </c>
      <c r="G35" t="s">
        <v>20</v>
      </c>
      <c r="H35">
        <v>5419</v>
      </c>
      <c r="I35" s="4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3"/>
        <v>151</v>
      </c>
      <c r="G36" t="s">
        <v>20</v>
      </c>
      <c r="H36">
        <v>165</v>
      </c>
      <c r="I36" s="4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3"/>
        <v>150</v>
      </c>
      <c r="G37" t="s">
        <v>20</v>
      </c>
      <c r="H37">
        <v>1965</v>
      </c>
      <c r="I37" s="4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3"/>
        <v>157</v>
      </c>
      <c r="G38" t="s">
        <v>20</v>
      </c>
      <c r="H38">
        <v>16</v>
      </c>
      <c r="I38" s="4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3"/>
        <v>140</v>
      </c>
      <c r="G39" t="s">
        <v>20</v>
      </c>
      <c r="H39">
        <v>107</v>
      </c>
      <c r="I39" s="4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3"/>
        <v>325</v>
      </c>
      <c r="G40" t="s">
        <v>20</v>
      </c>
      <c r="H40">
        <v>134</v>
      </c>
      <c r="I40" s="4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3"/>
        <v>51</v>
      </c>
      <c r="G41" t="s">
        <v>14</v>
      </c>
      <c r="H41">
        <v>88</v>
      </c>
      <c r="I41" s="4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3"/>
        <v>169</v>
      </c>
      <c r="G42" t="s">
        <v>20</v>
      </c>
      <c r="H42">
        <v>198</v>
      </c>
      <c r="I42" s="4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3"/>
        <v>213</v>
      </c>
      <c r="G43" t="s">
        <v>20</v>
      </c>
      <c r="H43">
        <v>111</v>
      </c>
      <c r="I43" s="4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3"/>
        <v>444</v>
      </c>
      <c r="G44" t="s">
        <v>20</v>
      </c>
      <c r="H44">
        <v>222</v>
      </c>
      <c r="I44" s="4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3"/>
        <v>186</v>
      </c>
      <c r="G45" t="s">
        <v>20</v>
      </c>
      <c r="H45">
        <v>6212</v>
      </c>
      <c r="I45" s="4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3"/>
        <v>659</v>
      </c>
      <c r="G46" t="s">
        <v>20</v>
      </c>
      <c r="H46">
        <v>98</v>
      </c>
      <c r="I46" s="4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3"/>
        <v>48</v>
      </c>
      <c r="G47" t="s">
        <v>14</v>
      </c>
      <c r="H47">
        <v>48</v>
      </c>
      <c r="I47" s="4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3"/>
        <v>115</v>
      </c>
      <c r="G48" t="s">
        <v>20</v>
      </c>
      <c r="H48">
        <v>92</v>
      </c>
      <c r="I48" s="4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3"/>
        <v>475</v>
      </c>
      <c r="G49" t="s">
        <v>20</v>
      </c>
      <c r="H49">
        <v>149</v>
      </c>
      <c r="I49" s="4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3"/>
        <v>387</v>
      </c>
      <c r="G50" t="s">
        <v>20</v>
      </c>
      <c r="H50">
        <v>2431</v>
      </c>
      <c r="I50" s="4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3"/>
        <v>190</v>
      </c>
      <c r="G51" t="s">
        <v>20</v>
      </c>
      <c r="H51">
        <v>303</v>
      </c>
      <c r="I51" s="4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3"/>
        <v>2</v>
      </c>
      <c r="G52" t="s">
        <v>14</v>
      </c>
      <c r="H52">
        <v>1</v>
      </c>
      <c r="I52" s="4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3"/>
        <v>92</v>
      </c>
      <c r="G53" t="s">
        <v>14</v>
      </c>
      <c r="H53">
        <v>1467</v>
      </c>
      <c r="I53" s="4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3"/>
        <v>34</v>
      </c>
      <c r="G54" t="s">
        <v>14</v>
      </c>
      <c r="H54">
        <v>75</v>
      </c>
      <c r="I54" s="4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3"/>
        <v>140</v>
      </c>
      <c r="G55" t="s">
        <v>20</v>
      </c>
      <c r="H55">
        <v>209</v>
      </c>
      <c r="I55" s="4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3"/>
        <v>90</v>
      </c>
      <c r="G56" t="s">
        <v>14</v>
      </c>
      <c r="H56">
        <v>120</v>
      </c>
      <c r="I56" s="4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3"/>
        <v>178</v>
      </c>
      <c r="G57" t="s">
        <v>20</v>
      </c>
      <c r="H57">
        <v>131</v>
      </c>
      <c r="I57" s="4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3"/>
        <v>144</v>
      </c>
      <c r="G58" t="s">
        <v>20</v>
      </c>
      <c r="H58">
        <v>164</v>
      </c>
      <c r="I58" s="4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3"/>
        <v>215</v>
      </c>
      <c r="G59" t="s">
        <v>20</v>
      </c>
      <c r="H59">
        <v>201</v>
      </c>
      <c r="I59" s="4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3"/>
        <v>227</v>
      </c>
      <c r="G60" t="s">
        <v>20</v>
      </c>
      <c r="H60">
        <v>211</v>
      </c>
      <c r="I60" s="4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3"/>
        <v>275</v>
      </c>
      <c r="G61" t="s">
        <v>20</v>
      </c>
      <c r="H61">
        <v>128</v>
      </c>
      <c r="I61" s="4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3"/>
        <v>144</v>
      </c>
      <c r="G62" t="s">
        <v>20</v>
      </c>
      <c r="H62">
        <v>1600</v>
      </c>
      <c r="I62" s="4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3"/>
        <v>93</v>
      </c>
      <c r="G63" t="s">
        <v>14</v>
      </c>
      <c r="H63">
        <v>2253</v>
      </c>
      <c r="I63" s="4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3"/>
        <v>723</v>
      </c>
      <c r="G64" t="s">
        <v>20</v>
      </c>
      <c r="H64">
        <v>249</v>
      </c>
      <c r="I64" s="4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3"/>
        <v>12</v>
      </c>
      <c r="G65" t="s">
        <v>14</v>
      </c>
      <c r="H65">
        <v>5</v>
      </c>
      <c r="I65" s="4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3"/>
        <v>98</v>
      </c>
      <c r="G66" t="s">
        <v>14</v>
      </c>
      <c r="H66">
        <v>38</v>
      </c>
      <c r="I66" s="4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3"/>
        <v>236</v>
      </c>
      <c r="G67" t="s">
        <v>20</v>
      </c>
      <c r="H67">
        <v>236</v>
      </c>
      <c r="I67" s="4">
        <f t="shared" ref="I67:I130" si="4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5">LEFT(P67,SEARCH("/",P67)-1)</f>
        <v>theater</v>
      </c>
      <c r="R67" t="str">
        <f t="shared" ref="R67:R130" si="6">RIGHT(P67,LEN(P67)-SEARCH("/",P67))</f>
        <v>plays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ref="F68:F131" si="7">ROUND(((E68/D68)*100),0)</f>
        <v>45</v>
      </c>
      <c r="G68" t="s">
        <v>14</v>
      </c>
      <c r="H68">
        <v>12</v>
      </c>
      <c r="I68" s="4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5"/>
        <v>theater</v>
      </c>
      <c r="R68" t="str">
        <f t="shared" si="6"/>
        <v>plays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 s="4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5"/>
        <v>technology</v>
      </c>
      <c r="R69" t="str">
        <f t="shared" si="6"/>
        <v>wearables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 s="4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5"/>
        <v>theater</v>
      </c>
      <c r="R70" t="str">
        <f t="shared" si="6"/>
        <v>plays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 s="4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5"/>
        <v>theater</v>
      </c>
      <c r="R71" t="str">
        <f t="shared" si="6"/>
        <v>plays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 s="4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5"/>
        <v>theater</v>
      </c>
      <c r="R72" t="str">
        <f t="shared" si="6"/>
        <v>plays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 s="4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5"/>
        <v>theater</v>
      </c>
      <c r="R73" t="str">
        <f t="shared" si="6"/>
        <v>plays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 s="4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5"/>
        <v>film &amp; video</v>
      </c>
      <c r="R74" t="str">
        <f t="shared" si="6"/>
        <v>animation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 s="4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5"/>
        <v>music</v>
      </c>
      <c r="R75" t="str">
        <f t="shared" si="6"/>
        <v>jazz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 s="4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5"/>
        <v>music</v>
      </c>
      <c r="R76" t="str">
        <f t="shared" si="6"/>
        <v>metal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 s="4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5"/>
        <v>photography</v>
      </c>
      <c r="R77" t="str">
        <f t="shared" si="6"/>
        <v>photography books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 s="4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5"/>
        <v>theater</v>
      </c>
      <c r="R78" t="str">
        <f t="shared" si="6"/>
        <v>plays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 s="4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5"/>
        <v>film &amp; video</v>
      </c>
      <c r="R79" t="str">
        <f t="shared" si="6"/>
        <v>animation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 s="4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5"/>
        <v>publishing</v>
      </c>
      <c r="R80" t="str">
        <f t="shared" si="6"/>
        <v>translations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 s="4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5"/>
        <v>theater</v>
      </c>
      <c r="R81" t="str">
        <f t="shared" si="6"/>
        <v>plays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 s="4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5"/>
        <v>games</v>
      </c>
      <c r="R82" t="str">
        <f t="shared" si="6"/>
        <v>video games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 s="4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5"/>
        <v>music</v>
      </c>
      <c r="R83" t="str">
        <f t="shared" si="6"/>
        <v>rock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 s="4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5"/>
        <v>games</v>
      </c>
      <c r="R84" t="str">
        <f t="shared" si="6"/>
        <v>video games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 s="4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5"/>
        <v>music</v>
      </c>
      <c r="R85" t="str">
        <f t="shared" si="6"/>
        <v>electric music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 s="4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5"/>
        <v>technology</v>
      </c>
      <c r="R86" t="str">
        <f t="shared" si="6"/>
        <v>wearables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 s="4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5"/>
        <v>music</v>
      </c>
      <c r="R87" t="str">
        <f t="shared" si="6"/>
        <v>indie rock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 s="4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5"/>
        <v>theater</v>
      </c>
      <c r="R88" t="str">
        <f t="shared" si="6"/>
        <v>plays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 s="4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5"/>
        <v>music</v>
      </c>
      <c r="R89" t="str">
        <f t="shared" si="6"/>
        <v>rock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 s="4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5"/>
        <v>publishing</v>
      </c>
      <c r="R90" t="str">
        <f t="shared" si="6"/>
        <v>translations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 s="4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5"/>
        <v>theater</v>
      </c>
      <c r="R91" t="str">
        <f t="shared" si="6"/>
        <v>plays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 s="4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5"/>
        <v>theater</v>
      </c>
      <c r="R92" t="str">
        <f t="shared" si="6"/>
        <v>plays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 s="4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5"/>
        <v>publishing</v>
      </c>
      <c r="R93" t="str">
        <f t="shared" si="6"/>
        <v>translations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 s="4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5"/>
        <v>games</v>
      </c>
      <c r="R94" t="str">
        <f t="shared" si="6"/>
        <v>video games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 s="4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5"/>
        <v>theater</v>
      </c>
      <c r="R95" t="str">
        <f t="shared" si="6"/>
        <v>plays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 s="4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5"/>
        <v>technology</v>
      </c>
      <c r="R96" t="str">
        <f t="shared" si="6"/>
        <v>web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 s="4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5"/>
        <v>film &amp; video</v>
      </c>
      <c r="R97" t="str">
        <f t="shared" si="6"/>
        <v>documentary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 s="4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5"/>
        <v>theater</v>
      </c>
      <c r="R98" t="str">
        <f t="shared" si="6"/>
        <v>plays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 s="4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5"/>
        <v>food</v>
      </c>
      <c r="R99" t="str">
        <f t="shared" si="6"/>
        <v>food trucks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 s="4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5"/>
        <v>games</v>
      </c>
      <c r="R100" t="str">
        <f t="shared" si="6"/>
        <v>video games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 s="4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5"/>
        <v>theater</v>
      </c>
      <c r="R101" t="str">
        <f t="shared" si="6"/>
        <v>plays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 s="4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5"/>
        <v>theater</v>
      </c>
      <c r="R102" t="str">
        <f t="shared" si="6"/>
        <v>plays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 s="4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5"/>
        <v>music</v>
      </c>
      <c r="R103" t="str">
        <f t="shared" si="6"/>
        <v>electric music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 s="4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5"/>
        <v>technology</v>
      </c>
      <c r="R104" t="str">
        <f t="shared" si="6"/>
        <v>wearables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 s="4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5"/>
        <v>music</v>
      </c>
      <c r="R105" t="str">
        <f t="shared" si="6"/>
        <v>electric music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 s="4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5"/>
        <v>music</v>
      </c>
      <c r="R106" t="str">
        <f t="shared" si="6"/>
        <v>indie rock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 s="4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5"/>
        <v>technology</v>
      </c>
      <c r="R107" t="str">
        <f t="shared" si="6"/>
        <v>web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 s="4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5"/>
        <v>theater</v>
      </c>
      <c r="R108" t="str">
        <f t="shared" si="6"/>
        <v>plays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 s="4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5"/>
        <v>theater</v>
      </c>
      <c r="R109" t="str">
        <f t="shared" si="6"/>
        <v>plays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 s="4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5"/>
        <v>film &amp; video</v>
      </c>
      <c r="R110" t="str">
        <f t="shared" si="6"/>
        <v>documentary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 s="4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5"/>
        <v>film &amp; video</v>
      </c>
      <c r="R111" t="str">
        <f t="shared" si="6"/>
        <v>television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 s="4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5"/>
        <v>food</v>
      </c>
      <c r="R112" t="str">
        <f t="shared" si="6"/>
        <v>food trucks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 s="4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5"/>
        <v>publishing</v>
      </c>
      <c r="R113" t="str">
        <f t="shared" si="6"/>
        <v>radio &amp; podcasts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 s="4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5"/>
        <v>technology</v>
      </c>
      <c r="R114" t="str">
        <f t="shared" si="6"/>
        <v>web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 s="4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5"/>
        <v>food</v>
      </c>
      <c r="R115" t="str">
        <f t="shared" si="6"/>
        <v>food trucks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 s="4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5"/>
        <v>technology</v>
      </c>
      <c r="R116" t="str">
        <f t="shared" si="6"/>
        <v>wearables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 s="4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5"/>
        <v>publishing</v>
      </c>
      <c r="R117" t="str">
        <f t="shared" si="6"/>
        <v>fiction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 s="4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5"/>
        <v>theater</v>
      </c>
      <c r="R118" t="str">
        <f t="shared" si="6"/>
        <v>plays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 s="4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5"/>
        <v>film &amp; video</v>
      </c>
      <c r="R119" t="str">
        <f t="shared" si="6"/>
        <v>television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 s="4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5"/>
        <v>photography</v>
      </c>
      <c r="R120" t="str">
        <f t="shared" si="6"/>
        <v>photography books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 s="4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5"/>
        <v>film &amp; video</v>
      </c>
      <c r="R121" t="str">
        <f t="shared" si="6"/>
        <v>documentary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 s="4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5"/>
        <v>games</v>
      </c>
      <c r="R122" t="str">
        <f t="shared" si="6"/>
        <v>mobile games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 s="4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5"/>
        <v>games</v>
      </c>
      <c r="R123" t="str">
        <f t="shared" si="6"/>
        <v>video games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 s="4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5"/>
        <v>publishing</v>
      </c>
      <c r="R124" t="str">
        <f t="shared" si="6"/>
        <v>fiction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 s="4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5"/>
        <v>theater</v>
      </c>
      <c r="R125" t="str">
        <f t="shared" si="6"/>
        <v>plays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 s="4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5"/>
        <v>photography</v>
      </c>
      <c r="R126" t="str">
        <f t="shared" si="6"/>
        <v>photography books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 s="4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5"/>
        <v>theater</v>
      </c>
      <c r="R127" t="str">
        <f t="shared" si="6"/>
        <v>plays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 s="4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5"/>
        <v>theater</v>
      </c>
      <c r="R128" t="str">
        <f t="shared" si="6"/>
        <v>plays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 s="4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5"/>
        <v>theater</v>
      </c>
      <c r="R129" t="str">
        <f t="shared" si="6"/>
        <v>plays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 s="4">
        <f t="shared" si="4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5"/>
        <v>music</v>
      </c>
      <c r="R130" t="str">
        <f t="shared" si="6"/>
        <v>rock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7"/>
        <v>3</v>
      </c>
      <c r="G131" t="s">
        <v>74</v>
      </c>
      <c r="H131">
        <v>55</v>
      </c>
      <c r="I131" s="4">
        <f t="shared" ref="I131:I194" si="8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9">LEFT(P131,SEARCH("/",P131)-1)</f>
        <v>food</v>
      </c>
      <c r="R131" t="str">
        <f t="shared" ref="R131:R194" si="10">RIGHT(P131,LEN(P131)-SEARCH("/",P131))</f>
        <v>food trucks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ref="F132:F195" si="11">ROUND(((E132/D132)*100),0)</f>
        <v>155</v>
      </c>
      <c r="G132" t="s">
        <v>20</v>
      </c>
      <c r="H132">
        <v>533</v>
      </c>
      <c r="I132" s="4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9"/>
        <v>film &amp; video</v>
      </c>
      <c r="R132" t="str">
        <f t="shared" si="10"/>
        <v>drama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1"/>
        <v>101</v>
      </c>
      <c r="G133" t="s">
        <v>20</v>
      </c>
      <c r="H133">
        <v>2443</v>
      </c>
      <c r="I133" s="4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9"/>
        <v>technology</v>
      </c>
      <c r="R133" t="str">
        <f t="shared" si="10"/>
        <v>web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1"/>
        <v>116</v>
      </c>
      <c r="G134" t="s">
        <v>20</v>
      </c>
      <c r="H134">
        <v>89</v>
      </c>
      <c r="I134" s="4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9"/>
        <v>theater</v>
      </c>
      <c r="R134" t="str">
        <f t="shared" si="10"/>
        <v>plays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1"/>
        <v>311</v>
      </c>
      <c r="G135" t="s">
        <v>20</v>
      </c>
      <c r="H135">
        <v>159</v>
      </c>
      <c r="I135" s="4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9"/>
        <v>music</v>
      </c>
      <c r="R135" t="str">
        <f t="shared" si="10"/>
        <v>world music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1"/>
        <v>90</v>
      </c>
      <c r="G136" t="s">
        <v>14</v>
      </c>
      <c r="H136">
        <v>940</v>
      </c>
      <c r="I136" s="4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9"/>
        <v>film &amp; video</v>
      </c>
      <c r="R136" t="str">
        <f t="shared" si="10"/>
        <v>documentary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1"/>
        <v>71</v>
      </c>
      <c r="G137" t="s">
        <v>14</v>
      </c>
      <c r="H137">
        <v>117</v>
      </c>
      <c r="I137" s="4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9"/>
        <v>theater</v>
      </c>
      <c r="R137" t="str">
        <f t="shared" si="10"/>
        <v>plays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1"/>
        <v>3</v>
      </c>
      <c r="G138" t="s">
        <v>74</v>
      </c>
      <c r="H138">
        <v>58</v>
      </c>
      <c r="I138" s="4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9"/>
        <v>film &amp; video</v>
      </c>
      <c r="R138" t="str">
        <f t="shared" si="10"/>
        <v>drama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1"/>
        <v>262</v>
      </c>
      <c r="G139" t="s">
        <v>20</v>
      </c>
      <c r="H139">
        <v>50</v>
      </c>
      <c r="I139" s="4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9"/>
        <v>publishing</v>
      </c>
      <c r="R139" t="str">
        <f t="shared" si="10"/>
        <v>nonfiction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1"/>
        <v>96</v>
      </c>
      <c r="G140" t="s">
        <v>14</v>
      </c>
      <c r="H140">
        <v>115</v>
      </c>
      <c r="I140" s="4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9"/>
        <v>games</v>
      </c>
      <c r="R140" t="str">
        <f t="shared" si="10"/>
        <v>mobile games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1"/>
        <v>21</v>
      </c>
      <c r="G141" t="s">
        <v>14</v>
      </c>
      <c r="H141">
        <v>326</v>
      </c>
      <c r="I141" s="4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9"/>
        <v>technology</v>
      </c>
      <c r="R141" t="str">
        <f t="shared" si="10"/>
        <v>wearables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1"/>
        <v>223</v>
      </c>
      <c r="G142" t="s">
        <v>20</v>
      </c>
      <c r="H142">
        <v>186</v>
      </c>
      <c r="I142" s="4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9"/>
        <v>film &amp; video</v>
      </c>
      <c r="R142" t="str">
        <f t="shared" si="10"/>
        <v>documentary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1"/>
        <v>102</v>
      </c>
      <c r="G143" t="s">
        <v>20</v>
      </c>
      <c r="H143">
        <v>1071</v>
      </c>
      <c r="I143" s="4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9"/>
        <v>technology</v>
      </c>
      <c r="R143" t="str">
        <f t="shared" si="10"/>
        <v>web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1"/>
        <v>230</v>
      </c>
      <c r="G144" t="s">
        <v>20</v>
      </c>
      <c r="H144">
        <v>117</v>
      </c>
      <c r="I144" s="4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9"/>
        <v>technology</v>
      </c>
      <c r="R144" t="str">
        <f t="shared" si="10"/>
        <v>web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1"/>
        <v>136</v>
      </c>
      <c r="G145" t="s">
        <v>20</v>
      </c>
      <c r="H145">
        <v>70</v>
      </c>
      <c r="I145" s="4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9"/>
        <v>music</v>
      </c>
      <c r="R145" t="str">
        <f t="shared" si="10"/>
        <v>indie rock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1"/>
        <v>129</v>
      </c>
      <c r="G146" t="s">
        <v>20</v>
      </c>
      <c r="H146">
        <v>135</v>
      </c>
      <c r="I146" s="4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9"/>
        <v>theater</v>
      </c>
      <c r="R146" t="str">
        <f t="shared" si="10"/>
        <v>plays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1"/>
        <v>237</v>
      </c>
      <c r="G147" t="s">
        <v>20</v>
      </c>
      <c r="H147">
        <v>768</v>
      </c>
      <c r="I147" s="4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9"/>
        <v>technology</v>
      </c>
      <c r="R147" t="str">
        <f t="shared" si="10"/>
        <v>wearables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1"/>
        <v>17</v>
      </c>
      <c r="G148" t="s">
        <v>74</v>
      </c>
      <c r="H148">
        <v>51</v>
      </c>
      <c r="I148" s="4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9"/>
        <v>theater</v>
      </c>
      <c r="R148" t="str">
        <f t="shared" si="10"/>
        <v>plays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1"/>
        <v>112</v>
      </c>
      <c r="G149" t="s">
        <v>20</v>
      </c>
      <c r="H149">
        <v>199</v>
      </c>
      <c r="I149" s="4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9"/>
        <v>theater</v>
      </c>
      <c r="R149" t="str">
        <f t="shared" si="10"/>
        <v>plays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1"/>
        <v>121</v>
      </c>
      <c r="G150" t="s">
        <v>20</v>
      </c>
      <c r="H150">
        <v>107</v>
      </c>
      <c r="I150" s="4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9"/>
        <v>technology</v>
      </c>
      <c r="R150" t="str">
        <f t="shared" si="10"/>
        <v>wearables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1"/>
        <v>220</v>
      </c>
      <c r="G151" t="s">
        <v>20</v>
      </c>
      <c r="H151">
        <v>195</v>
      </c>
      <c r="I151" s="4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9"/>
        <v>music</v>
      </c>
      <c r="R151" t="str">
        <f t="shared" si="10"/>
        <v>indie rock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1"/>
        <v>1</v>
      </c>
      <c r="G152" t="s">
        <v>14</v>
      </c>
      <c r="H152">
        <v>1</v>
      </c>
      <c r="I152" s="4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9"/>
        <v>music</v>
      </c>
      <c r="R152" t="str">
        <f t="shared" si="10"/>
        <v>rock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1"/>
        <v>64</v>
      </c>
      <c r="G153" t="s">
        <v>14</v>
      </c>
      <c r="H153">
        <v>1467</v>
      </c>
      <c r="I153" s="4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9"/>
        <v>music</v>
      </c>
      <c r="R153" t="str">
        <f t="shared" si="10"/>
        <v>electric music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1"/>
        <v>423</v>
      </c>
      <c r="G154" t="s">
        <v>20</v>
      </c>
      <c r="H154">
        <v>3376</v>
      </c>
      <c r="I154" s="4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9"/>
        <v>music</v>
      </c>
      <c r="R154" t="str">
        <f t="shared" si="10"/>
        <v>indie rock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1"/>
        <v>93</v>
      </c>
      <c r="G155" t="s">
        <v>14</v>
      </c>
      <c r="H155">
        <v>5681</v>
      </c>
      <c r="I155" s="4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9"/>
        <v>theater</v>
      </c>
      <c r="R155" t="str">
        <f t="shared" si="10"/>
        <v>plays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1"/>
        <v>59</v>
      </c>
      <c r="G156" t="s">
        <v>14</v>
      </c>
      <c r="H156">
        <v>1059</v>
      </c>
      <c r="I156" s="4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9"/>
        <v>music</v>
      </c>
      <c r="R156" t="str">
        <f t="shared" si="10"/>
        <v>indie rock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1"/>
        <v>65</v>
      </c>
      <c r="G157" t="s">
        <v>14</v>
      </c>
      <c r="H157">
        <v>1194</v>
      </c>
      <c r="I157" s="4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9"/>
        <v>theater</v>
      </c>
      <c r="R157" t="str">
        <f t="shared" si="10"/>
        <v>plays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1"/>
        <v>74</v>
      </c>
      <c r="G158" t="s">
        <v>74</v>
      </c>
      <c r="H158">
        <v>379</v>
      </c>
      <c r="I158" s="4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9"/>
        <v>music</v>
      </c>
      <c r="R158" t="str">
        <f t="shared" si="10"/>
        <v>rock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1"/>
        <v>53</v>
      </c>
      <c r="G159" t="s">
        <v>14</v>
      </c>
      <c r="H159">
        <v>30</v>
      </c>
      <c r="I159" s="4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9"/>
        <v>photography</v>
      </c>
      <c r="R159" t="str">
        <f t="shared" si="10"/>
        <v>photography books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1"/>
        <v>221</v>
      </c>
      <c r="G160" t="s">
        <v>20</v>
      </c>
      <c r="H160">
        <v>41</v>
      </c>
      <c r="I160" s="4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9"/>
        <v>music</v>
      </c>
      <c r="R160" t="str">
        <f t="shared" si="10"/>
        <v>rock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1"/>
        <v>100</v>
      </c>
      <c r="G161" t="s">
        <v>20</v>
      </c>
      <c r="H161">
        <v>1821</v>
      </c>
      <c r="I161" s="4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9"/>
        <v>theater</v>
      </c>
      <c r="R161" t="str">
        <f t="shared" si="10"/>
        <v>plays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1"/>
        <v>162</v>
      </c>
      <c r="G162" t="s">
        <v>20</v>
      </c>
      <c r="H162">
        <v>164</v>
      </c>
      <c r="I162" s="4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9"/>
        <v>technology</v>
      </c>
      <c r="R162" t="str">
        <f t="shared" si="10"/>
        <v>wearables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1"/>
        <v>78</v>
      </c>
      <c r="G163" t="s">
        <v>14</v>
      </c>
      <c r="H163">
        <v>75</v>
      </c>
      <c r="I163" s="4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9"/>
        <v>technology</v>
      </c>
      <c r="R163" t="str">
        <f t="shared" si="10"/>
        <v>web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1"/>
        <v>150</v>
      </c>
      <c r="G164" t="s">
        <v>20</v>
      </c>
      <c r="H164">
        <v>157</v>
      </c>
      <c r="I164" s="4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9"/>
        <v>music</v>
      </c>
      <c r="R164" t="str">
        <f t="shared" si="10"/>
        <v>rock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1"/>
        <v>253</v>
      </c>
      <c r="G165" t="s">
        <v>20</v>
      </c>
      <c r="H165">
        <v>246</v>
      </c>
      <c r="I165" s="4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9"/>
        <v>photography</v>
      </c>
      <c r="R165" t="str">
        <f t="shared" si="10"/>
        <v>photography books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1"/>
        <v>100</v>
      </c>
      <c r="G166" t="s">
        <v>20</v>
      </c>
      <c r="H166">
        <v>1396</v>
      </c>
      <c r="I166" s="4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9"/>
        <v>theater</v>
      </c>
      <c r="R166" t="str">
        <f t="shared" si="10"/>
        <v>plays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1"/>
        <v>122</v>
      </c>
      <c r="G167" t="s">
        <v>20</v>
      </c>
      <c r="H167">
        <v>2506</v>
      </c>
      <c r="I167" s="4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9"/>
        <v>technology</v>
      </c>
      <c r="R167" t="str">
        <f t="shared" si="10"/>
        <v>web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1"/>
        <v>137</v>
      </c>
      <c r="G168" t="s">
        <v>20</v>
      </c>
      <c r="H168">
        <v>244</v>
      </c>
      <c r="I168" s="4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9"/>
        <v>photography</v>
      </c>
      <c r="R168" t="str">
        <f t="shared" si="10"/>
        <v>photography books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1"/>
        <v>416</v>
      </c>
      <c r="G169" t="s">
        <v>20</v>
      </c>
      <c r="H169">
        <v>146</v>
      </c>
      <c r="I169" s="4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9"/>
        <v>theater</v>
      </c>
      <c r="R169" t="str">
        <f t="shared" si="10"/>
        <v>plays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1"/>
        <v>31</v>
      </c>
      <c r="G170" t="s">
        <v>14</v>
      </c>
      <c r="H170">
        <v>955</v>
      </c>
      <c r="I170" s="4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9"/>
        <v>music</v>
      </c>
      <c r="R170" t="str">
        <f t="shared" si="10"/>
        <v>indie rock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1"/>
        <v>424</v>
      </c>
      <c r="G171" t="s">
        <v>20</v>
      </c>
      <c r="H171">
        <v>1267</v>
      </c>
      <c r="I171" s="4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9"/>
        <v>film &amp; video</v>
      </c>
      <c r="R171" t="str">
        <f t="shared" si="10"/>
        <v>shorts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1"/>
        <v>3</v>
      </c>
      <c r="G172" t="s">
        <v>14</v>
      </c>
      <c r="H172">
        <v>67</v>
      </c>
      <c r="I172" s="4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9"/>
        <v>music</v>
      </c>
      <c r="R172" t="str">
        <f t="shared" si="10"/>
        <v>indie rock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1"/>
        <v>11</v>
      </c>
      <c r="G173" t="s">
        <v>14</v>
      </c>
      <c r="H173">
        <v>5</v>
      </c>
      <c r="I173" s="4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9"/>
        <v>publishing</v>
      </c>
      <c r="R173" t="str">
        <f t="shared" si="10"/>
        <v>translations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1"/>
        <v>83</v>
      </c>
      <c r="G174" t="s">
        <v>14</v>
      </c>
      <c r="H174">
        <v>26</v>
      </c>
      <c r="I174" s="4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9"/>
        <v>film &amp; video</v>
      </c>
      <c r="R174" t="str">
        <f t="shared" si="10"/>
        <v>documentary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1"/>
        <v>163</v>
      </c>
      <c r="G175" t="s">
        <v>20</v>
      </c>
      <c r="H175">
        <v>1561</v>
      </c>
      <c r="I175" s="4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9"/>
        <v>theater</v>
      </c>
      <c r="R175" t="str">
        <f t="shared" si="10"/>
        <v>plays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1"/>
        <v>895</v>
      </c>
      <c r="G176" t="s">
        <v>20</v>
      </c>
      <c r="H176">
        <v>48</v>
      </c>
      <c r="I176" s="4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9"/>
        <v>technology</v>
      </c>
      <c r="R176" t="str">
        <f t="shared" si="10"/>
        <v>wearables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1"/>
        <v>26</v>
      </c>
      <c r="G177" t="s">
        <v>14</v>
      </c>
      <c r="H177">
        <v>1130</v>
      </c>
      <c r="I177" s="4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9"/>
        <v>theater</v>
      </c>
      <c r="R177" t="str">
        <f t="shared" si="10"/>
        <v>plays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1"/>
        <v>75</v>
      </c>
      <c r="G178" t="s">
        <v>14</v>
      </c>
      <c r="H178">
        <v>782</v>
      </c>
      <c r="I178" s="4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9"/>
        <v>theater</v>
      </c>
      <c r="R178" t="str">
        <f t="shared" si="10"/>
        <v>plays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1"/>
        <v>416</v>
      </c>
      <c r="G179" t="s">
        <v>20</v>
      </c>
      <c r="H179">
        <v>2739</v>
      </c>
      <c r="I179" s="4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9"/>
        <v>theater</v>
      </c>
      <c r="R179" t="str">
        <f t="shared" si="10"/>
        <v>plays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1"/>
        <v>96</v>
      </c>
      <c r="G180" t="s">
        <v>14</v>
      </c>
      <c r="H180">
        <v>210</v>
      </c>
      <c r="I180" s="4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9"/>
        <v>food</v>
      </c>
      <c r="R180" t="str">
        <f t="shared" si="10"/>
        <v>food trucks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1"/>
        <v>358</v>
      </c>
      <c r="G181" t="s">
        <v>20</v>
      </c>
      <c r="H181">
        <v>3537</v>
      </c>
      <c r="I181" s="4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9"/>
        <v>theater</v>
      </c>
      <c r="R181" t="str">
        <f t="shared" si="10"/>
        <v>plays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1"/>
        <v>308</v>
      </c>
      <c r="G182" t="s">
        <v>20</v>
      </c>
      <c r="H182">
        <v>2107</v>
      </c>
      <c r="I182" s="4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9"/>
        <v>technology</v>
      </c>
      <c r="R182" t="str">
        <f t="shared" si="10"/>
        <v>wearables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1"/>
        <v>62</v>
      </c>
      <c r="G183" t="s">
        <v>14</v>
      </c>
      <c r="H183">
        <v>136</v>
      </c>
      <c r="I183" s="4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9"/>
        <v>technology</v>
      </c>
      <c r="R183" t="str">
        <f t="shared" si="10"/>
        <v>web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1"/>
        <v>722</v>
      </c>
      <c r="G184" t="s">
        <v>20</v>
      </c>
      <c r="H184">
        <v>3318</v>
      </c>
      <c r="I184" s="4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9"/>
        <v>theater</v>
      </c>
      <c r="R184" t="str">
        <f t="shared" si="10"/>
        <v>plays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1"/>
        <v>69</v>
      </c>
      <c r="G185" t="s">
        <v>14</v>
      </c>
      <c r="H185">
        <v>86</v>
      </c>
      <c r="I185" s="4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9"/>
        <v>music</v>
      </c>
      <c r="R185" t="str">
        <f t="shared" si="10"/>
        <v>rock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1"/>
        <v>293</v>
      </c>
      <c r="G186" t="s">
        <v>20</v>
      </c>
      <c r="H186">
        <v>340</v>
      </c>
      <c r="I186" s="4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9"/>
        <v>theater</v>
      </c>
      <c r="R186" t="str">
        <f t="shared" si="10"/>
        <v>plays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1"/>
        <v>72</v>
      </c>
      <c r="G187" t="s">
        <v>14</v>
      </c>
      <c r="H187">
        <v>19</v>
      </c>
      <c r="I187" s="4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9"/>
        <v>film &amp; video</v>
      </c>
      <c r="R187" t="str">
        <f t="shared" si="10"/>
        <v>television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1"/>
        <v>32</v>
      </c>
      <c r="G188" t="s">
        <v>14</v>
      </c>
      <c r="H188">
        <v>886</v>
      </c>
      <c r="I188" s="4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9"/>
        <v>theater</v>
      </c>
      <c r="R188" t="str">
        <f t="shared" si="10"/>
        <v>plays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1"/>
        <v>230</v>
      </c>
      <c r="G189" t="s">
        <v>20</v>
      </c>
      <c r="H189">
        <v>1442</v>
      </c>
      <c r="I189" s="4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9"/>
        <v>film &amp; video</v>
      </c>
      <c r="R189" t="str">
        <f t="shared" si="10"/>
        <v>shorts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1"/>
        <v>32</v>
      </c>
      <c r="G190" t="s">
        <v>14</v>
      </c>
      <c r="H190">
        <v>35</v>
      </c>
      <c r="I190" s="4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9"/>
        <v>theater</v>
      </c>
      <c r="R190" t="str">
        <f t="shared" si="10"/>
        <v>plays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1"/>
        <v>24</v>
      </c>
      <c r="G191" t="s">
        <v>74</v>
      </c>
      <c r="H191">
        <v>441</v>
      </c>
      <c r="I191" s="4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9"/>
        <v>theater</v>
      </c>
      <c r="R191" t="str">
        <f t="shared" si="10"/>
        <v>plays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1"/>
        <v>69</v>
      </c>
      <c r="G192" t="s">
        <v>14</v>
      </c>
      <c r="H192">
        <v>24</v>
      </c>
      <c r="I192" s="4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9"/>
        <v>theater</v>
      </c>
      <c r="R192" t="str">
        <f t="shared" si="10"/>
        <v>plays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1"/>
        <v>38</v>
      </c>
      <c r="G193" t="s">
        <v>14</v>
      </c>
      <c r="H193">
        <v>86</v>
      </c>
      <c r="I193" s="4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9"/>
        <v>theater</v>
      </c>
      <c r="R193" t="str">
        <f t="shared" si="10"/>
        <v>plays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1"/>
        <v>20</v>
      </c>
      <c r="G194" t="s">
        <v>14</v>
      </c>
      <c r="H194">
        <v>243</v>
      </c>
      <c r="I194" s="4">
        <f t="shared" si="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9"/>
        <v>music</v>
      </c>
      <c r="R194" t="str">
        <f t="shared" si="10"/>
        <v>rock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1"/>
        <v>46</v>
      </c>
      <c r="G195" t="s">
        <v>14</v>
      </c>
      <c r="H195">
        <v>65</v>
      </c>
      <c r="I195" s="4">
        <f t="shared" ref="I195:I258" si="12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3">LEFT(P195,SEARCH("/",P195)-1)</f>
        <v>music</v>
      </c>
      <c r="R195" t="str">
        <f t="shared" ref="R195:R258" si="14">RIGHT(P195,LEN(P195)-SEARCH("/",P195))</f>
        <v>indie rock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ref="F196:F259" si="15">ROUND(((E196/D196)*100),0)</f>
        <v>123</v>
      </c>
      <c r="G196" t="s">
        <v>20</v>
      </c>
      <c r="H196">
        <v>126</v>
      </c>
      <c r="I196" s="4">
        <f t="shared" si="1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3"/>
        <v>music</v>
      </c>
      <c r="R196" t="str">
        <f t="shared" si="14"/>
        <v>metal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5"/>
        <v>362</v>
      </c>
      <c r="G197" t="s">
        <v>20</v>
      </c>
      <c r="H197">
        <v>524</v>
      </c>
      <c r="I197" s="4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3"/>
        <v>music</v>
      </c>
      <c r="R197" t="str">
        <f t="shared" si="14"/>
        <v>electric music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5"/>
        <v>63</v>
      </c>
      <c r="G198" t="s">
        <v>14</v>
      </c>
      <c r="H198">
        <v>100</v>
      </c>
      <c r="I198" s="4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3"/>
        <v>technology</v>
      </c>
      <c r="R198" t="str">
        <f t="shared" si="14"/>
        <v>wearables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5"/>
        <v>298</v>
      </c>
      <c r="G199" t="s">
        <v>20</v>
      </c>
      <c r="H199">
        <v>1989</v>
      </c>
      <c r="I199" s="4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3"/>
        <v>film &amp; video</v>
      </c>
      <c r="R199" t="str">
        <f t="shared" si="14"/>
        <v>drama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5"/>
        <v>10</v>
      </c>
      <c r="G200" t="s">
        <v>14</v>
      </c>
      <c r="H200">
        <v>168</v>
      </c>
      <c r="I200" s="4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3"/>
        <v>music</v>
      </c>
      <c r="R200" t="str">
        <f t="shared" si="14"/>
        <v>electric music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5"/>
        <v>54</v>
      </c>
      <c r="G201" t="s">
        <v>14</v>
      </c>
      <c r="H201">
        <v>13</v>
      </c>
      <c r="I201" s="4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3"/>
        <v>music</v>
      </c>
      <c r="R201" t="str">
        <f t="shared" si="14"/>
        <v>rock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5"/>
        <v>2</v>
      </c>
      <c r="G202" t="s">
        <v>14</v>
      </c>
      <c r="H202">
        <v>1</v>
      </c>
      <c r="I202" s="4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3"/>
        <v>theater</v>
      </c>
      <c r="R202" t="str">
        <f t="shared" si="14"/>
        <v>plays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5"/>
        <v>681</v>
      </c>
      <c r="G203" t="s">
        <v>20</v>
      </c>
      <c r="H203">
        <v>157</v>
      </c>
      <c r="I203" s="4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3"/>
        <v>technology</v>
      </c>
      <c r="R203" t="str">
        <f t="shared" si="14"/>
        <v>web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5"/>
        <v>79</v>
      </c>
      <c r="G204" t="s">
        <v>74</v>
      </c>
      <c r="H204">
        <v>82</v>
      </c>
      <c r="I204" s="4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3"/>
        <v>food</v>
      </c>
      <c r="R204" t="str">
        <f t="shared" si="14"/>
        <v>food trucks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5"/>
        <v>134</v>
      </c>
      <c r="G205" t="s">
        <v>20</v>
      </c>
      <c r="H205">
        <v>4498</v>
      </c>
      <c r="I205" s="4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3"/>
        <v>theater</v>
      </c>
      <c r="R205" t="str">
        <f t="shared" si="14"/>
        <v>plays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5"/>
        <v>3</v>
      </c>
      <c r="G206" t="s">
        <v>14</v>
      </c>
      <c r="H206">
        <v>40</v>
      </c>
      <c r="I206" s="4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3"/>
        <v>music</v>
      </c>
      <c r="R206" t="str">
        <f t="shared" si="14"/>
        <v>jazz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5"/>
        <v>432</v>
      </c>
      <c r="G207" t="s">
        <v>20</v>
      </c>
      <c r="H207">
        <v>80</v>
      </c>
      <c r="I207" s="4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3"/>
        <v>theater</v>
      </c>
      <c r="R207" t="str">
        <f t="shared" si="14"/>
        <v>plays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5"/>
        <v>39</v>
      </c>
      <c r="G208" t="s">
        <v>74</v>
      </c>
      <c r="H208">
        <v>57</v>
      </c>
      <c r="I208" s="4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3"/>
        <v>publishing</v>
      </c>
      <c r="R208" t="str">
        <f t="shared" si="14"/>
        <v>fiction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5"/>
        <v>426</v>
      </c>
      <c r="G209" t="s">
        <v>20</v>
      </c>
      <c r="H209">
        <v>43</v>
      </c>
      <c r="I209" s="4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3"/>
        <v>music</v>
      </c>
      <c r="R209" t="str">
        <f t="shared" si="14"/>
        <v>rock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5"/>
        <v>101</v>
      </c>
      <c r="G210" t="s">
        <v>20</v>
      </c>
      <c r="H210">
        <v>2053</v>
      </c>
      <c r="I210" s="4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3"/>
        <v>film &amp; video</v>
      </c>
      <c r="R210" t="str">
        <f t="shared" si="14"/>
        <v>documentary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5"/>
        <v>21</v>
      </c>
      <c r="G211" t="s">
        <v>47</v>
      </c>
      <c r="H211">
        <v>808</v>
      </c>
      <c r="I211" s="4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3"/>
        <v>film &amp; video</v>
      </c>
      <c r="R211" t="str">
        <f t="shared" si="14"/>
        <v>documentary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5"/>
        <v>67</v>
      </c>
      <c r="G212" t="s">
        <v>14</v>
      </c>
      <c r="H212">
        <v>226</v>
      </c>
      <c r="I212" s="4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3"/>
        <v>film &amp; video</v>
      </c>
      <c r="R212" t="str">
        <f t="shared" si="14"/>
        <v>science fiction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5"/>
        <v>95</v>
      </c>
      <c r="G213" t="s">
        <v>14</v>
      </c>
      <c r="H213">
        <v>1625</v>
      </c>
      <c r="I213" s="4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3"/>
        <v>theater</v>
      </c>
      <c r="R213" t="str">
        <f t="shared" si="14"/>
        <v>plays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5"/>
        <v>152</v>
      </c>
      <c r="G214" t="s">
        <v>20</v>
      </c>
      <c r="H214">
        <v>168</v>
      </c>
      <c r="I214" s="4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3"/>
        <v>theater</v>
      </c>
      <c r="R214" t="str">
        <f t="shared" si="14"/>
        <v>plays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5"/>
        <v>195</v>
      </c>
      <c r="G215" t="s">
        <v>20</v>
      </c>
      <c r="H215">
        <v>4289</v>
      </c>
      <c r="I215" s="4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3"/>
        <v>music</v>
      </c>
      <c r="R215" t="str">
        <f t="shared" si="14"/>
        <v>indie rock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5"/>
        <v>1023</v>
      </c>
      <c r="G216" t="s">
        <v>20</v>
      </c>
      <c r="H216">
        <v>165</v>
      </c>
      <c r="I216" s="4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3"/>
        <v>music</v>
      </c>
      <c r="R216" t="str">
        <f t="shared" si="14"/>
        <v>rock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5"/>
        <v>4</v>
      </c>
      <c r="G217" t="s">
        <v>14</v>
      </c>
      <c r="H217">
        <v>143</v>
      </c>
      <c r="I217" s="4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3"/>
        <v>theater</v>
      </c>
      <c r="R217" t="str">
        <f t="shared" si="14"/>
        <v>plays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5"/>
        <v>155</v>
      </c>
      <c r="G218" t="s">
        <v>20</v>
      </c>
      <c r="H218">
        <v>1815</v>
      </c>
      <c r="I218" s="4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3"/>
        <v>theater</v>
      </c>
      <c r="R218" t="str">
        <f t="shared" si="14"/>
        <v>plays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5"/>
        <v>45</v>
      </c>
      <c r="G219" t="s">
        <v>14</v>
      </c>
      <c r="H219">
        <v>934</v>
      </c>
      <c r="I219" s="4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3"/>
        <v>film &amp; video</v>
      </c>
      <c r="R219" t="str">
        <f t="shared" si="14"/>
        <v>science fiction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5"/>
        <v>216</v>
      </c>
      <c r="G220" t="s">
        <v>20</v>
      </c>
      <c r="H220">
        <v>397</v>
      </c>
      <c r="I220" s="4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3"/>
        <v>film &amp; video</v>
      </c>
      <c r="R220" t="str">
        <f t="shared" si="14"/>
        <v>shorts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5"/>
        <v>332</v>
      </c>
      <c r="G221" t="s">
        <v>20</v>
      </c>
      <c r="H221">
        <v>1539</v>
      </c>
      <c r="I221" s="4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3"/>
        <v>film &amp; video</v>
      </c>
      <c r="R221" t="str">
        <f t="shared" si="14"/>
        <v>animation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5"/>
        <v>8</v>
      </c>
      <c r="G222" t="s">
        <v>14</v>
      </c>
      <c r="H222">
        <v>17</v>
      </c>
      <c r="I222" s="4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3"/>
        <v>theater</v>
      </c>
      <c r="R222" t="str">
        <f t="shared" si="14"/>
        <v>plays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5"/>
        <v>99</v>
      </c>
      <c r="G223" t="s">
        <v>14</v>
      </c>
      <c r="H223">
        <v>2179</v>
      </c>
      <c r="I223" s="4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3"/>
        <v>food</v>
      </c>
      <c r="R223" t="str">
        <f t="shared" si="14"/>
        <v>food trucks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5"/>
        <v>138</v>
      </c>
      <c r="G224" t="s">
        <v>20</v>
      </c>
      <c r="H224">
        <v>138</v>
      </c>
      <c r="I224" s="4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3"/>
        <v>photography</v>
      </c>
      <c r="R224" t="str">
        <f t="shared" si="14"/>
        <v>photography books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5"/>
        <v>94</v>
      </c>
      <c r="G225" t="s">
        <v>14</v>
      </c>
      <c r="H225">
        <v>931</v>
      </c>
      <c r="I225" s="4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3"/>
        <v>theater</v>
      </c>
      <c r="R225" t="str">
        <f t="shared" si="14"/>
        <v>plays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5"/>
        <v>404</v>
      </c>
      <c r="G226" t="s">
        <v>20</v>
      </c>
      <c r="H226">
        <v>3594</v>
      </c>
      <c r="I226" s="4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3"/>
        <v>film &amp; video</v>
      </c>
      <c r="R226" t="str">
        <f t="shared" si="14"/>
        <v>science fiction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5"/>
        <v>260</v>
      </c>
      <c r="G227" t="s">
        <v>20</v>
      </c>
      <c r="H227">
        <v>5880</v>
      </c>
      <c r="I227" s="4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3"/>
        <v>music</v>
      </c>
      <c r="R227" t="str">
        <f t="shared" si="14"/>
        <v>rock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5"/>
        <v>367</v>
      </c>
      <c r="G228" t="s">
        <v>20</v>
      </c>
      <c r="H228">
        <v>112</v>
      </c>
      <c r="I228" s="4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3"/>
        <v>photography</v>
      </c>
      <c r="R228" t="str">
        <f t="shared" si="14"/>
        <v>photography books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5"/>
        <v>169</v>
      </c>
      <c r="G229" t="s">
        <v>20</v>
      </c>
      <c r="H229">
        <v>943</v>
      </c>
      <c r="I229" s="4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3"/>
        <v>games</v>
      </c>
      <c r="R229" t="str">
        <f t="shared" si="14"/>
        <v>mobile games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5"/>
        <v>120</v>
      </c>
      <c r="G230" t="s">
        <v>20</v>
      </c>
      <c r="H230">
        <v>2468</v>
      </c>
      <c r="I230" s="4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3"/>
        <v>film &amp; video</v>
      </c>
      <c r="R230" t="str">
        <f t="shared" si="14"/>
        <v>animation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5"/>
        <v>194</v>
      </c>
      <c r="G231" t="s">
        <v>20</v>
      </c>
      <c r="H231">
        <v>2551</v>
      </c>
      <c r="I231" s="4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3"/>
        <v>games</v>
      </c>
      <c r="R231" t="str">
        <f t="shared" si="14"/>
        <v>mobile games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5"/>
        <v>420</v>
      </c>
      <c r="G232" t="s">
        <v>20</v>
      </c>
      <c r="H232">
        <v>101</v>
      </c>
      <c r="I232" s="4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3"/>
        <v>games</v>
      </c>
      <c r="R232" t="str">
        <f t="shared" si="14"/>
        <v>video games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5"/>
        <v>77</v>
      </c>
      <c r="G233" t="s">
        <v>74</v>
      </c>
      <c r="H233">
        <v>67</v>
      </c>
      <c r="I233" s="4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3"/>
        <v>theater</v>
      </c>
      <c r="R233" t="str">
        <f t="shared" si="14"/>
        <v>plays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5"/>
        <v>171</v>
      </c>
      <c r="G234" t="s">
        <v>20</v>
      </c>
      <c r="H234">
        <v>92</v>
      </c>
      <c r="I234" s="4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3"/>
        <v>theater</v>
      </c>
      <c r="R234" t="str">
        <f t="shared" si="14"/>
        <v>plays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5"/>
        <v>158</v>
      </c>
      <c r="G235" t="s">
        <v>20</v>
      </c>
      <c r="H235">
        <v>62</v>
      </c>
      <c r="I235" s="4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3"/>
        <v>film &amp; video</v>
      </c>
      <c r="R235" t="str">
        <f t="shared" si="14"/>
        <v>animation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5"/>
        <v>109</v>
      </c>
      <c r="G236" t="s">
        <v>20</v>
      </c>
      <c r="H236">
        <v>149</v>
      </c>
      <c r="I236" s="4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3"/>
        <v>games</v>
      </c>
      <c r="R236" t="str">
        <f t="shared" si="14"/>
        <v>video games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5"/>
        <v>42</v>
      </c>
      <c r="G237" t="s">
        <v>14</v>
      </c>
      <c r="H237">
        <v>92</v>
      </c>
      <c r="I237" s="4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3"/>
        <v>film &amp; video</v>
      </c>
      <c r="R237" t="str">
        <f t="shared" si="14"/>
        <v>animation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5"/>
        <v>11</v>
      </c>
      <c r="G238" t="s">
        <v>14</v>
      </c>
      <c r="H238">
        <v>57</v>
      </c>
      <c r="I238" s="4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3"/>
        <v>music</v>
      </c>
      <c r="R238" t="str">
        <f t="shared" si="14"/>
        <v>rock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5"/>
        <v>159</v>
      </c>
      <c r="G239" t="s">
        <v>20</v>
      </c>
      <c r="H239">
        <v>329</v>
      </c>
      <c r="I239" s="4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3"/>
        <v>film &amp; video</v>
      </c>
      <c r="R239" t="str">
        <f t="shared" si="14"/>
        <v>animation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5"/>
        <v>422</v>
      </c>
      <c r="G240" t="s">
        <v>20</v>
      </c>
      <c r="H240">
        <v>97</v>
      </c>
      <c r="I240" s="4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3"/>
        <v>theater</v>
      </c>
      <c r="R240" t="str">
        <f t="shared" si="14"/>
        <v>plays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5"/>
        <v>98</v>
      </c>
      <c r="G241" t="s">
        <v>14</v>
      </c>
      <c r="H241">
        <v>41</v>
      </c>
      <c r="I241" s="4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3"/>
        <v>technology</v>
      </c>
      <c r="R241" t="str">
        <f t="shared" si="14"/>
        <v>wearables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5"/>
        <v>419</v>
      </c>
      <c r="G242" t="s">
        <v>20</v>
      </c>
      <c r="H242">
        <v>1784</v>
      </c>
      <c r="I242" s="4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3"/>
        <v>theater</v>
      </c>
      <c r="R242" t="str">
        <f t="shared" si="14"/>
        <v>plays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5"/>
        <v>102</v>
      </c>
      <c r="G243" t="s">
        <v>20</v>
      </c>
      <c r="H243">
        <v>1684</v>
      </c>
      <c r="I243" s="4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3"/>
        <v>publishing</v>
      </c>
      <c r="R243" t="str">
        <f t="shared" si="14"/>
        <v>nonfiction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5"/>
        <v>128</v>
      </c>
      <c r="G244" t="s">
        <v>20</v>
      </c>
      <c r="H244">
        <v>250</v>
      </c>
      <c r="I244" s="4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3"/>
        <v>music</v>
      </c>
      <c r="R244" t="str">
        <f t="shared" si="14"/>
        <v>rock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5"/>
        <v>445</v>
      </c>
      <c r="G245" t="s">
        <v>20</v>
      </c>
      <c r="H245">
        <v>238</v>
      </c>
      <c r="I245" s="4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3"/>
        <v>theater</v>
      </c>
      <c r="R245" t="str">
        <f t="shared" si="14"/>
        <v>plays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5"/>
        <v>570</v>
      </c>
      <c r="G246" t="s">
        <v>20</v>
      </c>
      <c r="H246">
        <v>53</v>
      </c>
      <c r="I246" s="4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3"/>
        <v>theater</v>
      </c>
      <c r="R246" t="str">
        <f t="shared" si="14"/>
        <v>plays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5"/>
        <v>509</v>
      </c>
      <c r="G247" t="s">
        <v>20</v>
      </c>
      <c r="H247">
        <v>214</v>
      </c>
      <c r="I247" s="4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3"/>
        <v>theater</v>
      </c>
      <c r="R247" t="str">
        <f t="shared" si="14"/>
        <v>plays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5"/>
        <v>326</v>
      </c>
      <c r="G248" t="s">
        <v>20</v>
      </c>
      <c r="H248">
        <v>222</v>
      </c>
      <c r="I248" s="4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3"/>
        <v>technology</v>
      </c>
      <c r="R248" t="str">
        <f t="shared" si="14"/>
        <v>web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5"/>
        <v>933</v>
      </c>
      <c r="G249" t="s">
        <v>20</v>
      </c>
      <c r="H249">
        <v>1884</v>
      </c>
      <c r="I249" s="4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3"/>
        <v>publishing</v>
      </c>
      <c r="R249" t="str">
        <f t="shared" si="14"/>
        <v>fiction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5"/>
        <v>211</v>
      </c>
      <c r="G250" t="s">
        <v>20</v>
      </c>
      <c r="H250">
        <v>218</v>
      </c>
      <c r="I250" s="4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3"/>
        <v>games</v>
      </c>
      <c r="R250" t="str">
        <f t="shared" si="14"/>
        <v>mobile games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5"/>
        <v>273</v>
      </c>
      <c r="G251" t="s">
        <v>20</v>
      </c>
      <c r="H251">
        <v>6465</v>
      </c>
      <c r="I251" s="4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3"/>
        <v>publishing</v>
      </c>
      <c r="R251" t="str">
        <f t="shared" si="14"/>
        <v>translations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5"/>
        <v>3</v>
      </c>
      <c r="G252" t="s">
        <v>14</v>
      </c>
      <c r="H252">
        <v>1</v>
      </c>
      <c r="I252" s="4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3"/>
        <v>music</v>
      </c>
      <c r="R252" t="str">
        <f t="shared" si="14"/>
        <v>rock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5"/>
        <v>54</v>
      </c>
      <c r="G253" t="s">
        <v>14</v>
      </c>
      <c r="H253">
        <v>101</v>
      </c>
      <c r="I253" s="4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3"/>
        <v>theater</v>
      </c>
      <c r="R253" t="str">
        <f t="shared" si="14"/>
        <v>plays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5"/>
        <v>626</v>
      </c>
      <c r="G254" t="s">
        <v>20</v>
      </c>
      <c r="H254">
        <v>59</v>
      </c>
      <c r="I254" s="4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3"/>
        <v>theater</v>
      </c>
      <c r="R254" t="str">
        <f t="shared" si="14"/>
        <v>plays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5"/>
        <v>89</v>
      </c>
      <c r="G255" t="s">
        <v>14</v>
      </c>
      <c r="H255">
        <v>1335</v>
      </c>
      <c r="I255" s="4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3"/>
        <v>film &amp; video</v>
      </c>
      <c r="R255" t="str">
        <f t="shared" si="14"/>
        <v>drama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5"/>
        <v>185</v>
      </c>
      <c r="G256" t="s">
        <v>20</v>
      </c>
      <c r="H256">
        <v>88</v>
      </c>
      <c r="I256" s="4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3"/>
        <v>publishing</v>
      </c>
      <c r="R256" t="str">
        <f t="shared" si="14"/>
        <v>nonfiction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5"/>
        <v>120</v>
      </c>
      <c r="G257" t="s">
        <v>20</v>
      </c>
      <c r="H257">
        <v>1697</v>
      </c>
      <c r="I257" s="4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3"/>
        <v>music</v>
      </c>
      <c r="R257" t="str">
        <f t="shared" si="14"/>
        <v>rock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5"/>
        <v>23</v>
      </c>
      <c r="G258" t="s">
        <v>14</v>
      </c>
      <c r="H258">
        <v>15</v>
      </c>
      <c r="I258" s="4">
        <f t="shared" si="1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3"/>
        <v>music</v>
      </c>
      <c r="R258" t="str">
        <f t="shared" si="14"/>
        <v>rock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5"/>
        <v>146</v>
      </c>
      <c r="G259" t="s">
        <v>20</v>
      </c>
      <c r="H259">
        <v>92</v>
      </c>
      <c r="I259" s="4">
        <f t="shared" ref="I259:I322" si="16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7">LEFT(P259,SEARCH("/",P259)-1)</f>
        <v>theater</v>
      </c>
      <c r="R259" t="str">
        <f t="shared" ref="R259:R322" si="18">RIGHT(P259,LEN(P259)-SEARCH("/",P259))</f>
        <v>plays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ref="F260:F323" si="19">ROUND(((E260/D260)*100),0)</f>
        <v>268</v>
      </c>
      <c r="G260" t="s">
        <v>20</v>
      </c>
      <c r="H260">
        <v>186</v>
      </c>
      <c r="I260" s="4">
        <f t="shared" si="1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7"/>
        <v>theater</v>
      </c>
      <c r="R260" t="str">
        <f t="shared" si="18"/>
        <v>plays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9"/>
        <v>598</v>
      </c>
      <c r="G261" t="s">
        <v>20</v>
      </c>
      <c r="H261">
        <v>138</v>
      </c>
      <c r="I261" s="4">
        <f t="shared" si="1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7"/>
        <v>photography</v>
      </c>
      <c r="R261" t="str">
        <f t="shared" si="18"/>
        <v>photography books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9"/>
        <v>158</v>
      </c>
      <c r="G262" t="s">
        <v>20</v>
      </c>
      <c r="H262">
        <v>261</v>
      </c>
      <c r="I262" s="4">
        <f t="shared" si="1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7"/>
        <v>music</v>
      </c>
      <c r="R262" t="str">
        <f t="shared" si="18"/>
        <v>rock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9"/>
        <v>31</v>
      </c>
      <c r="G263" t="s">
        <v>14</v>
      </c>
      <c r="H263">
        <v>454</v>
      </c>
      <c r="I263" s="4">
        <f t="shared" si="1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7"/>
        <v>music</v>
      </c>
      <c r="R263" t="str">
        <f t="shared" si="18"/>
        <v>rock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9"/>
        <v>313</v>
      </c>
      <c r="G264" t="s">
        <v>20</v>
      </c>
      <c r="H264">
        <v>107</v>
      </c>
      <c r="I264" s="4">
        <f t="shared" si="1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7"/>
        <v>music</v>
      </c>
      <c r="R264" t="str">
        <f t="shared" si="18"/>
        <v>indie rock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9"/>
        <v>371</v>
      </c>
      <c r="G265" t="s">
        <v>20</v>
      </c>
      <c r="H265">
        <v>199</v>
      </c>
      <c r="I265" s="4">
        <f t="shared" si="1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7"/>
        <v>photography</v>
      </c>
      <c r="R265" t="str">
        <f t="shared" si="18"/>
        <v>photography books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9"/>
        <v>363</v>
      </c>
      <c r="G266" t="s">
        <v>20</v>
      </c>
      <c r="H266">
        <v>5512</v>
      </c>
      <c r="I266" s="4">
        <f t="shared" si="1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7"/>
        <v>theater</v>
      </c>
      <c r="R266" t="str">
        <f t="shared" si="18"/>
        <v>plays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9"/>
        <v>123</v>
      </c>
      <c r="G267" t="s">
        <v>20</v>
      </c>
      <c r="H267">
        <v>86</v>
      </c>
      <c r="I267" s="4">
        <f t="shared" si="1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7"/>
        <v>theater</v>
      </c>
      <c r="R267" t="str">
        <f t="shared" si="18"/>
        <v>plays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9"/>
        <v>77</v>
      </c>
      <c r="G268" t="s">
        <v>14</v>
      </c>
      <c r="H268">
        <v>3182</v>
      </c>
      <c r="I268" s="4">
        <f t="shared" si="1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7"/>
        <v>music</v>
      </c>
      <c r="R268" t="str">
        <f t="shared" si="18"/>
        <v>jazz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9"/>
        <v>234</v>
      </c>
      <c r="G269" t="s">
        <v>20</v>
      </c>
      <c r="H269">
        <v>2768</v>
      </c>
      <c r="I269" s="4">
        <f t="shared" si="1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7"/>
        <v>theater</v>
      </c>
      <c r="R269" t="str">
        <f t="shared" si="18"/>
        <v>plays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9"/>
        <v>181</v>
      </c>
      <c r="G270" t="s">
        <v>20</v>
      </c>
      <c r="H270">
        <v>48</v>
      </c>
      <c r="I270" s="4">
        <f t="shared" si="1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7"/>
        <v>film &amp; video</v>
      </c>
      <c r="R270" t="str">
        <f t="shared" si="18"/>
        <v>documentary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9"/>
        <v>253</v>
      </c>
      <c r="G271" t="s">
        <v>20</v>
      </c>
      <c r="H271">
        <v>87</v>
      </c>
      <c r="I271" s="4">
        <f t="shared" si="1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7"/>
        <v>film &amp; video</v>
      </c>
      <c r="R271" t="str">
        <f t="shared" si="18"/>
        <v>television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9"/>
        <v>27</v>
      </c>
      <c r="G272" t="s">
        <v>74</v>
      </c>
      <c r="H272">
        <v>1890</v>
      </c>
      <c r="I272" s="4">
        <f t="shared" si="1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7"/>
        <v>games</v>
      </c>
      <c r="R272" t="str">
        <f t="shared" si="18"/>
        <v>video games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9"/>
        <v>1</v>
      </c>
      <c r="G273" t="s">
        <v>47</v>
      </c>
      <c r="H273">
        <v>61</v>
      </c>
      <c r="I273" s="4">
        <f t="shared" si="1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7"/>
        <v>photography</v>
      </c>
      <c r="R273" t="str">
        <f t="shared" si="18"/>
        <v>photography books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9"/>
        <v>304</v>
      </c>
      <c r="G274" t="s">
        <v>20</v>
      </c>
      <c r="H274">
        <v>1894</v>
      </c>
      <c r="I274" s="4">
        <f t="shared" si="1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7"/>
        <v>theater</v>
      </c>
      <c r="R274" t="str">
        <f t="shared" si="18"/>
        <v>plays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9"/>
        <v>137</v>
      </c>
      <c r="G275" t="s">
        <v>20</v>
      </c>
      <c r="H275">
        <v>282</v>
      </c>
      <c r="I275" s="4">
        <f t="shared" si="1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7"/>
        <v>theater</v>
      </c>
      <c r="R275" t="str">
        <f t="shared" si="18"/>
        <v>plays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9"/>
        <v>32</v>
      </c>
      <c r="G276" t="s">
        <v>14</v>
      </c>
      <c r="H276">
        <v>15</v>
      </c>
      <c r="I276" s="4">
        <f t="shared" si="1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7"/>
        <v>theater</v>
      </c>
      <c r="R276" t="str">
        <f t="shared" si="18"/>
        <v>plays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9"/>
        <v>242</v>
      </c>
      <c r="G277" t="s">
        <v>20</v>
      </c>
      <c r="H277">
        <v>116</v>
      </c>
      <c r="I277" s="4">
        <f t="shared" si="1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7"/>
        <v>publishing</v>
      </c>
      <c r="R277" t="str">
        <f t="shared" si="18"/>
        <v>translations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9"/>
        <v>97</v>
      </c>
      <c r="G278" t="s">
        <v>14</v>
      </c>
      <c r="H278">
        <v>133</v>
      </c>
      <c r="I278" s="4">
        <f t="shared" si="1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7"/>
        <v>games</v>
      </c>
      <c r="R278" t="str">
        <f t="shared" si="18"/>
        <v>video games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9"/>
        <v>1066</v>
      </c>
      <c r="G279" t="s">
        <v>20</v>
      </c>
      <c r="H279">
        <v>83</v>
      </c>
      <c r="I279" s="4">
        <f t="shared" si="1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7"/>
        <v>theater</v>
      </c>
      <c r="R279" t="str">
        <f t="shared" si="18"/>
        <v>plays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9"/>
        <v>326</v>
      </c>
      <c r="G280" t="s">
        <v>20</v>
      </c>
      <c r="H280">
        <v>91</v>
      </c>
      <c r="I280" s="4">
        <f t="shared" si="1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7"/>
        <v>technology</v>
      </c>
      <c r="R280" t="str">
        <f t="shared" si="18"/>
        <v>web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9"/>
        <v>171</v>
      </c>
      <c r="G281" t="s">
        <v>20</v>
      </c>
      <c r="H281">
        <v>546</v>
      </c>
      <c r="I281" s="4">
        <f t="shared" si="1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7"/>
        <v>theater</v>
      </c>
      <c r="R281" t="str">
        <f t="shared" si="18"/>
        <v>plays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9"/>
        <v>581</v>
      </c>
      <c r="G282" t="s">
        <v>20</v>
      </c>
      <c r="H282">
        <v>393</v>
      </c>
      <c r="I282" s="4">
        <f t="shared" si="1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7"/>
        <v>film &amp; video</v>
      </c>
      <c r="R282" t="str">
        <f t="shared" si="18"/>
        <v>animation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9"/>
        <v>92</v>
      </c>
      <c r="G283" t="s">
        <v>14</v>
      </c>
      <c r="H283">
        <v>2062</v>
      </c>
      <c r="I283" s="4">
        <f t="shared" si="1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7"/>
        <v>theater</v>
      </c>
      <c r="R283" t="str">
        <f t="shared" si="18"/>
        <v>plays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9"/>
        <v>108</v>
      </c>
      <c r="G284" t="s">
        <v>20</v>
      </c>
      <c r="H284">
        <v>133</v>
      </c>
      <c r="I284" s="4">
        <f t="shared" si="1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7"/>
        <v>film &amp; video</v>
      </c>
      <c r="R284" t="str">
        <f t="shared" si="18"/>
        <v>television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9"/>
        <v>19</v>
      </c>
      <c r="G285" t="s">
        <v>14</v>
      </c>
      <c r="H285">
        <v>29</v>
      </c>
      <c r="I285" s="4">
        <f t="shared" si="1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7"/>
        <v>music</v>
      </c>
      <c r="R285" t="str">
        <f t="shared" si="18"/>
        <v>rock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9"/>
        <v>83</v>
      </c>
      <c r="G286" t="s">
        <v>14</v>
      </c>
      <c r="H286">
        <v>132</v>
      </c>
      <c r="I286" s="4">
        <f t="shared" si="1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7"/>
        <v>technology</v>
      </c>
      <c r="R286" t="str">
        <f t="shared" si="18"/>
        <v>web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9"/>
        <v>706</v>
      </c>
      <c r="G287" t="s">
        <v>20</v>
      </c>
      <c r="H287">
        <v>254</v>
      </c>
      <c r="I287" s="4">
        <f t="shared" si="1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7"/>
        <v>theater</v>
      </c>
      <c r="R287" t="str">
        <f t="shared" si="18"/>
        <v>plays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9"/>
        <v>17</v>
      </c>
      <c r="G288" t="s">
        <v>74</v>
      </c>
      <c r="H288">
        <v>184</v>
      </c>
      <c r="I288" s="4">
        <f t="shared" si="1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7"/>
        <v>theater</v>
      </c>
      <c r="R288" t="str">
        <f t="shared" si="18"/>
        <v>plays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9"/>
        <v>210</v>
      </c>
      <c r="G289" t="s">
        <v>20</v>
      </c>
      <c r="H289">
        <v>176</v>
      </c>
      <c r="I289" s="4">
        <f t="shared" si="1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7"/>
        <v>music</v>
      </c>
      <c r="R289" t="str">
        <f t="shared" si="18"/>
        <v>electric music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9"/>
        <v>98</v>
      </c>
      <c r="G290" t="s">
        <v>14</v>
      </c>
      <c r="H290">
        <v>137</v>
      </c>
      <c r="I290" s="4">
        <f t="shared" si="1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7"/>
        <v>music</v>
      </c>
      <c r="R290" t="str">
        <f t="shared" si="18"/>
        <v>metal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9"/>
        <v>1684</v>
      </c>
      <c r="G291" t="s">
        <v>20</v>
      </c>
      <c r="H291">
        <v>337</v>
      </c>
      <c r="I291" s="4">
        <f t="shared" si="1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7"/>
        <v>theater</v>
      </c>
      <c r="R291" t="str">
        <f t="shared" si="18"/>
        <v>plays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9"/>
        <v>54</v>
      </c>
      <c r="G292" t="s">
        <v>14</v>
      </c>
      <c r="H292">
        <v>908</v>
      </c>
      <c r="I292" s="4">
        <f t="shared" si="1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7"/>
        <v>film &amp; video</v>
      </c>
      <c r="R292" t="str">
        <f t="shared" si="18"/>
        <v>documentary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9"/>
        <v>457</v>
      </c>
      <c r="G293" t="s">
        <v>20</v>
      </c>
      <c r="H293">
        <v>107</v>
      </c>
      <c r="I293" s="4">
        <f t="shared" si="1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7"/>
        <v>technology</v>
      </c>
      <c r="R293" t="str">
        <f t="shared" si="18"/>
        <v>web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9"/>
        <v>10</v>
      </c>
      <c r="G294" t="s">
        <v>14</v>
      </c>
      <c r="H294">
        <v>10</v>
      </c>
      <c r="I294" s="4">
        <f t="shared" si="16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7"/>
        <v>food</v>
      </c>
      <c r="R294" t="str">
        <f t="shared" si="18"/>
        <v>food trucks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9"/>
        <v>16</v>
      </c>
      <c r="G295" t="s">
        <v>74</v>
      </c>
      <c r="H295">
        <v>32</v>
      </c>
      <c r="I295" s="4">
        <f t="shared" si="1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7"/>
        <v>theater</v>
      </c>
      <c r="R295" t="str">
        <f t="shared" si="18"/>
        <v>plays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9"/>
        <v>1340</v>
      </c>
      <c r="G296" t="s">
        <v>20</v>
      </c>
      <c r="H296">
        <v>183</v>
      </c>
      <c r="I296" s="4">
        <f t="shared" si="1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7"/>
        <v>theater</v>
      </c>
      <c r="R296" t="str">
        <f t="shared" si="18"/>
        <v>plays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9"/>
        <v>36</v>
      </c>
      <c r="G297" t="s">
        <v>14</v>
      </c>
      <c r="H297">
        <v>1910</v>
      </c>
      <c r="I297" s="4">
        <f t="shared" si="1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7"/>
        <v>theater</v>
      </c>
      <c r="R297" t="str">
        <f t="shared" si="18"/>
        <v>plays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9"/>
        <v>55</v>
      </c>
      <c r="G298" t="s">
        <v>14</v>
      </c>
      <c r="H298">
        <v>38</v>
      </c>
      <c r="I298" s="4">
        <f t="shared" si="1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7"/>
        <v>theater</v>
      </c>
      <c r="R298" t="str">
        <f t="shared" si="18"/>
        <v>plays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9"/>
        <v>94</v>
      </c>
      <c r="G299" t="s">
        <v>14</v>
      </c>
      <c r="H299">
        <v>104</v>
      </c>
      <c r="I299" s="4">
        <f t="shared" si="1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7"/>
        <v>theater</v>
      </c>
      <c r="R299" t="str">
        <f t="shared" si="18"/>
        <v>plays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9"/>
        <v>144</v>
      </c>
      <c r="G300" t="s">
        <v>20</v>
      </c>
      <c r="H300">
        <v>72</v>
      </c>
      <c r="I300" s="4">
        <f t="shared" si="1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7"/>
        <v>music</v>
      </c>
      <c r="R300" t="str">
        <f t="shared" si="18"/>
        <v>rock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9"/>
        <v>51</v>
      </c>
      <c r="G301" t="s">
        <v>14</v>
      </c>
      <c r="H301">
        <v>49</v>
      </c>
      <c r="I301" s="4">
        <f t="shared" si="1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7"/>
        <v>food</v>
      </c>
      <c r="R301" t="str">
        <f t="shared" si="18"/>
        <v>food trucks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9"/>
        <v>5</v>
      </c>
      <c r="G302" t="s">
        <v>14</v>
      </c>
      <c r="H302">
        <v>1</v>
      </c>
      <c r="I302" s="4">
        <f t="shared" si="16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7"/>
        <v>publishing</v>
      </c>
      <c r="R302" t="str">
        <f t="shared" si="18"/>
        <v>nonfiction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9"/>
        <v>1345</v>
      </c>
      <c r="G303" t="s">
        <v>20</v>
      </c>
      <c r="H303">
        <v>295</v>
      </c>
      <c r="I303" s="4">
        <f t="shared" si="1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7"/>
        <v>film &amp; video</v>
      </c>
      <c r="R303" t="str">
        <f t="shared" si="18"/>
        <v>documentary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9"/>
        <v>32</v>
      </c>
      <c r="G304" t="s">
        <v>14</v>
      </c>
      <c r="H304">
        <v>245</v>
      </c>
      <c r="I304" s="4">
        <f t="shared" si="1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7"/>
        <v>theater</v>
      </c>
      <c r="R304" t="str">
        <f t="shared" si="18"/>
        <v>plays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9"/>
        <v>83</v>
      </c>
      <c r="G305" t="s">
        <v>14</v>
      </c>
      <c r="H305">
        <v>32</v>
      </c>
      <c r="I305" s="4">
        <f t="shared" si="16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7"/>
        <v>music</v>
      </c>
      <c r="R305" t="str">
        <f t="shared" si="18"/>
        <v>indie rock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9"/>
        <v>546</v>
      </c>
      <c r="G306" t="s">
        <v>20</v>
      </c>
      <c r="H306">
        <v>142</v>
      </c>
      <c r="I306" s="4">
        <f t="shared" si="1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7"/>
        <v>film &amp; video</v>
      </c>
      <c r="R306" t="str">
        <f t="shared" si="18"/>
        <v>documentary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9"/>
        <v>286</v>
      </c>
      <c r="G307" t="s">
        <v>20</v>
      </c>
      <c r="H307">
        <v>85</v>
      </c>
      <c r="I307" s="4">
        <f t="shared" si="1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7"/>
        <v>theater</v>
      </c>
      <c r="R307" t="str">
        <f t="shared" si="18"/>
        <v>plays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9"/>
        <v>8</v>
      </c>
      <c r="G308" t="s">
        <v>14</v>
      </c>
      <c r="H308">
        <v>7</v>
      </c>
      <c r="I308" s="4">
        <f t="shared" si="1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7"/>
        <v>theater</v>
      </c>
      <c r="R308" t="str">
        <f t="shared" si="18"/>
        <v>plays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9"/>
        <v>132</v>
      </c>
      <c r="G309" t="s">
        <v>20</v>
      </c>
      <c r="H309">
        <v>659</v>
      </c>
      <c r="I309" s="4">
        <f t="shared" si="1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7"/>
        <v>publishing</v>
      </c>
      <c r="R309" t="str">
        <f t="shared" si="18"/>
        <v>fiction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9"/>
        <v>74</v>
      </c>
      <c r="G310" t="s">
        <v>14</v>
      </c>
      <c r="H310">
        <v>803</v>
      </c>
      <c r="I310" s="4">
        <f t="shared" si="1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7"/>
        <v>theater</v>
      </c>
      <c r="R310" t="str">
        <f t="shared" si="18"/>
        <v>plays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9"/>
        <v>75</v>
      </c>
      <c r="G311" t="s">
        <v>74</v>
      </c>
      <c r="H311">
        <v>75</v>
      </c>
      <c r="I311" s="4">
        <f t="shared" si="16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7"/>
        <v>music</v>
      </c>
      <c r="R311" t="str">
        <f t="shared" si="18"/>
        <v>indie rock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9"/>
        <v>20</v>
      </c>
      <c r="G312" t="s">
        <v>14</v>
      </c>
      <c r="H312">
        <v>16</v>
      </c>
      <c r="I312" s="4">
        <f t="shared" si="16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7"/>
        <v>games</v>
      </c>
      <c r="R312" t="str">
        <f t="shared" si="18"/>
        <v>video games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9"/>
        <v>203</v>
      </c>
      <c r="G313" t="s">
        <v>20</v>
      </c>
      <c r="H313">
        <v>121</v>
      </c>
      <c r="I313" s="4">
        <f t="shared" si="1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7"/>
        <v>theater</v>
      </c>
      <c r="R313" t="str">
        <f t="shared" si="18"/>
        <v>plays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9"/>
        <v>310</v>
      </c>
      <c r="G314" t="s">
        <v>20</v>
      </c>
      <c r="H314">
        <v>3742</v>
      </c>
      <c r="I314" s="4">
        <f t="shared" si="1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7"/>
        <v>theater</v>
      </c>
      <c r="R314" t="str">
        <f t="shared" si="18"/>
        <v>plays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9"/>
        <v>395</v>
      </c>
      <c r="G315" t="s">
        <v>20</v>
      </c>
      <c r="H315">
        <v>223</v>
      </c>
      <c r="I315" s="4">
        <f t="shared" si="16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7"/>
        <v>music</v>
      </c>
      <c r="R315" t="str">
        <f t="shared" si="18"/>
        <v>rock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9"/>
        <v>295</v>
      </c>
      <c r="G316" t="s">
        <v>20</v>
      </c>
      <c r="H316">
        <v>133</v>
      </c>
      <c r="I316" s="4">
        <f t="shared" si="1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7"/>
        <v>film &amp; video</v>
      </c>
      <c r="R316" t="str">
        <f t="shared" si="18"/>
        <v>documentary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9"/>
        <v>34</v>
      </c>
      <c r="G317" t="s">
        <v>14</v>
      </c>
      <c r="H317">
        <v>31</v>
      </c>
      <c r="I317" s="4">
        <f t="shared" si="1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7"/>
        <v>theater</v>
      </c>
      <c r="R317" t="str">
        <f t="shared" si="18"/>
        <v>plays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9"/>
        <v>67</v>
      </c>
      <c r="G318" t="s">
        <v>14</v>
      </c>
      <c r="H318">
        <v>108</v>
      </c>
      <c r="I318" s="4">
        <f t="shared" si="1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7"/>
        <v>food</v>
      </c>
      <c r="R318" t="str">
        <f t="shared" si="18"/>
        <v>food trucks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9"/>
        <v>19</v>
      </c>
      <c r="G319" t="s">
        <v>14</v>
      </c>
      <c r="H319">
        <v>30</v>
      </c>
      <c r="I319" s="4">
        <f t="shared" si="16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7"/>
        <v>theater</v>
      </c>
      <c r="R319" t="str">
        <f t="shared" si="18"/>
        <v>plays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9"/>
        <v>16</v>
      </c>
      <c r="G320" t="s">
        <v>14</v>
      </c>
      <c r="H320">
        <v>17</v>
      </c>
      <c r="I320" s="4">
        <f t="shared" si="1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7"/>
        <v>music</v>
      </c>
      <c r="R320" t="str">
        <f t="shared" si="18"/>
        <v>rock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9"/>
        <v>39</v>
      </c>
      <c r="G321" t="s">
        <v>74</v>
      </c>
      <c r="H321">
        <v>64</v>
      </c>
      <c r="I321" s="4">
        <f t="shared" si="16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7"/>
        <v>technology</v>
      </c>
      <c r="R321" t="str">
        <f t="shared" si="18"/>
        <v>web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9"/>
        <v>10</v>
      </c>
      <c r="G322" t="s">
        <v>14</v>
      </c>
      <c r="H322">
        <v>80</v>
      </c>
      <c r="I322" s="4">
        <f t="shared" si="16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7"/>
        <v>publishing</v>
      </c>
      <c r="R322" t="str">
        <f t="shared" si="18"/>
        <v>fiction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19"/>
        <v>94</v>
      </c>
      <c r="G323" t="s">
        <v>14</v>
      </c>
      <c r="H323">
        <v>2468</v>
      </c>
      <c r="I323" s="4">
        <f t="shared" ref="I323:I386" si="20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1">LEFT(P323,SEARCH("/",P323)-1)</f>
        <v>film &amp; video</v>
      </c>
      <c r="R323" t="str">
        <f t="shared" ref="R323:R386" si="22">RIGHT(P323,LEN(P323)-SEARCH("/",P323))</f>
        <v>shorts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ref="F324:F387" si="23">ROUND(((E324/D324)*100),0)</f>
        <v>167</v>
      </c>
      <c r="G324" t="s">
        <v>20</v>
      </c>
      <c r="H324">
        <v>5168</v>
      </c>
      <c r="I324" s="4">
        <f t="shared" si="2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1"/>
        <v>theater</v>
      </c>
      <c r="R324" t="str">
        <f t="shared" si="22"/>
        <v>plays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3"/>
        <v>24</v>
      </c>
      <c r="G325" t="s">
        <v>14</v>
      </c>
      <c r="H325">
        <v>26</v>
      </c>
      <c r="I325" s="4">
        <f t="shared" si="2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1"/>
        <v>film &amp; video</v>
      </c>
      <c r="R325" t="str">
        <f t="shared" si="22"/>
        <v>documentary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3"/>
        <v>164</v>
      </c>
      <c r="G326" t="s">
        <v>20</v>
      </c>
      <c r="H326">
        <v>307</v>
      </c>
      <c r="I326" s="4">
        <f t="shared" si="2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1"/>
        <v>theater</v>
      </c>
      <c r="R326" t="str">
        <f t="shared" si="22"/>
        <v>plays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3"/>
        <v>91</v>
      </c>
      <c r="G327" t="s">
        <v>14</v>
      </c>
      <c r="H327">
        <v>73</v>
      </c>
      <c r="I327" s="4">
        <f t="shared" si="2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1"/>
        <v>theater</v>
      </c>
      <c r="R327" t="str">
        <f t="shared" si="22"/>
        <v>plays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3"/>
        <v>46</v>
      </c>
      <c r="G328" t="s">
        <v>14</v>
      </c>
      <c r="H328">
        <v>128</v>
      </c>
      <c r="I328" s="4">
        <f t="shared" si="20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1"/>
        <v>film &amp; video</v>
      </c>
      <c r="R328" t="str">
        <f t="shared" si="22"/>
        <v>animation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3"/>
        <v>39</v>
      </c>
      <c r="G329" t="s">
        <v>14</v>
      </c>
      <c r="H329">
        <v>33</v>
      </c>
      <c r="I329" s="4">
        <f t="shared" si="2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1"/>
        <v>theater</v>
      </c>
      <c r="R329" t="str">
        <f t="shared" si="22"/>
        <v>plays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3"/>
        <v>134</v>
      </c>
      <c r="G330" t="s">
        <v>20</v>
      </c>
      <c r="H330">
        <v>2441</v>
      </c>
      <c r="I330" s="4">
        <f t="shared" si="2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1"/>
        <v>music</v>
      </c>
      <c r="R330" t="str">
        <f t="shared" si="22"/>
        <v>rock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3"/>
        <v>23</v>
      </c>
      <c r="G331" t="s">
        <v>47</v>
      </c>
      <c r="H331">
        <v>211</v>
      </c>
      <c r="I331" s="4">
        <f t="shared" si="2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1"/>
        <v>games</v>
      </c>
      <c r="R331" t="str">
        <f t="shared" si="22"/>
        <v>video games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3"/>
        <v>185</v>
      </c>
      <c r="G332" t="s">
        <v>20</v>
      </c>
      <c r="H332">
        <v>1385</v>
      </c>
      <c r="I332" s="4">
        <f t="shared" si="2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1"/>
        <v>film &amp; video</v>
      </c>
      <c r="R332" t="str">
        <f t="shared" si="22"/>
        <v>documentary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3"/>
        <v>444</v>
      </c>
      <c r="G333" t="s">
        <v>20</v>
      </c>
      <c r="H333">
        <v>190</v>
      </c>
      <c r="I333" s="4">
        <f t="shared" si="2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1"/>
        <v>food</v>
      </c>
      <c r="R333" t="str">
        <f t="shared" si="22"/>
        <v>food trucks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3"/>
        <v>200</v>
      </c>
      <c r="G334" t="s">
        <v>20</v>
      </c>
      <c r="H334">
        <v>470</v>
      </c>
      <c r="I334" s="4">
        <f t="shared" si="2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1"/>
        <v>technology</v>
      </c>
      <c r="R334" t="str">
        <f t="shared" si="22"/>
        <v>wearables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3"/>
        <v>124</v>
      </c>
      <c r="G335" t="s">
        <v>20</v>
      </c>
      <c r="H335">
        <v>253</v>
      </c>
      <c r="I335" s="4">
        <f t="shared" si="2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1"/>
        <v>theater</v>
      </c>
      <c r="R335" t="str">
        <f t="shared" si="22"/>
        <v>plays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3"/>
        <v>187</v>
      </c>
      <c r="G336" t="s">
        <v>20</v>
      </c>
      <c r="H336">
        <v>1113</v>
      </c>
      <c r="I336" s="4">
        <f t="shared" si="2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1"/>
        <v>music</v>
      </c>
      <c r="R336" t="str">
        <f t="shared" si="22"/>
        <v>rock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3"/>
        <v>114</v>
      </c>
      <c r="G337" t="s">
        <v>20</v>
      </c>
      <c r="H337">
        <v>2283</v>
      </c>
      <c r="I337" s="4">
        <f t="shared" si="2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1"/>
        <v>music</v>
      </c>
      <c r="R337" t="str">
        <f t="shared" si="22"/>
        <v>rock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3"/>
        <v>97</v>
      </c>
      <c r="G338" t="s">
        <v>14</v>
      </c>
      <c r="H338">
        <v>1072</v>
      </c>
      <c r="I338" s="4">
        <f t="shared" si="2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1"/>
        <v>music</v>
      </c>
      <c r="R338" t="str">
        <f t="shared" si="22"/>
        <v>rock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3"/>
        <v>123</v>
      </c>
      <c r="G339" t="s">
        <v>20</v>
      </c>
      <c r="H339">
        <v>1095</v>
      </c>
      <c r="I339" s="4">
        <f t="shared" si="2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1"/>
        <v>theater</v>
      </c>
      <c r="R339" t="str">
        <f t="shared" si="22"/>
        <v>plays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3"/>
        <v>179</v>
      </c>
      <c r="G340" t="s">
        <v>20</v>
      </c>
      <c r="H340">
        <v>1690</v>
      </c>
      <c r="I340" s="4">
        <f t="shared" si="2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1"/>
        <v>theater</v>
      </c>
      <c r="R340" t="str">
        <f t="shared" si="22"/>
        <v>plays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3"/>
        <v>80</v>
      </c>
      <c r="G341" t="s">
        <v>74</v>
      </c>
      <c r="H341">
        <v>1297</v>
      </c>
      <c r="I341" s="4">
        <f t="shared" si="2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1"/>
        <v>theater</v>
      </c>
      <c r="R341" t="str">
        <f t="shared" si="22"/>
        <v>plays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3"/>
        <v>94</v>
      </c>
      <c r="G342" t="s">
        <v>14</v>
      </c>
      <c r="H342">
        <v>393</v>
      </c>
      <c r="I342" s="4">
        <f t="shared" si="2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1"/>
        <v>photography</v>
      </c>
      <c r="R342" t="str">
        <f t="shared" si="22"/>
        <v>photography books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3"/>
        <v>85</v>
      </c>
      <c r="G343" t="s">
        <v>14</v>
      </c>
      <c r="H343">
        <v>1257</v>
      </c>
      <c r="I343" s="4">
        <f t="shared" si="2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1"/>
        <v>music</v>
      </c>
      <c r="R343" t="str">
        <f t="shared" si="22"/>
        <v>indie rock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3"/>
        <v>67</v>
      </c>
      <c r="G344" t="s">
        <v>14</v>
      </c>
      <c r="H344">
        <v>328</v>
      </c>
      <c r="I344" s="4">
        <f t="shared" si="2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1"/>
        <v>theater</v>
      </c>
      <c r="R344" t="str">
        <f t="shared" si="22"/>
        <v>plays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3"/>
        <v>54</v>
      </c>
      <c r="G345" t="s">
        <v>14</v>
      </c>
      <c r="H345">
        <v>147</v>
      </c>
      <c r="I345" s="4">
        <f t="shared" si="2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1"/>
        <v>theater</v>
      </c>
      <c r="R345" t="str">
        <f t="shared" si="22"/>
        <v>plays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3"/>
        <v>42</v>
      </c>
      <c r="G346" t="s">
        <v>14</v>
      </c>
      <c r="H346">
        <v>830</v>
      </c>
      <c r="I346" s="4">
        <f t="shared" si="2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1"/>
        <v>games</v>
      </c>
      <c r="R346" t="str">
        <f t="shared" si="22"/>
        <v>video games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3"/>
        <v>15</v>
      </c>
      <c r="G347" t="s">
        <v>14</v>
      </c>
      <c r="H347">
        <v>331</v>
      </c>
      <c r="I347" s="4">
        <f t="shared" si="2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1"/>
        <v>film &amp; video</v>
      </c>
      <c r="R347" t="str">
        <f t="shared" si="22"/>
        <v>drama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3"/>
        <v>34</v>
      </c>
      <c r="G348" t="s">
        <v>14</v>
      </c>
      <c r="H348">
        <v>25</v>
      </c>
      <c r="I348" s="4">
        <f t="shared" si="20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1"/>
        <v>music</v>
      </c>
      <c r="R348" t="str">
        <f t="shared" si="22"/>
        <v>indie rock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3"/>
        <v>1401</v>
      </c>
      <c r="G349" t="s">
        <v>20</v>
      </c>
      <c r="H349">
        <v>191</v>
      </c>
      <c r="I349" s="4">
        <f t="shared" si="2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1"/>
        <v>technology</v>
      </c>
      <c r="R349" t="str">
        <f t="shared" si="22"/>
        <v>web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3"/>
        <v>72</v>
      </c>
      <c r="G350" t="s">
        <v>14</v>
      </c>
      <c r="H350">
        <v>3483</v>
      </c>
      <c r="I350" s="4">
        <f t="shared" si="2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1"/>
        <v>food</v>
      </c>
      <c r="R350" t="str">
        <f t="shared" si="22"/>
        <v>food trucks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3"/>
        <v>53</v>
      </c>
      <c r="G351" t="s">
        <v>14</v>
      </c>
      <c r="H351">
        <v>923</v>
      </c>
      <c r="I351" s="4">
        <f t="shared" si="2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1"/>
        <v>theater</v>
      </c>
      <c r="R351" t="str">
        <f t="shared" si="22"/>
        <v>plays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3"/>
        <v>5</v>
      </c>
      <c r="G352" t="s">
        <v>14</v>
      </c>
      <c r="H352">
        <v>1</v>
      </c>
      <c r="I352" s="4">
        <f t="shared" si="20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1"/>
        <v>music</v>
      </c>
      <c r="R352" t="str">
        <f t="shared" si="22"/>
        <v>jazz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3"/>
        <v>128</v>
      </c>
      <c r="G353" t="s">
        <v>20</v>
      </c>
      <c r="H353">
        <v>2013</v>
      </c>
      <c r="I353" s="4">
        <f t="shared" si="2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1"/>
        <v>music</v>
      </c>
      <c r="R353" t="str">
        <f t="shared" si="22"/>
        <v>rock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3"/>
        <v>35</v>
      </c>
      <c r="G354" t="s">
        <v>14</v>
      </c>
      <c r="H354">
        <v>33</v>
      </c>
      <c r="I354" s="4">
        <f t="shared" si="2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1"/>
        <v>theater</v>
      </c>
      <c r="R354" t="str">
        <f t="shared" si="22"/>
        <v>plays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3"/>
        <v>411</v>
      </c>
      <c r="G355" t="s">
        <v>20</v>
      </c>
      <c r="H355">
        <v>1703</v>
      </c>
      <c r="I355" s="4">
        <f t="shared" si="2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1"/>
        <v>theater</v>
      </c>
      <c r="R355" t="str">
        <f t="shared" si="22"/>
        <v>plays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3"/>
        <v>124</v>
      </c>
      <c r="G356" t="s">
        <v>20</v>
      </c>
      <c r="H356">
        <v>80</v>
      </c>
      <c r="I356" s="4">
        <f t="shared" si="20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1"/>
        <v>film &amp; video</v>
      </c>
      <c r="R356" t="str">
        <f t="shared" si="22"/>
        <v>documentary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3"/>
        <v>59</v>
      </c>
      <c r="G357" t="s">
        <v>47</v>
      </c>
      <c r="H357">
        <v>86</v>
      </c>
      <c r="I357" s="4">
        <f t="shared" si="2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1"/>
        <v>technology</v>
      </c>
      <c r="R357" t="str">
        <f t="shared" si="22"/>
        <v>wearables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3"/>
        <v>37</v>
      </c>
      <c r="G358" t="s">
        <v>14</v>
      </c>
      <c r="H358">
        <v>40</v>
      </c>
      <c r="I358" s="4">
        <f t="shared" si="2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1"/>
        <v>theater</v>
      </c>
      <c r="R358" t="str">
        <f t="shared" si="22"/>
        <v>plays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3"/>
        <v>185</v>
      </c>
      <c r="G359" t="s">
        <v>20</v>
      </c>
      <c r="H359">
        <v>41</v>
      </c>
      <c r="I359" s="4">
        <f t="shared" si="2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1"/>
        <v>games</v>
      </c>
      <c r="R359" t="str">
        <f t="shared" si="22"/>
        <v>video games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3"/>
        <v>12</v>
      </c>
      <c r="G360" t="s">
        <v>14</v>
      </c>
      <c r="H360">
        <v>23</v>
      </c>
      <c r="I360" s="4">
        <f t="shared" si="2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1"/>
        <v>photography</v>
      </c>
      <c r="R360" t="str">
        <f t="shared" si="22"/>
        <v>photography books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3"/>
        <v>299</v>
      </c>
      <c r="G361" t="s">
        <v>20</v>
      </c>
      <c r="H361">
        <v>187</v>
      </c>
      <c r="I361" s="4">
        <f t="shared" si="2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1"/>
        <v>film &amp; video</v>
      </c>
      <c r="R361" t="str">
        <f t="shared" si="22"/>
        <v>animation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3"/>
        <v>226</v>
      </c>
      <c r="G362" t="s">
        <v>20</v>
      </c>
      <c r="H362">
        <v>2875</v>
      </c>
      <c r="I362" s="4">
        <f t="shared" si="2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1"/>
        <v>theater</v>
      </c>
      <c r="R362" t="str">
        <f t="shared" si="22"/>
        <v>plays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3"/>
        <v>174</v>
      </c>
      <c r="G363" t="s">
        <v>20</v>
      </c>
      <c r="H363">
        <v>88</v>
      </c>
      <c r="I363" s="4">
        <f t="shared" si="2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1"/>
        <v>theater</v>
      </c>
      <c r="R363" t="str">
        <f t="shared" si="22"/>
        <v>plays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3"/>
        <v>372</v>
      </c>
      <c r="G364" t="s">
        <v>20</v>
      </c>
      <c r="H364">
        <v>191</v>
      </c>
      <c r="I364" s="4">
        <f t="shared" si="2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1"/>
        <v>music</v>
      </c>
      <c r="R364" t="str">
        <f t="shared" si="22"/>
        <v>rock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3"/>
        <v>160</v>
      </c>
      <c r="G365" t="s">
        <v>20</v>
      </c>
      <c r="H365">
        <v>139</v>
      </c>
      <c r="I365" s="4">
        <f t="shared" si="2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1"/>
        <v>music</v>
      </c>
      <c r="R365" t="str">
        <f t="shared" si="22"/>
        <v>rock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3"/>
        <v>1616</v>
      </c>
      <c r="G366" t="s">
        <v>20</v>
      </c>
      <c r="H366">
        <v>186</v>
      </c>
      <c r="I366" s="4">
        <f t="shared" si="2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1"/>
        <v>music</v>
      </c>
      <c r="R366" t="str">
        <f t="shared" si="22"/>
        <v>indie rock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3"/>
        <v>733</v>
      </c>
      <c r="G367" t="s">
        <v>20</v>
      </c>
      <c r="H367">
        <v>112</v>
      </c>
      <c r="I367" s="4">
        <f t="shared" si="2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1"/>
        <v>theater</v>
      </c>
      <c r="R367" t="str">
        <f t="shared" si="22"/>
        <v>plays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3"/>
        <v>592</v>
      </c>
      <c r="G368" t="s">
        <v>20</v>
      </c>
      <c r="H368">
        <v>101</v>
      </c>
      <c r="I368" s="4">
        <f t="shared" si="2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1"/>
        <v>theater</v>
      </c>
      <c r="R368" t="str">
        <f t="shared" si="22"/>
        <v>plays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3"/>
        <v>19</v>
      </c>
      <c r="G369" t="s">
        <v>14</v>
      </c>
      <c r="H369">
        <v>75</v>
      </c>
      <c r="I369" s="4">
        <f t="shared" si="2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1"/>
        <v>theater</v>
      </c>
      <c r="R369" t="str">
        <f t="shared" si="22"/>
        <v>plays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3"/>
        <v>277</v>
      </c>
      <c r="G370" t="s">
        <v>20</v>
      </c>
      <c r="H370">
        <v>206</v>
      </c>
      <c r="I370" s="4">
        <f t="shared" si="2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1"/>
        <v>film &amp; video</v>
      </c>
      <c r="R370" t="str">
        <f t="shared" si="22"/>
        <v>documentary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3"/>
        <v>273</v>
      </c>
      <c r="G371" t="s">
        <v>20</v>
      </c>
      <c r="H371">
        <v>154</v>
      </c>
      <c r="I371" s="4">
        <f t="shared" si="2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1"/>
        <v>film &amp; video</v>
      </c>
      <c r="R371" t="str">
        <f t="shared" si="22"/>
        <v>television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3"/>
        <v>159</v>
      </c>
      <c r="G372" t="s">
        <v>20</v>
      </c>
      <c r="H372">
        <v>5966</v>
      </c>
      <c r="I372" s="4">
        <f t="shared" si="2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1"/>
        <v>theater</v>
      </c>
      <c r="R372" t="str">
        <f t="shared" si="22"/>
        <v>plays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3"/>
        <v>68</v>
      </c>
      <c r="G373" t="s">
        <v>14</v>
      </c>
      <c r="H373">
        <v>2176</v>
      </c>
      <c r="I373" s="4">
        <f t="shared" si="2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1"/>
        <v>theater</v>
      </c>
      <c r="R373" t="str">
        <f t="shared" si="22"/>
        <v>plays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3"/>
        <v>1592</v>
      </c>
      <c r="G374" t="s">
        <v>20</v>
      </c>
      <c r="H374">
        <v>169</v>
      </c>
      <c r="I374" s="4">
        <f t="shared" si="2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1"/>
        <v>film &amp; video</v>
      </c>
      <c r="R374" t="str">
        <f t="shared" si="22"/>
        <v>documentary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3"/>
        <v>730</v>
      </c>
      <c r="G375" t="s">
        <v>20</v>
      </c>
      <c r="H375">
        <v>2106</v>
      </c>
      <c r="I375" s="4">
        <f t="shared" si="2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1"/>
        <v>theater</v>
      </c>
      <c r="R375" t="str">
        <f t="shared" si="22"/>
        <v>plays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3"/>
        <v>13</v>
      </c>
      <c r="G376" t="s">
        <v>14</v>
      </c>
      <c r="H376">
        <v>441</v>
      </c>
      <c r="I376" s="4">
        <f t="shared" si="2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1"/>
        <v>film &amp; video</v>
      </c>
      <c r="R376" t="str">
        <f t="shared" si="22"/>
        <v>documentary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3"/>
        <v>55</v>
      </c>
      <c r="G377" t="s">
        <v>14</v>
      </c>
      <c r="H377">
        <v>25</v>
      </c>
      <c r="I377" s="4">
        <f t="shared" si="20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1"/>
        <v>music</v>
      </c>
      <c r="R377" t="str">
        <f t="shared" si="22"/>
        <v>indie rock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3"/>
        <v>361</v>
      </c>
      <c r="G378" t="s">
        <v>20</v>
      </c>
      <c r="H378">
        <v>131</v>
      </c>
      <c r="I378" s="4">
        <f t="shared" si="2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1"/>
        <v>music</v>
      </c>
      <c r="R378" t="str">
        <f t="shared" si="22"/>
        <v>rock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3"/>
        <v>10</v>
      </c>
      <c r="G379" t="s">
        <v>14</v>
      </c>
      <c r="H379">
        <v>127</v>
      </c>
      <c r="I379" s="4">
        <f t="shared" si="2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1"/>
        <v>theater</v>
      </c>
      <c r="R379" t="str">
        <f t="shared" si="22"/>
        <v>plays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3"/>
        <v>14</v>
      </c>
      <c r="G380" t="s">
        <v>14</v>
      </c>
      <c r="H380">
        <v>355</v>
      </c>
      <c r="I380" s="4">
        <f t="shared" si="2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1"/>
        <v>film &amp; video</v>
      </c>
      <c r="R380" t="str">
        <f t="shared" si="22"/>
        <v>documentary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3"/>
        <v>40</v>
      </c>
      <c r="G381" t="s">
        <v>14</v>
      </c>
      <c r="H381">
        <v>44</v>
      </c>
      <c r="I381" s="4">
        <f t="shared" si="2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1"/>
        <v>theater</v>
      </c>
      <c r="R381" t="str">
        <f t="shared" si="22"/>
        <v>plays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3"/>
        <v>160</v>
      </c>
      <c r="G382" t="s">
        <v>20</v>
      </c>
      <c r="H382">
        <v>84</v>
      </c>
      <c r="I382" s="4">
        <f t="shared" si="2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1"/>
        <v>theater</v>
      </c>
      <c r="R382" t="str">
        <f t="shared" si="22"/>
        <v>plays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3"/>
        <v>184</v>
      </c>
      <c r="G383" t="s">
        <v>20</v>
      </c>
      <c r="H383">
        <v>155</v>
      </c>
      <c r="I383" s="4">
        <f t="shared" si="2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1"/>
        <v>theater</v>
      </c>
      <c r="R383" t="str">
        <f t="shared" si="22"/>
        <v>plays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3"/>
        <v>64</v>
      </c>
      <c r="G384" t="s">
        <v>14</v>
      </c>
      <c r="H384">
        <v>67</v>
      </c>
      <c r="I384" s="4">
        <f t="shared" si="2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1"/>
        <v>photography</v>
      </c>
      <c r="R384" t="str">
        <f t="shared" si="22"/>
        <v>photography books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3"/>
        <v>225</v>
      </c>
      <c r="G385" t="s">
        <v>20</v>
      </c>
      <c r="H385">
        <v>189</v>
      </c>
      <c r="I385" s="4">
        <f t="shared" si="2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1"/>
        <v>food</v>
      </c>
      <c r="R385" t="str">
        <f t="shared" si="22"/>
        <v>food trucks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3"/>
        <v>172</v>
      </c>
      <c r="G386" t="s">
        <v>20</v>
      </c>
      <c r="H386">
        <v>4799</v>
      </c>
      <c r="I386" s="4">
        <f t="shared" si="2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1"/>
        <v>film &amp; video</v>
      </c>
      <c r="R386" t="str">
        <f t="shared" si="22"/>
        <v>documentary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3"/>
        <v>146</v>
      </c>
      <c r="G387" t="s">
        <v>20</v>
      </c>
      <c r="H387">
        <v>1137</v>
      </c>
      <c r="I387" s="4">
        <f t="shared" ref="I387:I450" si="24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5">LEFT(P387,SEARCH("/",P387)-1)</f>
        <v>publishing</v>
      </c>
      <c r="R387" t="str">
        <f t="shared" ref="R387:R450" si="26">RIGHT(P387,LEN(P387)-SEARCH("/",P387))</f>
        <v>nonfiction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ref="F388:F451" si="27">ROUND(((E388/D388)*100),0)</f>
        <v>76</v>
      </c>
      <c r="G388" t="s">
        <v>14</v>
      </c>
      <c r="H388">
        <v>1068</v>
      </c>
      <c r="I388" s="4">
        <f t="shared" si="24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5"/>
        <v>theater</v>
      </c>
      <c r="R388" t="str">
        <f t="shared" si="26"/>
        <v>plays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7"/>
        <v>39</v>
      </c>
      <c r="G389" t="s">
        <v>14</v>
      </c>
      <c r="H389">
        <v>424</v>
      </c>
      <c r="I389" s="4">
        <f t="shared" si="24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5"/>
        <v>technology</v>
      </c>
      <c r="R389" t="str">
        <f t="shared" si="26"/>
        <v>wearables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7"/>
        <v>11</v>
      </c>
      <c r="G390" t="s">
        <v>74</v>
      </c>
      <c r="H390">
        <v>145</v>
      </c>
      <c r="I390" s="4">
        <f t="shared" si="24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5"/>
        <v>music</v>
      </c>
      <c r="R390" t="str">
        <f t="shared" si="26"/>
        <v>indie rock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7"/>
        <v>122</v>
      </c>
      <c r="G391" t="s">
        <v>20</v>
      </c>
      <c r="H391">
        <v>1152</v>
      </c>
      <c r="I391" s="4">
        <f t="shared" si="24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5"/>
        <v>theater</v>
      </c>
      <c r="R391" t="str">
        <f t="shared" si="26"/>
        <v>plays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7"/>
        <v>187</v>
      </c>
      <c r="G392" t="s">
        <v>20</v>
      </c>
      <c r="H392">
        <v>50</v>
      </c>
      <c r="I392" s="4">
        <f t="shared" si="24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5"/>
        <v>photography</v>
      </c>
      <c r="R392" t="str">
        <f t="shared" si="26"/>
        <v>photography books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7"/>
        <v>7</v>
      </c>
      <c r="G393" t="s">
        <v>14</v>
      </c>
      <c r="H393">
        <v>151</v>
      </c>
      <c r="I393" s="4">
        <f t="shared" si="24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5"/>
        <v>publishing</v>
      </c>
      <c r="R393" t="str">
        <f t="shared" si="26"/>
        <v>nonfiction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7"/>
        <v>66</v>
      </c>
      <c r="G394" t="s">
        <v>14</v>
      </c>
      <c r="H394">
        <v>1608</v>
      </c>
      <c r="I394" s="4">
        <f t="shared" si="24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5"/>
        <v>technology</v>
      </c>
      <c r="R394" t="str">
        <f t="shared" si="26"/>
        <v>wearables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7"/>
        <v>229</v>
      </c>
      <c r="G395" t="s">
        <v>20</v>
      </c>
      <c r="H395">
        <v>3059</v>
      </c>
      <c r="I395" s="4">
        <f t="shared" si="24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5"/>
        <v>music</v>
      </c>
      <c r="R395" t="str">
        <f t="shared" si="26"/>
        <v>jazz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7"/>
        <v>469</v>
      </c>
      <c r="G396" t="s">
        <v>20</v>
      </c>
      <c r="H396">
        <v>34</v>
      </c>
      <c r="I396" s="4">
        <f t="shared" si="24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5"/>
        <v>film &amp; video</v>
      </c>
      <c r="R396" t="str">
        <f t="shared" si="26"/>
        <v>documentary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7"/>
        <v>130</v>
      </c>
      <c r="G397" t="s">
        <v>20</v>
      </c>
      <c r="H397">
        <v>220</v>
      </c>
      <c r="I397" s="4">
        <f t="shared" si="24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5"/>
        <v>theater</v>
      </c>
      <c r="R397" t="str">
        <f t="shared" si="26"/>
        <v>plays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7"/>
        <v>167</v>
      </c>
      <c r="G398" t="s">
        <v>20</v>
      </c>
      <c r="H398">
        <v>1604</v>
      </c>
      <c r="I398" s="4">
        <f t="shared" si="24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5"/>
        <v>film &amp; video</v>
      </c>
      <c r="R398" t="str">
        <f t="shared" si="26"/>
        <v>drama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7"/>
        <v>174</v>
      </c>
      <c r="G399" t="s">
        <v>20</v>
      </c>
      <c r="H399">
        <v>454</v>
      </c>
      <c r="I399" s="4">
        <f t="shared" si="24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5"/>
        <v>music</v>
      </c>
      <c r="R399" t="str">
        <f t="shared" si="26"/>
        <v>rock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7"/>
        <v>718</v>
      </c>
      <c r="G400" t="s">
        <v>20</v>
      </c>
      <c r="H400">
        <v>123</v>
      </c>
      <c r="I400" s="4">
        <f t="shared" si="24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5"/>
        <v>film &amp; video</v>
      </c>
      <c r="R400" t="str">
        <f t="shared" si="26"/>
        <v>animation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7"/>
        <v>64</v>
      </c>
      <c r="G401" t="s">
        <v>14</v>
      </c>
      <c r="H401">
        <v>941</v>
      </c>
      <c r="I401" s="4">
        <f t="shared" si="24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5"/>
        <v>music</v>
      </c>
      <c r="R401" t="str">
        <f t="shared" si="26"/>
        <v>indie rock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7"/>
        <v>2</v>
      </c>
      <c r="G402" t="s">
        <v>14</v>
      </c>
      <c r="H402">
        <v>1</v>
      </c>
      <c r="I402" s="4">
        <f t="shared" si="24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5"/>
        <v>photography</v>
      </c>
      <c r="R402" t="str">
        <f t="shared" si="26"/>
        <v>photography books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7"/>
        <v>1530</v>
      </c>
      <c r="G403" t="s">
        <v>20</v>
      </c>
      <c r="H403">
        <v>299</v>
      </c>
      <c r="I403" s="4">
        <f t="shared" si="24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5"/>
        <v>theater</v>
      </c>
      <c r="R403" t="str">
        <f t="shared" si="26"/>
        <v>plays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7"/>
        <v>40</v>
      </c>
      <c r="G404" t="s">
        <v>14</v>
      </c>
      <c r="H404">
        <v>40</v>
      </c>
      <c r="I404" s="4">
        <f t="shared" si="2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5"/>
        <v>film &amp; video</v>
      </c>
      <c r="R404" t="str">
        <f t="shared" si="26"/>
        <v>shorts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7"/>
        <v>86</v>
      </c>
      <c r="G405" t="s">
        <v>14</v>
      </c>
      <c r="H405">
        <v>3015</v>
      </c>
      <c r="I405" s="4">
        <f t="shared" si="24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5"/>
        <v>theater</v>
      </c>
      <c r="R405" t="str">
        <f t="shared" si="26"/>
        <v>plays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7"/>
        <v>316</v>
      </c>
      <c r="G406" t="s">
        <v>20</v>
      </c>
      <c r="H406">
        <v>2237</v>
      </c>
      <c r="I406" s="4">
        <f t="shared" si="24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5"/>
        <v>theater</v>
      </c>
      <c r="R406" t="str">
        <f t="shared" si="26"/>
        <v>plays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7"/>
        <v>90</v>
      </c>
      <c r="G407" t="s">
        <v>14</v>
      </c>
      <c r="H407">
        <v>435</v>
      </c>
      <c r="I407" s="4">
        <f t="shared" si="24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5"/>
        <v>theater</v>
      </c>
      <c r="R407" t="str">
        <f t="shared" si="26"/>
        <v>plays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7"/>
        <v>182</v>
      </c>
      <c r="G408" t="s">
        <v>20</v>
      </c>
      <c r="H408">
        <v>645</v>
      </c>
      <c r="I408" s="4">
        <f t="shared" si="24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5"/>
        <v>film &amp; video</v>
      </c>
      <c r="R408" t="str">
        <f t="shared" si="26"/>
        <v>documentary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7"/>
        <v>356</v>
      </c>
      <c r="G409" t="s">
        <v>20</v>
      </c>
      <c r="H409">
        <v>484</v>
      </c>
      <c r="I409" s="4">
        <f t="shared" si="24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5"/>
        <v>theater</v>
      </c>
      <c r="R409" t="str">
        <f t="shared" si="26"/>
        <v>plays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7"/>
        <v>132</v>
      </c>
      <c r="G410" t="s">
        <v>20</v>
      </c>
      <c r="H410">
        <v>154</v>
      </c>
      <c r="I410" s="4">
        <f t="shared" si="24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5"/>
        <v>film &amp; video</v>
      </c>
      <c r="R410" t="str">
        <f t="shared" si="26"/>
        <v>documentary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7"/>
        <v>46</v>
      </c>
      <c r="G411" t="s">
        <v>14</v>
      </c>
      <c r="H411">
        <v>714</v>
      </c>
      <c r="I411" s="4">
        <f t="shared" si="24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5"/>
        <v>music</v>
      </c>
      <c r="R411" t="str">
        <f t="shared" si="26"/>
        <v>rock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7"/>
        <v>36</v>
      </c>
      <c r="G412" t="s">
        <v>47</v>
      </c>
      <c r="H412">
        <v>1111</v>
      </c>
      <c r="I412" s="4">
        <f t="shared" si="24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5"/>
        <v>games</v>
      </c>
      <c r="R412" t="str">
        <f t="shared" si="26"/>
        <v>mobile games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7"/>
        <v>105</v>
      </c>
      <c r="G413" t="s">
        <v>20</v>
      </c>
      <c r="H413">
        <v>82</v>
      </c>
      <c r="I413" s="4">
        <f t="shared" si="24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5"/>
        <v>theater</v>
      </c>
      <c r="R413" t="str">
        <f t="shared" si="26"/>
        <v>plays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7"/>
        <v>669</v>
      </c>
      <c r="G414" t="s">
        <v>20</v>
      </c>
      <c r="H414">
        <v>134</v>
      </c>
      <c r="I414" s="4">
        <f t="shared" si="24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5"/>
        <v>publishing</v>
      </c>
      <c r="R414" t="str">
        <f t="shared" si="26"/>
        <v>fiction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7"/>
        <v>62</v>
      </c>
      <c r="G415" t="s">
        <v>47</v>
      </c>
      <c r="H415">
        <v>1089</v>
      </c>
      <c r="I415" s="4">
        <f t="shared" si="24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5"/>
        <v>film &amp; video</v>
      </c>
      <c r="R415" t="str">
        <f t="shared" si="26"/>
        <v>animation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7"/>
        <v>85</v>
      </c>
      <c r="G416" t="s">
        <v>14</v>
      </c>
      <c r="H416">
        <v>5497</v>
      </c>
      <c r="I416" s="4">
        <f t="shared" si="24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5"/>
        <v>food</v>
      </c>
      <c r="R416" t="str">
        <f t="shared" si="26"/>
        <v>food trucks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7"/>
        <v>11</v>
      </c>
      <c r="G417" t="s">
        <v>14</v>
      </c>
      <c r="H417">
        <v>418</v>
      </c>
      <c r="I417" s="4">
        <f t="shared" si="24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5"/>
        <v>theater</v>
      </c>
      <c r="R417" t="str">
        <f t="shared" si="26"/>
        <v>plays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7"/>
        <v>44</v>
      </c>
      <c r="G418" t="s">
        <v>14</v>
      </c>
      <c r="H418">
        <v>1439</v>
      </c>
      <c r="I418" s="4">
        <f t="shared" si="24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5"/>
        <v>film &amp; video</v>
      </c>
      <c r="R418" t="str">
        <f t="shared" si="26"/>
        <v>documentary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7"/>
        <v>55</v>
      </c>
      <c r="G419" t="s">
        <v>14</v>
      </c>
      <c r="H419">
        <v>15</v>
      </c>
      <c r="I419" s="4">
        <f t="shared" si="24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5"/>
        <v>theater</v>
      </c>
      <c r="R419" t="str">
        <f t="shared" si="26"/>
        <v>plays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7"/>
        <v>57</v>
      </c>
      <c r="G420" t="s">
        <v>14</v>
      </c>
      <c r="H420">
        <v>1999</v>
      </c>
      <c r="I420" s="4">
        <f t="shared" si="24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5"/>
        <v>film &amp; video</v>
      </c>
      <c r="R420" t="str">
        <f t="shared" si="26"/>
        <v>documentary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7"/>
        <v>123</v>
      </c>
      <c r="G421" t="s">
        <v>20</v>
      </c>
      <c r="H421">
        <v>5203</v>
      </c>
      <c r="I421" s="4">
        <f t="shared" si="24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5"/>
        <v>technology</v>
      </c>
      <c r="R421" t="str">
        <f t="shared" si="26"/>
        <v>web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7"/>
        <v>128</v>
      </c>
      <c r="G422" t="s">
        <v>20</v>
      </c>
      <c r="H422">
        <v>94</v>
      </c>
      <c r="I422" s="4">
        <f t="shared" si="24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5"/>
        <v>theater</v>
      </c>
      <c r="R422" t="str">
        <f t="shared" si="26"/>
        <v>plays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7"/>
        <v>64</v>
      </c>
      <c r="G423" t="s">
        <v>14</v>
      </c>
      <c r="H423">
        <v>118</v>
      </c>
      <c r="I423" s="4">
        <f t="shared" si="24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5"/>
        <v>technology</v>
      </c>
      <c r="R423" t="str">
        <f t="shared" si="26"/>
        <v>wearables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7"/>
        <v>127</v>
      </c>
      <c r="G424" t="s">
        <v>20</v>
      </c>
      <c r="H424">
        <v>205</v>
      </c>
      <c r="I424" s="4">
        <f t="shared" si="24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5"/>
        <v>theater</v>
      </c>
      <c r="R424" t="str">
        <f t="shared" si="26"/>
        <v>plays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7"/>
        <v>11</v>
      </c>
      <c r="G425" t="s">
        <v>14</v>
      </c>
      <c r="H425">
        <v>162</v>
      </c>
      <c r="I425" s="4">
        <f t="shared" si="24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5"/>
        <v>food</v>
      </c>
      <c r="R425" t="str">
        <f t="shared" si="26"/>
        <v>food trucks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7"/>
        <v>40</v>
      </c>
      <c r="G426" t="s">
        <v>14</v>
      </c>
      <c r="H426">
        <v>83</v>
      </c>
      <c r="I426" s="4">
        <f t="shared" si="24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5"/>
        <v>music</v>
      </c>
      <c r="R426" t="str">
        <f t="shared" si="26"/>
        <v>indie rock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7"/>
        <v>288</v>
      </c>
      <c r="G427" t="s">
        <v>20</v>
      </c>
      <c r="H427">
        <v>92</v>
      </c>
      <c r="I427" s="4">
        <f t="shared" si="24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5"/>
        <v>photography</v>
      </c>
      <c r="R427" t="str">
        <f t="shared" si="26"/>
        <v>photography books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7"/>
        <v>573</v>
      </c>
      <c r="G428" t="s">
        <v>20</v>
      </c>
      <c r="H428">
        <v>219</v>
      </c>
      <c r="I428" s="4">
        <f t="shared" si="24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5"/>
        <v>theater</v>
      </c>
      <c r="R428" t="str">
        <f t="shared" si="26"/>
        <v>plays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7"/>
        <v>113</v>
      </c>
      <c r="G429" t="s">
        <v>20</v>
      </c>
      <c r="H429">
        <v>2526</v>
      </c>
      <c r="I429" s="4">
        <f t="shared" si="24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5"/>
        <v>theater</v>
      </c>
      <c r="R429" t="str">
        <f t="shared" si="26"/>
        <v>plays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7"/>
        <v>46</v>
      </c>
      <c r="G430" t="s">
        <v>14</v>
      </c>
      <c r="H430">
        <v>747</v>
      </c>
      <c r="I430" s="4">
        <f t="shared" si="24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5"/>
        <v>film &amp; video</v>
      </c>
      <c r="R430" t="str">
        <f t="shared" si="26"/>
        <v>animation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7"/>
        <v>91</v>
      </c>
      <c r="G431" t="s">
        <v>74</v>
      </c>
      <c r="H431">
        <v>2138</v>
      </c>
      <c r="I431" s="4">
        <f t="shared" si="24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5"/>
        <v>photography</v>
      </c>
      <c r="R431" t="str">
        <f t="shared" si="26"/>
        <v>photography books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7"/>
        <v>68</v>
      </c>
      <c r="G432" t="s">
        <v>14</v>
      </c>
      <c r="H432">
        <v>84</v>
      </c>
      <c r="I432" s="4">
        <f t="shared" si="24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5"/>
        <v>theater</v>
      </c>
      <c r="R432" t="str">
        <f t="shared" si="26"/>
        <v>plays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7"/>
        <v>192</v>
      </c>
      <c r="G433" t="s">
        <v>20</v>
      </c>
      <c r="H433">
        <v>94</v>
      </c>
      <c r="I433" s="4">
        <f t="shared" si="24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5"/>
        <v>theater</v>
      </c>
      <c r="R433" t="str">
        <f t="shared" si="26"/>
        <v>plays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7"/>
        <v>83</v>
      </c>
      <c r="G434" t="s">
        <v>14</v>
      </c>
      <c r="H434">
        <v>91</v>
      </c>
      <c r="I434" s="4">
        <f t="shared" si="24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5"/>
        <v>theater</v>
      </c>
      <c r="R434" t="str">
        <f t="shared" si="26"/>
        <v>plays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7"/>
        <v>54</v>
      </c>
      <c r="G435" t="s">
        <v>14</v>
      </c>
      <c r="H435">
        <v>792</v>
      </c>
      <c r="I435" s="4">
        <f t="shared" si="24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5"/>
        <v>film &amp; video</v>
      </c>
      <c r="R435" t="str">
        <f t="shared" si="26"/>
        <v>documentary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7"/>
        <v>17</v>
      </c>
      <c r="G436" t="s">
        <v>74</v>
      </c>
      <c r="H436">
        <v>10</v>
      </c>
      <c r="I436" s="4">
        <f t="shared" si="24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5"/>
        <v>theater</v>
      </c>
      <c r="R436" t="str">
        <f t="shared" si="26"/>
        <v>plays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7"/>
        <v>117</v>
      </c>
      <c r="G437" t="s">
        <v>20</v>
      </c>
      <c r="H437">
        <v>1713</v>
      </c>
      <c r="I437" s="4">
        <f t="shared" si="24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5"/>
        <v>theater</v>
      </c>
      <c r="R437" t="str">
        <f t="shared" si="26"/>
        <v>plays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7"/>
        <v>1052</v>
      </c>
      <c r="G438" t="s">
        <v>20</v>
      </c>
      <c r="H438">
        <v>249</v>
      </c>
      <c r="I438" s="4">
        <f t="shared" si="24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5"/>
        <v>music</v>
      </c>
      <c r="R438" t="str">
        <f t="shared" si="26"/>
        <v>jazz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7"/>
        <v>123</v>
      </c>
      <c r="G439" t="s">
        <v>20</v>
      </c>
      <c r="H439">
        <v>192</v>
      </c>
      <c r="I439" s="4">
        <f t="shared" si="24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5"/>
        <v>film &amp; video</v>
      </c>
      <c r="R439" t="str">
        <f t="shared" si="26"/>
        <v>animation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7"/>
        <v>179</v>
      </c>
      <c r="G440" t="s">
        <v>20</v>
      </c>
      <c r="H440">
        <v>247</v>
      </c>
      <c r="I440" s="4">
        <f t="shared" si="24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5"/>
        <v>theater</v>
      </c>
      <c r="R440" t="str">
        <f t="shared" si="26"/>
        <v>plays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7"/>
        <v>355</v>
      </c>
      <c r="G441" t="s">
        <v>20</v>
      </c>
      <c r="H441">
        <v>2293</v>
      </c>
      <c r="I441" s="4">
        <f t="shared" si="24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5"/>
        <v>film &amp; video</v>
      </c>
      <c r="R441" t="str">
        <f t="shared" si="26"/>
        <v>science fiction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7"/>
        <v>162</v>
      </c>
      <c r="G442" t="s">
        <v>20</v>
      </c>
      <c r="H442">
        <v>3131</v>
      </c>
      <c r="I442" s="4">
        <f t="shared" si="24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5"/>
        <v>film &amp; video</v>
      </c>
      <c r="R442" t="str">
        <f t="shared" si="26"/>
        <v>television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7"/>
        <v>25</v>
      </c>
      <c r="G443" t="s">
        <v>14</v>
      </c>
      <c r="H443">
        <v>32</v>
      </c>
      <c r="I443" s="4">
        <f t="shared" si="24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5"/>
        <v>technology</v>
      </c>
      <c r="R443" t="str">
        <f t="shared" si="26"/>
        <v>wearables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7"/>
        <v>199</v>
      </c>
      <c r="G444" t="s">
        <v>20</v>
      </c>
      <c r="H444">
        <v>143</v>
      </c>
      <c r="I444" s="4">
        <f t="shared" si="24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5"/>
        <v>theater</v>
      </c>
      <c r="R444" t="str">
        <f t="shared" si="26"/>
        <v>plays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7"/>
        <v>35</v>
      </c>
      <c r="G445" t="s">
        <v>74</v>
      </c>
      <c r="H445">
        <v>90</v>
      </c>
      <c r="I445" s="4">
        <f t="shared" si="24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5"/>
        <v>theater</v>
      </c>
      <c r="R445" t="str">
        <f t="shared" si="26"/>
        <v>plays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7"/>
        <v>176</v>
      </c>
      <c r="G446" t="s">
        <v>20</v>
      </c>
      <c r="H446">
        <v>296</v>
      </c>
      <c r="I446" s="4">
        <f t="shared" si="24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5"/>
        <v>music</v>
      </c>
      <c r="R446" t="str">
        <f t="shared" si="26"/>
        <v>indie rock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7"/>
        <v>511</v>
      </c>
      <c r="G447" t="s">
        <v>20</v>
      </c>
      <c r="H447">
        <v>170</v>
      </c>
      <c r="I447" s="4">
        <f t="shared" si="24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5"/>
        <v>theater</v>
      </c>
      <c r="R447" t="str">
        <f t="shared" si="26"/>
        <v>plays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7"/>
        <v>82</v>
      </c>
      <c r="G448" t="s">
        <v>14</v>
      </c>
      <c r="H448">
        <v>186</v>
      </c>
      <c r="I448" s="4">
        <f t="shared" si="24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5"/>
        <v>technology</v>
      </c>
      <c r="R448" t="str">
        <f t="shared" si="26"/>
        <v>wearables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7"/>
        <v>24</v>
      </c>
      <c r="G449" t="s">
        <v>74</v>
      </c>
      <c r="H449">
        <v>439</v>
      </c>
      <c r="I449" s="4">
        <f t="shared" si="24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5"/>
        <v>film &amp; video</v>
      </c>
      <c r="R449" t="str">
        <f t="shared" si="26"/>
        <v>television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7"/>
        <v>50</v>
      </c>
      <c r="G450" t="s">
        <v>14</v>
      </c>
      <c r="H450">
        <v>605</v>
      </c>
      <c r="I450" s="4">
        <f t="shared" si="24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5"/>
        <v>games</v>
      </c>
      <c r="R450" t="str">
        <f t="shared" si="26"/>
        <v>video games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7"/>
        <v>967</v>
      </c>
      <c r="G451" t="s">
        <v>20</v>
      </c>
      <c r="H451">
        <v>86</v>
      </c>
      <c r="I451" s="4">
        <f t="shared" ref="I451:I514" si="28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29">LEFT(P451,SEARCH("/",P451)-1)</f>
        <v>games</v>
      </c>
      <c r="R451" t="str">
        <f t="shared" ref="R451:R514" si="30">RIGHT(P451,LEN(P451)-SEARCH("/",P451))</f>
        <v>video games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ref="F452:F515" si="31">ROUND(((E452/D452)*100),0)</f>
        <v>4</v>
      </c>
      <c r="G452" t="s">
        <v>14</v>
      </c>
      <c r="H452">
        <v>1</v>
      </c>
      <c r="I452" s="4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29"/>
        <v>film &amp; video</v>
      </c>
      <c r="R452" t="str">
        <f t="shared" si="30"/>
        <v>animation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1"/>
        <v>123</v>
      </c>
      <c r="G453" t="s">
        <v>20</v>
      </c>
      <c r="H453">
        <v>6286</v>
      </c>
      <c r="I453" s="4">
        <f t="shared" si="28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29"/>
        <v>music</v>
      </c>
      <c r="R453" t="str">
        <f t="shared" si="30"/>
        <v>rock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1"/>
        <v>63</v>
      </c>
      <c r="G454" t="s">
        <v>14</v>
      </c>
      <c r="H454">
        <v>31</v>
      </c>
      <c r="I454" s="4">
        <f t="shared" si="28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29"/>
        <v>film &amp; video</v>
      </c>
      <c r="R454" t="str">
        <f t="shared" si="30"/>
        <v>drama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1"/>
        <v>56</v>
      </c>
      <c r="G455" t="s">
        <v>14</v>
      </c>
      <c r="H455">
        <v>1181</v>
      </c>
      <c r="I455" s="4">
        <f t="shared" si="28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29"/>
        <v>film &amp; video</v>
      </c>
      <c r="R455" t="str">
        <f t="shared" si="30"/>
        <v>science fiction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1"/>
        <v>44</v>
      </c>
      <c r="G456" t="s">
        <v>14</v>
      </c>
      <c r="H456">
        <v>39</v>
      </c>
      <c r="I456" s="4">
        <f t="shared" si="28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29"/>
        <v>film &amp; video</v>
      </c>
      <c r="R456" t="str">
        <f t="shared" si="30"/>
        <v>drama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1"/>
        <v>118</v>
      </c>
      <c r="G457" t="s">
        <v>20</v>
      </c>
      <c r="H457">
        <v>3727</v>
      </c>
      <c r="I457" s="4">
        <f t="shared" si="28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29"/>
        <v>theater</v>
      </c>
      <c r="R457" t="str">
        <f t="shared" si="30"/>
        <v>plays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1"/>
        <v>104</v>
      </c>
      <c r="G458" t="s">
        <v>20</v>
      </c>
      <c r="H458">
        <v>1605</v>
      </c>
      <c r="I458" s="4">
        <f t="shared" si="28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29"/>
        <v>music</v>
      </c>
      <c r="R458" t="str">
        <f t="shared" si="30"/>
        <v>indie rock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1"/>
        <v>27</v>
      </c>
      <c r="G459" t="s">
        <v>14</v>
      </c>
      <c r="H459">
        <v>46</v>
      </c>
      <c r="I459" s="4">
        <f t="shared" si="28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29"/>
        <v>theater</v>
      </c>
      <c r="R459" t="str">
        <f t="shared" si="30"/>
        <v>plays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1"/>
        <v>351</v>
      </c>
      <c r="G460" t="s">
        <v>20</v>
      </c>
      <c r="H460">
        <v>2120</v>
      </c>
      <c r="I460" s="4">
        <f t="shared" si="28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29"/>
        <v>theater</v>
      </c>
      <c r="R460" t="str">
        <f t="shared" si="30"/>
        <v>plays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1"/>
        <v>90</v>
      </c>
      <c r="G461" t="s">
        <v>14</v>
      </c>
      <c r="H461">
        <v>105</v>
      </c>
      <c r="I461" s="4">
        <f t="shared" si="28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29"/>
        <v>film &amp; video</v>
      </c>
      <c r="R461" t="str">
        <f t="shared" si="30"/>
        <v>documentary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1"/>
        <v>172</v>
      </c>
      <c r="G462" t="s">
        <v>20</v>
      </c>
      <c r="H462">
        <v>50</v>
      </c>
      <c r="I462" s="4">
        <f t="shared" si="28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29"/>
        <v>theater</v>
      </c>
      <c r="R462" t="str">
        <f t="shared" si="30"/>
        <v>plays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1"/>
        <v>141</v>
      </c>
      <c r="G463" t="s">
        <v>20</v>
      </c>
      <c r="H463">
        <v>2080</v>
      </c>
      <c r="I463" s="4">
        <f t="shared" si="28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29"/>
        <v>film &amp; video</v>
      </c>
      <c r="R463" t="str">
        <f t="shared" si="30"/>
        <v>drama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1"/>
        <v>31</v>
      </c>
      <c r="G464" t="s">
        <v>14</v>
      </c>
      <c r="H464">
        <v>535</v>
      </c>
      <c r="I464" s="4">
        <f t="shared" si="28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29"/>
        <v>games</v>
      </c>
      <c r="R464" t="str">
        <f t="shared" si="30"/>
        <v>mobile games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1"/>
        <v>108</v>
      </c>
      <c r="G465" t="s">
        <v>20</v>
      </c>
      <c r="H465">
        <v>2105</v>
      </c>
      <c r="I465" s="4">
        <f t="shared" si="28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29"/>
        <v>film &amp; video</v>
      </c>
      <c r="R465" t="str">
        <f t="shared" si="30"/>
        <v>animation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1"/>
        <v>133</v>
      </c>
      <c r="G466" t="s">
        <v>20</v>
      </c>
      <c r="H466">
        <v>2436</v>
      </c>
      <c r="I466" s="4">
        <f t="shared" si="28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29"/>
        <v>theater</v>
      </c>
      <c r="R466" t="str">
        <f t="shared" si="30"/>
        <v>plays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1"/>
        <v>188</v>
      </c>
      <c r="G467" t="s">
        <v>20</v>
      </c>
      <c r="H467">
        <v>80</v>
      </c>
      <c r="I467" s="4">
        <f t="shared" si="28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29"/>
        <v>publishing</v>
      </c>
      <c r="R467" t="str">
        <f t="shared" si="30"/>
        <v>translations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1"/>
        <v>332</v>
      </c>
      <c r="G468" t="s">
        <v>20</v>
      </c>
      <c r="H468">
        <v>42</v>
      </c>
      <c r="I468" s="4">
        <f t="shared" si="28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29"/>
        <v>technology</v>
      </c>
      <c r="R468" t="str">
        <f t="shared" si="30"/>
        <v>wearables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1"/>
        <v>575</v>
      </c>
      <c r="G469" t="s">
        <v>20</v>
      </c>
      <c r="H469">
        <v>139</v>
      </c>
      <c r="I469" s="4">
        <f t="shared" si="28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29"/>
        <v>technology</v>
      </c>
      <c r="R469" t="str">
        <f t="shared" si="30"/>
        <v>web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1"/>
        <v>41</v>
      </c>
      <c r="G470" t="s">
        <v>14</v>
      </c>
      <c r="H470">
        <v>16</v>
      </c>
      <c r="I470" s="4">
        <f t="shared" si="28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29"/>
        <v>theater</v>
      </c>
      <c r="R470" t="str">
        <f t="shared" si="30"/>
        <v>plays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1"/>
        <v>184</v>
      </c>
      <c r="G471" t="s">
        <v>20</v>
      </c>
      <c r="H471">
        <v>159</v>
      </c>
      <c r="I471" s="4">
        <f t="shared" si="28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29"/>
        <v>film &amp; video</v>
      </c>
      <c r="R471" t="str">
        <f t="shared" si="30"/>
        <v>drama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1"/>
        <v>286</v>
      </c>
      <c r="G472" t="s">
        <v>20</v>
      </c>
      <c r="H472">
        <v>381</v>
      </c>
      <c r="I472" s="4">
        <f t="shared" si="28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29"/>
        <v>technology</v>
      </c>
      <c r="R472" t="str">
        <f t="shared" si="30"/>
        <v>wearables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1"/>
        <v>319</v>
      </c>
      <c r="G473" t="s">
        <v>20</v>
      </c>
      <c r="H473">
        <v>194</v>
      </c>
      <c r="I473" s="4">
        <f t="shared" si="28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29"/>
        <v>food</v>
      </c>
      <c r="R473" t="str">
        <f t="shared" si="30"/>
        <v>food trucks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1"/>
        <v>39</v>
      </c>
      <c r="G474" t="s">
        <v>14</v>
      </c>
      <c r="H474">
        <v>575</v>
      </c>
      <c r="I474" s="4">
        <f t="shared" si="28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29"/>
        <v>music</v>
      </c>
      <c r="R474" t="str">
        <f t="shared" si="30"/>
        <v>rock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1"/>
        <v>178</v>
      </c>
      <c r="G475" t="s">
        <v>20</v>
      </c>
      <c r="H475">
        <v>106</v>
      </c>
      <c r="I475" s="4">
        <f t="shared" si="28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29"/>
        <v>music</v>
      </c>
      <c r="R475" t="str">
        <f t="shared" si="30"/>
        <v>electric music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1"/>
        <v>365</v>
      </c>
      <c r="G476" t="s">
        <v>20</v>
      </c>
      <c r="H476">
        <v>142</v>
      </c>
      <c r="I476" s="4">
        <f t="shared" si="28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29"/>
        <v>film &amp; video</v>
      </c>
      <c r="R476" t="str">
        <f t="shared" si="30"/>
        <v>television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1"/>
        <v>114</v>
      </c>
      <c r="G477" t="s">
        <v>20</v>
      </c>
      <c r="H477">
        <v>211</v>
      </c>
      <c r="I477" s="4">
        <f t="shared" si="28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29"/>
        <v>publishing</v>
      </c>
      <c r="R477" t="str">
        <f t="shared" si="30"/>
        <v>translations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1"/>
        <v>30</v>
      </c>
      <c r="G478" t="s">
        <v>14</v>
      </c>
      <c r="H478">
        <v>1120</v>
      </c>
      <c r="I478" s="4">
        <f t="shared" si="28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29"/>
        <v>publishing</v>
      </c>
      <c r="R478" t="str">
        <f t="shared" si="30"/>
        <v>fiction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1"/>
        <v>54</v>
      </c>
      <c r="G479" t="s">
        <v>14</v>
      </c>
      <c r="H479">
        <v>113</v>
      </c>
      <c r="I479" s="4">
        <f t="shared" si="28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29"/>
        <v>film &amp; video</v>
      </c>
      <c r="R479" t="str">
        <f t="shared" si="30"/>
        <v>science fiction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1"/>
        <v>236</v>
      </c>
      <c r="G480" t="s">
        <v>20</v>
      </c>
      <c r="H480">
        <v>2756</v>
      </c>
      <c r="I480" s="4">
        <f t="shared" si="28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29"/>
        <v>technology</v>
      </c>
      <c r="R480" t="str">
        <f t="shared" si="30"/>
        <v>wearables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1"/>
        <v>513</v>
      </c>
      <c r="G481" t="s">
        <v>20</v>
      </c>
      <c r="H481">
        <v>173</v>
      </c>
      <c r="I481" s="4">
        <f t="shared" si="28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29"/>
        <v>food</v>
      </c>
      <c r="R481" t="str">
        <f t="shared" si="30"/>
        <v>food trucks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1"/>
        <v>101</v>
      </c>
      <c r="G482" t="s">
        <v>20</v>
      </c>
      <c r="H482">
        <v>87</v>
      </c>
      <c r="I482" s="4">
        <f t="shared" si="28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29"/>
        <v>photography</v>
      </c>
      <c r="R482" t="str">
        <f t="shared" si="30"/>
        <v>photography books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1"/>
        <v>81</v>
      </c>
      <c r="G483" t="s">
        <v>14</v>
      </c>
      <c r="H483">
        <v>1538</v>
      </c>
      <c r="I483" s="4">
        <f t="shared" si="28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29"/>
        <v>theater</v>
      </c>
      <c r="R483" t="str">
        <f t="shared" si="30"/>
        <v>plays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1"/>
        <v>16</v>
      </c>
      <c r="G484" t="s">
        <v>14</v>
      </c>
      <c r="H484">
        <v>9</v>
      </c>
      <c r="I484" s="4">
        <f t="shared" si="28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29"/>
        <v>publishing</v>
      </c>
      <c r="R484" t="str">
        <f t="shared" si="30"/>
        <v>fiction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1"/>
        <v>53</v>
      </c>
      <c r="G485" t="s">
        <v>14</v>
      </c>
      <c r="H485">
        <v>554</v>
      </c>
      <c r="I485" s="4">
        <f t="shared" si="28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29"/>
        <v>theater</v>
      </c>
      <c r="R485" t="str">
        <f t="shared" si="30"/>
        <v>plays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1"/>
        <v>260</v>
      </c>
      <c r="G486" t="s">
        <v>20</v>
      </c>
      <c r="H486">
        <v>1572</v>
      </c>
      <c r="I486" s="4">
        <f t="shared" si="28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29"/>
        <v>food</v>
      </c>
      <c r="R486" t="str">
        <f t="shared" si="30"/>
        <v>food trucks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1"/>
        <v>31</v>
      </c>
      <c r="G487" t="s">
        <v>14</v>
      </c>
      <c r="H487">
        <v>648</v>
      </c>
      <c r="I487" s="4">
        <f t="shared" si="28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29"/>
        <v>theater</v>
      </c>
      <c r="R487" t="str">
        <f t="shared" si="30"/>
        <v>plays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1"/>
        <v>14</v>
      </c>
      <c r="G488" t="s">
        <v>14</v>
      </c>
      <c r="H488">
        <v>21</v>
      </c>
      <c r="I488" s="4">
        <f t="shared" si="28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29"/>
        <v>publishing</v>
      </c>
      <c r="R488" t="str">
        <f t="shared" si="30"/>
        <v>translations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1"/>
        <v>179</v>
      </c>
      <c r="G489" t="s">
        <v>20</v>
      </c>
      <c r="H489">
        <v>2346</v>
      </c>
      <c r="I489" s="4">
        <f t="shared" si="28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29"/>
        <v>theater</v>
      </c>
      <c r="R489" t="str">
        <f t="shared" si="30"/>
        <v>plays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1"/>
        <v>220</v>
      </c>
      <c r="G490" t="s">
        <v>20</v>
      </c>
      <c r="H490">
        <v>115</v>
      </c>
      <c r="I490" s="4">
        <f t="shared" si="28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29"/>
        <v>theater</v>
      </c>
      <c r="R490" t="str">
        <f t="shared" si="30"/>
        <v>plays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1"/>
        <v>102</v>
      </c>
      <c r="G491" t="s">
        <v>20</v>
      </c>
      <c r="H491">
        <v>85</v>
      </c>
      <c r="I491" s="4">
        <f t="shared" si="28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29"/>
        <v>technology</v>
      </c>
      <c r="R491" t="str">
        <f t="shared" si="30"/>
        <v>wearables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1"/>
        <v>192</v>
      </c>
      <c r="G492" t="s">
        <v>20</v>
      </c>
      <c r="H492">
        <v>144</v>
      </c>
      <c r="I492" s="4">
        <f t="shared" si="28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29"/>
        <v>journalism</v>
      </c>
      <c r="R492" t="str">
        <f t="shared" si="30"/>
        <v>audio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1"/>
        <v>305</v>
      </c>
      <c r="G493" t="s">
        <v>20</v>
      </c>
      <c r="H493">
        <v>2443</v>
      </c>
      <c r="I493" s="4">
        <f t="shared" si="28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29"/>
        <v>food</v>
      </c>
      <c r="R493" t="str">
        <f t="shared" si="30"/>
        <v>food trucks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1"/>
        <v>24</v>
      </c>
      <c r="G494" t="s">
        <v>74</v>
      </c>
      <c r="H494">
        <v>595</v>
      </c>
      <c r="I494" s="4">
        <f t="shared" si="28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29"/>
        <v>film &amp; video</v>
      </c>
      <c r="R494" t="str">
        <f t="shared" si="30"/>
        <v>shorts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1"/>
        <v>724</v>
      </c>
      <c r="G495" t="s">
        <v>20</v>
      </c>
      <c r="H495">
        <v>64</v>
      </c>
      <c r="I495" s="4">
        <f t="shared" si="28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29"/>
        <v>photography</v>
      </c>
      <c r="R495" t="str">
        <f t="shared" si="30"/>
        <v>photography books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1"/>
        <v>547</v>
      </c>
      <c r="G496" t="s">
        <v>20</v>
      </c>
      <c r="H496">
        <v>268</v>
      </c>
      <c r="I496" s="4">
        <f t="shared" si="28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29"/>
        <v>technology</v>
      </c>
      <c r="R496" t="str">
        <f t="shared" si="30"/>
        <v>wearables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1"/>
        <v>415</v>
      </c>
      <c r="G497" t="s">
        <v>20</v>
      </c>
      <c r="H497">
        <v>195</v>
      </c>
      <c r="I497" s="4">
        <f t="shared" si="28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29"/>
        <v>theater</v>
      </c>
      <c r="R497" t="str">
        <f t="shared" si="30"/>
        <v>plays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1"/>
        <v>1</v>
      </c>
      <c r="G498" t="s">
        <v>14</v>
      </c>
      <c r="H498">
        <v>54</v>
      </c>
      <c r="I498" s="4">
        <f t="shared" si="28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29"/>
        <v>film &amp; video</v>
      </c>
      <c r="R498" t="str">
        <f t="shared" si="30"/>
        <v>animation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1"/>
        <v>34</v>
      </c>
      <c r="G499" t="s">
        <v>14</v>
      </c>
      <c r="H499">
        <v>120</v>
      </c>
      <c r="I499" s="4">
        <f t="shared" si="28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29"/>
        <v>technology</v>
      </c>
      <c r="R499" t="str">
        <f t="shared" si="30"/>
        <v>wearables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1"/>
        <v>24</v>
      </c>
      <c r="G500" t="s">
        <v>14</v>
      </c>
      <c r="H500">
        <v>579</v>
      </c>
      <c r="I500" s="4">
        <f t="shared" si="28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29"/>
        <v>technology</v>
      </c>
      <c r="R500" t="str">
        <f t="shared" si="30"/>
        <v>web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1"/>
        <v>48</v>
      </c>
      <c r="G501" t="s">
        <v>14</v>
      </c>
      <c r="H501">
        <v>2072</v>
      </c>
      <c r="I501" s="4">
        <f t="shared" si="28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29"/>
        <v>film &amp; video</v>
      </c>
      <c r="R501" t="str">
        <f t="shared" si="30"/>
        <v>documentary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1"/>
        <v>0</v>
      </c>
      <c r="G502" t="s">
        <v>14</v>
      </c>
      <c r="H502">
        <v>0</v>
      </c>
      <c r="I502" s="4" t="e">
        <f t="shared" si="28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29"/>
        <v>theater</v>
      </c>
      <c r="R502" t="str">
        <f t="shared" si="30"/>
        <v>plays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1"/>
        <v>70</v>
      </c>
      <c r="G503" t="s">
        <v>14</v>
      </c>
      <c r="H503">
        <v>1796</v>
      </c>
      <c r="I503" s="4">
        <f t="shared" si="28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29"/>
        <v>film &amp; video</v>
      </c>
      <c r="R503" t="str">
        <f t="shared" si="30"/>
        <v>documentary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1"/>
        <v>530</v>
      </c>
      <c r="G504" t="s">
        <v>20</v>
      </c>
      <c r="H504">
        <v>186</v>
      </c>
      <c r="I504" s="4">
        <f t="shared" si="28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29"/>
        <v>games</v>
      </c>
      <c r="R504" t="str">
        <f t="shared" si="30"/>
        <v>video games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1"/>
        <v>180</v>
      </c>
      <c r="G505" t="s">
        <v>20</v>
      </c>
      <c r="H505">
        <v>460</v>
      </c>
      <c r="I505" s="4">
        <f t="shared" si="28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29"/>
        <v>film &amp; video</v>
      </c>
      <c r="R505" t="str">
        <f t="shared" si="30"/>
        <v>drama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1"/>
        <v>92</v>
      </c>
      <c r="G506" t="s">
        <v>14</v>
      </c>
      <c r="H506">
        <v>62</v>
      </c>
      <c r="I506" s="4">
        <f t="shared" si="28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29"/>
        <v>music</v>
      </c>
      <c r="R506" t="str">
        <f t="shared" si="30"/>
        <v>rock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1"/>
        <v>14</v>
      </c>
      <c r="G507" t="s">
        <v>14</v>
      </c>
      <c r="H507">
        <v>347</v>
      </c>
      <c r="I507" s="4">
        <f t="shared" si="2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29"/>
        <v>publishing</v>
      </c>
      <c r="R507" t="str">
        <f t="shared" si="30"/>
        <v>radio &amp; podcasts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1"/>
        <v>927</v>
      </c>
      <c r="G508" t="s">
        <v>20</v>
      </c>
      <c r="H508">
        <v>2528</v>
      </c>
      <c r="I508" s="4">
        <f t="shared" si="2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29"/>
        <v>theater</v>
      </c>
      <c r="R508" t="str">
        <f t="shared" si="30"/>
        <v>plays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1"/>
        <v>40</v>
      </c>
      <c r="G509" t="s">
        <v>14</v>
      </c>
      <c r="H509">
        <v>19</v>
      </c>
      <c r="I509" s="4">
        <f t="shared" si="2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29"/>
        <v>technology</v>
      </c>
      <c r="R509" t="str">
        <f t="shared" si="30"/>
        <v>web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1"/>
        <v>112</v>
      </c>
      <c r="G510" t="s">
        <v>20</v>
      </c>
      <c r="H510">
        <v>3657</v>
      </c>
      <c r="I510" s="4">
        <f t="shared" si="2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29"/>
        <v>theater</v>
      </c>
      <c r="R510" t="str">
        <f t="shared" si="30"/>
        <v>plays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1"/>
        <v>71</v>
      </c>
      <c r="G511" t="s">
        <v>14</v>
      </c>
      <c r="H511">
        <v>1258</v>
      </c>
      <c r="I511" s="4">
        <f t="shared" si="28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29"/>
        <v>theater</v>
      </c>
      <c r="R511" t="str">
        <f t="shared" si="30"/>
        <v>plays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1"/>
        <v>119</v>
      </c>
      <c r="G512" t="s">
        <v>20</v>
      </c>
      <c r="H512">
        <v>131</v>
      </c>
      <c r="I512" s="4">
        <f t="shared" si="2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29"/>
        <v>film &amp; video</v>
      </c>
      <c r="R512" t="str">
        <f t="shared" si="30"/>
        <v>drama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1"/>
        <v>24</v>
      </c>
      <c r="G513" t="s">
        <v>14</v>
      </c>
      <c r="H513">
        <v>362</v>
      </c>
      <c r="I513" s="4">
        <f t="shared" si="2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29"/>
        <v>theater</v>
      </c>
      <c r="R513" t="str">
        <f t="shared" si="30"/>
        <v>plays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1"/>
        <v>139</v>
      </c>
      <c r="G514" t="s">
        <v>20</v>
      </c>
      <c r="H514">
        <v>239</v>
      </c>
      <c r="I514" s="4">
        <f t="shared" si="28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29"/>
        <v>games</v>
      </c>
      <c r="R514" t="str">
        <f t="shared" si="30"/>
        <v>video games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1"/>
        <v>39</v>
      </c>
      <c r="G515" t="s">
        <v>74</v>
      </c>
      <c r="H515">
        <v>35</v>
      </c>
      <c r="I515" s="4">
        <f t="shared" ref="I515:I578" si="32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3">LEFT(P515,SEARCH("/",P515)-1)</f>
        <v>film &amp; video</v>
      </c>
      <c r="R515" t="str">
        <f t="shared" ref="R515:R578" si="34">RIGHT(P515,LEN(P515)-SEARCH("/",P515))</f>
        <v>television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ref="F516:F579" si="35">ROUND(((E516/D516)*100),0)</f>
        <v>22</v>
      </c>
      <c r="G516" t="s">
        <v>74</v>
      </c>
      <c r="H516">
        <v>528</v>
      </c>
      <c r="I516" s="4">
        <f t="shared" si="32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3"/>
        <v>music</v>
      </c>
      <c r="R516" t="str">
        <f t="shared" si="34"/>
        <v>rock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5"/>
        <v>56</v>
      </c>
      <c r="G517" t="s">
        <v>14</v>
      </c>
      <c r="H517">
        <v>133</v>
      </c>
      <c r="I517" s="4">
        <f t="shared" si="3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3"/>
        <v>theater</v>
      </c>
      <c r="R517" t="str">
        <f t="shared" si="34"/>
        <v>plays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5"/>
        <v>43</v>
      </c>
      <c r="G518" t="s">
        <v>14</v>
      </c>
      <c r="H518">
        <v>846</v>
      </c>
      <c r="I518" s="4">
        <f t="shared" si="3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3"/>
        <v>publishing</v>
      </c>
      <c r="R518" t="str">
        <f t="shared" si="34"/>
        <v>nonfiction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5"/>
        <v>112</v>
      </c>
      <c r="G519" t="s">
        <v>20</v>
      </c>
      <c r="H519">
        <v>78</v>
      </c>
      <c r="I519" s="4">
        <f t="shared" si="3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3"/>
        <v>food</v>
      </c>
      <c r="R519" t="str">
        <f t="shared" si="34"/>
        <v>food trucks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5"/>
        <v>7</v>
      </c>
      <c r="G520" t="s">
        <v>14</v>
      </c>
      <c r="H520">
        <v>10</v>
      </c>
      <c r="I520" s="4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3"/>
        <v>film &amp; video</v>
      </c>
      <c r="R520" t="str">
        <f t="shared" si="34"/>
        <v>animation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5"/>
        <v>102</v>
      </c>
      <c r="G521" t="s">
        <v>20</v>
      </c>
      <c r="H521">
        <v>1773</v>
      </c>
      <c r="I521" s="4">
        <f t="shared" si="3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3"/>
        <v>music</v>
      </c>
      <c r="R521" t="str">
        <f t="shared" si="34"/>
        <v>rock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5"/>
        <v>426</v>
      </c>
      <c r="G522" t="s">
        <v>20</v>
      </c>
      <c r="H522">
        <v>32</v>
      </c>
      <c r="I522" s="4">
        <f t="shared" si="32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3"/>
        <v>theater</v>
      </c>
      <c r="R522" t="str">
        <f t="shared" si="34"/>
        <v>plays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5"/>
        <v>146</v>
      </c>
      <c r="G523" t="s">
        <v>20</v>
      </c>
      <c r="H523">
        <v>369</v>
      </c>
      <c r="I523" s="4">
        <f t="shared" si="3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3"/>
        <v>film &amp; video</v>
      </c>
      <c r="R523" t="str">
        <f t="shared" si="34"/>
        <v>drama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5"/>
        <v>32</v>
      </c>
      <c r="G524" t="s">
        <v>14</v>
      </c>
      <c r="H524">
        <v>191</v>
      </c>
      <c r="I524" s="4">
        <f t="shared" si="3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3"/>
        <v>film &amp; video</v>
      </c>
      <c r="R524" t="str">
        <f t="shared" si="34"/>
        <v>shorts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5"/>
        <v>700</v>
      </c>
      <c r="G525" t="s">
        <v>20</v>
      </c>
      <c r="H525">
        <v>89</v>
      </c>
      <c r="I525" s="4">
        <f t="shared" si="3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3"/>
        <v>film &amp; video</v>
      </c>
      <c r="R525" t="str">
        <f t="shared" si="34"/>
        <v>shorts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5"/>
        <v>84</v>
      </c>
      <c r="G526" t="s">
        <v>14</v>
      </c>
      <c r="H526">
        <v>1979</v>
      </c>
      <c r="I526" s="4">
        <f t="shared" si="3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3"/>
        <v>theater</v>
      </c>
      <c r="R526" t="str">
        <f t="shared" si="34"/>
        <v>plays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5"/>
        <v>84</v>
      </c>
      <c r="G527" t="s">
        <v>14</v>
      </c>
      <c r="H527">
        <v>63</v>
      </c>
      <c r="I527" s="4">
        <f t="shared" si="3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3"/>
        <v>technology</v>
      </c>
      <c r="R527" t="str">
        <f t="shared" si="34"/>
        <v>wearables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5"/>
        <v>156</v>
      </c>
      <c r="G528" t="s">
        <v>20</v>
      </c>
      <c r="H528">
        <v>147</v>
      </c>
      <c r="I528" s="4">
        <f t="shared" si="3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3"/>
        <v>theater</v>
      </c>
      <c r="R528" t="str">
        <f t="shared" si="34"/>
        <v>plays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5"/>
        <v>100</v>
      </c>
      <c r="G529" t="s">
        <v>14</v>
      </c>
      <c r="H529">
        <v>6080</v>
      </c>
      <c r="I529" s="4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3"/>
        <v>film &amp; video</v>
      </c>
      <c r="R529" t="str">
        <f t="shared" si="34"/>
        <v>animation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5"/>
        <v>80</v>
      </c>
      <c r="G530" t="s">
        <v>14</v>
      </c>
      <c r="H530">
        <v>80</v>
      </c>
      <c r="I530" s="4">
        <f t="shared" si="3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3"/>
        <v>music</v>
      </c>
      <c r="R530" t="str">
        <f t="shared" si="34"/>
        <v>indie rock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5"/>
        <v>11</v>
      </c>
      <c r="G531" t="s">
        <v>14</v>
      </c>
      <c r="H531">
        <v>9</v>
      </c>
      <c r="I531" s="4">
        <f t="shared" si="3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3"/>
        <v>games</v>
      </c>
      <c r="R531" t="str">
        <f t="shared" si="34"/>
        <v>video games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5"/>
        <v>92</v>
      </c>
      <c r="G532" t="s">
        <v>14</v>
      </c>
      <c r="H532">
        <v>1784</v>
      </c>
      <c r="I532" s="4">
        <f t="shared" si="3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3"/>
        <v>publishing</v>
      </c>
      <c r="R532" t="str">
        <f t="shared" si="34"/>
        <v>fiction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5"/>
        <v>96</v>
      </c>
      <c r="G533" t="s">
        <v>47</v>
      </c>
      <c r="H533">
        <v>3640</v>
      </c>
      <c r="I533" s="4">
        <f t="shared" si="3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3"/>
        <v>games</v>
      </c>
      <c r="R533" t="str">
        <f t="shared" si="34"/>
        <v>video games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5"/>
        <v>503</v>
      </c>
      <c r="G534" t="s">
        <v>20</v>
      </c>
      <c r="H534">
        <v>126</v>
      </c>
      <c r="I534" s="4">
        <f t="shared" si="3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3"/>
        <v>theater</v>
      </c>
      <c r="R534" t="str">
        <f t="shared" si="34"/>
        <v>plays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5"/>
        <v>159</v>
      </c>
      <c r="G535" t="s">
        <v>20</v>
      </c>
      <c r="H535">
        <v>2218</v>
      </c>
      <c r="I535" s="4">
        <f t="shared" si="3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3"/>
        <v>music</v>
      </c>
      <c r="R535" t="str">
        <f t="shared" si="34"/>
        <v>indie rock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5"/>
        <v>15</v>
      </c>
      <c r="G536" t="s">
        <v>14</v>
      </c>
      <c r="H536">
        <v>243</v>
      </c>
      <c r="I536" s="4">
        <f t="shared" si="3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3"/>
        <v>film &amp; video</v>
      </c>
      <c r="R536" t="str">
        <f t="shared" si="34"/>
        <v>drama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5"/>
        <v>482</v>
      </c>
      <c r="G537" t="s">
        <v>20</v>
      </c>
      <c r="H537">
        <v>202</v>
      </c>
      <c r="I537" s="4">
        <f t="shared" si="3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3"/>
        <v>theater</v>
      </c>
      <c r="R537" t="str">
        <f t="shared" si="34"/>
        <v>plays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5"/>
        <v>150</v>
      </c>
      <c r="G538" t="s">
        <v>20</v>
      </c>
      <c r="H538">
        <v>140</v>
      </c>
      <c r="I538" s="4">
        <f t="shared" si="3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3"/>
        <v>publishing</v>
      </c>
      <c r="R538" t="str">
        <f t="shared" si="34"/>
        <v>fiction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5"/>
        <v>117</v>
      </c>
      <c r="G539" t="s">
        <v>20</v>
      </c>
      <c r="H539">
        <v>1052</v>
      </c>
      <c r="I539" s="4">
        <f t="shared" si="3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3"/>
        <v>film &amp; video</v>
      </c>
      <c r="R539" t="str">
        <f t="shared" si="34"/>
        <v>documentary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5"/>
        <v>38</v>
      </c>
      <c r="G540" t="s">
        <v>14</v>
      </c>
      <c r="H540">
        <v>1296</v>
      </c>
      <c r="I540" s="4">
        <f t="shared" si="3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3"/>
        <v>games</v>
      </c>
      <c r="R540" t="str">
        <f t="shared" si="34"/>
        <v>mobile games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5"/>
        <v>73</v>
      </c>
      <c r="G541" t="s">
        <v>14</v>
      </c>
      <c r="H541">
        <v>77</v>
      </c>
      <c r="I541" s="4">
        <f t="shared" si="3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3"/>
        <v>food</v>
      </c>
      <c r="R541" t="str">
        <f t="shared" si="34"/>
        <v>food trucks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5"/>
        <v>266</v>
      </c>
      <c r="G542" t="s">
        <v>20</v>
      </c>
      <c r="H542">
        <v>247</v>
      </c>
      <c r="I542" s="4">
        <f t="shared" si="3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3"/>
        <v>photography</v>
      </c>
      <c r="R542" t="str">
        <f t="shared" si="34"/>
        <v>photography books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5"/>
        <v>24</v>
      </c>
      <c r="G543" t="s">
        <v>14</v>
      </c>
      <c r="H543">
        <v>395</v>
      </c>
      <c r="I543" s="4">
        <f t="shared" si="3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3"/>
        <v>games</v>
      </c>
      <c r="R543" t="str">
        <f t="shared" si="34"/>
        <v>mobile games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5"/>
        <v>3</v>
      </c>
      <c r="G544" t="s">
        <v>14</v>
      </c>
      <c r="H544">
        <v>49</v>
      </c>
      <c r="I544" s="4">
        <f t="shared" si="3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3"/>
        <v>music</v>
      </c>
      <c r="R544" t="str">
        <f t="shared" si="34"/>
        <v>indie rock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5"/>
        <v>16</v>
      </c>
      <c r="G545" t="s">
        <v>14</v>
      </c>
      <c r="H545">
        <v>180</v>
      </c>
      <c r="I545" s="4">
        <f t="shared" si="3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3"/>
        <v>games</v>
      </c>
      <c r="R545" t="str">
        <f t="shared" si="34"/>
        <v>video games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5"/>
        <v>277</v>
      </c>
      <c r="G546" t="s">
        <v>20</v>
      </c>
      <c r="H546">
        <v>84</v>
      </c>
      <c r="I546" s="4">
        <f t="shared" si="3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3"/>
        <v>music</v>
      </c>
      <c r="R546" t="str">
        <f t="shared" si="34"/>
        <v>rock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5"/>
        <v>89</v>
      </c>
      <c r="G547" t="s">
        <v>14</v>
      </c>
      <c r="H547">
        <v>2690</v>
      </c>
      <c r="I547" s="4">
        <f t="shared" si="3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3"/>
        <v>theater</v>
      </c>
      <c r="R547" t="str">
        <f t="shared" si="34"/>
        <v>plays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5"/>
        <v>164</v>
      </c>
      <c r="G548" t="s">
        <v>20</v>
      </c>
      <c r="H548">
        <v>88</v>
      </c>
      <c r="I548" s="4">
        <f t="shared" si="3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3"/>
        <v>theater</v>
      </c>
      <c r="R548" t="str">
        <f t="shared" si="34"/>
        <v>plays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5"/>
        <v>969</v>
      </c>
      <c r="G549" t="s">
        <v>20</v>
      </c>
      <c r="H549">
        <v>156</v>
      </c>
      <c r="I549" s="4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3"/>
        <v>film &amp; video</v>
      </c>
      <c r="R549" t="str">
        <f t="shared" si="34"/>
        <v>drama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5"/>
        <v>271</v>
      </c>
      <c r="G550" t="s">
        <v>20</v>
      </c>
      <c r="H550">
        <v>2985</v>
      </c>
      <c r="I550" s="4">
        <f t="shared" si="3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3"/>
        <v>theater</v>
      </c>
      <c r="R550" t="str">
        <f t="shared" si="34"/>
        <v>plays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5"/>
        <v>284</v>
      </c>
      <c r="G551" t="s">
        <v>20</v>
      </c>
      <c r="H551">
        <v>762</v>
      </c>
      <c r="I551" s="4">
        <f t="shared" si="3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3"/>
        <v>technology</v>
      </c>
      <c r="R551" t="str">
        <f t="shared" si="34"/>
        <v>wearables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5"/>
        <v>4</v>
      </c>
      <c r="G552" t="s">
        <v>74</v>
      </c>
      <c r="H552">
        <v>1</v>
      </c>
      <c r="I552" s="4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3"/>
        <v>music</v>
      </c>
      <c r="R552" t="str">
        <f t="shared" si="34"/>
        <v>indie rock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5"/>
        <v>59</v>
      </c>
      <c r="G553" t="s">
        <v>14</v>
      </c>
      <c r="H553">
        <v>2779</v>
      </c>
      <c r="I553" s="4">
        <f t="shared" si="3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3"/>
        <v>technology</v>
      </c>
      <c r="R553" t="str">
        <f t="shared" si="34"/>
        <v>web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5"/>
        <v>99</v>
      </c>
      <c r="G554" t="s">
        <v>14</v>
      </c>
      <c r="H554">
        <v>92</v>
      </c>
      <c r="I554" s="4">
        <f t="shared" si="3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3"/>
        <v>theater</v>
      </c>
      <c r="R554" t="str">
        <f t="shared" si="34"/>
        <v>plays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5"/>
        <v>44</v>
      </c>
      <c r="G555" t="s">
        <v>14</v>
      </c>
      <c r="H555">
        <v>1028</v>
      </c>
      <c r="I555" s="4">
        <f t="shared" si="3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3"/>
        <v>music</v>
      </c>
      <c r="R555" t="str">
        <f t="shared" si="34"/>
        <v>rock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5"/>
        <v>152</v>
      </c>
      <c r="G556" t="s">
        <v>20</v>
      </c>
      <c r="H556">
        <v>554</v>
      </c>
      <c r="I556" s="4">
        <f t="shared" si="3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3"/>
        <v>music</v>
      </c>
      <c r="R556" t="str">
        <f t="shared" si="34"/>
        <v>indie rock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5"/>
        <v>224</v>
      </c>
      <c r="G557" t="s">
        <v>20</v>
      </c>
      <c r="H557">
        <v>135</v>
      </c>
      <c r="I557" s="4">
        <f t="shared" si="3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3"/>
        <v>music</v>
      </c>
      <c r="R557" t="str">
        <f t="shared" si="34"/>
        <v>rock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5"/>
        <v>240</v>
      </c>
      <c r="G558" t="s">
        <v>20</v>
      </c>
      <c r="H558">
        <v>122</v>
      </c>
      <c r="I558" s="4">
        <f t="shared" si="3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3"/>
        <v>publishing</v>
      </c>
      <c r="R558" t="str">
        <f t="shared" si="34"/>
        <v>translations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5"/>
        <v>199</v>
      </c>
      <c r="G559" t="s">
        <v>20</v>
      </c>
      <c r="H559">
        <v>221</v>
      </c>
      <c r="I559" s="4">
        <f t="shared" si="3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3"/>
        <v>film &amp; video</v>
      </c>
      <c r="R559" t="str">
        <f t="shared" si="34"/>
        <v>science fiction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5"/>
        <v>137</v>
      </c>
      <c r="G560" t="s">
        <v>20</v>
      </c>
      <c r="H560">
        <v>126</v>
      </c>
      <c r="I560" s="4">
        <f t="shared" si="3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3"/>
        <v>theater</v>
      </c>
      <c r="R560" t="str">
        <f t="shared" si="34"/>
        <v>plays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5"/>
        <v>101</v>
      </c>
      <c r="G561" t="s">
        <v>20</v>
      </c>
      <c r="H561">
        <v>1022</v>
      </c>
      <c r="I561" s="4">
        <f t="shared" si="3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3"/>
        <v>theater</v>
      </c>
      <c r="R561" t="str">
        <f t="shared" si="34"/>
        <v>plays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5"/>
        <v>794</v>
      </c>
      <c r="G562" t="s">
        <v>20</v>
      </c>
      <c r="H562">
        <v>3177</v>
      </c>
      <c r="I562" s="4">
        <f t="shared" si="3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3"/>
        <v>film &amp; video</v>
      </c>
      <c r="R562" t="str">
        <f t="shared" si="34"/>
        <v>animation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5"/>
        <v>370</v>
      </c>
      <c r="G563" t="s">
        <v>20</v>
      </c>
      <c r="H563">
        <v>198</v>
      </c>
      <c r="I563" s="4">
        <f t="shared" si="3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3"/>
        <v>theater</v>
      </c>
      <c r="R563" t="str">
        <f t="shared" si="34"/>
        <v>plays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5"/>
        <v>13</v>
      </c>
      <c r="G564" t="s">
        <v>14</v>
      </c>
      <c r="H564">
        <v>26</v>
      </c>
      <c r="I564" s="4">
        <f t="shared" si="3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3"/>
        <v>music</v>
      </c>
      <c r="R564" t="str">
        <f t="shared" si="34"/>
        <v>rock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5"/>
        <v>138</v>
      </c>
      <c r="G565" t="s">
        <v>20</v>
      </c>
      <c r="H565">
        <v>85</v>
      </c>
      <c r="I565" s="4">
        <f t="shared" si="3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3"/>
        <v>film &amp; video</v>
      </c>
      <c r="R565" t="str">
        <f t="shared" si="34"/>
        <v>documentary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5"/>
        <v>84</v>
      </c>
      <c r="G566" t="s">
        <v>14</v>
      </c>
      <c r="H566">
        <v>1790</v>
      </c>
      <c r="I566" s="4">
        <f t="shared" si="3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3"/>
        <v>theater</v>
      </c>
      <c r="R566" t="str">
        <f t="shared" si="34"/>
        <v>plays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5"/>
        <v>205</v>
      </c>
      <c r="G567" t="s">
        <v>20</v>
      </c>
      <c r="H567">
        <v>3596</v>
      </c>
      <c r="I567" s="4">
        <f t="shared" si="3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3"/>
        <v>theater</v>
      </c>
      <c r="R567" t="str">
        <f t="shared" si="34"/>
        <v>plays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5"/>
        <v>44</v>
      </c>
      <c r="G568" t="s">
        <v>14</v>
      </c>
      <c r="H568">
        <v>37</v>
      </c>
      <c r="I568" s="4">
        <f t="shared" si="3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3"/>
        <v>music</v>
      </c>
      <c r="R568" t="str">
        <f t="shared" si="34"/>
        <v>electric music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5"/>
        <v>219</v>
      </c>
      <c r="G569" t="s">
        <v>20</v>
      </c>
      <c r="H569">
        <v>244</v>
      </c>
      <c r="I569" s="4">
        <f t="shared" si="3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3"/>
        <v>music</v>
      </c>
      <c r="R569" t="str">
        <f t="shared" si="34"/>
        <v>rock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5"/>
        <v>186</v>
      </c>
      <c r="G570" t="s">
        <v>20</v>
      </c>
      <c r="H570">
        <v>5180</v>
      </c>
      <c r="I570" s="4">
        <f t="shared" si="3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3"/>
        <v>theater</v>
      </c>
      <c r="R570" t="str">
        <f t="shared" si="34"/>
        <v>plays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5"/>
        <v>237</v>
      </c>
      <c r="G571" t="s">
        <v>20</v>
      </c>
      <c r="H571">
        <v>589</v>
      </c>
      <c r="I571" s="4">
        <f t="shared" si="3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3"/>
        <v>film &amp; video</v>
      </c>
      <c r="R571" t="str">
        <f t="shared" si="34"/>
        <v>animation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5"/>
        <v>306</v>
      </c>
      <c r="G572" t="s">
        <v>20</v>
      </c>
      <c r="H572">
        <v>2725</v>
      </c>
      <c r="I572" s="4">
        <f t="shared" si="3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3"/>
        <v>music</v>
      </c>
      <c r="R572" t="str">
        <f t="shared" si="34"/>
        <v>rock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5"/>
        <v>94</v>
      </c>
      <c r="G573" t="s">
        <v>14</v>
      </c>
      <c r="H573">
        <v>35</v>
      </c>
      <c r="I573" s="4">
        <f t="shared" si="3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3"/>
        <v>film &amp; video</v>
      </c>
      <c r="R573" t="str">
        <f t="shared" si="34"/>
        <v>shorts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5"/>
        <v>54</v>
      </c>
      <c r="G574" t="s">
        <v>74</v>
      </c>
      <c r="H574">
        <v>94</v>
      </c>
      <c r="I574" s="4">
        <f t="shared" si="3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3"/>
        <v>music</v>
      </c>
      <c r="R574" t="str">
        <f t="shared" si="34"/>
        <v>rock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5"/>
        <v>112</v>
      </c>
      <c r="G575" t="s">
        <v>20</v>
      </c>
      <c r="H575">
        <v>300</v>
      </c>
      <c r="I575" s="4">
        <f t="shared" si="3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3"/>
        <v>journalism</v>
      </c>
      <c r="R575" t="str">
        <f t="shared" si="34"/>
        <v>audio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5"/>
        <v>369</v>
      </c>
      <c r="G576" t="s">
        <v>20</v>
      </c>
      <c r="H576">
        <v>144</v>
      </c>
      <c r="I576" s="4">
        <f t="shared" si="3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3"/>
        <v>food</v>
      </c>
      <c r="R576" t="str">
        <f t="shared" si="34"/>
        <v>food trucks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5"/>
        <v>63</v>
      </c>
      <c r="G577" t="s">
        <v>14</v>
      </c>
      <c r="H577">
        <v>558</v>
      </c>
      <c r="I577" s="4">
        <f t="shared" si="3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3"/>
        <v>theater</v>
      </c>
      <c r="R577" t="str">
        <f t="shared" si="34"/>
        <v>plays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5"/>
        <v>65</v>
      </c>
      <c r="G578" t="s">
        <v>14</v>
      </c>
      <c r="H578">
        <v>64</v>
      </c>
      <c r="I578" s="4">
        <f t="shared" si="32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3"/>
        <v>theater</v>
      </c>
      <c r="R578" t="str">
        <f t="shared" si="34"/>
        <v>plays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5"/>
        <v>19</v>
      </c>
      <c r="G579" t="s">
        <v>74</v>
      </c>
      <c r="H579">
        <v>37</v>
      </c>
      <c r="I579" s="4">
        <f t="shared" ref="I579:I642" si="36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7">LEFT(P579,SEARCH("/",P579)-1)</f>
        <v>music</v>
      </c>
      <c r="R579" t="str">
        <f t="shared" ref="R579:R642" si="38">RIGHT(P579,LEN(P579)-SEARCH("/",P579))</f>
        <v>jazz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ref="F580:F643" si="39">ROUND(((E580/D580)*100),0)</f>
        <v>17</v>
      </c>
      <c r="G580" t="s">
        <v>14</v>
      </c>
      <c r="H580">
        <v>245</v>
      </c>
      <c r="I580" s="4">
        <f t="shared" si="3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7"/>
        <v>film &amp; video</v>
      </c>
      <c r="R580" t="str">
        <f t="shared" si="38"/>
        <v>science fiction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9"/>
        <v>101</v>
      </c>
      <c r="G581" t="s">
        <v>20</v>
      </c>
      <c r="H581">
        <v>87</v>
      </c>
      <c r="I581" s="4">
        <f t="shared" si="3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7"/>
        <v>music</v>
      </c>
      <c r="R581" t="str">
        <f t="shared" si="38"/>
        <v>jazz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9"/>
        <v>342</v>
      </c>
      <c r="G582" t="s">
        <v>20</v>
      </c>
      <c r="H582">
        <v>3116</v>
      </c>
      <c r="I582" s="4">
        <f t="shared" si="3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7"/>
        <v>theater</v>
      </c>
      <c r="R582" t="str">
        <f t="shared" si="38"/>
        <v>plays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9"/>
        <v>64</v>
      </c>
      <c r="G583" t="s">
        <v>14</v>
      </c>
      <c r="H583">
        <v>71</v>
      </c>
      <c r="I583" s="4">
        <f t="shared" si="3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7"/>
        <v>technology</v>
      </c>
      <c r="R583" t="str">
        <f t="shared" si="38"/>
        <v>web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9"/>
        <v>52</v>
      </c>
      <c r="G584" t="s">
        <v>14</v>
      </c>
      <c r="H584">
        <v>42</v>
      </c>
      <c r="I584" s="4">
        <f t="shared" si="3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7"/>
        <v>games</v>
      </c>
      <c r="R584" t="str">
        <f t="shared" si="38"/>
        <v>video games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9"/>
        <v>322</v>
      </c>
      <c r="G585" t="s">
        <v>20</v>
      </c>
      <c r="H585">
        <v>909</v>
      </c>
      <c r="I585" s="4">
        <f t="shared" si="3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7"/>
        <v>film &amp; video</v>
      </c>
      <c r="R585" t="str">
        <f t="shared" si="38"/>
        <v>documentary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9"/>
        <v>120</v>
      </c>
      <c r="G586" t="s">
        <v>20</v>
      </c>
      <c r="H586">
        <v>1613</v>
      </c>
      <c r="I586" s="4">
        <f t="shared" si="3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7"/>
        <v>technology</v>
      </c>
      <c r="R586" t="str">
        <f t="shared" si="38"/>
        <v>web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9"/>
        <v>147</v>
      </c>
      <c r="G587" t="s">
        <v>20</v>
      </c>
      <c r="H587">
        <v>136</v>
      </c>
      <c r="I587" s="4">
        <f t="shared" si="3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7"/>
        <v>publishing</v>
      </c>
      <c r="R587" t="str">
        <f t="shared" si="38"/>
        <v>translations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9"/>
        <v>951</v>
      </c>
      <c r="G588" t="s">
        <v>20</v>
      </c>
      <c r="H588">
        <v>130</v>
      </c>
      <c r="I588" s="4">
        <f t="shared" si="3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7"/>
        <v>music</v>
      </c>
      <c r="R588" t="str">
        <f t="shared" si="38"/>
        <v>rock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9"/>
        <v>73</v>
      </c>
      <c r="G589" t="s">
        <v>14</v>
      </c>
      <c r="H589">
        <v>156</v>
      </c>
      <c r="I589" s="4">
        <f t="shared" si="3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7"/>
        <v>food</v>
      </c>
      <c r="R589" t="str">
        <f t="shared" si="38"/>
        <v>food trucks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9"/>
        <v>79</v>
      </c>
      <c r="G590" t="s">
        <v>14</v>
      </c>
      <c r="H590">
        <v>1368</v>
      </c>
      <c r="I590" s="4">
        <f t="shared" si="3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7"/>
        <v>theater</v>
      </c>
      <c r="R590" t="str">
        <f t="shared" si="38"/>
        <v>plays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9"/>
        <v>65</v>
      </c>
      <c r="G591" t="s">
        <v>14</v>
      </c>
      <c r="H591">
        <v>102</v>
      </c>
      <c r="I591" s="4">
        <f t="shared" si="3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7"/>
        <v>film &amp; video</v>
      </c>
      <c r="R591" t="str">
        <f t="shared" si="38"/>
        <v>documentary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9"/>
        <v>82</v>
      </c>
      <c r="G592" t="s">
        <v>14</v>
      </c>
      <c r="H592">
        <v>86</v>
      </c>
      <c r="I592" s="4">
        <f t="shared" si="3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7"/>
        <v>publishing</v>
      </c>
      <c r="R592" t="str">
        <f t="shared" si="38"/>
        <v>radio &amp; podcasts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9"/>
        <v>1038</v>
      </c>
      <c r="G593" t="s">
        <v>20</v>
      </c>
      <c r="H593">
        <v>102</v>
      </c>
      <c r="I593" s="4">
        <f t="shared" si="3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7"/>
        <v>games</v>
      </c>
      <c r="R593" t="str">
        <f t="shared" si="38"/>
        <v>video games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9"/>
        <v>13</v>
      </c>
      <c r="G594" t="s">
        <v>14</v>
      </c>
      <c r="H594">
        <v>253</v>
      </c>
      <c r="I594" s="4">
        <f t="shared" si="3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7"/>
        <v>theater</v>
      </c>
      <c r="R594" t="str">
        <f t="shared" si="38"/>
        <v>plays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9"/>
        <v>155</v>
      </c>
      <c r="G595" t="s">
        <v>20</v>
      </c>
      <c r="H595">
        <v>4006</v>
      </c>
      <c r="I595" s="4">
        <f t="shared" si="3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7"/>
        <v>film &amp; video</v>
      </c>
      <c r="R595" t="str">
        <f t="shared" si="38"/>
        <v>animation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9"/>
        <v>7</v>
      </c>
      <c r="G596" t="s">
        <v>14</v>
      </c>
      <c r="H596">
        <v>157</v>
      </c>
      <c r="I596" s="4">
        <f t="shared" si="3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7"/>
        <v>theater</v>
      </c>
      <c r="R596" t="str">
        <f t="shared" si="38"/>
        <v>plays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9"/>
        <v>209</v>
      </c>
      <c r="G597" t="s">
        <v>20</v>
      </c>
      <c r="H597">
        <v>1629</v>
      </c>
      <c r="I597" s="4">
        <f t="shared" si="3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7"/>
        <v>theater</v>
      </c>
      <c r="R597" t="str">
        <f t="shared" si="38"/>
        <v>plays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9"/>
        <v>100</v>
      </c>
      <c r="G598" t="s">
        <v>14</v>
      </c>
      <c r="H598">
        <v>183</v>
      </c>
      <c r="I598" s="4">
        <f t="shared" si="3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7"/>
        <v>film &amp; video</v>
      </c>
      <c r="R598" t="str">
        <f t="shared" si="38"/>
        <v>drama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9"/>
        <v>202</v>
      </c>
      <c r="G599" t="s">
        <v>20</v>
      </c>
      <c r="H599">
        <v>2188</v>
      </c>
      <c r="I599" s="4">
        <f t="shared" si="3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7"/>
        <v>theater</v>
      </c>
      <c r="R599" t="str">
        <f t="shared" si="38"/>
        <v>plays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9"/>
        <v>162</v>
      </c>
      <c r="G600" t="s">
        <v>20</v>
      </c>
      <c r="H600">
        <v>2409</v>
      </c>
      <c r="I600" s="4">
        <f t="shared" si="3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7"/>
        <v>music</v>
      </c>
      <c r="R600" t="str">
        <f t="shared" si="38"/>
        <v>rock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9"/>
        <v>4</v>
      </c>
      <c r="G601" t="s">
        <v>14</v>
      </c>
      <c r="H601">
        <v>82</v>
      </c>
      <c r="I601" s="4">
        <f t="shared" si="3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7"/>
        <v>film &amp; video</v>
      </c>
      <c r="R601" t="str">
        <f t="shared" si="38"/>
        <v>documentary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9"/>
        <v>5</v>
      </c>
      <c r="G602" t="s">
        <v>14</v>
      </c>
      <c r="H602">
        <v>1</v>
      </c>
      <c r="I602" s="4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7"/>
        <v>food</v>
      </c>
      <c r="R602" t="str">
        <f t="shared" si="38"/>
        <v>food trucks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9"/>
        <v>207</v>
      </c>
      <c r="G603" t="s">
        <v>20</v>
      </c>
      <c r="H603">
        <v>194</v>
      </c>
      <c r="I603" s="4">
        <f t="shared" si="3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7"/>
        <v>technology</v>
      </c>
      <c r="R603" t="str">
        <f t="shared" si="38"/>
        <v>wearables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9"/>
        <v>128</v>
      </c>
      <c r="G604" t="s">
        <v>20</v>
      </c>
      <c r="H604">
        <v>1140</v>
      </c>
      <c r="I604" s="4">
        <f t="shared" si="3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7"/>
        <v>theater</v>
      </c>
      <c r="R604" t="str">
        <f t="shared" si="38"/>
        <v>plays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9"/>
        <v>120</v>
      </c>
      <c r="G605" t="s">
        <v>20</v>
      </c>
      <c r="H605">
        <v>102</v>
      </c>
      <c r="I605" s="4">
        <f t="shared" si="3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7"/>
        <v>theater</v>
      </c>
      <c r="R605" t="str">
        <f t="shared" si="38"/>
        <v>plays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9"/>
        <v>171</v>
      </c>
      <c r="G606" t="s">
        <v>20</v>
      </c>
      <c r="H606">
        <v>2857</v>
      </c>
      <c r="I606" s="4">
        <f t="shared" si="3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7"/>
        <v>theater</v>
      </c>
      <c r="R606" t="str">
        <f t="shared" si="38"/>
        <v>plays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9"/>
        <v>187</v>
      </c>
      <c r="G607" t="s">
        <v>20</v>
      </c>
      <c r="H607">
        <v>107</v>
      </c>
      <c r="I607" s="4">
        <f t="shared" si="3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7"/>
        <v>publishing</v>
      </c>
      <c r="R607" t="str">
        <f t="shared" si="38"/>
        <v>nonfiction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9"/>
        <v>188</v>
      </c>
      <c r="G608" t="s">
        <v>20</v>
      </c>
      <c r="H608">
        <v>160</v>
      </c>
      <c r="I608" s="4">
        <f t="shared" si="36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7"/>
        <v>music</v>
      </c>
      <c r="R608" t="str">
        <f t="shared" si="38"/>
        <v>rock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9"/>
        <v>131</v>
      </c>
      <c r="G609" t="s">
        <v>20</v>
      </c>
      <c r="H609">
        <v>2230</v>
      </c>
      <c r="I609" s="4">
        <f t="shared" si="3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7"/>
        <v>food</v>
      </c>
      <c r="R609" t="str">
        <f t="shared" si="38"/>
        <v>food trucks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9"/>
        <v>284</v>
      </c>
      <c r="G610" t="s">
        <v>20</v>
      </c>
      <c r="H610">
        <v>316</v>
      </c>
      <c r="I610" s="4">
        <f t="shared" si="3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7"/>
        <v>music</v>
      </c>
      <c r="R610" t="str">
        <f t="shared" si="38"/>
        <v>jazz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9"/>
        <v>120</v>
      </c>
      <c r="G611" t="s">
        <v>20</v>
      </c>
      <c r="H611">
        <v>117</v>
      </c>
      <c r="I611" s="4">
        <f t="shared" si="3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7"/>
        <v>film &amp; video</v>
      </c>
      <c r="R611" t="str">
        <f t="shared" si="38"/>
        <v>science fiction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9"/>
        <v>419</v>
      </c>
      <c r="G612" t="s">
        <v>20</v>
      </c>
      <c r="H612">
        <v>6406</v>
      </c>
      <c r="I612" s="4">
        <f t="shared" si="3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7"/>
        <v>theater</v>
      </c>
      <c r="R612" t="str">
        <f t="shared" si="38"/>
        <v>plays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9"/>
        <v>14</v>
      </c>
      <c r="G613" t="s">
        <v>74</v>
      </c>
      <c r="H613">
        <v>15</v>
      </c>
      <c r="I613" s="4">
        <f t="shared" si="3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7"/>
        <v>theater</v>
      </c>
      <c r="R613" t="str">
        <f t="shared" si="38"/>
        <v>plays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9"/>
        <v>139</v>
      </c>
      <c r="G614" t="s">
        <v>20</v>
      </c>
      <c r="H614">
        <v>192</v>
      </c>
      <c r="I614" s="4">
        <f t="shared" si="3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7"/>
        <v>music</v>
      </c>
      <c r="R614" t="str">
        <f t="shared" si="38"/>
        <v>electric music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9"/>
        <v>174</v>
      </c>
      <c r="G615" t="s">
        <v>20</v>
      </c>
      <c r="H615">
        <v>26</v>
      </c>
      <c r="I615" s="4">
        <f t="shared" si="3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7"/>
        <v>theater</v>
      </c>
      <c r="R615" t="str">
        <f t="shared" si="38"/>
        <v>plays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9"/>
        <v>155</v>
      </c>
      <c r="G616" t="s">
        <v>20</v>
      </c>
      <c r="H616">
        <v>723</v>
      </c>
      <c r="I616" s="4">
        <f t="shared" si="3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7"/>
        <v>theater</v>
      </c>
      <c r="R616" t="str">
        <f t="shared" si="38"/>
        <v>plays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9"/>
        <v>170</v>
      </c>
      <c r="G617" t="s">
        <v>20</v>
      </c>
      <c r="H617">
        <v>170</v>
      </c>
      <c r="I617" s="4">
        <f t="shared" si="3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7"/>
        <v>theater</v>
      </c>
      <c r="R617" t="str">
        <f t="shared" si="38"/>
        <v>plays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9"/>
        <v>190</v>
      </c>
      <c r="G618" t="s">
        <v>20</v>
      </c>
      <c r="H618">
        <v>238</v>
      </c>
      <c r="I618" s="4">
        <f t="shared" si="3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7"/>
        <v>music</v>
      </c>
      <c r="R618" t="str">
        <f t="shared" si="38"/>
        <v>indie rock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9"/>
        <v>250</v>
      </c>
      <c r="G619" t="s">
        <v>20</v>
      </c>
      <c r="H619">
        <v>55</v>
      </c>
      <c r="I619" s="4">
        <f t="shared" si="3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7"/>
        <v>theater</v>
      </c>
      <c r="R619" t="str">
        <f t="shared" si="38"/>
        <v>plays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9"/>
        <v>49</v>
      </c>
      <c r="G620" t="s">
        <v>14</v>
      </c>
      <c r="H620">
        <v>1198</v>
      </c>
      <c r="I620" s="4">
        <f t="shared" si="3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7"/>
        <v>publishing</v>
      </c>
      <c r="R620" t="str">
        <f t="shared" si="38"/>
        <v>nonfiction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9"/>
        <v>28</v>
      </c>
      <c r="G621" t="s">
        <v>14</v>
      </c>
      <c r="H621">
        <v>648</v>
      </c>
      <c r="I621" s="4">
        <f t="shared" si="3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7"/>
        <v>theater</v>
      </c>
      <c r="R621" t="str">
        <f t="shared" si="38"/>
        <v>plays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9"/>
        <v>268</v>
      </c>
      <c r="G622" t="s">
        <v>20</v>
      </c>
      <c r="H622">
        <v>128</v>
      </c>
      <c r="I622" s="4">
        <f t="shared" si="3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7"/>
        <v>photography</v>
      </c>
      <c r="R622" t="str">
        <f t="shared" si="38"/>
        <v>photography books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9"/>
        <v>620</v>
      </c>
      <c r="G623" t="s">
        <v>20</v>
      </c>
      <c r="H623">
        <v>2144</v>
      </c>
      <c r="I623" s="4">
        <f t="shared" si="3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7"/>
        <v>theater</v>
      </c>
      <c r="R623" t="str">
        <f t="shared" si="38"/>
        <v>plays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9"/>
        <v>3</v>
      </c>
      <c r="G624" t="s">
        <v>14</v>
      </c>
      <c r="H624">
        <v>64</v>
      </c>
      <c r="I624" s="4">
        <f t="shared" si="36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7"/>
        <v>music</v>
      </c>
      <c r="R624" t="str">
        <f t="shared" si="38"/>
        <v>indie rock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9"/>
        <v>160</v>
      </c>
      <c r="G625" t="s">
        <v>20</v>
      </c>
      <c r="H625">
        <v>2693</v>
      </c>
      <c r="I625" s="4">
        <f t="shared" si="3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7"/>
        <v>theater</v>
      </c>
      <c r="R625" t="str">
        <f t="shared" si="38"/>
        <v>plays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9"/>
        <v>279</v>
      </c>
      <c r="G626" t="s">
        <v>20</v>
      </c>
      <c r="H626">
        <v>432</v>
      </c>
      <c r="I626" s="4">
        <f t="shared" si="3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7"/>
        <v>photography</v>
      </c>
      <c r="R626" t="str">
        <f t="shared" si="38"/>
        <v>photography books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9"/>
        <v>77</v>
      </c>
      <c r="G627" t="s">
        <v>14</v>
      </c>
      <c r="H627">
        <v>62</v>
      </c>
      <c r="I627" s="4">
        <f t="shared" si="3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7"/>
        <v>theater</v>
      </c>
      <c r="R627" t="str">
        <f t="shared" si="38"/>
        <v>plays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9"/>
        <v>206</v>
      </c>
      <c r="G628" t="s">
        <v>20</v>
      </c>
      <c r="H628">
        <v>189</v>
      </c>
      <c r="I628" s="4">
        <f t="shared" si="3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7"/>
        <v>theater</v>
      </c>
      <c r="R628" t="str">
        <f t="shared" si="38"/>
        <v>plays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9"/>
        <v>694</v>
      </c>
      <c r="G629" t="s">
        <v>20</v>
      </c>
      <c r="H629">
        <v>154</v>
      </c>
      <c r="I629" s="4">
        <f t="shared" si="3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7"/>
        <v>food</v>
      </c>
      <c r="R629" t="str">
        <f t="shared" si="38"/>
        <v>food trucks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9"/>
        <v>152</v>
      </c>
      <c r="G630" t="s">
        <v>20</v>
      </c>
      <c r="H630">
        <v>96</v>
      </c>
      <c r="I630" s="4">
        <f t="shared" si="3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7"/>
        <v>music</v>
      </c>
      <c r="R630" t="str">
        <f t="shared" si="38"/>
        <v>indie rock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9"/>
        <v>65</v>
      </c>
      <c r="G631" t="s">
        <v>14</v>
      </c>
      <c r="H631">
        <v>750</v>
      </c>
      <c r="I631" s="4">
        <f t="shared" si="3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7"/>
        <v>theater</v>
      </c>
      <c r="R631" t="str">
        <f t="shared" si="38"/>
        <v>plays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9"/>
        <v>63</v>
      </c>
      <c r="G632" t="s">
        <v>74</v>
      </c>
      <c r="H632">
        <v>87</v>
      </c>
      <c r="I632" s="4">
        <f t="shared" si="3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7"/>
        <v>theater</v>
      </c>
      <c r="R632" t="str">
        <f t="shared" si="38"/>
        <v>plays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9"/>
        <v>310</v>
      </c>
      <c r="G633" t="s">
        <v>20</v>
      </c>
      <c r="H633">
        <v>3063</v>
      </c>
      <c r="I633" s="4">
        <f t="shared" si="3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7"/>
        <v>theater</v>
      </c>
      <c r="R633" t="str">
        <f t="shared" si="38"/>
        <v>plays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9"/>
        <v>43</v>
      </c>
      <c r="G634" t="s">
        <v>47</v>
      </c>
      <c r="H634">
        <v>278</v>
      </c>
      <c r="I634" s="4">
        <f t="shared" si="3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7"/>
        <v>theater</v>
      </c>
      <c r="R634" t="str">
        <f t="shared" si="38"/>
        <v>plays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9"/>
        <v>83</v>
      </c>
      <c r="G635" t="s">
        <v>14</v>
      </c>
      <c r="H635">
        <v>105</v>
      </c>
      <c r="I635" s="4">
        <f t="shared" si="3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7"/>
        <v>film &amp; video</v>
      </c>
      <c r="R635" t="str">
        <f t="shared" si="38"/>
        <v>animation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9"/>
        <v>79</v>
      </c>
      <c r="G636" t="s">
        <v>74</v>
      </c>
      <c r="H636">
        <v>1658</v>
      </c>
      <c r="I636" s="4">
        <f t="shared" si="3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7"/>
        <v>film &amp; video</v>
      </c>
      <c r="R636" t="str">
        <f t="shared" si="38"/>
        <v>television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9"/>
        <v>114</v>
      </c>
      <c r="G637" t="s">
        <v>20</v>
      </c>
      <c r="H637">
        <v>2266</v>
      </c>
      <c r="I637" s="4">
        <f t="shared" si="3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7"/>
        <v>film &amp; video</v>
      </c>
      <c r="R637" t="str">
        <f t="shared" si="38"/>
        <v>television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9"/>
        <v>65</v>
      </c>
      <c r="G638" t="s">
        <v>14</v>
      </c>
      <c r="H638">
        <v>2604</v>
      </c>
      <c r="I638" s="4">
        <f t="shared" si="3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7"/>
        <v>film &amp; video</v>
      </c>
      <c r="R638" t="str">
        <f t="shared" si="38"/>
        <v>animation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9"/>
        <v>79</v>
      </c>
      <c r="G639" t="s">
        <v>14</v>
      </c>
      <c r="H639">
        <v>65</v>
      </c>
      <c r="I639" s="4">
        <f t="shared" si="3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7"/>
        <v>theater</v>
      </c>
      <c r="R639" t="str">
        <f t="shared" si="38"/>
        <v>plays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9"/>
        <v>11</v>
      </c>
      <c r="G640" t="s">
        <v>14</v>
      </c>
      <c r="H640">
        <v>94</v>
      </c>
      <c r="I640" s="4">
        <f t="shared" si="3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7"/>
        <v>theater</v>
      </c>
      <c r="R640" t="str">
        <f t="shared" si="38"/>
        <v>plays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9"/>
        <v>56</v>
      </c>
      <c r="G641" t="s">
        <v>47</v>
      </c>
      <c r="H641">
        <v>45</v>
      </c>
      <c r="I641" s="4">
        <f t="shared" si="3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7"/>
        <v>film &amp; video</v>
      </c>
      <c r="R641" t="str">
        <f t="shared" si="38"/>
        <v>drama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9"/>
        <v>17</v>
      </c>
      <c r="G642" t="s">
        <v>14</v>
      </c>
      <c r="H642">
        <v>257</v>
      </c>
      <c r="I642" s="4">
        <f t="shared" si="3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7"/>
        <v>theater</v>
      </c>
      <c r="R642" t="str">
        <f t="shared" si="38"/>
        <v>plays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39"/>
        <v>120</v>
      </c>
      <c r="G643" t="s">
        <v>20</v>
      </c>
      <c r="H643">
        <v>194</v>
      </c>
      <c r="I643" s="4">
        <f t="shared" ref="I643:I706" si="40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1">LEFT(P643,SEARCH("/",P643)-1)</f>
        <v>theater</v>
      </c>
      <c r="R643" t="str">
        <f t="shared" ref="R643:R706" si="42">RIGHT(P643,LEN(P643)-SEARCH("/",P643))</f>
        <v>plays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ref="F644:F707" si="43">ROUND(((E644/D644)*100),0)</f>
        <v>145</v>
      </c>
      <c r="G644" t="s">
        <v>20</v>
      </c>
      <c r="H644">
        <v>129</v>
      </c>
      <c r="I644" s="4">
        <f t="shared" si="4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1"/>
        <v>technology</v>
      </c>
      <c r="R644" t="str">
        <f t="shared" si="42"/>
        <v>wearables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3"/>
        <v>221</v>
      </c>
      <c r="G645" t="s">
        <v>20</v>
      </c>
      <c r="H645">
        <v>375</v>
      </c>
      <c r="I645" s="4">
        <f t="shared" si="4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1"/>
        <v>theater</v>
      </c>
      <c r="R645" t="str">
        <f t="shared" si="42"/>
        <v>plays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3"/>
        <v>48</v>
      </c>
      <c r="G646" t="s">
        <v>14</v>
      </c>
      <c r="H646">
        <v>2928</v>
      </c>
      <c r="I646" s="4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1"/>
        <v>theater</v>
      </c>
      <c r="R646" t="str">
        <f t="shared" si="42"/>
        <v>plays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3"/>
        <v>93</v>
      </c>
      <c r="G647" t="s">
        <v>14</v>
      </c>
      <c r="H647">
        <v>4697</v>
      </c>
      <c r="I647" s="4">
        <f t="shared" si="4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1"/>
        <v>music</v>
      </c>
      <c r="R647" t="str">
        <f t="shared" si="42"/>
        <v>rock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3"/>
        <v>89</v>
      </c>
      <c r="G648" t="s">
        <v>14</v>
      </c>
      <c r="H648">
        <v>2915</v>
      </c>
      <c r="I648" s="4">
        <f t="shared" si="4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1"/>
        <v>games</v>
      </c>
      <c r="R648" t="str">
        <f t="shared" si="42"/>
        <v>video games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3"/>
        <v>41</v>
      </c>
      <c r="G649" t="s">
        <v>14</v>
      </c>
      <c r="H649">
        <v>18</v>
      </c>
      <c r="I649" s="4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1"/>
        <v>publishing</v>
      </c>
      <c r="R649" t="str">
        <f t="shared" si="42"/>
        <v>translations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3"/>
        <v>63</v>
      </c>
      <c r="G650" t="s">
        <v>74</v>
      </c>
      <c r="H650">
        <v>723</v>
      </c>
      <c r="I650" s="4">
        <f t="shared" si="4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1"/>
        <v>food</v>
      </c>
      <c r="R650" t="str">
        <f t="shared" si="42"/>
        <v>food trucks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3"/>
        <v>48</v>
      </c>
      <c r="G651" t="s">
        <v>14</v>
      </c>
      <c r="H651">
        <v>602</v>
      </c>
      <c r="I651" s="4">
        <f t="shared" si="4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1"/>
        <v>theater</v>
      </c>
      <c r="R651" t="str">
        <f t="shared" si="42"/>
        <v>plays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3"/>
        <v>2</v>
      </c>
      <c r="G652" t="s">
        <v>14</v>
      </c>
      <c r="H652">
        <v>1</v>
      </c>
      <c r="I652" s="4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1"/>
        <v>music</v>
      </c>
      <c r="R652" t="str">
        <f t="shared" si="42"/>
        <v>jazz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3"/>
        <v>88</v>
      </c>
      <c r="G653" t="s">
        <v>14</v>
      </c>
      <c r="H653">
        <v>3868</v>
      </c>
      <c r="I653" s="4">
        <f t="shared" si="4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1"/>
        <v>film &amp; video</v>
      </c>
      <c r="R653" t="str">
        <f t="shared" si="42"/>
        <v>shorts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3"/>
        <v>127</v>
      </c>
      <c r="G654" t="s">
        <v>20</v>
      </c>
      <c r="H654">
        <v>409</v>
      </c>
      <c r="I654" s="4">
        <f t="shared" si="4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1"/>
        <v>technology</v>
      </c>
      <c r="R654" t="str">
        <f t="shared" si="42"/>
        <v>web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3"/>
        <v>2339</v>
      </c>
      <c r="G655" t="s">
        <v>20</v>
      </c>
      <c r="H655">
        <v>234</v>
      </c>
      <c r="I655" s="4">
        <f t="shared" si="4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1"/>
        <v>technology</v>
      </c>
      <c r="R655" t="str">
        <f t="shared" si="42"/>
        <v>web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3"/>
        <v>508</v>
      </c>
      <c r="G656" t="s">
        <v>20</v>
      </c>
      <c r="H656">
        <v>3016</v>
      </c>
      <c r="I656" s="4">
        <f t="shared" si="4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1"/>
        <v>music</v>
      </c>
      <c r="R656" t="str">
        <f t="shared" si="42"/>
        <v>metal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3"/>
        <v>191</v>
      </c>
      <c r="G657" t="s">
        <v>20</v>
      </c>
      <c r="H657">
        <v>264</v>
      </c>
      <c r="I657" s="4">
        <f t="shared" si="4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1"/>
        <v>photography</v>
      </c>
      <c r="R657" t="str">
        <f t="shared" si="42"/>
        <v>photography books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3"/>
        <v>42</v>
      </c>
      <c r="G658" t="s">
        <v>14</v>
      </c>
      <c r="H658">
        <v>504</v>
      </c>
      <c r="I658" s="4">
        <f t="shared" si="4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1"/>
        <v>food</v>
      </c>
      <c r="R658" t="str">
        <f t="shared" si="42"/>
        <v>food trucks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3"/>
        <v>8</v>
      </c>
      <c r="G659" t="s">
        <v>14</v>
      </c>
      <c r="H659">
        <v>14</v>
      </c>
      <c r="I659" s="4">
        <f t="shared" si="4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1"/>
        <v>film &amp; video</v>
      </c>
      <c r="R659" t="str">
        <f t="shared" si="42"/>
        <v>science fiction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3"/>
        <v>60</v>
      </c>
      <c r="G660" t="s">
        <v>74</v>
      </c>
      <c r="H660">
        <v>390</v>
      </c>
      <c r="I660" s="4">
        <f t="shared" si="4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1"/>
        <v>music</v>
      </c>
      <c r="R660" t="str">
        <f t="shared" si="42"/>
        <v>rock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3"/>
        <v>47</v>
      </c>
      <c r="G661" t="s">
        <v>14</v>
      </c>
      <c r="H661">
        <v>750</v>
      </c>
      <c r="I661" s="4">
        <f t="shared" si="4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1"/>
        <v>film &amp; video</v>
      </c>
      <c r="R661" t="str">
        <f t="shared" si="42"/>
        <v>documentary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3"/>
        <v>82</v>
      </c>
      <c r="G662" t="s">
        <v>14</v>
      </c>
      <c r="H662">
        <v>77</v>
      </c>
      <c r="I662" s="4">
        <f t="shared" si="4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1"/>
        <v>theater</v>
      </c>
      <c r="R662" t="str">
        <f t="shared" si="42"/>
        <v>plays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3"/>
        <v>54</v>
      </c>
      <c r="G663" t="s">
        <v>14</v>
      </c>
      <c r="H663">
        <v>752</v>
      </c>
      <c r="I663" s="4">
        <f t="shared" si="4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1"/>
        <v>music</v>
      </c>
      <c r="R663" t="str">
        <f t="shared" si="42"/>
        <v>jazz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3"/>
        <v>98</v>
      </c>
      <c r="G664" t="s">
        <v>14</v>
      </c>
      <c r="H664">
        <v>131</v>
      </c>
      <c r="I664" s="4">
        <f t="shared" si="4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1"/>
        <v>theater</v>
      </c>
      <c r="R664" t="str">
        <f t="shared" si="42"/>
        <v>plays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3"/>
        <v>77</v>
      </c>
      <c r="G665" t="s">
        <v>14</v>
      </c>
      <c r="H665">
        <v>87</v>
      </c>
      <c r="I665" s="4">
        <f t="shared" si="4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1"/>
        <v>theater</v>
      </c>
      <c r="R665" t="str">
        <f t="shared" si="42"/>
        <v>plays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3"/>
        <v>33</v>
      </c>
      <c r="G666" t="s">
        <v>14</v>
      </c>
      <c r="H666">
        <v>1063</v>
      </c>
      <c r="I666" s="4">
        <f t="shared" si="4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1"/>
        <v>music</v>
      </c>
      <c r="R666" t="str">
        <f t="shared" si="42"/>
        <v>jazz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3"/>
        <v>240</v>
      </c>
      <c r="G667" t="s">
        <v>20</v>
      </c>
      <c r="H667">
        <v>272</v>
      </c>
      <c r="I667" s="4">
        <f t="shared" si="4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1"/>
        <v>film &amp; video</v>
      </c>
      <c r="R667" t="str">
        <f t="shared" si="42"/>
        <v>documentary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3"/>
        <v>64</v>
      </c>
      <c r="G668" t="s">
        <v>74</v>
      </c>
      <c r="H668">
        <v>25</v>
      </c>
      <c r="I668" s="4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1"/>
        <v>theater</v>
      </c>
      <c r="R668" t="str">
        <f t="shared" si="42"/>
        <v>plays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3"/>
        <v>176</v>
      </c>
      <c r="G669" t="s">
        <v>20</v>
      </c>
      <c r="H669">
        <v>419</v>
      </c>
      <c r="I669" s="4">
        <f t="shared" si="4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1"/>
        <v>journalism</v>
      </c>
      <c r="R669" t="str">
        <f t="shared" si="42"/>
        <v>audio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3"/>
        <v>20</v>
      </c>
      <c r="G670" t="s">
        <v>14</v>
      </c>
      <c r="H670">
        <v>76</v>
      </c>
      <c r="I670" s="4">
        <f t="shared" si="4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1"/>
        <v>theater</v>
      </c>
      <c r="R670" t="str">
        <f t="shared" si="42"/>
        <v>plays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3"/>
        <v>359</v>
      </c>
      <c r="G671" t="s">
        <v>20</v>
      </c>
      <c r="H671">
        <v>1621</v>
      </c>
      <c r="I671" s="4">
        <f t="shared" si="4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1"/>
        <v>theater</v>
      </c>
      <c r="R671" t="str">
        <f t="shared" si="42"/>
        <v>plays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3"/>
        <v>469</v>
      </c>
      <c r="G672" t="s">
        <v>20</v>
      </c>
      <c r="H672">
        <v>1101</v>
      </c>
      <c r="I672" s="4">
        <f t="shared" si="4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1"/>
        <v>music</v>
      </c>
      <c r="R672" t="str">
        <f t="shared" si="42"/>
        <v>indie rock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3"/>
        <v>122</v>
      </c>
      <c r="G673" t="s">
        <v>20</v>
      </c>
      <c r="H673">
        <v>1073</v>
      </c>
      <c r="I673" s="4">
        <f t="shared" si="4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1"/>
        <v>theater</v>
      </c>
      <c r="R673" t="str">
        <f t="shared" si="42"/>
        <v>plays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3"/>
        <v>56</v>
      </c>
      <c r="G674" t="s">
        <v>14</v>
      </c>
      <c r="H674">
        <v>4428</v>
      </c>
      <c r="I674" s="4">
        <f t="shared" si="4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1"/>
        <v>theater</v>
      </c>
      <c r="R674" t="str">
        <f t="shared" si="42"/>
        <v>plays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3"/>
        <v>44</v>
      </c>
      <c r="G675" t="s">
        <v>14</v>
      </c>
      <c r="H675">
        <v>58</v>
      </c>
      <c r="I675" s="4">
        <f t="shared" si="4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1"/>
        <v>music</v>
      </c>
      <c r="R675" t="str">
        <f t="shared" si="42"/>
        <v>indie rock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3"/>
        <v>34</v>
      </c>
      <c r="G676" t="s">
        <v>74</v>
      </c>
      <c r="H676">
        <v>1218</v>
      </c>
      <c r="I676" s="4">
        <f t="shared" si="4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1"/>
        <v>photography</v>
      </c>
      <c r="R676" t="str">
        <f t="shared" si="42"/>
        <v>photography books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3"/>
        <v>123</v>
      </c>
      <c r="G677" t="s">
        <v>20</v>
      </c>
      <c r="H677">
        <v>331</v>
      </c>
      <c r="I677" s="4">
        <f t="shared" si="4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1"/>
        <v>journalism</v>
      </c>
      <c r="R677" t="str">
        <f t="shared" si="42"/>
        <v>audio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3"/>
        <v>190</v>
      </c>
      <c r="G678" t="s">
        <v>20</v>
      </c>
      <c r="H678">
        <v>1170</v>
      </c>
      <c r="I678" s="4">
        <f t="shared" si="4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1"/>
        <v>photography</v>
      </c>
      <c r="R678" t="str">
        <f t="shared" si="42"/>
        <v>photography books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3"/>
        <v>84</v>
      </c>
      <c r="G679" t="s">
        <v>14</v>
      </c>
      <c r="H679">
        <v>111</v>
      </c>
      <c r="I679" s="4">
        <f t="shared" si="4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1"/>
        <v>publishing</v>
      </c>
      <c r="R679" t="str">
        <f t="shared" si="42"/>
        <v>fiction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3"/>
        <v>18</v>
      </c>
      <c r="G680" t="s">
        <v>74</v>
      </c>
      <c r="H680">
        <v>215</v>
      </c>
      <c r="I680" s="4">
        <f t="shared" si="4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1"/>
        <v>film &amp; video</v>
      </c>
      <c r="R680" t="str">
        <f t="shared" si="42"/>
        <v>drama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3"/>
        <v>1037</v>
      </c>
      <c r="G681" t="s">
        <v>20</v>
      </c>
      <c r="H681">
        <v>363</v>
      </c>
      <c r="I681" s="4">
        <f t="shared" si="4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1"/>
        <v>food</v>
      </c>
      <c r="R681" t="str">
        <f t="shared" si="42"/>
        <v>food trucks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3"/>
        <v>97</v>
      </c>
      <c r="G682" t="s">
        <v>14</v>
      </c>
      <c r="H682">
        <v>2955</v>
      </c>
      <c r="I682" s="4">
        <f t="shared" si="4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1"/>
        <v>games</v>
      </c>
      <c r="R682" t="str">
        <f t="shared" si="42"/>
        <v>mobile games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3"/>
        <v>86</v>
      </c>
      <c r="G683" t="s">
        <v>14</v>
      </c>
      <c r="H683">
        <v>1657</v>
      </c>
      <c r="I683" s="4">
        <f t="shared" si="4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1"/>
        <v>theater</v>
      </c>
      <c r="R683" t="str">
        <f t="shared" si="42"/>
        <v>plays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3"/>
        <v>150</v>
      </c>
      <c r="G684" t="s">
        <v>20</v>
      </c>
      <c r="H684">
        <v>103</v>
      </c>
      <c r="I684" s="4">
        <f t="shared" si="4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1"/>
        <v>theater</v>
      </c>
      <c r="R684" t="str">
        <f t="shared" si="42"/>
        <v>plays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3"/>
        <v>358</v>
      </c>
      <c r="G685" t="s">
        <v>20</v>
      </c>
      <c r="H685">
        <v>147</v>
      </c>
      <c r="I685" s="4">
        <f t="shared" si="4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1"/>
        <v>theater</v>
      </c>
      <c r="R685" t="str">
        <f t="shared" si="42"/>
        <v>plays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3"/>
        <v>543</v>
      </c>
      <c r="G686" t="s">
        <v>20</v>
      </c>
      <c r="H686">
        <v>110</v>
      </c>
      <c r="I686" s="4">
        <f t="shared" si="4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1"/>
        <v>publishing</v>
      </c>
      <c r="R686" t="str">
        <f t="shared" si="42"/>
        <v>nonfiction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3"/>
        <v>68</v>
      </c>
      <c r="G687" t="s">
        <v>14</v>
      </c>
      <c r="H687">
        <v>926</v>
      </c>
      <c r="I687" s="4">
        <f t="shared" si="4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1"/>
        <v>theater</v>
      </c>
      <c r="R687" t="str">
        <f t="shared" si="42"/>
        <v>plays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3"/>
        <v>192</v>
      </c>
      <c r="G688" t="s">
        <v>20</v>
      </c>
      <c r="H688">
        <v>134</v>
      </c>
      <c r="I688" s="4">
        <f t="shared" si="4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1"/>
        <v>technology</v>
      </c>
      <c r="R688" t="str">
        <f t="shared" si="42"/>
        <v>wearables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3"/>
        <v>932</v>
      </c>
      <c r="G689" t="s">
        <v>20</v>
      </c>
      <c r="H689">
        <v>269</v>
      </c>
      <c r="I689" s="4">
        <f t="shared" si="4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1"/>
        <v>theater</v>
      </c>
      <c r="R689" t="str">
        <f t="shared" si="42"/>
        <v>plays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3"/>
        <v>429</v>
      </c>
      <c r="G690" t="s">
        <v>20</v>
      </c>
      <c r="H690">
        <v>175</v>
      </c>
      <c r="I690" s="4">
        <f t="shared" si="4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1"/>
        <v>film &amp; video</v>
      </c>
      <c r="R690" t="str">
        <f t="shared" si="42"/>
        <v>television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3"/>
        <v>101</v>
      </c>
      <c r="G691" t="s">
        <v>20</v>
      </c>
      <c r="H691">
        <v>69</v>
      </c>
      <c r="I691" s="4">
        <f t="shared" si="4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1"/>
        <v>technology</v>
      </c>
      <c r="R691" t="str">
        <f t="shared" si="42"/>
        <v>web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3"/>
        <v>227</v>
      </c>
      <c r="G692" t="s">
        <v>20</v>
      </c>
      <c r="H692">
        <v>190</v>
      </c>
      <c r="I692" s="4">
        <f t="shared" si="4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1"/>
        <v>film &amp; video</v>
      </c>
      <c r="R692" t="str">
        <f t="shared" si="42"/>
        <v>documentary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3"/>
        <v>142</v>
      </c>
      <c r="G693" t="s">
        <v>20</v>
      </c>
      <c r="H693">
        <v>237</v>
      </c>
      <c r="I693" s="4">
        <f t="shared" si="4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1"/>
        <v>film &amp; video</v>
      </c>
      <c r="R693" t="str">
        <f t="shared" si="42"/>
        <v>documentary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3"/>
        <v>91</v>
      </c>
      <c r="G694" t="s">
        <v>14</v>
      </c>
      <c r="H694">
        <v>77</v>
      </c>
      <c r="I694" s="4">
        <f t="shared" si="4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1"/>
        <v>music</v>
      </c>
      <c r="R694" t="str">
        <f t="shared" si="42"/>
        <v>rock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3"/>
        <v>64</v>
      </c>
      <c r="G695" t="s">
        <v>14</v>
      </c>
      <c r="H695">
        <v>1748</v>
      </c>
      <c r="I695" s="4">
        <f t="shared" si="4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1"/>
        <v>theater</v>
      </c>
      <c r="R695" t="str">
        <f t="shared" si="42"/>
        <v>plays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3"/>
        <v>84</v>
      </c>
      <c r="G696" t="s">
        <v>14</v>
      </c>
      <c r="H696">
        <v>79</v>
      </c>
      <c r="I696" s="4">
        <f t="shared" si="4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1"/>
        <v>theater</v>
      </c>
      <c r="R696" t="str">
        <f t="shared" si="42"/>
        <v>plays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3"/>
        <v>134</v>
      </c>
      <c r="G697" t="s">
        <v>20</v>
      </c>
      <c r="H697">
        <v>196</v>
      </c>
      <c r="I697" s="4">
        <f t="shared" si="4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1"/>
        <v>music</v>
      </c>
      <c r="R697" t="str">
        <f t="shared" si="42"/>
        <v>rock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3"/>
        <v>59</v>
      </c>
      <c r="G698" t="s">
        <v>14</v>
      </c>
      <c r="H698">
        <v>889</v>
      </c>
      <c r="I698" s="4">
        <f t="shared" si="4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1"/>
        <v>theater</v>
      </c>
      <c r="R698" t="str">
        <f t="shared" si="42"/>
        <v>plays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3"/>
        <v>153</v>
      </c>
      <c r="G699" t="s">
        <v>20</v>
      </c>
      <c r="H699">
        <v>7295</v>
      </c>
      <c r="I699" s="4">
        <f t="shared" si="4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1"/>
        <v>music</v>
      </c>
      <c r="R699" t="str">
        <f t="shared" si="42"/>
        <v>electric music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3"/>
        <v>447</v>
      </c>
      <c r="G700" t="s">
        <v>20</v>
      </c>
      <c r="H700">
        <v>2893</v>
      </c>
      <c r="I700" s="4">
        <f t="shared" si="4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1"/>
        <v>technology</v>
      </c>
      <c r="R700" t="str">
        <f t="shared" si="42"/>
        <v>wearables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3"/>
        <v>84</v>
      </c>
      <c r="G701" t="s">
        <v>14</v>
      </c>
      <c r="H701">
        <v>56</v>
      </c>
      <c r="I701" s="4">
        <f t="shared" si="4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1"/>
        <v>film &amp; video</v>
      </c>
      <c r="R701" t="str">
        <f t="shared" si="42"/>
        <v>drama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3"/>
        <v>3</v>
      </c>
      <c r="G702" t="s">
        <v>14</v>
      </c>
      <c r="H702">
        <v>1</v>
      </c>
      <c r="I702" s="4">
        <f t="shared" si="40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1"/>
        <v>technology</v>
      </c>
      <c r="R702" t="str">
        <f t="shared" si="42"/>
        <v>wearables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3"/>
        <v>175</v>
      </c>
      <c r="G703" t="s">
        <v>20</v>
      </c>
      <c r="H703">
        <v>820</v>
      </c>
      <c r="I703" s="4">
        <f t="shared" si="4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1"/>
        <v>theater</v>
      </c>
      <c r="R703" t="str">
        <f t="shared" si="42"/>
        <v>plays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3"/>
        <v>54</v>
      </c>
      <c r="G704" t="s">
        <v>14</v>
      </c>
      <c r="H704">
        <v>83</v>
      </c>
      <c r="I704" s="4">
        <f t="shared" si="4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1"/>
        <v>technology</v>
      </c>
      <c r="R704" t="str">
        <f t="shared" si="42"/>
        <v>wearables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3"/>
        <v>312</v>
      </c>
      <c r="G705" t="s">
        <v>20</v>
      </c>
      <c r="H705">
        <v>2038</v>
      </c>
      <c r="I705" s="4">
        <f t="shared" si="4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1"/>
        <v>publishing</v>
      </c>
      <c r="R705" t="str">
        <f t="shared" si="42"/>
        <v>translations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3"/>
        <v>123</v>
      </c>
      <c r="G706" t="s">
        <v>20</v>
      </c>
      <c r="H706">
        <v>116</v>
      </c>
      <c r="I706" s="4">
        <f t="shared" si="4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1"/>
        <v>film &amp; video</v>
      </c>
      <c r="R706" t="str">
        <f t="shared" si="42"/>
        <v>animation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3"/>
        <v>99</v>
      </c>
      <c r="G707" t="s">
        <v>14</v>
      </c>
      <c r="H707">
        <v>2025</v>
      </c>
      <c r="I707" s="4">
        <f t="shared" ref="I707:I770" si="44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5">LEFT(P707,SEARCH("/",P707)-1)</f>
        <v>publishing</v>
      </c>
      <c r="R707" t="str">
        <f t="shared" ref="R707:R770" si="46">RIGHT(P707,LEN(P707)-SEARCH("/",P707))</f>
        <v>nonfiction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ref="F708:F771" si="47">ROUND(((E708/D708)*100),0)</f>
        <v>128</v>
      </c>
      <c r="G708" t="s">
        <v>20</v>
      </c>
      <c r="H708">
        <v>1345</v>
      </c>
      <c r="I708" s="4">
        <f t="shared" si="4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5"/>
        <v>technology</v>
      </c>
      <c r="R708" t="str">
        <f t="shared" si="46"/>
        <v>web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7"/>
        <v>159</v>
      </c>
      <c r="G709" t="s">
        <v>20</v>
      </c>
      <c r="H709">
        <v>168</v>
      </c>
      <c r="I709" s="4">
        <f t="shared" si="4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5"/>
        <v>film &amp; video</v>
      </c>
      <c r="R709" t="str">
        <f t="shared" si="46"/>
        <v>drama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7"/>
        <v>707</v>
      </c>
      <c r="G710" t="s">
        <v>20</v>
      </c>
      <c r="H710">
        <v>137</v>
      </c>
      <c r="I710" s="4">
        <f t="shared" si="4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5"/>
        <v>theater</v>
      </c>
      <c r="R710" t="str">
        <f t="shared" si="46"/>
        <v>plays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7"/>
        <v>142</v>
      </c>
      <c r="G711" t="s">
        <v>20</v>
      </c>
      <c r="H711">
        <v>186</v>
      </c>
      <c r="I711" s="4">
        <f t="shared" si="4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5"/>
        <v>theater</v>
      </c>
      <c r="R711" t="str">
        <f t="shared" si="46"/>
        <v>plays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7"/>
        <v>148</v>
      </c>
      <c r="G712" t="s">
        <v>20</v>
      </c>
      <c r="H712">
        <v>125</v>
      </c>
      <c r="I712" s="4">
        <f t="shared" si="4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5"/>
        <v>theater</v>
      </c>
      <c r="R712" t="str">
        <f t="shared" si="46"/>
        <v>plays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7"/>
        <v>20</v>
      </c>
      <c r="G713" t="s">
        <v>14</v>
      </c>
      <c r="H713">
        <v>14</v>
      </c>
      <c r="I713" s="4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5"/>
        <v>theater</v>
      </c>
      <c r="R713" t="str">
        <f t="shared" si="46"/>
        <v>plays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7"/>
        <v>1841</v>
      </c>
      <c r="G714" t="s">
        <v>20</v>
      </c>
      <c r="H714">
        <v>202</v>
      </c>
      <c r="I714" s="4">
        <f t="shared" si="4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5"/>
        <v>theater</v>
      </c>
      <c r="R714" t="str">
        <f t="shared" si="46"/>
        <v>plays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7"/>
        <v>162</v>
      </c>
      <c r="G715" t="s">
        <v>20</v>
      </c>
      <c r="H715">
        <v>103</v>
      </c>
      <c r="I715" s="4">
        <f t="shared" si="4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5"/>
        <v>publishing</v>
      </c>
      <c r="R715" t="str">
        <f t="shared" si="46"/>
        <v>radio &amp; podcasts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7"/>
        <v>473</v>
      </c>
      <c r="G716" t="s">
        <v>20</v>
      </c>
      <c r="H716">
        <v>1785</v>
      </c>
      <c r="I716" s="4">
        <f t="shared" si="4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5"/>
        <v>music</v>
      </c>
      <c r="R716" t="str">
        <f t="shared" si="46"/>
        <v>rock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7"/>
        <v>24</v>
      </c>
      <c r="G717" t="s">
        <v>14</v>
      </c>
      <c r="H717">
        <v>656</v>
      </c>
      <c r="I717" s="4">
        <f t="shared" si="4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5"/>
        <v>games</v>
      </c>
      <c r="R717" t="str">
        <f t="shared" si="46"/>
        <v>mobile games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7"/>
        <v>518</v>
      </c>
      <c r="G718" t="s">
        <v>20</v>
      </c>
      <c r="H718">
        <v>157</v>
      </c>
      <c r="I718" s="4">
        <f t="shared" si="4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5"/>
        <v>theater</v>
      </c>
      <c r="R718" t="str">
        <f t="shared" si="46"/>
        <v>plays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7"/>
        <v>248</v>
      </c>
      <c r="G719" t="s">
        <v>20</v>
      </c>
      <c r="H719">
        <v>555</v>
      </c>
      <c r="I719" s="4">
        <f t="shared" si="4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5"/>
        <v>film &amp; video</v>
      </c>
      <c r="R719" t="str">
        <f t="shared" si="46"/>
        <v>documentary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7"/>
        <v>100</v>
      </c>
      <c r="G720" t="s">
        <v>20</v>
      </c>
      <c r="H720">
        <v>297</v>
      </c>
      <c r="I720" s="4">
        <f t="shared" si="4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5"/>
        <v>technology</v>
      </c>
      <c r="R720" t="str">
        <f t="shared" si="46"/>
        <v>wearables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7"/>
        <v>153</v>
      </c>
      <c r="G721" t="s">
        <v>20</v>
      </c>
      <c r="H721">
        <v>123</v>
      </c>
      <c r="I721" s="4">
        <f t="shared" si="4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5"/>
        <v>publishing</v>
      </c>
      <c r="R721" t="str">
        <f t="shared" si="46"/>
        <v>fiction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7"/>
        <v>37</v>
      </c>
      <c r="G722" t="s">
        <v>74</v>
      </c>
      <c r="H722">
        <v>38</v>
      </c>
      <c r="I722" s="4">
        <f t="shared" si="4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5"/>
        <v>theater</v>
      </c>
      <c r="R722" t="str">
        <f t="shared" si="46"/>
        <v>plays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7"/>
        <v>4</v>
      </c>
      <c r="G723" t="s">
        <v>74</v>
      </c>
      <c r="H723">
        <v>60</v>
      </c>
      <c r="I723" s="4">
        <f t="shared" si="4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5"/>
        <v>music</v>
      </c>
      <c r="R723" t="str">
        <f t="shared" si="46"/>
        <v>rock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7"/>
        <v>157</v>
      </c>
      <c r="G724" t="s">
        <v>20</v>
      </c>
      <c r="H724">
        <v>3036</v>
      </c>
      <c r="I724" s="4">
        <f t="shared" si="4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5"/>
        <v>film &amp; video</v>
      </c>
      <c r="R724" t="str">
        <f t="shared" si="46"/>
        <v>documentary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7"/>
        <v>270</v>
      </c>
      <c r="G725" t="s">
        <v>20</v>
      </c>
      <c r="H725">
        <v>144</v>
      </c>
      <c r="I725" s="4">
        <f t="shared" si="4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5"/>
        <v>theater</v>
      </c>
      <c r="R725" t="str">
        <f t="shared" si="46"/>
        <v>plays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7"/>
        <v>134</v>
      </c>
      <c r="G726" t="s">
        <v>20</v>
      </c>
      <c r="H726">
        <v>121</v>
      </c>
      <c r="I726" s="4">
        <f t="shared" si="4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5"/>
        <v>theater</v>
      </c>
      <c r="R726" t="str">
        <f t="shared" si="46"/>
        <v>plays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7"/>
        <v>50</v>
      </c>
      <c r="G727" t="s">
        <v>14</v>
      </c>
      <c r="H727">
        <v>1596</v>
      </c>
      <c r="I727" s="4">
        <f t="shared" si="4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5"/>
        <v>games</v>
      </c>
      <c r="R727" t="str">
        <f t="shared" si="46"/>
        <v>mobile games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7"/>
        <v>89</v>
      </c>
      <c r="G728" t="s">
        <v>74</v>
      </c>
      <c r="H728">
        <v>524</v>
      </c>
      <c r="I728" s="4">
        <f t="shared" si="4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5"/>
        <v>theater</v>
      </c>
      <c r="R728" t="str">
        <f t="shared" si="46"/>
        <v>plays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7"/>
        <v>165</v>
      </c>
      <c r="G729" t="s">
        <v>20</v>
      </c>
      <c r="H729">
        <v>181</v>
      </c>
      <c r="I729" s="4">
        <f t="shared" si="4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5"/>
        <v>technology</v>
      </c>
      <c r="R729" t="str">
        <f t="shared" si="46"/>
        <v>web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7"/>
        <v>18</v>
      </c>
      <c r="G730" t="s">
        <v>14</v>
      </c>
      <c r="H730">
        <v>10</v>
      </c>
      <c r="I730" s="4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5"/>
        <v>theater</v>
      </c>
      <c r="R730" t="str">
        <f t="shared" si="46"/>
        <v>plays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7"/>
        <v>186</v>
      </c>
      <c r="G731" t="s">
        <v>20</v>
      </c>
      <c r="H731">
        <v>122</v>
      </c>
      <c r="I731" s="4">
        <f t="shared" si="4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5"/>
        <v>film &amp; video</v>
      </c>
      <c r="R731" t="str">
        <f t="shared" si="46"/>
        <v>drama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7"/>
        <v>413</v>
      </c>
      <c r="G732" t="s">
        <v>20</v>
      </c>
      <c r="H732">
        <v>1071</v>
      </c>
      <c r="I732" s="4">
        <f t="shared" si="4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5"/>
        <v>technology</v>
      </c>
      <c r="R732" t="str">
        <f t="shared" si="46"/>
        <v>wearables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7"/>
        <v>90</v>
      </c>
      <c r="G733" t="s">
        <v>74</v>
      </c>
      <c r="H733">
        <v>219</v>
      </c>
      <c r="I733" s="4">
        <f t="shared" si="4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5"/>
        <v>technology</v>
      </c>
      <c r="R733" t="str">
        <f t="shared" si="46"/>
        <v>web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7"/>
        <v>92</v>
      </c>
      <c r="G734" t="s">
        <v>14</v>
      </c>
      <c r="H734">
        <v>1121</v>
      </c>
      <c r="I734" s="4">
        <f t="shared" si="4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5"/>
        <v>music</v>
      </c>
      <c r="R734" t="str">
        <f t="shared" si="46"/>
        <v>rock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7"/>
        <v>527</v>
      </c>
      <c r="G735" t="s">
        <v>20</v>
      </c>
      <c r="H735">
        <v>980</v>
      </c>
      <c r="I735" s="4">
        <f t="shared" si="4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5"/>
        <v>music</v>
      </c>
      <c r="R735" t="str">
        <f t="shared" si="46"/>
        <v>metal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7"/>
        <v>319</v>
      </c>
      <c r="G736" t="s">
        <v>20</v>
      </c>
      <c r="H736">
        <v>536</v>
      </c>
      <c r="I736" s="4">
        <f t="shared" si="4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5"/>
        <v>theater</v>
      </c>
      <c r="R736" t="str">
        <f t="shared" si="46"/>
        <v>plays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7"/>
        <v>354</v>
      </c>
      <c r="G737" t="s">
        <v>20</v>
      </c>
      <c r="H737">
        <v>1991</v>
      </c>
      <c r="I737" s="4">
        <f t="shared" si="4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5"/>
        <v>photography</v>
      </c>
      <c r="R737" t="str">
        <f t="shared" si="46"/>
        <v>photography books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7"/>
        <v>33</v>
      </c>
      <c r="G738" t="s">
        <v>74</v>
      </c>
      <c r="H738">
        <v>29</v>
      </c>
      <c r="I738" s="4">
        <f t="shared" si="4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5"/>
        <v>publishing</v>
      </c>
      <c r="R738" t="str">
        <f t="shared" si="46"/>
        <v>nonfiction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7"/>
        <v>136</v>
      </c>
      <c r="G739" t="s">
        <v>20</v>
      </c>
      <c r="H739">
        <v>180</v>
      </c>
      <c r="I739" s="4">
        <f t="shared" si="4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5"/>
        <v>music</v>
      </c>
      <c r="R739" t="str">
        <f t="shared" si="46"/>
        <v>indie rock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7"/>
        <v>2</v>
      </c>
      <c r="G740" t="s">
        <v>14</v>
      </c>
      <c r="H740">
        <v>15</v>
      </c>
      <c r="I740" s="4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5"/>
        <v>theater</v>
      </c>
      <c r="R740" t="str">
        <f t="shared" si="46"/>
        <v>plays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7"/>
        <v>61</v>
      </c>
      <c r="G741" t="s">
        <v>14</v>
      </c>
      <c r="H741">
        <v>191</v>
      </c>
      <c r="I741" s="4">
        <f t="shared" si="4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5"/>
        <v>music</v>
      </c>
      <c r="R741" t="str">
        <f t="shared" si="46"/>
        <v>indie rock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7"/>
        <v>30</v>
      </c>
      <c r="G742" t="s">
        <v>14</v>
      </c>
      <c r="H742">
        <v>16</v>
      </c>
      <c r="I742" s="4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5"/>
        <v>theater</v>
      </c>
      <c r="R742" t="str">
        <f t="shared" si="46"/>
        <v>plays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7"/>
        <v>1179</v>
      </c>
      <c r="G743" t="s">
        <v>20</v>
      </c>
      <c r="H743">
        <v>130</v>
      </c>
      <c r="I743" s="4">
        <f t="shared" si="4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5"/>
        <v>theater</v>
      </c>
      <c r="R743" t="str">
        <f t="shared" si="46"/>
        <v>plays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7"/>
        <v>1126</v>
      </c>
      <c r="G744" t="s">
        <v>20</v>
      </c>
      <c r="H744">
        <v>122</v>
      </c>
      <c r="I744" s="4">
        <f t="shared" si="4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5"/>
        <v>music</v>
      </c>
      <c r="R744" t="str">
        <f t="shared" si="46"/>
        <v>electric music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7"/>
        <v>13</v>
      </c>
      <c r="G745" t="s">
        <v>14</v>
      </c>
      <c r="H745">
        <v>17</v>
      </c>
      <c r="I745" s="4">
        <f t="shared" si="4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5"/>
        <v>theater</v>
      </c>
      <c r="R745" t="str">
        <f t="shared" si="46"/>
        <v>plays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7"/>
        <v>712</v>
      </c>
      <c r="G746" t="s">
        <v>20</v>
      </c>
      <c r="H746">
        <v>140</v>
      </c>
      <c r="I746" s="4">
        <f t="shared" si="4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5"/>
        <v>theater</v>
      </c>
      <c r="R746" t="str">
        <f t="shared" si="46"/>
        <v>plays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7"/>
        <v>30</v>
      </c>
      <c r="G747" t="s">
        <v>14</v>
      </c>
      <c r="H747">
        <v>34</v>
      </c>
      <c r="I747" s="4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5"/>
        <v>technology</v>
      </c>
      <c r="R747" t="str">
        <f t="shared" si="46"/>
        <v>wearables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7"/>
        <v>213</v>
      </c>
      <c r="G748" t="s">
        <v>20</v>
      </c>
      <c r="H748">
        <v>3388</v>
      </c>
      <c r="I748" s="4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5"/>
        <v>technology</v>
      </c>
      <c r="R748" t="str">
        <f t="shared" si="46"/>
        <v>web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7"/>
        <v>229</v>
      </c>
      <c r="G749" t="s">
        <v>20</v>
      </c>
      <c r="H749">
        <v>280</v>
      </c>
      <c r="I749" s="4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5"/>
        <v>theater</v>
      </c>
      <c r="R749" t="str">
        <f t="shared" si="46"/>
        <v>plays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7"/>
        <v>35</v>
      </c>
      <c r="G750" t="s">
        <v>74</v>
      </c>
      <c r="H750">
        <v>614</v>
      </c>
      <c r="I750" s="4">
        <f t="shared" si="4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5"/>
        <v>film &amp; video</v>
      </c>
      <c r="R750" t="str">
        <f t="shared" si="46"/>
        <v>animation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7"/>
        <v>157</v>
      </c>
      <c r="G751" t="s">
        <v>20</v>
      </c>
      <c r="H751">
        <v>366</v>
      </c>
      <c r="I751" s="4">
        <f t="shared" si="4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5"/>
        <v>technology</v>
      </c>
      <c r="R751" t="str">
        <f t="shared" si="46"/>
        <v>wearables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7"/>
        <v>1</v>
      </c>
      <c r="G752" t="s">
        <v>14</v>
      </c>
      <c r="H752">
        <v>1</v>
      </c>
      <c r="I752" s="4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5"/>
        <v>music</v>
      </c>
      <c r="R752" t="str">
        <f t="shared" si="46"/>
        <v>electric music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7"/>
        <v>232</v>
      </c>
      <c r="G753" t="s">
        <v>20</v>
      </c>
      <c r="H753">
        <v>270</v>
      </c>
      <c r="I753" s="4">
        <f t="shared" si="4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5"/>
        <v>publishing</v>
      </c>
      <c r="R753" t="str">
        <f t="shared" si="46"/>
        <v>nonfiction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7"/>
        <v>92</v>
      </c>
      <c r="G754" t="s">
        <v>74</v>
      </c>
      <c r="H754">
        <v>114</v>
      </c>
      <c r="I754" s="4">
        <f t="shared" si="4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5"/>
        <v>theater</v>
      </c>
      <c r="R754" t="str">
        <f t="shared" si="46"/>
        <v>plays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7"/>
        <v>257</v>
      </c>
      <c r="G755" t="s">
        <v>20</v>
      </c>
      <c r="H755">
        <v>137</v>
      </c>
      <c r="I755" s="4">
        <f t="shared" si="4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5"/>
        <v>photography</v>
      </c>
      <c r="R755" t="str">
        <f t="shared" si="46"/>
        <v>photography books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7"/>
        <v>168</v>
      </c>
      <c r="G756" t="s">
        <v>20</v>
      </c>
      <c r="H756">
        <v>3205</v>
      </c>
      <c r="I756" s="4">
        <f t="shared" si="4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5"/>
        <v>theater</v>
      </c>
      <c r="R756" t="str">
        <f t="shared" si="46"/>
        <v>plays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7"/>
        <v>167</v>
      </c>
      <c r="G757" t="s">
        <v>20</v>
      </c>
      <c r="H757">
        <v>288</v>
      </c>
      <c r="I757" s="4">
        <f t="shared" si="4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5"/>
        <v>theater</v>
      </c>
      <c r="R757" t="str">
        <f t="shared" si="46"/>
        <v>plays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7"/>
        <v>772</v>
      </c>
      <c r="G758" t="s">
        <v>20</v>
      </c>
      <c r="H758">
        <v>148</v>
      </c>
      <c r="I758" s="4">
        <f t="shared" si="4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5"/>
        <v>theater</v>
      </c>
      <c r="R758" t="str">
        <f t="shared" si="46"/>
        <v>plays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7"/>
        <v>407</v>
      </c>
      <c r="G759" t="s">
        <v>20</v>
      </c>
      <c r="H759">
        <v>114</v>
      </c>
      <c r="I759" s="4">
        <f t="shared" si="44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5"/>
        <v>film &amp; video</v>
      </c>
      <c r="R759" t="str">
        <f t="shared" si="46"/>
        <v>drama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7"/>
        <v>564</v>
      </c>
      <c r="G760" t="s">
        <v>20</v>
      </c>
      <c r="H760">
        <v>1518</v>
      </c>
      <c r="I760" s="4">
        <f t="shared" si="44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5"/>
        <v>music</v>
      </c>
      <c r="R760" t="str">
        <f t="shared" si="46"/>
        <v>rock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7"/>
        <v>68</v>
      </c>
      <c r="G761" t="s">
        <v>14</v>
      </c>
      <c r="H761">
        <v>1274</v>
      </c>
      <c r="I761" s="4">
        <f t="shared" si="44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5"/>
        <v>music</v>
      </c>
      <c r="R761" t="str">
        <f t="shared" si="46"/>
        <v>electric music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7"/>
        <v>34</v>
      </c>
      <c r="G762" t="s">
        <v>14</v>
      </c>
      <c r="H762">
        <v>210</v>
      </c>
      <c r="I762" s="4">
        <f t="shared" si="44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5"/>
        <v>games</v>
      </c>
      <c r="R762" t="str">
        <f t="shared" si="46"/>
        <v>video games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7"/>
        <v>655</v>
      </c>
      <c r="G763" t="s">
        <v>20</v>
      </c>
      <c r="H763">
        <v>166</v>
      </c>
      <c r="I763" s="4">
        <f t="shared" si="44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5"/>
        <v>music</v>
      </c>
      <c r="R763" t="str">
        <f t="shared" si="46"/>
        <v>rock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7"/>
        <v>177</v>
      </c>
      <c r="G764" t="s">
        <v>20</v>
      </c>
      <c r="H764">
        <v>100</v>
      </c>
      <c r="I764" s="4">
        <f t="shared" si="44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5"/>
        <v>music</v>
      </c>
      <c r="R764" t="str">
        <f t="shared" si="46"/>
        <v>jazz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7"/>
        <v>113</v>
      </c>
      <c r="G765" t="s">
        <v>20</v>
      </c>
      <c r="H765">
        <v>235</v>
      </c>
      <c r="I765" s="4">
        <f t="shared" si="44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5"/>
        <v>theater</v>
      </c>
      <c r="R765" t="str">
        <f t="shared" si="46"/>
        <v>plays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7"/>
        <v>728</v>
      </c>
      <c r="G766" t="s">
        <v>20</v>
      </c>
      <c r="H766">
        <v>148</v>
      </c>
      <c r="I766" s="4">
        <f t="shared" si="44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5"/>
        <v>music</v>
      </c>
      <c r="R766" t="str">
        <f t="shared" si="46"/>
        <v>rock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7"/>
        <v>208</v>
      </c>
      <c r="G767" t="s">
        <v>20</v>
      </c>
      <c r="H767">
        <v>198</v>
      </c>
      <c r="I767" s="4">
        <f t="shared" si="44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5"/>
        <v>music</v>
      </c>
      <c r="R767" t="str">
        <f t="shared" si="46"/>
        <v>indie rock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7"/>
        <v>31</v>
      </c>
      <c r="G768" t="s">
        <v>14</v>
      </c>
      <c r="H768">
        <v>248</v>
      </c>
      <c r="I768" s="4">
        <f t="shared" si="44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5"/>
        <v>film &amp; video</v>
      </c>
      <c r="R768" t="str">
        <f t="shared" si="46"/>
        <v>science fiction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7"/>
        <v>57</v>
      </c>
      <c r="G769" t="s">
        <v>14</v>
      </c>
      <c r="H769">
        <v>513</v>
      </c>
      <c r="I769" s="4">
        <f t="shared" si="44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5"/>
        <v>publishing</v>
      </c>
      <c r="R769" t="str">
        <f t="shared" si="46"/>
        <v>translations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7"/>
        <v>231</v>
      </c>
      <c r="G770" t="s">
        <v>20</v>
      </c>
      <c r="H770">
        <v>150</v>
      </c>
      <c r="I770" s="4">
        <f t="shared" si="44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5"/>
        <v>theater</v>
      </c>
      <c r="R770" t="str">
        <f t="shared" si="46"/>
        <v>plays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47"/>
        <v>87</v>
      </c>
      <c r="G771" t="s">
        <v>14</v>
      </c>
      <c r="H771">
        <v>3410</v>
      </c>
      <c r="I771" s="4">
        <f t="shared" ref="I771:I834" si="48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49">LEFT(P771,SEARCH("/",P771)-1)</f>
        <v>games</v>
      </c>
      <c r="R771" t="str">
        <f t="shared" ref="R771:R834" si="50">RIGHT(P771,LEN(P771)-SEARCH("/",P771))</f>
        <v>video games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ref="F772:F835" si="51">ROUND(((E772/D772)*100),0)</f>
        <v>271</v>
      </c>
      <c r="G772" t="s">
        <v>20</v>
      </c>
      <c r="H772">
        <v>216</v>
      </c>
      <c r="I772" s="4">
        <f t="shared" si="4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49"/>
        <v>theater</v>
      </c>
      <c r="R772" t="str">
        <f t="shared" si="50"/>
        <v>plays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51"/>
        <v>49</v>
      </c>
      <c r="G773" t="s">
        <v>74</v>
      </c>
      <c r="H773">
        <v>26</v>
      </c>
      <c r="I773" s="4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49"/>
        <v>theater</v>
      </c>
      <c r="R773" t="str">
        <f t="shared" si="50"/>
        <v>plays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51"/>
        <v>113</v>
      </c>
      <c r="G774" t="s">
        <v>20</v>
      </c>
      <c r="H774">
        <v>5139</v>
      </c>
      <c r="I774" s="4">
        <f t="shared" si="4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49"/>
        <v>music</v>
      </c>
      <c r="R774" t="str">
        <f t="shared" si="50"/>
        <v>indie rock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51"/>
        <v>191</v>
      </c>
      <c r="G775" t="s">
        <v>20</v>
      </c>
      <c r="H775">
        <v>2353</v>
      </c>
      <c r="I775" s="4">
        <f t="shared" si="4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49"/>
        <v>theater</v>
      </c>
      <c r="R775" t="str">
        <f t="shared" si="50"/>
        <v>plays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51"/>
        <v>136</v>
      </c>
      <c r="G776" t="s">
        <v>20</v>
      </c>
      <c r="H776">
        <v>78</v>
      </c>
      <c r="I776" s="4">
        <f t="shared" si="4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49"/>
        <v>technology</v>
      </c>
      <c r="R776" t="str">
        <f t="shared" si="50"/>
        <v>web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51"/>
        <v>10</v>
      </c>
      <c r="G777" t="s">
        <v>14</v>
      </c>
      <c r="H777">
        <v>10</v>
      </c>
      <c r="I777" s="4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49"/>
        <v>music</v>
      </c>
      <c r="R777" t="str">
        <f t="shared" si="50"/>
        <v>rock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51"/>
        <v>66</v>
      </c>
      <c r="G778" t="s">
        <v>14</v>
      </c>
      <c r="H778">
        <v>2201</v>
      </c>
      <c r="I778" s="4">
        <f t="shared" si="4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49"/>
        <v>theater</v>
      </c>
      <c r="R778" t="str">
        <f t="shared" si="50"/>
        <v>plays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51"/>
        <v>49</v>
      </c>
      <c r="G779" t="s">
        <v>14</v>
      </c>
      <c r="H779">
        <v>676</v>
      </c>
      <c r="I779" s="4">
        <f t="shared" si="4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49"/>
        <v>theater</v>
      </c>
      <c r="R779" t="str">
        <f t="shared" si="50"/>
        <v>plays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51"/>
        <v>788</v>
      </c>
      <c r="G780" t="s">
        <v>20</v>
      </c>
      <c r="H780">
        <v>174</v>
      </c>
      <c r="I780" s="4">
        <f t="shared" si="4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49"/>
        <v>film &amp; video</v>
      </c>
      <c r="R780" t="str">
        <f t="shared" si="50"/>
        <v>animation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51"/>
        <v>80</v>
      </c>
      <c r="G781" t="s">
        <v>14</v>
      </c>
      <c r="H781">
        <v>831</v>
      </c>
      <c r="I781" s="4">
        <f t="shared" si="4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49"/>
        <v>theater</v>
      </c>
      <c r="R781" t="str">
        <f t="shared" si="50"/>
        <v>plays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51"/>
        <v>106</v>
      </c>
      <c r="G782" t="s">
        <v>20</v>
      </c>
      <c r="H782">
        <v>164</v>
      </c>
      <c r="I782" s="4">
        <f t="shared" si="4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49"/>
        <v>film &amp; video</v>
      </c>
      <c r="R782" t="str">
        <f t="shared" si="50"/>
        <v>drama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51"/>
        <v>51</v>
      </c>
      <c r="G783" t="s">
        <v>74</v>
      </c>
      <c r="H783">
        <v>56</v>
      </c>
      <c r="I783" s="4">
        <f t="shared" si="4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49"/>
        <v>theater</v>
      </c>
      <c r="R783" t="str">
        <f t="shared" si="50"/>
        <v>plays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51"/>
        <v>215</v>
      </c>
      <c r="G784" t="s">
        <v>20</v>
      </c>
      <c r="H784">
        <v>161</v>
      </c>
      <c r="I784" s="4">
        <f t="shared" si="4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49"/>
        <v>film &amp; video</v>
      </c>
      <c r="R784" t="str">
        <f t="shared" si="50"/>
        <v>animation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51"/>
        <v>141</v>
      </c>
      <c r="G785" t="s">
        <v>20</v>
      </c>
      <c r="H785">
        <v>138</v>
      </c>
      <c r="I785" s="4">
        <f t="shared" si="4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49"/>
        <v>music</v>
      </c>
      <c r="R785" t="str">
        <f t="shared" si="50"/>
        <v>rock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51"/>
        <v>115</v>
      </c>
      <c r="G786" t="s">
        <v>20</v>
      </c>
      <c r="H786">
        <v>3308</v>
      </c>
      <c r="I786" s="4">
        <f t="shared" si="4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49"/>
        <v>technology</v>
      </c>
      <c r="R786" t="str">
        <f t="shared" si="50"/>
        <v>web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51"/>
        <v>193</v>
      </c>
      <c r="G787" t="s">
        <v>20</v>
      </c>
      <c r="H787">
        <v>127</v>
      </c>
      <c r="I787" s="4">
        <f t="shared" si="4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49"/>
        <v>film &amp; video</v>
      </c>
      <c r="R787" t="str">
        <f t="shared" si="50"/>
        <v>animation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51"/>
        <v>730</v>
      </c>
      <c r="G788" t="s">
        <v>20</v>
      </c>
      <c r="H788">
        <v>207</v>
      </c>
      <c r="I788" s="4">
        <f t="shared" si="4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49"/>
        <v>music</v>
      </c>
      <c r="R788" t="str">
        <f t="shared" si="50"/>
        <v>jazz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51"/>
        <v>100</v>
      </c>
      <c r="G789" t="s">
        <v>14</v>
      </c>
      <c r="H789">
        <v>859</v>
      </c>
      <c r="I789" s="4">
        <f t="shared" si="4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49"/>
        <v>music</v>
      </c>
      <c r="R789" t="str">
        <f t="shared" si="50"/>
        <v>rock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51"/>
        <v>88</v>
      </c>
      <c r="G790" t="s">
        <v>47</v>
      </c>
      <c r="H790">
        <v>31</v>
      </c>
      <c r="I790" s="4">
        <f t="shared" si="4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49"/>
        <v>film &amp; video</v>
      </c>
      <c r="R790" t="str">
        <f t="shared" si="50"/>
        <v>animation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51"/>
        <v>37</v>
      </c>
      <c r="G791" t="s">
        <v>14</v>
      </c>
      <c r="H791">
        <v>45</v>
      </c>
      <c r="I791" s="4">
        <f t="shared" si="4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49"/>
        <v>theater</v>
      </c>
      <c r="R791" t="str">
        <f t="shared" si="50"/>
        <v>plays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51"/>
        <v>31</v>
      </c>
      <c r="G792" t="s">
        <v>74</v>
      </c>
      <c r="H792">
        <v>1113</v>
      </c>
      <c r="I792" s="4">
        <f t="shared" si="4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49"/>
        <v>theater</v>
      </c>
      <c r="R792" t="str">
        <f t="shared" si="50"/>
        <v>plays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51"/>
        <v>26</v>
      </c>
      <c r="G793" t="s">
        <v>14</v>
      </c>
      <c r="H793">
        <v>6</v>
      </c>
      <c r="I793" s="4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49"/>
        <v>food</v>
      </c>
      <c r="R793" t="str">
        <f t="shared" si="50"/>
        <v>food trucks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51"/>
        <v>34</v>
      </c>
      <c r="G794" t="s">
        <v>14</v>
      </c>
      <c r="H794">
        <v>7</v>
      </c>
      <c r="I794" s="4">
        <f t="shared" si="4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49"/>
        <v>theater</v>
      </c>
      <c r="R794" t="str">
        <f t="shared" si="50"/>
        <v>plays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51"/>
        <v>1186</v>
      </c>
      <c r="G795" t="s">
        <v>20</v>
      </c>
      <c r="H795">
        <v>181</v>
      </c>
      <c r="I795" s="4">
        <f t="shared" si="4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49"/>
        <v>publishing</v>
      </c>
      <c r="R795" t="str">
        <f t="shared" si="50"/>
        <v>nonfiction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51"/>
        <v>125</v>
      </c>
      <c r="G796" t="s">
        <v>20</v>
      </c>
      <c r="H796">
        <v>110</v>
      </c>
      <c r="I796" s="4">
        <f t="shared" si="4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49"/>
        <v>music</v>
      </c>
      <c r="R796" t="str">
        <f t="shared" si="50"/>
        <v>rock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51"/>
        <v>14</v>
      </c>
      <c r="G797" t="s">
        <v>14</v>
      </c>
      <c r="H797">
        <v>31</v>
      </c>
      <c r="I797" s="4">
        <f t="shared" si="4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49"/>
        <v>film &amp; video</v>
      </c>
      <c r="R797" t="str">
        <f t="shared" si="50"/>
        <v>drama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51"/>
        <v>55</v>
      </c>
      <c r="G798" t="s">
        <v>14</v>
      </c>
      <c r="H798">
        <v>78</v>
      </c>
      <c r="I798" s="4">
        <f t="shared" si="4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49"/>
        <v>games</v>
      </c>
      <c r="R798" t="str">
        <f t="shared" si="50"/>
        <v>mobile games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51"/>
        <v>110</v>
      </c>
      <c r="G799" t="s">
        <v>20</v>
      </c>
      <c r="H799">
        <v>185</v>
      </c>
      <c r="I799" s="4">
        <f t="shared" si="4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49"/>
        <v>technology</v>
      </c>
      <c r="R799" t="str">
        <f t="shared" si="50"/>
        <v>web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51"/>
        <v>188</v>
      </c>
      <c r="G800" t="s">
        <v>20</v>
      </c>
      <c r="H800">
        <v>121</v>
      </c>
      <c r="I800" s="4">
        <f t="shared" si="4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49"/>
        <v>theater</v>
      </c>
      <c r="R800" t="str">
        <f t="shared" si="50"/>
        <v>plays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51"/>
        <v>87</v>
      </c>
      <c r="G801" t="s">
        <v>14</v>
      </c>
      <c r="H801">
        <v>1225</v>
      </c>
      <c r="I801" s="4">
        <f t="shared" si="4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49"/>
        <v>theater</v>
      </c>
      <c r="R801" t="str">
        <f t="shared" si="50"/>
        <v>plays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51"/>
        <v>1</v>
      </c>
      <c r="G802" t="s">
        <v>14</v>
      </c>
      <c r="H802">
        <v>1</v>
      </c>
      <c r="I802" s="4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49"/>
        <v>music</v>
      </c>
      <c r="R802" t="str">
        <f t="shared" si="50"/>
        <v>rock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51"/>
        <v>203</v>
      </c>
      <c r="G803" t="s">
        <v>20</v>
      </c>
      <c r="H803">
        <v>106</v>
      </c>
      <c r="I803" s="4">
        <f t="shared" si="4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49"/>
        <v>photography</v>
      </c>
      <c r="R803" t="str">
        <f t="shared" si="50"/>
        <v>photography books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51"/>
        <v>197</v>
      </c>
      <c r="G804" t="s">
        <v>20</v>
      </c>
      <c r="H804">
        <v>142</v>
      </c>
      <c r="I804" s="4">
        <f t="shared" si="4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49"/>
        <v>photography</v>
      </c>
      <c r="R804" t="str">
        <f t="shared" si="50"/>
        <v>photography books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51"/>
        <v>107</v>
      </c>
      <c r="G805" t="s">
        <v>20</v>
      </c>
      <c r="H805">
        <v>233</v>
      </c>
      <c r="I805" s="4">
        <f t="shared" si="4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49"/>
        <v>theater</v>
      </c>
      <c r="R805" t="str">
        <f t="shared" si="50"/>
        <v>plays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51"/>
        <v>269</v>
      </c>
      <c r="G806" t="s">
        <v>20</v>
      </c>
      <c r="H806">
        <v>218</v>
      </c>
      <c r="I806" s="4">
        <f t="shared" si="4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49"/>
        <v>music</v>
      </c>
      <c r="R806" t="str">
        <f t="shared" si="50"/>
        <v>rock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51"/>
        <v>51</v>
      </c>
      <c r="G807" t="s">
        <v>14</v>
      </c>
      <c r="H807">
        <v>67</v>
      </c>
      <c r="I807" s="4">
        <f t="shared" si="4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49"/>
        <v>film &amp; video</v>
      </c>
      <c r="R807" t="str">
        <f t="shared" si="50"/>
        <v>documentary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51"/>
        <v>1180</v>
      </c>
      <c r="G808" t="s">
        <v>20</v>
      </c>
      <c r="H808">
        <v>76</v>
      </c>
      <c r="I808" s="4">
        <f t="shared" si="4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49"/>
        <v>film &amp; video</v>
      </c>
      <c r="R808" t="str">
        <f t="shared" si="50"/>
        <v>drama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51"/>
        <v>264</v>
      </c>
      <c r="G809" t="s">
        <v>20</v>
      </c>
      <c r="H809">
        <v>43</v>
      </c>
      <c r="I809" s="4">
        <f t="shared" si="4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49"/>
        <v>theater</v>
      </c>
      <c r="R809" t="str">
        <f t="shared" si="50"/>
        <v>plays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51"/>
        <v>30</v>
      </c>
      <c r="G810" t="s">
        <v>14</v>
      </c>
      <c r="H810">
        <v>19</v>
      </c>
      <c r="I810" s="4">
        <f t="shared" si="4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49"/>
        <v>food</v>
      </c>
      <c r="R810" t="str">
        <f t="shared" si="50"/>
        <v>food trucks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51"/>
        <v>63</v>
      </c>
      <c r="G811" t="s">
        <v>14</v>
      </c>
      <c r="H811">
        <v>2108</v>
      </c>
      <c r="I811" s="4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49"/>
        <v>film &amp; video</v>
      </c>
      <c r="R811" t="str">
        <f t="shared" si="50"/>
        <v>documentary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51"/>
        <v>193</v>
      </c>
      <c r="G812" t="s">
        <v>20</v>
      </c>
      <c r="H812">
        <v>221</v>
      </c>
      <c r="I812" s="4">
        <f t="shared" si="4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49"/>
        <v>theater</v>
      </c>
      <c r="R812" t="str">
        <f t="shared" si="50"/>
        <v>plays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51"/>
        <v>77</v>
      </c>
      <c r="G813" t="s">
        <v>14</v>
      </c>
      <c r="H813">
        <v>679</v>
      </c>
      <c r="I813" s="4">
        <f t="shared" si="4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49"/>
        <v>games</v>
      </c>
      <c r="R813" t="str">
        <f t="shared" si="50"/>
        <v>video games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51"/>
        <v>226</v>
      </c>
      <c r="G814" t="s">
        <v>20</v>
      </c>
      <c r="H814">
        <v>2805</v>
      </c>
      <c r="I814" s="4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49"/>
        <v>publishing</v>
      </c>
      <c r="R814" t="str">
        <f t="shared" si="50"/>
        <v>nonfiction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51"/>
        <v>239</v>
      </c>
      <c r="G815" t="s">
        <v>20</v>
      </c>
      <c r="H815">
        <v>68</v>
      </c>
      <c r="I815" s="4">
        <f t="shared" si="4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49"/>
        <v>games</v>
      </c>
      <c r="R815" t="str">
        <f t="shared" si="50"/>
        <v>video games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51"/>
        <v>92</v>
      </c>
      <c r="G816" t="s">
        <v>14</v>
      </c>
      <c r="H816">
        <v>36</v>
      </c>
      <c r="I816" s="4">
        <f t="shared" si="4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49"/>
        <v>music</v>
      </c>
      <c r="R816" t="str">
        <f t="shared" si="50"/>
        <v>rock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51"/>
        <v>130</v>
      </c>
      <c r="G817" t="s">
        <v>20</v>
      </c>
      <c r="H817">
        <v>183</v>
      </c>
      <c r="I817" s="4">
        <f t="shared" si="4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49"/>
        <v>music</v>
      </c>
      <c r="R817" t="str">
        <f t="shared" si="50"/>
        <v>rock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51"/>
        <v>615</v>
      </c>
      <c r="G818" t="s">
        <v>20</v>
      </c>
      <c r="H818">
        <v>133</v>
      </c>
      <c r="I818" s="4">
        <f t="shared" si="4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49"/>
        <v>theater</v>
      </c>
      <c r="R818" t="str">
        <f t="shared" si="50"/>
        <v>plays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51"/>
        <v>369</v>
      </c>
      <c r="G819" t="s">
        <v>20</v>
      </c>
      <c r="H819">
        <v>2489</v>
      </c>
      <c r="I819" s="4">
        <f t="shared" si="4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49"/>
        <v>publishing</v>
      </c>
      <c r="R819" t="str">
        <f t="shared" si="50"/>
        <v>nonfiction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51"/>
        <v>1095</v>
      </c>
      <c r="G820" t="s">
        <v>20</v>
      </c>
      <c r="H820">
        <v>69</v>
      </c>
      <c r="I820" s="4">
        <f t="shared" si="4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49"/>
        <v>theater</v>
      </c>
      <c r="R820" t="str">
        <f t="shared" si="50"/>
        <v>plays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51"/>
        <v>51</v>
      </c>
      <c r="G821" t="s">
        <v>14</v>
      </c>
      <c r="H821">
        <v>47</v>
      </c>
      <c r="I821" s="4">
        <f t="shared" si="4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49"/>
        <v>games</v>
      </c>
      <c r="R821" t="str">
        <f t="shared" si="50"/>
        <v>video games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51"/>
        <v>801</v>
      </c>
      <c r="G822" t="s">
        <v>20</v>
      </c>
      <c r="H822">
        <v>279</v>
      </c>
      <c r="I822" s="4">
        <f t="shared" si="4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49"/>
        <v>music</v>
      </c>
      <c r="R822" t="str">
        <f t="shared" si="50"/>
        <v>rock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51"/>
        <v>291</v>
      </c>
      <c r="G823" t="s">
        <v>20</v>
      </c>
      <c r="H823">
        <v>210</v>
      </c>
      <c r="I823" s="4">
        <f t="shared" si="4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49"/>
        <v>film &amp; video</v>
      </c>
      <c r="R823" t="str">
        <f t="shared" si="50"/>
        <v>documentary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51"/>
        <v>350</v>
      </c>
      <c r="G824" t="s">
        <v>20</v>
      </c>
      <c r="H824">
        <v>2100</v>
      </c>
      <c r="I824" s="4">
        <f t="shared" si="4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49"/>
        <v>music</v>
      </c>
      <c r="R824" t="str">
        <f t="shared" si="50"/>
        <v>rock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51"/>
        <v>357</v>
      </c>
      <c r="G825" t="s">
        <v>20</v>
      </c>
      <c r="H825">
        <v>252</v>
      </c>
      <c r="I825" s="4">
        <f t="shared" si="4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49"/>
        <v>music</v>
      </c>
      <c r="R825" t="str">
        <f t="shared" si="50"/>
        <v>rock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51"/>
        <v>126</v>
      </c>
      <c r="G826" t="s">
        <v>20</v>
      </c>
      <c r="H826">
        <v>1280</v>
      </c>
      <c r="I826" s="4">
        <f t="shared" si="4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49"/>
        <v>publishing</v>
      </c>
      <c r="R826" t="str">
        <f t="shared" si="50"/>
        <v>nonfiction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51"/>
        <v>388</v>
      </c>
      <c r="G827" t="s">
        <v>20</v>
      </c>
      <c r="H827">
        <v>157</v>
      </c>
      <c r="I827" s="4">
        <f t="shared" si="4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49"/>
        <v>film &amp; video</v>
      </c>
      <c r="R827" t="str">
        <f t="shared" si="50"/>
        <v>shorts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51"/>
        <v>457</v>
      </c>
      <c r="G828" t="s">
        <v>20</v>
      </c>
      <c r="H828">
        <v>194</v>
      </c>
      <c r="I828" s="4">
        <f t="shared" si="4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49"/>
        <v>theater</v>
      </c>
      <c r="R828" t="str">
        <f t="shared" si="50"/>
        <v>plays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51"/>
        <v>267</v>
      </c>
      <c r="G829" t="s">
        <v>20</v>
      </c>
      <c r="H829">
        <v>82</v>
      </c>
      <c r="I829" s="4">
        <f t="shared" si="4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49"/>
        <v>film &amp; video</v>
      </c>
      <c r="R829" t="str">
        <f t="shared" si="50"/>
        <v>drama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51"/>
        <v>69</v>
      </c>
      <c r="G830" t="s">
        <v>14</v>
      </c>
      <c r="H830">
        <v>70</v>
      </c>
      <c r="I830" s="4">
        <f t="shared" si="4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49"/>
        <v>theater</v>
      </c>
      <c r="R830" t="str">
        <f t="shared" si="50"/>
        <v>plays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51"/>
        <v>51</v>
      </c>
      <c r="G831" t="s">
        <v>14</v>
      </c>
      <c r="H831">
        <v>154</v>
      </c>
      <c r="I831" s="4">
        <f t="shared" si="4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49"/>
        <v>theater</v>
      </c>
      <c r="R831" t="str">
        <f t="shared" si="50"/>
        <v>plays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51"/>
        <v>1</v>
      </c>
      <c r="G832" t="s">
        <v>14</v>
      </c>
      <c r="H832">
        <v>22</v>
      </c>
      <c r="I832" s="4">
        <f t="shared" si="4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49"/>
        <v>theater</v>
      </c>
      <c r="R832" t="str">
        <f t="shared" si="50"/>
        <v>plays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51"/>
        <v>109</v>
      </c>
      <c r="G833" t="s">
        <v>20</v>
      </c>
      <c r="H833">
        <v>4233</v>
      </c>
      <c r="I833" s="4">
        <f t="shared" si="4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49"/>
        <v>photography</v>
      </c>
      <c r="R833" t="str">
        <f t="shared" si="50"/>
        <v>photography books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51"/>
        <v>315</v>
      </c>
      <c r="G834" t="s">
        <v>20</v>
      </c>
      <c r="H834">
        <v>1297</v>
      </c>
      <c r="I834" s="4">
        <f t="shared" si="4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49"/>
        <v>publishing</v>
      </c>
      <c r="R834" t="str">
        <f t="shared" si="50"/>
        <v>translations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1"/>
        <v>158</v>
      </c>
      <c r="G835" t="s">
        <v>20</v>
      </c>
      <c r="H835">
        <v>165</v>
      </c>
      <c r="I835" s="4">
        <f t="shared" ref="I835:I898" si="52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3">LEFT(P835,SEARCH("/",P835)-1)</f>
        <v>publishing</v>
      </c>
      <c r="R835" t="str">
        <f t="shared" ref="R835:R898" si="54">RIGHT(P835,LEN(P835)-SEARCH("/",P835))</f>
        <v>translations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ref="F836:F899" si="55">ROUND(((E836/D836)*100),0)</f>
        <v>154</v>
      </c>
      <c r="G836" t="s">
        <v>20</v>
      </c>
      <c r="H836">
        <v>119</v>
      </c>
      <c r="I836" s="4">
        <f t="shared" si="5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3"/>
        <v>theater</v>
      </c>
      <c r="R836" t="str">
        <f t="shared" si="54"/>
        <v>plays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5"/>
        <v>90</v>
      </c>
      <c r="G837" t="s">
        <v>14</v>
      </c>
      <c r="H837">
        <v>1758</v>
      </c>
      <c r="I837" s="4">
        <f t="shared" si="5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3"/>
        <v>technology</v>
      </c>
      <c r="R837" t="str">
        <f t="shared" si="54"/>
        <v>web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5"/>
        <v>75</v>
      </c>
      <c r="G838" t="s">
        <v>14</v>
      </c>
      <c r="H838">
        <v>94</v>
      </c>
      <c r="I838" s="4">
        <f t="shared" si="5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3"/>
        <v>music</v>
      </c>
      <c r="R838" t="str">
        <f t="shared" si="54"/>
        <v>indie rock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5"/>
        <v>853</v>
      </c>
      <c r="G839" t="s">
        <v>20</v>
      </c>
      <c r="H839">
        <v>1797</v>
      </c>
      <c r="I839" s="4">
        <f t="shared" si="5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3"/>
        <v>music</v>
      </c>
      <c r="R839" t="str">
        <f t="shared" si="54"/>
        <v>jazz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5"/>
        <v>139</v>
      </c>
      <c r="G840" t="s">
        <v>20</v>
      </c>
      <c r="H840">
        <v>261</v>
      </c>
      <c r="I840" s="4">
        <f t="shared" si="5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3"/>
        <v>theater</v>
      </c>
      <c r="R840" t="str">
        <f t="shared" si="54"/>
        <v>plays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5"/>
        <v>190</v>
      </c>
      <c r="G841" t="s">
        <v>20</v>
      </c>
      <c r="H841">
        <v>157</v>
      </c>
      <c r="I841" s="4">
        <f t="shared" si="5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3"/>
        <v>film &amp; video</v>
      </c>
      <c r="R841" t="str">
        <f t="shared" si="54"/>
        <v>documentary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5"/>
        <v>100</v>
      </c>
      <c r="G842" t="s">
        <v>20</v>
      </c>
      <c r="H842">
        <v>3533</v>
      </c>
      <c r="I842" s="4">
        <f t="shared" si="5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3"/>
        <v>theater</v>
      </c>
      <c r="R842" t="str">
        <f t="shared" si="54"/>
        <v>plays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5"/>
        <v>143</v>
      </c>
      <c r="G843" t="s">
        <v>20</v>
      </c>
      <c r="H843">
        <v>155</v>
      </c>
      <c r="I843" s="4">
        <f t="shared" si="5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3"/>
        <v>technology</v>
      </c>
      <c r="R843" t="str">
        <f t="shared" si="54"/>
        <v>web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5"/>
        <v>563</v>
      </c>
      <c r="G844" t="s">
        <v>20</v>
      </c>
      <c r="H844">
        <v>132</v>
      </c>
      <c r="I844" s="4">
        <f t="shared" si="5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3"/>
        <v>technology</v>
      </c>
      <c r="R844" t="str">
        <f t="shared" si="54"/>
        <v>wearables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5"/>
        <v>31</v>
      </c>
      <c r="G845" t="s">
        <v>14</v>
      </c>
      <c r="H845">
        <v>33</v>
      </c>
      <c r="I845" s="4">
        <f t="shared" si="5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3"/>
        <v>photography</v>
      </c>
      <c r="R845" t="str">
        <f t="shared" si="54"/>
        <v>photography books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5"/>
        <v>99</v>
      </c>
      <c r="G846" t="s">
        <v>74</v>
      </c>
      <c r="H846">
        <v>94</v>
      </c>
      <c r="I846" s="4">
        <f t="shared" si="5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3"/>
        <v>film &amp; video</v>
      </c>
      <c r="R846" t="str">
        <f t="shared" si="54"/>
        <v>documentary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5"/>
        <v>198</v>
      </c>
      <c r="G847" t="s">
        <v>20</v>
      </c>
      <c r="H847">
        <v>1354</v>
      </c>
      <c r="I847" s="4">
        <f t="shared" si="5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3"/>
        <v>technology</v>
      </c>
      <c r="R847" t="str">
        <f t="shared" si="54"/>
        <v>web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5"/>
        <v>509</v>
      </c>
      <c r="G848" t="s">
        <v>20</v>
      </c>
      <c r="H848">
        <v>48</v>
      </c>
      <c r="I848" s="4">
        <f t="shared" si="52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3"/>
        <v>technology</v>
      </c>
      <c r="R848" t="str">
        <f t="shared" si="54"/>
        <v>web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5"/>
        <v>238</v>
      </c>
      <c r="G849" t="s">
        <v>20</v>
      </c>
      <c r="H849">
        <v>110</v>
      </c>
      <c r="I849" s="4">
        <f t="shared" si="5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3"/>
        <v>food</v>
      </c>
      <c r="R849" t="str">
        <f t="shared" si="54"/>
        <v>food trucks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5"/>
        <v>338</v>
      </c>
      <c r="G850" t="s">
        <v>20</v>
      </c>
      <c r="H850">
        <v>172</v>
      </c>
      <c r="I850" s="4">
        <f t="shared" si="5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3"/>
        <v>film &amp; video</v>
      </c>
      <c r="R850" t="str">
        <f t="shared" si="54"/>
        <v>drama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5"/>
        <v>133</v>
      </c>
      <c r="G851" t="s">
        <v>20</v>
      </c>
      <c r="H851">
        <v>307</v>
      </c>
      <c r="I851" s="4">
        <f t="shared" si="5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3"/>
        <v>music</v>
      </c>
      <c r="R851" t="str">
        <f t="shared" si="54"/>
        <v>indie rock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5"/>
        <v>1</v>
      </c>
      <c r="G852" t="s">
        <v>14</v>
      </c>
      <c r="H852">
        <v>1</v>
      </c>
      <c r="I852" s="4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3"/>
        <v>music</v>
      </c>
      <c r="R852" t="str">
        <f t="shared" si="54"/>
        <v>rock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5"/>
        <v>208</v>
      </c>
      <c r="G853" t="s">
        <v>20</v>
      </c>
      <c r="H853">
        <v>160</v>
      </c>
      <c r="I853" s="4">
        <f t="shared" si="5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3"/>
        <v>music</v>
      </c>
      <c r="R853" t="str">
        <f t="shared" si="54"/>
        <v>electric music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5"/>
        <v>51</v>
      </c>
      <c r="G854" t="s">
        <v>14</v>
      </c>
      <c r="H854">
        <v>31</v>
      </c>
      <c r="I854" s="4">
        <f t="shared" si="5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3"/>
        <v>games</v>
      </c>
      <c r="R854" t="str">
        <f t="shared" si="54"/>
        <v>video games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5"/>
        <v>652</v>
      </c>
      <c r="G855" t="s">
        <v>20</v>
      </c>
      <c r="H855">
        <v>1467</v>
      </c>
      <c r="I855" s="4">
        <f t="shared" si="5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3"/>
        <v>music</v>
      </c>
      <c r="R855" t="str">
        <f t="shared" si="54"/>
        <v>indie rock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5"/>
        <v>114</v>
      </c>
      <c r="G856" t="s">
        <v>20</v>
      </c>
      <c r="H856">
        <v>2662</v>
      </c>
      <c r="I856" s="4">
        <f t="shared" si="5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3"/>
        <v>publishing</v>
      </c>
      <c r="R856" t="str">
        <f t="shared" si="54"/>
        <v>fiction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5"/>
        <v>102</v>
      </c>
      <c r="G857" t="s">
        <v>20</v>
      </c>
      <c r="H857">
        <v>452</v>
      </c>
      <c r="I857" s="4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3"/>
        <v>theater</v>
      </c>
      <c r="R857" t="str">
        <f t="shared" si="54"/>
        <v>plays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5"/>
        <v>357</v>
      </c>
      <c r="G858" t="s">
        <v>20</v>
      </c>
      <c r="H858">
        <v>158</v>
      </c>
      <c r="I858" s="4">
        <f t="shared" si="5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3"/>
        <v>food</v>
      </c>
      <c r="R858" t="str">
        <f t="shared" si="54"/>
        <v>food trucks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5"/>
        <v>140</v>
      </c>
      <c r="G859" t="s">
        <v>20</v>
      </c>
      <c r="H859">
        <v>225</v>
      </c>
      <c r="I859" s="4">
        <f t="shared" si="5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3"/>
        <v>film &amp; video</v>
      </c>
      <c r="R859" t="str">
        <f t="shared" si="54"/>
        <v>shorts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5"/>
        <v>69</v>
      </c>
      <c r="G860" t="s">
        <v>14</v>
      </c>
      <c r="H860">
        <v>35</v>
      </c>
      <c r="I860" s="4">
        <f t="shared" si="5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3"/>
        <v>food</v>
      </c>
      <c r="R860" t="str">
        <f t="shared" si="54"/>
        <v>food trucks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5"/>
        <v>36</v>
      </c>
      <c r="G861" t="s">
        <v>14</v>
      </c>
      <c r="H861">
        <v>63</v>
      </c>
      <c r="I861" s="4">
        <f t="shared" si="5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3"/>
        <v>theater</v>
      </c>
      <c r="R861" t="str">
        <f t="shared" si="54"/>
        <v>plays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5"/>
        <v>252</v>
      </c>
      <c r="G862" t="s">
        <v>20</v>
      </c>
      <c r="H862">
        <v>65</v>
      </c>
      <c r="I862" s="4">
        <f t="shared" si="5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3"/>
        <v>technology</v>
      </c>
      <c r="R862" t="str">
        <f t="shared" si="54"/>
        <v>wearables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5"/>
        <v>106</v>
      </c>
      <c r="G863" t="s">
        <v>20</v>
      </c>
      <c r="H863">
        <v>163</v>
      </c>
      <c r="I863" s="4">
        <f t="shared" si="5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3"/>
        <v>theater</v>
      </c>
      <c r="R863" t="str">
        <f t="shared" si="54"/>
        <v>plays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5"/>
        <v>187</v>
      </c>
      <c r="G864" t="s">
        <v>20</v>
      </c>
      <c r="H864">
        <v>85</v>
      </c>
      <c r="I864" s="4">
        <f t="shared" si="5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3"/>
        <v>theater</v>
      </c>
      <c r="R864" t="str">
        <f t="shared" si="54"/>
        <v>plays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5"/>
        <v>387</v>
      </c>
      <c r="G865" t="s">
        <v>20</v>
      </c>
      <c r="H865">
        <v>217</v>
      </c>
      <c r="I865" s="4">
        <f t="shared" si="5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3"/>
        <v>film &amp; video</v>
      </c>
      <c r="R865" t="str">
        <f t="shared" si="54"/>
        <v>television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5"/>
        <v>347</v>
      </c>
      <c r="G866" t="s">
        <v>20</v>
      </c>
      <c r="H866">
        <v>150</v>
      </c>
      <c r="I866" s="4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3"/>
        <v>film &amp; video</v>
      </c>
      <c r="R866" t="str">
        <f t="shared" si="54"/>
        <v>shorts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5"/>
        <v>186</v>
      </c>
      <c r="G867" t="s">
        <v>20</v>
      </c>
      <c r="H867">
        <v>3272</v>
      </c>
      <c r="I867" s="4">
        <f t="shared" si="5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3"/>
        <v>theater</v>
      </c>
      <c r="R867" t="str">
        <f t="shared" si="54"/>
        <v>plays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5"/>
        <v>43</v>
      </c>
      <c r="G868" t="s">
        <v>74</v>
      </c>
      <c r="H868">
        <v>898</v>
      </c>
      <c r="I868" s="4">
        <f t="shared" si="5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3"/>
        <v>photography</v>
      </c>
      <c r="R868" t="str">
        <f t="shared" si="54"/>
        <v>photography books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5"/>
        <v>162</v>
      </c>
      <c r="G869" t="s">
        <v>20</v>
      </c>
      <c r="H869">
        <v>300</v>
      </c>
      <c r="I869" s="4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3"/>
        <v>food</v>
      </c>
      <c r="R869" t="str">
        <f t="shared" si="54"/>
        <v>food trucks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5"/>
        <v>185</v>
      </c>
      <c r="G870" t="s">
        <v>20</v>
      </c>
      <c r="H870">
        <v>126</v>
      </c>
      <c r="I870" s="4">
        <f t="shared" si="5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3"/>
        <v>theater</v>
      </c>
      <c r="R870" t="str">
        <f t="shared" si="54"/>
        <v>plays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5"/>
        <v>24</v>
      </c>
      <c r="G871" t="s">
        <v>14</v>
      </c>
      <c r="H871">
        <v>526</v>
      </c>
      <c r="I871" s="4">
        <f t="shared" si="5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3"/>
        <v>film &amp; video</v>
      </c>
      <c r="R871" t="str">
        <f t="shared" si="54"/>
        <v>drama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5"/>
        <v>90</v>
      </c>
      <c r="G872" t="s">
        <v>14</v>
      </c>
      <c r="H872">
        <v>121</v>
      </c>
      <c r="I872" s="4">
        <f t="shared" si="5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3"/>
        <v>theater</v>
      </c>
      <c r="R872" t="str">
        <f t="shared" si="54"/>
        <v>plays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5"/>
        <v>273</v>
      </c>
      <c r="G873" t="s">
        <v>20</v>
      </c>
      <c r="H873">
        <v>2320</v>
      </c>
      <c r="I873" s="4">
        <f t="shared" si="5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3"/>
        <v>theater</v>
      </c>
      <c r="R873" t="str">
        <f t="shared" si="54"/>
        <v>plays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5"/>
        <v>170</v>
      </c>
      <c r="G874" t="s">
        <v>20</v>
      </c>
      <c r="H874">
        <v>81</v>
      </c>
      <c r="I874" s="4">
        <f t="shared" si="5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3"/>
        <v>film &amp; video</v>
      </c>
      <c r="R874" t="str">
        <f t="shared" si="54"/>
        <v>science fiction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5"/>
        <v>188</v>
      </c>
      <c r="G875" t="s">
        <v>20</v>
      </c>
      <c r="H875">
        <v>1887</v>
      </c>
      <c r="I875" s="4">
        <f t="shared" si="5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3"/>
        <v>photography</v>
      </c>
      <c r="R875" t="str">
        <f t="shared" si="54"/>
        <v>photography books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5"/>
        <v>347</v>
      </c>
      <c r="G876" t="s">
        <v>20</v>
      </c>
      <c r="H876">
        <v>4358</v>
      </c>
      <c r="I876" s="4">
        <f t="shared" si="5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3"/>
        <v>photography</v>
      </c>
      <c r="R876" t="str">
        <f t="shared" si="54"/>
        <v>photography books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5"/>
        <v>69</v>
      </c>
      <c r="G877" t="s">
        <v>14</v>
      </c>
      <c r="H877">
        <v>67</v>
      </c>
      <c r="I877" s="4">
        <f t="shared" si="5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3"/>
        <v>music</v>
      </c>
      <c r="R877" t="str">
        <f t="shared" si="54"/>
        <v>rock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5"/>
        <v>25</v>
      </c>
      <c r="G878" t="s">
        <v>14</v>
      </c>
      <c r="H878">
        <v>57</v>
      </c>
      <c r="I878" s="4">
        <f t="shared" si="5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3"/>
        <v>photography</v>
      </c>
      <c r="R878" t="str">
        <f t="shared" si="54"/>
        <v>photography books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5"/>
        <v>77</v>
      </c>
      <c r="G879" t="s">
        <v>14</v>
      </c>
      <c r="H879">
        <v>1229</v>
      </c>
      <c r="I879" s="4">
        <f t="shared" si="5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3"/>
        <v>food</v>
      </c>
      <c r="R879" t="str">
        <f t="shared" si="54"/>
        <v>food trucks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5"/>
        <v>37</v>
      </c>
      <c r="G880" t="s">
        <v>14</v>
      </c>
      <c r="H880">
        <v>12</v>
      </c>
      <c r="I880" s="4">
        <f t="shared" si="5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3"/>
        <v>music</v>
      </c>
      <c r="R880" t="str">
        <f t="shared" si="54"/>
        <v>metal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5"/>
        <v>544</v>
      </c>
      <c r="G881" t="s">
        <v>20</v>
      </c>
      <c r="H881">
        <v>53</v>
      </c>
      <c r="I881" s="4">
        <f t="shared" si="5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3"/>
        <v>publishing</v>
      </c>
      <c r="R881" t="str">
        <f t="shared" si="54"/>
        <v>nonfiction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5"/>
        <v>229</v>
      </c>
      <c r="G882" t="s">
        <v>20</v>
      </c>
      <c r="H882">
        <v>2414</v>
      </c>
      <c r="I882" s="4">
        <f t="shared" si="5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3"/>
        <v>music</v>
      </c>
      <c r="R882" t="str">
        <f t="shared" si="54"/>
        <v>electric music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5"/>
        <v>39</v>
      </c>
      <c r="G883" t="s">
        <v>14</v>
      </c>
      <c r="H883">
        <v>452</v>
      </c>
      <c r="I883" s="4">
        <f t="shared" si="5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3"/>
        <v>theater</v>
      </c>
      <c r="R883" t="str">
        <f t="shared" si="54"/>
        <v>plays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5"/>
        <v>370</v>
      </c>
      <c r="G884" t="s">
        <v>20</v>
      </c>
      <c r="H884">
        <v>80</v>
      </c>
      <c r="I884" s="4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3"/>
        <v>theater</v>
      </c>
      <c r="R884" t="str">
        <f t="shared" si="54"/>
        <v>plays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5"/>
        <v>238</v>
      </c>
      <c r="G885" t="s">
        <v>20</v>
      </c>
      <c r="H885">
        <v>193</v>
      </c>
      <c r="I885" s="4">
        <f t="shared" si="5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3"/>
        <v>film &amp; video</v>
      </c>
      <c r="R885" t="str">
        <f t="shared" si="54"/>
        <v>shorts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5"/>
        <v>64</v>
      </c>
      <c r="G886" t="s">
        <v>14</v>
      </c>
      <c r="H886">
        <v>1886</v>
      </c>
      <c r="I886" s="4">
        <f t="shared" si="5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3"/>
        <v>theater</v>
      </c>
      <c r="R886" t="str">
        <f t="shared" si="54"/>
        <v>plays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5"/>
        <v>118</v>
      </c>
      <c r="G887" t="s">
        <v>20</v>
      </c>
      <c r="H887">
        <v>52</v>
      </c>
      <c r="I887" s="4">
        <f t="shared" si="5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3"/>
        <v>theater</v>
      </c>
      <c r="R887" t="str">
        <f t="shared" si="54"/>
        <v>plays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5"/>
        <v>85</v>
      </c>
      <c r="G888" t="s">
        <v>14</v>
      </c>
      <c r="H888">
        <v>1825</v>
      </c>
      <c r="I888" s="4">
        <f t="shared" si="5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3"/>
        <v>music</v>
      </c>
      <c r="R888" t="str">
        <f t="shared" si="54"/>
        <v>indie rock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5"/>
        <v>29</v>
      </c>
      <c r="G889" t="s">
        <v>14</v>
      </c>
      <c r="H889">
        <v>31</v>
      </c>
      <c r="I889" s="4">
        <f t="shared" si="5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3"/>
        <v>theater</v>
      </c>
      <c r="R889" t="str">
        <f t="shared" si="54"/>
        <v>plays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5"/>
        <v>210</v>
      </c>
      <c r="G890" t="s">
        <v>20</v>
      </c>
      <c r="H890">
        <v>290</v>
      </c>
      <c r="I890" s="4">
        <f t="shared" si="5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3"/>
        <v>theater</v>
      </c>
      <c r="R890" t="str">
        <f t="shared" si="54"/>
        <v>plays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5"/>
        <v>170</v>
      </c>
      <c r="G891" t="s">
        <v>20</v>
      </c>
      <c r="H891">
        <v>122</v>
      </c>
      <c r="I891" s="4">
        <f t="shared" si="5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3"/>
        <v>music</v>
      </c>
      <c r="R891" t="str">
        <f t="shared" si="54"/>
        <v>electric music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5"/>
        <v>116</v>
      </c>
      <c r="G892" t="s">
        <v>20</v>
      </c>
      <c r="H892">
        <v>1470</v>
      </c>
      <c r="I892" s="4">
        <f t="shared" si="5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3"/>
        <v>music</v>
      </c>
      <c r="R892" t="str">
        <f t="shared" si="54"/>
        <v>indie rock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5"/>
        <v>259</v>
      </c>
      <c r="G893" t="s">
        <v>20</v>
      </c>
      <c r="H893">
        <v>165</v>
      </c>
      <c r="I893" s="4">
        <f t="shared" si="5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3"/>
        <v>film &amp; video</v>
      </c>
      <c r="R893" t="str">
        <f t="shared" si="54"/>
        <v>documentary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5"/>
        <v>231</v>
      </c>
      <c r="G894" t="s">
        <v>20</v>
      </c>
      <c r="H894">
        <v>182</v>
      </c>
      <c r="I894" s="4">
        <f t="shared" si="5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3"/>
        <v>publishing</v>
      </c>
      <c r="R894" t="str">
        <f t="shared" si="54"/>
        <v>translations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5"/>
        <v>128</v>
      </c>
      <c r="G895" t="s">
        <v>20</v>
      </c>
      <c r="H895">
        <v>199</v>
      </c>
      <c r="I895" s="4">
        <f t="shared" si="5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3"/>
        <v>film &amp; video</v>
      </c>
      <c r="R895" t="str">
        <f t="shared" si="54"/>
        <v>documentary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5"/>
        <v>189</v>
      </c>
      <c r="G896" t="s">
        <v>20</v>
      </c>
      <c r="H896">
        <v>56</v>
      </c>
      <c r="I896" s="4">
        <f t="shared" si="5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3"/>
        <v>film &amp; video</v>
      </c>
      <c r="R896" t="str">
        <f t="shared" si="54"/>
        <v>television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5"/>
        <v>7</v>
      </c>
      <c r="G897" t="s">
        <v>14</v>
      </c>
      <c r="H897">
        <v>107</v>
      </c>
      <c r="I897" s="4">
        <f t="shared" si="5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3"/>
        <v>theater</v>
      </c>
      <c r="R897" t="str">
        <f t="shared" si="54"/>
        <v>plays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5"/>
        <v>774</v>
      </c>
      <c r="G898" t="s">
        <v>20</v>
      </c>
      <c r="H898">
        <v>1460</v>
      </c>
      <c r="I898" s="4">
        <f t="shared" si="5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3"/>
        <v>food</v>
      </c>
      <c r="R898" t="str">
        <f t="shared" si="54"/>
        <v>food trucks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5"/>
        <v>28</v>
      </c>
      <c r="G899" t="s">
        <v>14</v>
      </c>
      <c r="H899">
        <v>27</v>
      </c>
      <c r="I899" s="4">
        <f t="shared" ref="I899:I962" si="56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7">LEFT(P899,SEARCH("/",P899)-1)</f>
        <v>theater</v>
      </c>
      <c r="R899" t="str">
        <f t="shared" ref="R899:R962" si="58">RIGHT(P899,LEN(P899)-SEARCH("/",P899))</f>
        <v>plays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ref="F900:F963" si="59">ROUND(((E900/D900)*100),0)</f>
        <v>52</v>
      </c>
      <c r="G900" t="s">
        <v>14</v>
      </c>
      <c r="H900">
        <v>1221</v>
      </c>
      <c r="I900" s="4">
        <f t="shared" si="5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7"/>
        <v>film &amp; video</v>
      </c>
      <c r="R900" t="str">
        <f t="shared" si="58"/>
        <v>documentary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9"/>
        <v>407</v>
      </c>
      <c r="G901" t="s">
        <v>20</v>
      </c>
      <c r="H901">
        <v>123</v>
      </c>
      <c r="I901" s="4">
        <f t="shared" si="5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7"/>
        <v>music</v>
      </c>
      <c r="R901" t="str">
        <f t="shared" si="58"/>
        <v>jazz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9"/>
        <v>2</v>
      </c>
      <c r="G902" t="s">
        <v>14</v>
      </c>
      <c r="H902">
        <v>1</v>
      </c>
      <c r="I902" s="4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7"/>
        <v>technology</v>
      </c>
      <c r="R902" t="str">
        <f t="shared" si="58"/>
        <v>web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9"/>
        <v>156</v>
      </c>
      <c r="G903" t="s">
        <v>20</v>
      </c>
      <c r="H903">
        <v>159</v>
      </c>
      <c r="I903" s="4">
        <f t="shared" si="5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7"/>
        <v>music</v>
      </c>
      <c r="R903" t="str">
        <f t="shared" si="58"/>
        <v>rock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9"/>
        <v>252</v>
      </c>
      <c r="G904" t="s">
        <v>20</v>
      </c>
      <c r="H904">
        <v>110</v>
      </c>
      <c r="I904" s="4">
        <f t="shared" si="5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7"/>
        <v>technology</v>
      </c>
      <c r="R904" t="str">
        <f t="shared" si="58"/>
        <v>web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9"/>
        <v>2</v>
      </c>
      <c r="G905" t="s">
        <v>47</v>
      </c>
      <c r="H905">
        <v>14</v>
      </c>
      <c r="I905" s="4">
        <f t="shared" si="5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7"/>
        <v>publishing</v>
      </c>
      <c r="R905" t="str">
        <f t="shared" si="58"/>
        <v>nonfiction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9"/>
        <v>12</v>
      </c>
      <c r="G906" t="s">
        <v>14</v>
      </c>
      <c r="H906">
        <v>16</v>
      </c>
      <c r="I906" s="4">
        <f t="shared" si="56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7"/>
        <v>publishing</v>
      </c>
      <c r="R906" t="str">
        <f t="shared" si="58"/>
        <v>radio &amp; podcasts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9"/>
        <v>164</v>
      </c>
      <c r="G907" t="s">
        <v>20</v>
      </c>
      <c r="H907">
        <v>236</v>
      </c>
      <c r="I907" s="4">
        <f t="shared" si="5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7"/>
        <v>theater</v>
      </c>
      <c r="R907" t="str">
        <f t="shared" si="58"/>
        <v>plays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9"/>
        <v>163</v>
      </c>
      <c r="G908" t="s">
        <v>20</v>
      </c>
      <c r="H908">
        <v>191</v>
      </c>
      <c r="I908" s="4">
        <f t="shared" si="5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7"/>
        <v>film &amp; video</v>
      </c>
      <c r="R908" t="str">
        <f t="shared" si="58"/>
        <v>documentary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9"/>
        <v>20</v>
      </c>
      <c r="G909" t="s">
        <v>14</v>
      </c>
      <c r="H909">
        <v>41</v>
      </c>
      <c r="I909" s="4">
        <f t="shared" si="5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7"/>
        <v>theater</v>
      </c>
      <c r="R909" t="str">
        <f t="shared" si="58"/>
        <v>plays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9"/>
        <v>319</v>
      </c>
      <c r="G910" t="s">
        <v>20</v>
      </c>
      <c r="H910">
        <v>3934</v>
      </c>
      <c r="I910" s="4">
        <f t="shared" si="5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7"/>
        <v>games</v>
      </c>
      <c r="R910" t="str">
        <f t="shared" si="58"/>
        <v>video games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9"/>
        <v>479</v>
      </c>
      <c r="G911" t="s">
        <v>20</v>
      </c>
      <c r="H911">
        <v>80</v>
      </c>
      <c r="I911" s="4">
        <f t="shared" si="56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7"/>
        <v>theater</v>
      </c>
      <c r="R911" t="str">
        <f t="shared" si="58"/>
        <v>plays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9"/>
        <v>20</v>
      </c>
      <c r="G912" t="s">
        <v>74</v>
      </c>
      <c r="H912">
        <v>296</v>
      </c>
      <c r="I912" s="4">
        <f t="shared" si="5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7"/>
        <v>theater</v>
      </c>
      <c r="R912" t="str">
        <f t="shared" si="58"/>
        <v>plays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9"/>
        <v>199</v>
      </c>
      <c r="G913" t="s">
        <v>20</v>
      </c>
      <c r="H913">
        <v>462</v>
      </c>
      <c r="I913" s="4">
        <f t="shared" si="5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7"/>
        <v>technology</v>
      </c>
      <c r="R913" t="str">
        <f t="shared" si="58"/>
        <v>web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9"/>
        <v>795</v>
      </c>
      <c r="G914" t="s">
        <v>20</v>
      </c>
      <c r="H914">
        <v>179</v>
      </c>
      <c r="I914" s="4">
        <f t="shared" si="5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7"/>
        <v>film &amp; video</v>
      </c>
      <c r="R914" t="str">
        <f t="shared" si="58"/>
        <v>drama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9"/>
        <v>51</v>
      </c>
      <c r="G915" t="s">
        <v>14</v>
      </c>
      <c r="H915">
        <v>523</v>
      </c>
      <c r="I915" s="4">
        <f t="shared" si="5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7"/>
        <v>film &amp; video</v>
      </c>
      <c r="R915" t="str">
        <f t="shared" si="58"/>
        <v>drama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9"/>
        <v>57</v>
      </c>
      <c r="G916" t="s">
        <v>14</v>
      </c>
      <c r="H916">
        <v>141</v>
      </c>
      <c r="I916" s="4">
        <f t="shared" si="5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7"/>
        <v>theater</v>
      </c>
      <c r="R916" t="str">
        <f t="shared" si="58"/>
        <v>plays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9"/>
        <v>156</v>
      </c>
      <c r="G917" t="s">
        <v>20</v>
      </c>
      <c r="H917">
        <v>1866</v>
      </c>
      <c r="I917" s="4">
        <f t="shared" si="5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7"/>
        <v>film &amp; video</v>
      </c>
      <c r="R917" t="str">
        <f t="shared" si="58"/>
        <v>television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9"/>
        <v>36</v>
      </c>
      <c r="G918" t="s">
        <v>14</v>
      </c>
      <c r="H918">
        <v>52</v>
      </c>
      <c r="I918" s="4">
        <f t="shared" si="5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7"/>
        <v>photography</v>
      </c>
      <c r="R918" t="str">
        <f t="shared" si="58"/>
        <v>photography books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9"/>
        <v>58</v>
      </c>
      <c r="G919" t="s">
        <v>47</v>
      </c>
      <c r="H919">
        <v>27</v>
      </c>
      <c r="I919" s="4">
        <f t="shared" si="5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7"/>
        <v>film &amp; video</v>
      </c>
      <c r="R919" t="str">
        <f t="shared" si="58"/>
        <v>shorts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9"/>
        <v>237</v>
      </c>
      <c r="G920" t="s">
        <v>20</v>
      </c>
      <c r="H920">
        <v>156</v>
      </c>
      <c r="I920" s="4">
        <f t="shared" si="5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7"/>
        <v>publishing</v>
      </c>
      <c r="R920" t="str">
        <f t="shared" si="58"/>
        <v>radio &amp; podcasts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9"/>
        <v>59</v>
      </c>
      <c r="G921" t="s">
        <v>14</v>
      </c>
      <c r="H921">
        <v>225</v>
      </c>
      <c r="I921" s="4">
        <f t="shared" si="5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7"/>
        <v>theater</v>
      </c>
      <c r="R921" t="str">
        <f t="shared" si="58"/>
        <v>plays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9"/>
        <v>183</v>
      </c>
      <c r="G922" t="s">
        <v>20</v>
      </c>
      <c r="H922">
        <v>255</v>
      </c>
      <c r="I922" s="4">
        <f t="shared" si="5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7"/>
        <v>film &amp; video</v>
      </c>
      <c r="R922" t="str">
        <f t="shared" si="58"/>
        <v>animation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9"/>
        <v>1</v>
      </c>
      <c r="G923" t="s">
        <v>14</v>
      </c>
      <c r="H923">
        <v>38</v>
      </c>
      <c r="I923" s="4">
        <f t="shared" si="5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7"/>
        <v>technology</v>
      </c>
      <c r="R923" t="str">
        <f t="shared" si="58"/>
        <v>web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9"/>
        <v>176</v>
      </c>
      <c r="G924" t="s">
        <v>20</v>
      </c>
      <c r="H924">
        <v>2261</v>
      </c>
      <c r="I924" s="4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7"/>
        <v>music</v>
      </c>
      <c r="R924" t="str">
        <f t="shared" si="58"/>
        <v>world music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9"/>
        <v>238</v>
      </c>
      <c r="G925" t="s">
        <v>20</v>
      </c>
      <c r="H925">
        <v>40</v>
      </c>
      <c r="I925" s="4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7"/>
        <v>theater</v>
      </c>
      <c r="R925" t="str">
        <f t="shared" si="58"/>
        <v>plays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9"/>
        <v>488</v>
      </c>
      <c r="G926" t="s">
        <v>20</v>
      </c>
      <c r="H926">
        <v>2289</v>
      </c>
      <c r="I926" s="4">
        <f t="shared" si="5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7"/>
        <v>theater</v>
      </c>
      <c r="R926" t="str">
        <f t="shared" si="58"/>
        <v>plays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9"/>
        <v>224</v>
      </c>
      <c r="G927" t="s">
        <v>20</v>
      </c>
      <c r="H927">
        <v>65</v>
      </c>
      <c r="I927" s="4">
        <f t="shared" si="5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7"/>
        <v>theater</v>
      </c>
      <c r="R927" t="str">
        <f t="shared" si="58"/>
        <v>plays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9"/>
        <v>18</v>
      </c>
      <c r="G928" t="s">
        <v>14</v>
      </c>
      <c r="H928">
        <v>15</v>
      </c>
      <c r="I928" s="4">
        <f t="shared" si="5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7"/>
        <v>food</v>
      </c>
      <c r="R928" t="str">
        <f t="shared" si="58"/>
        <v>food trucks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9"/>
        <v>46</v>
      </c>
      <c r="G929" t="s">
        <v>14</v>
      </c>
      <c r="H929">
        <v>37</v>
      </c>
      <c r="I929" s="4">
        <f t="shared" si="5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7"/>
        <v>theater</v>
      </c>
      <c r="R929" t="str">
        <f t="shared" si="58"/>
        <v>plays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9"/>
        <v>117</v>
      </c>
      <c r="G930" t="s">
        <v>20</v>
      </c>
      <c r="H930">
        <v>3777</v>
      </c>
      <c r="I930" s="4">
        <f t="shared" si="5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7"/>
        <v>technology</v>
      </c>
      <c r="R930" t="str">
        <f t="shared" si="58"/>
        <v>web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9"/>
        <v>217</v>
      </c>
      <c r="G931" t="s">
        <v>20</v>
      </c>
      <c r="H931">
        <v>184</v>
      </c>
      <c r="I931" s="4">
        <f t="shared" si="5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7"/>
        <v>theater</v>
      </c>
      <c r="R931" t="str">
        <f t="shared" si="58"/>
        <v>plays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9"/>
        <v>112</v>
      </c>
      <c r="G932" t="s">
        <v>20</v>
      </c>
      <c r="H932">
        <v>85</v>
      </c>
      <c r="I932" s="4">
        <f t="shared" si="5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7"/>
        <v>theater</v>
      </c>
      <c r="R932" t="str">
        <f t="shared" si="58"/>
        <v>plays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9"/>
        <v>73</v>
      </c>
      <c r="G933" t="s">
        <v>14</v>
      </c>
      <c r="H933">
        <v>112</v>
      </c>
      <c r="I933" s="4">
        <f t="shared" si="5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7"/>
        <v>theater</v>
      </c>
      <c r="R933" t="str">
        <f t="shared" si="58"/>
        <v>plays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9"/>
        <v>212</v>
      </c>
      <c r="G934" t="s">
        <v>20</v>
      </c>
      <c r="H934">
        <v>144</v>
      </c>
      <c r="I934" s="4">
        <f t="shared" si="5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7"/>
        <v>music</v>
      </c>
      <c r="R934" t="str">
        <f t="shared" si="58"/>
        <v>rock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9"/>
        <v>240</v>
      </c>
      <c r="G935" t="s">
        <v>20</v>
      </c>
      <c r="H935">
        <v>1902</v>
      </c>
      <c r="I935" s="4">
        <f t="shared" si="5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7"/>
        <v>theater</v>
      </c>
      <c r="R935" t="str">
        <f t="shared" si="58"/>
        <v>plays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9"/>
        <v>182</v>
      </c>
      <c r="G936" t="s">
        <v>20</v>
      </c>
      <c r="H936">
        <v>105</v>
      </c>
      <c r="I936" s="4">
        <f t="shared" si="5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7"/>
        <v>theater</v>
      </c>
      <c r="R936" t="str">
        <f t="shared" si="58"/>
        <v>plays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9"/>
        <v>164</v>
      </c>
      <c r="G937" t="s">
        <v>20</v>
      </c>
      <c r="H937">
        <v>132</v>
      </c>
      <c r="I937" s="4">
        <f t="shared" si="5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7"/>
        <v>theater</v>
      </c>
      <c r="R937" t="str">
        <f t="shared" si="58"/>
        <v>plays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9"/>
        <v>2</v>
      </c>
      <c r="G938" t="s">
        <v>14</v>
      </c>
      <c r="H938">
        <v>21</v>
      </c>
      <c r="I938" s="4">
        <f t="shared" si="5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7"/>
        <v>theater</v>
      </c>
      <c r="R938" t="str">
        <f t="shared" si="58"/>
        <v>plays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9"/>
        <v>50</v>
      </c>
      <c r="G939" t="s">
        <v>74</v>
      </c>
      <c r="H939">
        <v>976</v>
      </c>
      <c r="I939" s="4">
        <f t="shared" si="5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7"/>
        <v>film &amp; video</v>
      </c>
      <c r="R939" t="str">
        <f t="shared" si="58"/>
        <v>documentary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9"/>
        <v>110</v>
      </c>
      <c r="G940" t="s">
        <v>20</v>
      </c>
      <c r="H940">
        <v>96</v>
      </c>
      <c r="I940" s="4">
        <f t="shared" si="5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7"/>
        <v>publishing</v>
      </c>
      <c r="R940" t="str">
        <f t="shared" si="58"/>
        <v>fiction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9"/>
        <v>49</v>
      </c>
      <c r="G941" t="s">
        <v>14</v>
      </c>
      <c r="H941">
        <v>67</v>
      </c>
      <c r="I941" s="4">
        <f t="shared" si="5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7"/>
        <v>games</v>
      </c>
      <c r="R941" t="str">
        <f t="shared" si="58"/>
        <v>video games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9"/>
        <v>62</v>
      </c>
      <c r="G942" t="s">
        <v>47</v>
      </c>
      <c r="H942">
        <v>66</v>
      </c>
      <c r="I942" s="4">
        <f t="shared" si="5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7"/>
        <v>technology</v>
      </c>
      <c r="R942" t="str">
        <f t="shared" si="58"/>
        <v>web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9"/>
        <v>13</v>
      </c>
      <c r="G943" t="s">
        <v>14</v>
      </c>
      <c r="H943">
        <v>78</v>
      </c>
      <c r="I943" s="4">
        <f t="shared" si="5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7"/>
        <v>theater</v>
      </c>
      <c r="R943" t="str">
        <f t="shared" si="58"/>
        <v>plays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9"/>
        <v>65</v>
      </c>
      <c r="G944" t="s">
        <v>14</v>
      </c>
      <c r="H944">
        <v>67</v>
      </c>
      <c r="I944" s="4">
        <f t="shared" si="5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7"/>
        <v>theater</v>
      </c>
      <c r="R944" t="str">
        <f t="shared" si="58"/>
        <v>plays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9"/>
        <v>160</v>
      </c>
      <c r="G945" t="s">
        <v>20</v>
      </c>
      <c r="H945">
        <v>114</v>
      </c>
      <c r="I945" s="4">
        <f t="shared" si="5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7"/>
        <v>food</v>
      </c>
      <c r="R945" t="str">
        <f t="shared" si="58"/>
        <v>food trucks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9"/>
        <v>81</v>
      </c>
      <c r="G946" t="s">
        <v>14</v>
      </c>
      <c r="H946">
        <v>263</v>
      </c>
      <c r="I946" s="4">
        <f t="shared" si="5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7"/>
        <v>photography</v>
      </c>
      <c r="R946" t="str">
        <f t="shared" si="58"/>
        <v>photography books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9"/>
        <v>32</v>
      </c>
      <c r="G947" t="s">
        <v>14</v>
      </c>
      <c r="H947">
        <v>1691</v>
      </c>
      <c r="I947" s="4">
        <f t="shared" si="5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7"/>
        <v>photography</v>
      </c>
      <c r="R947" t="str">
        <f t="shared" si="58"/>
        <v>photography books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9"/>
        <v>10</v>
      </c>
      <c r="G948" t="s">
        <v>14</v>
      </c>
      <c r="H948">
        <v>181</v>
      </c>
      <c r="I948" s="4">
        <f t="shared" si="5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7"/>
        <v>theater</v>
      </c>
      <c r="R948" t="str">
        <f t="shared" si="58"/>
        <v>plays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9"/>
        <v>27</v>
      </c>
      <c r="G949" t="s">
        <v>14</v>
      </c>
      <c r="H949">
        <v>13</v>
      </c>
      <c r="I949" s="4">
        <f t="shared" si="5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7"/>
        <v>theater</v>
      </c>
      <c r="R949" t="str">
        <f t="shared" si="58"/>
        <v>plays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9"/>
        <v>63</v>
      </c>
      <c r="G950" t="s">
        <v>74</v>
      </c>
      <c r="H950">
        <v>160</v>
      </c>
      <c r="I950" s="4">
        <f t="shared" si="5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7"/>
        <v>film &amp; video</v>
      </c>
      <c r="R950" t="str">
        <f t="shared" si="58"/>
        <v>documentary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9"/>
        <v>161</v>
      </c>
      <c r="G951" t="s">
        <v>20</v>
      </c>
      <c r="H951">
        <v>203</v>
      </c>
      <c r="I951" s="4">
        <f t="shared" si="5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7"/>
        <v>technology</v>
      </c>
      <c r="R951" t="str">
        <f t="shared" si="58"/>
        <v>web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9"/>
        <v>5</v>
      </c>
      <c r="G952" t="s">
        <v>14</v>
      </c>
      <c r="H952">
        <v>1</v>
      </c>
      <c r="I952" s="4">
        <f t="shared" si="56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7"/>
        <v>theater</v>
      </c>
      <c r="R952" t="str">
        <f t="shared" si="58"/>
        <v>plays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9"/>
        <v>1097</v>
      </c>
      <c r="G953" t="s">
        <v>20</v>
      </c>
      <c r="H953">
        <v>1559</v>
      </c>
      <c r="I953" s="4">
        <f t="shared" si="5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7"/>
        <v>music</v>
      </c>
      <c r="R953" t="str">
        <f t="shared" si="58"/>
        <v>rock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9"/>
        <v>70</v>
      </c>
      <c r="G954" t="s">
        <v>74</v>
      </c>
      <c r="H954">
        <v>2266</v>
      </c>
      <c r="I954" s="4">
        <f t="shared" si="5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7"/>
        <v>film &amp; video</v>
      </c>
      <c r="R954" t="str">
        <f t="shared" si="58"/>
        <v>documentary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9"/>
        <v>60</v>
      </c>
      <c r="G955" t="s">
        <v>14</v>
      </c>
      <c r="H955">
        <v>21</v>
      </c>
      <c r="I955" s="4">
        <f t="shared" si="5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7"/>
        <v>film &amp; video</v>
      </c>
      <c r="R955" t="str">
        <f t="shared" si="58"/>
        <v>science fiction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9"/>
        <v>367</v>
      </c>
      <c r="G956" t="s">
        <v>20</v>
      </c>
      <c r="H956">
        <v>1548</v>
      </c>
      <c r="I956" s="4">
        <f t="shared" si="5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7"/>
        <v>technology</v>
      </c>
      <c r="R956" t="str">
        <f t="shared" si="58"/>
        <v>web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9"/>
        <v>1109</v>
      </c>
      <c r="G957" t="s">
        <v>20</v>
      </c>
      <c r="H957">
        <v>80</v>
      </c>
      <c r="I957" s="4">
        <f t="shared" si="5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7"/>
        <v>theater</v>
      </c>
      <c r="R957" t="str">
        <f t="shared" si="58"/>
        <v>plays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9"/>
        <v>19</v>
      </c>
      <c r="G958" t="s">
        <v>14</v>
      </c>
      <c r="H958">
        <v>830</v>
      </c>
      <c r="I958" s="4">
        <f t="shared" si="5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7"/>
        <v>film &amp; video</v>
      </c>
      <c r="R958" t="str">
        <f t="shared" si="58"/>
        <v>science fiction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9"/>
        <v>127</v>
      </c>
      <c r="G959" t="s">
        <v>20</v>
      </c>
      <c r="H959">
        <v>131</v>
      </c>
      <c r="I959" s="4">
        <f t="shared" si="5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7"/>
        <v>theater</v>
      </c>
      <c r="R959" t="str">
        <f t="shared" si="58"/>
        <v>plays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9"/>
        <v>735</v>
      </c>
      <c r="G960" t="s">
        <v>20</v>
      </c>
      <c r="H960">
        <v>112</v>
      </c>
      <c r="I960" s="4">
        <f t="shared" si="5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7"/>
        <v>film &amp; video</v>
      </c>
      <c r="R960" t="str">
        <f t="shared" si="58"/>
        <v>animation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9"/>
        <v>5</v>
      </c>
      <c r="G961" t="s">
        <v>14</v>
      </c>
      <c r="H961">
        <v>130</v>
      </c>
      <c r="I961" s="4">
        <f t="shared" si="5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7"/>
        <v>publishing</v>
      </c>
      <c r="R961" t="str">
        <f t="shared" si="58"/>
        <v>translations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9"/>
        <v>85</v>
      </c>
      <c r="G962" t="s">
        <v>14</v>
      </c>
      <c r="H962">
        <v>55</v>
      </c>
      <c r="I962" s="4">
        <f t="shared" si="5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7"/>
        <v>technology</v>
      </c>
      <c r="R962" t="str">
        <f t="shared" si="58"/>
        <v>web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59"/>
        <v>119</v>
      </c>
      <c r="G963" t="s">
        <v>20</v>
      </c>
      <c r="H963">
        <v>155</v>
      </c>
      <c r="I963" s="4">
        <f t="shared" ref="I963:I1001" si="60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1">LEFT(P963,SEARCH("/",P963)-1)</f>
        <v>publishing</v>
      </c>
      <c r="R963" t="str">
        <f t="shared" ref="R963:R1003" si="62">RIGHT(P963,LEN(P963)-SEARCH("/",P963))</f>
        <v>translations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ref="F964:F1001" si="63">ROUND(((E964/D964)*100),0)</f>
        <v>296</v>
      </c>
      <c r="G964" t="s">
        <v>20</v>
      </c>
      <c r="H964">
        <v>266</v>
      </c>
      <c r="I964" s="4">
        <f t="shared" si="6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1"/>
        <v>food</v>
      </c>
      <c r="R964" t="str">
        <f t="shared" si="62"/>
        <v>food trucks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3"/>
        <v>85</v>
      </c>
      <c r="G965" t="s">
        <v>14</v>
      </c>
      <c r="H965">
        <v>114</v>
      </c>
      <c r="I965" s="4">
        <f t="shared" si="6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1"/>
        <v>photography</v>
      </c>
      <c r="R965" t="str">
        <f t="shared" si="62"/>
        <v>photography books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3"/>
        <v>356</v>
      </c>
      <c r="G966" t="s">
        <v>20</v>
      </c>
      <c r="H966">
        <v>155</v>
      </c>
      <c r="I966" s="4">
        <f t="shared" si="6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1"/>
        <v>theater</v>
      </c>
      <c r="R966" t="str">
        <f t="shared" si="62"/>
        <v>plays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3"/>
        <v>386</v>
      </c>
      <c r="G967" t="s">
        <v>20</v>
      </c>
      <c r="H967">
        <v>207</v>
      </c>
      <c r="I967" s="4">
        <f t="shared" si="6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1"/>
        <v>music</v>
      </c>
      <c r="R967" t="str">
        <f t="shared" si="62"/>
        <v>rock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3"/>
        <v>792</v>
      </c>
      <c r="G968" t="s">
        <v>20</v>
      </c>
      <c r="H968">
        <v>245</v>
      </c>
      <c r="I968" s="4">
        <f t="shared" si="6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1"/>
        <v>theater</v>
      </c>
      <c r="R968" t="str">
        <f t="shared" si="62"/>
        <v>plays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3"/>
        <v>137</v>
      </c>
      <c r="G969" t="s">
        <v>20</v>
      </c>
      <c r="H969">
        <v>1573</v>
      </c>
      <c r="I969" s="4">
        <f t="shared" si="6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1"/>
        <v>music</v>
      </c>
      <c r="R969" t="str">
        <f t="shared" si="62"/>
        <v>world music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3"/>
        <v>338</v>
      </c>
      <c r="G970" t="s">
        <v>20</v>
      </c>
      <c r="H970">
        <v>114</v>
      </c>
      <c r="I970" s="4">
        <f t="shared" si="6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1"/>
        <v>food</v>
      </c>
      <c r="R970" t="str">
        <f t="shared" si="62"/>
        <v>food trucks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3"/>
        <v>108</v>
      </c>
      <c r="G971" t="s">
        <v>20</v>
      </c>
      <c r="H971">
        <v>93</v>
      </c>
      <c r="I971" s="4">
        <f t="shared" si="6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1"/>
        <v>theater</v>
      </c>
      <c r="R971" t="str">
        <f t="shared" si="62"/>
        <v>plays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3"/>
        <v>61</v>
      </c>
      <c r="G972" t="s">
        <v>14</v>
      </c>
      <c r="H972">
        <v>594</v>
      </c>
      <c r="I972" s="4">
        <f t="shared" si="6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1"/>
        <v>theater</v>
      </c>
      <c r="R972" t="str">
        <f t="shared" si="62"/>
        <v>plays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3"/>
        <v>28</v>
      </c>
      <c r="G973" t="s">
        <v>14</v>
      </c>
      <c r="H973">
        <v>24</v>
      </c>
      <c r="I973" s="4">
        <f t="shared" si="6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1"/>
        <v>film &amp; video</v>
      </c>
      <c r="R973" t="str">
        <f t="shared" si="62"/>
        <v>television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3"/>
        <v>228</v>
      </c>
      <c r="G974" t="s">
        <v>20</v>
      </c>
      <c r="H974">
        <v>1681</v>
      </c>
      <c r="I974" s="4">
        <f t="shared" si="6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1"/>
        <v>technology</v>
      </c>
      <c r="R974" t="str">
        <f t="shared" si="62"/>
        <v>web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3"/>
        <v>22</v>
      </c>
      <c r="G975" t="s">
        <v>14</v>
      </c>
      <c r="H975">
        <v>252</v>
      </c>
      <c r="I975" s="4">
        <f t="shared" si="6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1"/>
        <v>theater</v>
      </c>
      <c r="R975" t="str">
        <f t="shared" si="62"/>
        <v>plays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3"/>
        <v>374</v>
      </c>
      <c r="G976" t="s">
        <v>20</v>
      </c>
      <c r="H976">
        <v>32</v>
      </c>
      <c r="I976" s="4">
        <f t="shared" si="60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1"/>
        <v>music</v>
      </c>
      <c r="R976" t="str">
        <f t="shared" si="62"/>
        <v>indie rock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3"/>
        <v>155</v>
      </c>
      <c r="G977" t="s">
        <v>20</v>
      </c>
      <c r="H977">
        <v>135</v>
      </c>
      <c r="I977" s="4">
        <f t="shared" si="6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1"/>
        <v>theater</v>
      </c>
      <c r="R977" t="str">
        <f t="shared" si="62"/>
        <v>plays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3"/>
        <v>322</v>
      </c>
      <c r="G978" t="s">
        <v>20</v>
      </c>
      <c r="H978">
        <v>140</v>
      </c>
      <c r="I978" s="4">
        <f t="shared" si="6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1"/>
        <v>theater</v>
      </c>
      <c r="R978" t="str">
        <f t="shared" si="62"/>
        <v>plays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3"/>
        <v>74</v>
      </c>
      <c r="G979" t="s">
        <v>14</v>
      </c>
      <c r="H979">
        <v>67</v>
      </c>
      <c r="I979" s="4">
        <f t="shared" si="6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1"/>
        <v>food</v>
      </c>
      <c r="R979" t="str">
        <f t="shared" si="62"/>
        <v>food trucks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3"/>
        <v>864</v>
      </c>
      <c r="G980" t="s">
        <v>20</v>
      </c>
      <c r="H980">
        <v>92</v>
      </c>
      <c r="I980" s="4">
        <f t="shared" si="6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1"/>
        <v>games</v>
      </c>
      <c r="R980" t="str">
        <f t="shared" si="62"/>
        <v>video games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3"/>
        <v>143</v>
      </c>
      <c r="G981" t="s">
        <v>20</v>
      </c>
      <c r="H981">
        <v>1015</v>
      </c>
      <c r="I981" s="4">
        <f t="shared" si="6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1"/>
        <v>theater</v>
      </c>
      <c r="R981" t="str">
        <f t="shared" si="62"/>
        <v>plays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3"/>
        <v>40</v>
      </c>
      <c r="G982" t="s">
        <v>14</v>
      </c>
      <c r="H982">
        <v>742</v>
      </c>
      <c r="I982" s="4">
        <f t="shared" si="6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1"/>
        <v>publishing</v>
      </c>
      <c r="R982" t="str">
        <f t="shared" si="62"/>
        <v>nonfiction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3"/>
        <v>178</v>
      </c>
      <c r="G983" t="s">
        <v>20</v>
      </c>
      <c r="H983">
        <v>323</v>
      </c>
      <c r="I983" s="4">
        <f t="shared" si="6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1"/>
        <v>technology</v>
      </c>
      <c r="R983" t="str">
        <f t="shared" si="62"/>
        <v>web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3"/>
        <v>85</v>
      </c>
      <c r="G984" t="s">
        <v>14</v>
      </c>
      <c r="H984">
        <v>75</v>
      </c>
      <c r="I984" s="4">
        <f t="shared" si="6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1"/>
        <v>film &amp; video</v>
      </c>
      <c r="R984" t="str">
        <f t="shared" si="62"/>
        <v>documentary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3"/>
        <v>146</v>
      </c>
      <c r="G985" t="s">
        <v>20</v>
      </c>
      <c r="H985">
        <v>2326</v>
      </c>
      <c r="I985" s="4">
        <f t="shared" si="6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1"/>
        <v>film &amp; video</v>
      </c>
      <c r="R985" t="str">
        <f t="shared" si="62"/>
        <v>documentary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3"/>
        <v>152</v>
      </c>
      <c r="G986" t="s">
        <v>20</v>
      </c>
      <c r="H986">
        <v>381</v>
      </c>
      <c r="I986" s="4">
        <f t="shared" si="6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1"/>
        <v>theater</v>
      </c>
      <c r="R986" t="str">
        <f t="shared" si="62"/>
        <v>plays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3"/>
        <v>67</v>
      </c>
      <c r="G987" t="s">
        <v>14</v>
      </c>
      <c r="H987">
        <v>4405</v>
      </c>
      <c r="I987" s="4">
        <f t="shared" si="6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1"/>
        <v>music</v>
      </c>
      <c r="R987" t="str">
        <f t="shared" si="62"/>
        <v>rock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3"/>
        <v>40</v>
      </c>
      <c r="G988" t="s">
        <v>14</v>
      </c>
      <c r="H988">
        <v>92</v>
      </c>
      <c r="I988" s="4">
        <f t="shared" si="6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1"/>
        <v>music</v>
      </c>
      <c r="R988" t="str">
        <f t="shared" si="62"/>
        <v>rock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3"/>
        <v>217</v>
      </c>
      <c r="G989" t="s">
        <v>20</v>
      </c>
      <c r="H989">
        <v>480</v>
      </c>
      <c r="I989" s="4">
        <f t="shared" si="6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1"/>
        <v>film &amp; video</v>
      </c>
      <c r="R989" t="str">
        <f t="shared" si="62"/>
        <v>documentary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3"/>
        <v>52</v>
      </c>
      <c r="G990" t="s">
        <v>14</v>
      </c>
      <c r="H990">
        <v>64</v>
      </c>
      <c r="I990" s="4">
        <f t="shared" si="60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1"/>
        <v>publishing</v>
      </c>
      <c r="R990" t="str">
        <f t="shared" si="62"/>
        <v>radio &amp; podcasts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3"/>
        <v>500</v>
      </c>
      <c r="G991" t="s">
        <v>20</v>
      </c>
      <c r="H991">
        <v>226</v>
      </c>
      <c r="I991" s="4">
        <f t="shared" si="6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1"/>
        <v>publishing</v>
      </c>
      <c r="R991" t="str">
        <f t="shared" si="62"/>
        <v>translations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3"/>
        <v>88</v>
      </c>
      <c r="G992" t="s">
        <v>14</v>
      </c>
      <c r="H992">
        <v>64</v>
      </c>
      <c r="I992" s="4">
        <f t="shared" si="6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1"/>
        <v>film &amp; video</v>
      </c>
      <c r="R992" t="str">
        <f t="shared" si="62"/>
        <v>drama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3"/>
        <v>113</v>
      </c>
      <c r="G993" t="s">
        <v>20</v>
      </c>
      <c r="H993">
        <v>241</v>
      </c>
      <c r="I993" s="4">
        <f t="shared" si="6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1"/>
        <v>music</v>
      </c>
      <c r="R993" t="str">
        <f t="shared" si="62"/>
        <v>rock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3"/>
        <v>427</v>
      </c>
      <c r="G994" t="s">
        <v>20</v>
      </c>
      <c r="H994">
        <v>132</v>
      </c>
      <c r="I994" s="4">
        <f t="shared" si="6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1"/>
        <v>film &amp; video</v>
      </c>
      <c r="R994" t="str">
        <f t="shared" si="62"/>
        <v>drama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3"/>
        <v>78</v>
      </c>
      <c r="G995" t="s">
        <v>74</v>
      </c>
      <c r="H995">
        <v>75</v>
      </c>
      <c r="I995" s="4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1"/>
        <v>photography</v>
      </c>
      <c r="R995" t="str">
        <f t="shared" si="62"/>
        <v>photography books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3"/>
        <v>52</v>
      </c>
      <c r="G996" t="s">
        <v>14</v>
      </c>
      <c r="H996">
        <v>842</v>
      </c>
      <c r="I996" s="4">
        <f t="shared" si="6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1"/>
        <v>publishing</v>
      </c>
      <c r="R996" t="str">
        <f t="shared" si="62"/>
        <v>translations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3"/>
        <v>157</v>
      </c>
      <c r="G997" t="s">
        <v>20</v>
      </c>
      <c r="H997">
        <v>2043</v>
      </c>
      <c r="I997" s="4">
        <f t="shared" si="6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1"/>
        <v>food</v>
      </c>
      <c r="R997" t="str">
        <f t="shared" si="62"/>
        <v>food trucks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3"/>
        <v>73</v>
      </c>
      <c r="G998" t="s">
        <v>14</v>
      </c>
      <c r="H998">
        <v>112</v>
      </c>
      <c r="I998" s="4">
        <f t="shared" si="6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1"/>
        <v>theater</v>
      </c>
      <c r="R998" t="str">
        <f t="shared" si="62"/>
        <v>plays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3"/>
        <v>61</v>
      </c>
      <c r="G999" t="s">
        <v>74</v>
      </c>
      <c r="H999">
        <v>139</v>
      </c>
      <c r="I999" s="4">
        <f t="shared" si="6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1"/>
        <v>theater</v>
      </c>
      <c r="R999" t="str">
        <f t="shared" si="62"/>
        <v>plays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3"/>
        <v>57</v>
      </c>
      <c r="G1000" t="s">
        <v>14</v>
      </c>
      <c r="H1000">
        <v>374</v>
      </c>
      <c r="I1000" s="4">
        <f t="shared" si="6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1"/>
        <v>music</v>
      </c>
      <c r="R1000" t="str">
        <f t="shared" si="62"/>
        <v>indie rock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3"/>
        <v>57</v>
      </c>
      <c r="G1001" t="s">
        <v>74</v>
      </c>
      <c r="H1001">
        <v>1122</v>
      </c>
      <c r="I1001" s="4">
        <f t="shared" si="6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1"/>
        <v>food</v>
      </c>
      <c r="R1001" t="str">
        <f t="shared" si="62"/>
        <v>food trucks</v>
      </c>
    </row>
  </sheetData>
  <autoFilter ref="A1:R1" xr:uid="{00000000-0001-0000-0000-000000000000}"/>
  <conditionalFormatting sqref="G2:G1001">
    <cfRule type="containsText" dxfId="4" priority="3" operator="containsText" text="canceled">
      <formula>NOT(ISERROR(SEARCH("canceled",G2)))</formula>
    </cfRule>
    <cfRule type="containsText" dxfId="3" priority="4" operator="containsText" text="live">
      <formula>NOT(ISERROR(SEARCH("live",G2)))</formula>
    </cfRule>
    <cfRule type="containsText" dxfId="2" priority="5" operator="containsText" text="failed">
      <formula>NOT(ISERROR(SEARCH("failed",G2)))</formula>
    </cfRule>
    <cfRule type="containsText" dxfId="1" priority="6" operator="containsText" text="successful">
      <formula>NOT(ISERROR(SEARCH("successful",G2)))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358A-7656-FD4F-9473-94B2AD211CE3}">
  <sheetPr codeName="Sheet2"/>
  <dimension ref="A1:F14"/>
  <sheetViews>
    <sheetView workbookViewId="0">
      <selection activeCell="B29" sqref="B29"/>
    </sheetView>
  </sheetViews>
  <sheetFormatPr baseColWidth="10" defaultColWidth="8.83203125" defaultRowHeight="16" x14ac:dyDescent="0.2"/>
  <cols>
    <col min="1" max="1" width="16.164062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0.83203125" bestFit="1" customWidth="1"/>
  </cols>
  <sheetData>
    <row r="1" spans="1:6" x14ac:dyDescent="0.2">
      <c r="A1" s="6" t="s">
        <v>6</v>
      </c>
      <c r="B1" t="s">
        <v>2033</v>
      </c>
    </row>
    <row r="3" spans="1:6" x14ac:dyDescent="0.2">
      <c r="A3" s="6" t="s">
        <v>2046</v>
      </c>
      <c r="B3" s="6" t="s">
        <v>2045</v>
      </c>
    </row>
    <row r="4" spans="1:6" x14ac:dyDescent="0.2">
      <c r="A4" s="6" t="s">
        <v>2044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5" t="s">
        <v>2043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2042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2041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2040</v>
      </c>
      <c r="E8">
        <v>4</v>
      </c>
      <c r="F8">
        <v>4</v>
      </c>
    </row>
    <row r="9" spans="1:6" x14ac:dyDescent="0.2">
      <c r="A9" s="5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2038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2037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2035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3820-E27B-EA4F-A5B1-BB5A25B21448}">
  <sheetPr codeName="Sheet3"/>
  <dimension ref="A1:F30"/>
  <sheetViews>
    <sheetView workbookViewId="0">
      <selection activeCell="R9" sqref="R9"/>
    </sheetView>
  </sheetViews>
  <sheetFormatPr baseColWidth="10" defaultColWidth="8.83203125" defaultRowHeight="16" x14ac:dyDescent="0.2"/>
  <cols>
    <col min="1" max="1" width="17.3320312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0.83203125" bestFit="1" customWidth="1"/>
  </cols>
  <sheetData>
    <row r="1" spans="1:6" x14ac:dyDescent="0.2">
      <c r="A1" s="6" t="s">
        <v>6</v>
      </c>
      <c r="B1" t="s">
        <v>2033</v>
      </c>
    </row>
    <row r="2" spans="1:6" x14ac:dyDescent="0.2">
      <c r="A2" s="6" t="s">
        <v>2071</v>
      </c>
      <c r="B2" t="s">
        <v>2033</v>
      </c>
    </row>
    <row r="4" spans="1:6" x14ac:dyDescent="0.2">
      <c r="A4" s="6" t="s">
        <v>2046</v>
      </c>
      <c r="B4" s="6" t="s">
        <v>2045</v>
      </c>
    </row>
    <row r="5" spans="1:6" x14ac:dyDescent="0.2">
      <c r="A5" s="6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5" t="s">
        <v>2070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2069</v>
      </c>
      <c r="E7">
        <v>4</v>
      </c>
      <c r="F7">
        <v>4</v>
      </c>
    </row>
    <row r="8" spans="1:6" x14ac:dyDescent="0.2">
      <c r="A8" s="5" t="s">
        <v>2068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2067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2066</v>
      </c>
      <c r="C10">
        <v>8</v>
      </c>
      <c r="E10">
        <v>10</v>
      </c>
      <c r="F10">
        <v>18</v>
      </c>
    </row>
    <row r="11" spans="1:6" x14ac:dyDescent="0.2">
      <c r="A11" s="5" t="s">
        <v>2065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2064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2063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2062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2061</v>
      </c>
      <c r="C15">
        <v>3</v>
      </c>
      <c r="E15">
        <v>4</v>
      </c>
      <c r="F15">
        <v>7</v>
      </c>
    </row>
    <row r="16" spans="1:6" x14ac:dyDescent="0.2">
      <c r="A16" s="5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2057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2056</v>
      </c>
      <c r="C20">
        <v>4</v>
      </c>
      <c r="E20">
        <v>4</v>
      </c>
      <c r="F20">
        <v>8</v>
      </c>
    </row>
    <row r="21" spans="1:6" x14ac:dyDescent="0.2">
      <c r="A21" s="5" t="s">
        <v>2055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2054</v>
      </c>
      <c r="C22">
        <v>9</v>
      </c>
      <c r="E22">
        <v>5</v>
      </c>
      <c r="F22">
        <v>14</v>
      </c>
    </row>
    <row r="23" spans="1:6" x14ac:dyDescent="0.2">
      <c r="A23" s="5" t="s">
        <v>2053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2052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2051</v>
      </c>
      <c r="C25">
        <v>7</v>
      </c>
      <c r="E25">
        <v>14</v>
      </c>
      <c r="F25">
        <v>21</v>
      </c>
    </row>
    <row r="26" spans="1:6" x14ac:dyDescent="0.2">
      <c r="A26" s="5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2049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2048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2047</v>
      </c>
      <c r="E29">
        <v>3</v>
      </c>
      <c r="F29">
        <v>3</v>
      </c>
    </row>
    <row r="30" spans="1:6" x14ac:dyDescent="0.2">
      <c r="A30" s="5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6861-2EC4-544B-B19E-E90D6D146640}">
  <sheetPr codeName="Sheet4"/>
  <dimension ref="A1:E18"/>
  <sheetViews>
    <sheetView workbookViewId="0">
      <selection activeCell="D2" sqref="D2"/>
    </sheetView>
  </sheetViews>
  <sheetFormatPr baseColWidth="10" defaultColWidth="8.83203125" defaultRowHeight="16" x14ac:dyDescent="0.2"/>
  <cols>
    <col min="1" max="1" width="16.1640625" bestFit="1" customWidth="1"/>
    <col min="2" max="2" width="15.1640625" bestFit="1" customWidth="1"/>
    <col min="3" max="3" width="5.6640625" bestFit="1" customWidth="1"/>
    <col min="4" max="4" width="9.1640625" bestFit="1" customWidth="1"/>
    <col min="5" max="6" width="10.83203125" bestFit="1" customWidth="1"/>
  </cols>
  <sheetData>
    <row r="1" spans="1:5" x14ac:dyDescent="0.2">
      <c r="A1" s="6" t="s">
        <v>2071</v>
      </c>
      <c r="B1" t="s">
        <v>2033</v>
      </c>
    </row>
    <row r="2" spans="1:5" x14ac:dyDescent="0.2">
      <c r="A2" s="6" t="s">
        <v>2084</v>
      </c>
      <c r="B2" t="s">
        <v>2033</v>
      </c>
    </row>
    <row r="4" spans="1:5" x14ac:dyDescent="0.2">
      <c r="A4" s="6" t="s">
        <v>2046</v>
      </c>
      <c r="B4" s="6" t="s">
        <v>2045</v>
      </c>
    </row>
    <row r="5" spans="1:5" x14ac:dyDescent="0.2">
      <c r="A5" s="6" t="s">
        <v>2044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">
      <c r="A6" s="7" t="s">
        <v>2083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7" t="s">
        <v>2082</v>
      </c>
      <c r="B7">
        <v>7</v>
      </c>
      <c r="C7">
        <v>28</v>
      </c>
      <c r="D7">
        <v>44</v>
      </c>
      <c r="E7">
        <v>79</v>
      </c>
    </row>
    <row r="8" spans="1:5" x14ac:dyDescent="0.2">
      <c r="A8" s="7" t="s">
        <v>2081</v>
      </c>
      <c r="B8">
        <v>4</v>
      </c>
      <c r="C8">
        <v>33</v>
      </c>
      <c r="D8">
        <v>49</v>
      </c>
      <c r="E8">
        <v>86</v>
      </c>
    </row>
    <row r="9" spans="1:5" x14ac:dyDescent="0.2">
      <c r="A9" s="7" t="s">
        <v>2080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7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7" t="s">
        <v>2077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7" t="s">
        <v>2076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7" t="s">
        <v>2075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7" t="s">
        <v>2074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7" t="s">
        <v>2073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7" t="s">
        <v>2072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7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F51D-0EAF-7742-99B9-C57590761C87}">
  <sheetPr codeName="Sheet5"/>
  <dimension ref="A1:H13"/>
  <sheetViews>
    <sheetView zoomScale="102" zoomScaleNormal="102" workbookViewId="0">
      <selection activeCell="A46" sqref="A46"/>
    </sheetView>
  </sheetViews>
  <sheetFormatPr baseColWidth="10" defaultColWidth="8.83203125" defaultRowHeight="16" x14ac:dyDescent="0.2"/>
  <cols>
    <col min="1" max="1" width="26.6640625" customWidth="1"/>
    <col min="2" max="2" width="16.83203125" customWidth="1"/>
    <col min="3" max="3" width="15.6640625" customWidth="1"/>
    <col min="4" max="4" width="15.83203125" customWidth="1"/>
    <col min="5" max="5" width="12.1640625" customWidth="1"/>
    <col min="6" max="6" width="18.83203125" customWidth="1"/>
    <col min="7" max="7" width="15.6640625" customWidth="1"/>
  </cols>
  <sheetData>
    <row r="1" spans="1:8" x14ac:dyDescent="0.2">
      <c r="A1" s="9" t="s">
        <v>2104</v>
      </c>
      <c r="B1" s="9" t="s">
        <v>2103</v>
      </c>
      <c r="C1" s="9" t="s">
        <v>2102</v>
      </c>
      <c r="D1" s="9" t="s">
        <v>2101</v>
      </c>
      <c r="E1" s="9" t="s">
        <v>2100</v>
      </c>
      <c r="F1" s="9" t="s">
        <v>2099</v>
      </c>
      <c r="G1" s="9" t="s">
        <v>2098</v>
      </c>
      <c r="H1" s="9" t="s">
        <v>2097</v>
      </c>
    </row>
    <row r="2" spans="1:8" x14ac:dyDescent="0.2">
      <c r="A2" t="s">
        <v>2096</v>
      </c>
      <c r="B2">
        <f>COUNTIFS([1]Crowdfunding!D:D,"&lt;1000",[1]Crowdfunding!G:G,"successful")</f>
        <v>30</v>
      </c>
      <c r="C2">
        <f>COUNTIFS([1]Crowdfunding!D:D,"&lt;1000",[1]Crowdfunding!G:G,"failed")</f>
        <v>20</v>
      </c>
      <c r="D2">
        <f>COUNTIFS([1]Crowdfunding!D:D,"&lt;1000",[1]Crowdfunding!G:G,"canceled")</f>
        <v>1</v>
      </c>
      <c r="E2">
        <f>(B2+C2+D2)</f>
        <v>51</v>
      </c>
      <c r="F2" s="8">
        <f>(B2/E2)</f>
        <v>0.58823529411764708</v>
      </c>
      <c r="G2" s="8">
        <f>(C2/E2)</f>
        <v>0.39215686274509803</v>
      </c>
      <c r="H2" s="8">
        <f>(D2/E2)</f>
        <v>1.9607843137254902E-2</v>
      </c>
    </row>
    <row r="3" spans="1:8" x14ac:dyDescent="0.2">
      <c r="A3" t="s">
        <v>2095</v>
      </c>
      <c r="B3">
        <f>COUNTIFS([1]Crowdfunding!D:D,"&gt;=1000", [1]Crowdfunding!D:D,"&lt;=4999",[1]Crowdfunding!G:G,"successful")</f>
        <v>191</v>
      </c>
      <c r="C3">
        <f>COUNTIFS([1]Crowdfunding!D:D,"&gt;=1000", [1]Crowdfunding!D:D,"&lt;=4999",[1]Crowdfunding!G:G,"failed")</f>
        <v>38</v>
      </c>
      <c r="D3">
        <f>COUNTIFS([1]Crowdfunding!D:D,"&gt;=1000", [1]Crowdfunding!D:D,"&lt;=4999",[1]Crowdfunding!G:G,"canceled")</f>
        <v>2</v>
      </c>
      <c r="E3">
        <f>(B3+C3+D3)</f>
        <v>231</v>
      </c>
      <c r="F3" s="8">
        <f>(B3/E3)</f>
        <v>0.82683982683982682</v>
      </c>
      <c r="G3" s="8">
        <f>(C3/E3)</f>
        <v>0.16450216450216451</v>
      </c>
      <c r="H3" s="8">
        <f>(D3/E3)</f>
        <v>8.658008658008658E-3</v>
      </c>
    </row>
    <row r="4" spans="1:8" x14ac:dyDescent="0.2">
      <c r="A4" t="s">
        <v>2094</v>
      </c>
      <c r="B4">
        <f>COUNTIFS([1]Crowdfunding!D:D,"&gt;=5000", [1]Crowdfunding!D:D,"&lt;=9999",[1]Crowdfunding!G:G,"successful")</f>
        <v>164</v>
      </c>
      <c r="C4">
        <f>COUNTIFS([1]Crowdfunding!D:D,"&gt;=5000", [1]Crowdfunding!D:D,"&lt;=9999",[1]Crowdfunding!G:G,"failed")</f>
        <v>126</v>
      </c>
      <c r="D4">
        <f>COUNTIFS([1]Crowdfunding!D:D,"&gt;=5000", [1]Crowdfunding!D:D,"&lt;=9999",[1]Crowdfunding!G:G,"canceled")</f>
        <v>25</v>
      </c>
      <c r="E4">
        <f>(B4+C4+D4)</f>
        <v>315</v>
      </c>
      <c r="F4" s="8">
        <f>(B4/E4)</f>
        <v>0.52063492063492067</v>
      </c>
      <c r="G4" s="8">
        <f>(C4/E4)</f>
        <v>0.4</v>
      </c>
      <c r="H4" s="8">
        <f>(D4/E4)</f>
        <v>7.9365079365079361E-2</v>
      </c>
    </row>
    <row r="5" spans="1:8" x14ac:dyDescent="0.2">
      <c r="A5" t="s">
        <v>2093</v>
      </c>
      <c r="B5">
        <f>COUNTIFS([1]Crowdfunding!D:D,"&gt;=10000", [1]Crowdfunding!D:D,"&lt;=14999",[1]Crowdfunding!G:G,"successful")</f>
        <v>4</v>
      </c>
      <c r="C5">
        <f>COUNTIFS([1]Crowdfunding!D:D,"&gt;=10000", [1]Crowdfunding!D:D,"&lt;=14999",[1]Crowdfunding!G:G,"failed")</f>
        <v>5</v>
      </c>
      <c r="D5">
        <f>COUNTIFS([1]Crowdfunding!D:D,"&gt;=10000", [1]Crowdfunding!D:D,"&lt;=14999",[1]Crowdfunding!G:G,"canceled")</f>
        <v>0</v>
      </c>
      <c r="E5">
        <f>(B5+C5+D5)</f>
        <v>9</v>
      </c>
      <c r="F5" s="8">
        <f>(B5/E5)</f>
        <v>0.44444444444444442</v>
      </c>
      <c r="G5" s="8">
        <f>(C5/E5)</f>
        <v>0.55555555555555558</v>
      </c>
      <c r="H5" s="8">
        <f>(D5/E5)</f>
        <v>0</v>
      </c>
    </row>
    <row r="6" spans="1:8" x14ac:dyDescent="0.2">
      <c r="A6" t="s">
        <v>2092</v>
      </c>
      <c r="B6">
        <f>COUNTIFS([1]Crowdfunding!D:D,"&gt;=15000", [1]Crowdfunding!D:D,"&lt;=19999",[1]Crowdfunding!G:G,"successful")</f>
        <v>10</v>
      </c>
      <c r="C6">
        <f>COUNTIFS([1]Crowdfunding!D:D,"&gt;=15000", [1]Crowdfunding!D:D,"&lt;=19999",[1]Crowdfunding!G:G,"failed")</f>
        <v>0</v>
      </c>
      <c r="D6">
        <f>COUNTIFS([1]Crowdfunding!D:D,"&gt;=15000", [1]Crowdfunding!D:D,"&lt;=19999",[1]Crowdfunding!G:G,"canceled")</f>
        <v>0</v>
      </c>
      <c r="E6">
        <f>(B6+C6+D6)</f>
        <v>10</v>
      </c>
      <c r="F6" s="8">
        <f>(B6/E6)</f>
        <v>1</v>
      </c>
      <c r="G6" s="8">
        <f>(C6/E6)</f>
        <v>0</v>
      </c>
      <c r="H6" s="8">
        <f>(D6/E6)</f>
        <v>0</v>
      </c>
    </row>
    <row r="7" spans="1:8" x14ac:dyDescent="0.2">
      <c r="A7" t="s">
        <v>2091</v>
      </c>
      <c r="B7">
        <f>COUNTIFS([1]Crowdfunding!D:D,"&gt;=20000", [1]Crowdfunding!D:D,"&lt;=24999",[1]Crowdfunding!G:G,"successful")</f>
        <v>7</v>
      </c>
      <c r="C7">
        <f>COUNTIFS([1]Crowdfunding!D:D,"&gt;=20000", [1]Crowdfunding!D:D,"&lt;=24999",[1]Crowdfunding!G:G,"failed")</f>
        <v>0</v>
      </c>
      <c r="D7">
        <f>COUNTIFS([1]Crowdfunding!D:D,"&gt;=20000", [1]Crowdfunding!D:D,"&lt;=24999",[1]Crowdfunding!G:G,"canceled")</f>
        <v>0</v>
      </c>
      <c r="E7">
        <f>(B7+C7+D7)</f>
        <v>7</v>
      </c>
      <c r="F7" s="8">
        <f>(B7/E7)</f>
        <v>1</v>
      </c>
      <c r="G7" s="8">
        <f>(C7/E7)</f>
        <v>0</v>
      </c>
      <c r="H7" s="8">
        <f>(D7/E7)</f>
        <v>0</v>
      </c>
    </row>
    <row r="8" spans="1:8" x14ac:dyDescent="0.2">
      <c r="A8" t="s">
        <v>2090</v>
      </c>
      <c r="B8">
        <f>COUNTIFS([1]Crowdfunding!D:D,"&gt;=25000", [1]Crowdfunding!D:D,"&lt;=29999",[1]Crowdfunding!G:G,"successful")</f>
        <v>11</v>
      </c>
      <c r="C8">
        <f>COUNTIFS([1]Crowdfunding!D:D,"&gt;=25000", [1]Crowdfunding!D:D,"&lt;=29999",[1]Crowdfunding!G:G,"failed")</f>
        <v>3</v>
      </c>
      <c r="D8">
        <f>COUNTIFS([1]Crowdfunding!D:D,"&gt;=25000", [1]Crowdfunding!D:D,"&lt;=29999",[1]Crowdfunding!G:G,"canceled")</f>
        <v>0</v>
      </c>
      <c r="E8">
        <f>(B8+C8+D8)</f>
        <v>14</v>
      </c>
      <c r="F8" s="8">
        <f>(B8/E8)</f>
        <v>0.7857142857142857</v>
      </c>
      <c r="G8" s="8">
        <f>(C8/E8)</f>
        <v>0.21428571428571427</v>
      </c>
      <c r="H8" s="8">
        <f>(D8/E8)</f>
        <v>0</v>
      </c>
    </row>
    <row r="9" spans="1:8" x14ac:dyDescent="0.2">
      <c r="A9" t="s">
        <v>2089</v>
      </c>
      <c r="B9">
        <f>COUNTIFS([1]Crowdfunding!D:D,"&gt;=30000", [1]Crowdfunding!D:D,"&lt;=34999",[1]Crowdfunding!G:G,"successful")</f>
        <v>7</v>
      </c>
      <c r="C9">
        <f>COUNTIFS([1]Crowdfunding!D:D,"&gt;=30000", [1]Crowdfunding!D:D,"&lt;=34999",[1]Crowdfunding!G:G,"failed")</f>
        <v>0</v>
      </c>
      <c r="D9">
        <f>COUNTIFS([1]Crowdfunding!D:D,"&gt;=30000", [1]Crowdfunding!D:D,"&lt;=34999",[1]Crowdfunding!G:G,"canceled")</f>
        <v>0</v>
      </c>
      <c r="E9">
        <f>(B9+C9+D9)</f>
        <v>7</v>
      </c>
      <c r="F9" s="8">
        <f>(B9/E9)</f>
        <v>1</v>
      </c>
      <c r="G9" s="8">
        <f>(C9/E9)</f>
        <v>0</v>
      </c>
      <c r="H9" s="8">
        <f>(D9/E9)</f>
        <v>0</v>
      </c>
    </row>
    <row r="10" spans="1:8" x14ac:dyDescent="0.2">
      <c r="A10" t="s">
        <v>2088</v>
      </c>
      <c r="B10">
        <f>COUNTIFS([1]Crowdfunding!D:D,"&gt;=35000", [1]Crowdfunding!D:D,"&lt;=39999",[1]Crowdfunding!G:G,"successful")</f>
        <v>8</v>
      </c>
      <c r="C10">
        <f>COUNTIFS([1]Crowdfunding!D:D,"&gt;=35000", [1]Crowdfunding!D:D,"&lt;=39999",[1]Crowdfunding!G:G,"failed")</f>
        <v>3</v>
      </c>
      <c r="D10">
        <f>COUNTIFS([1]Crowdfunding!D:D,"&gt;=35000", [1]Crowdfunding!D:D,"&lt;=39999",[1]Crowdfunding!G:G,"canceled")</f>
        <v>1</v>
      </c>
      <c r="E10">
        <f>(B10+C10+D10)</f>
        <v>12</v>
      </c>
      <c r="F10" s="8">
        <f>(B10/E10)</f>
        <v>0.66666666666666663</v>
      </c>
      <c r="G10" s="8">
        <f>(C10/E10)</f>
        <v>0.25</v>
      </c>
      <c r="H10" s="8">
        <f>(D10/E10)</f>
        <v>8.3333333333333329E-2</v>
      </c>
    </row>
    <row r="11" spans="1:8" x14ac:dyDescent="0.2">
      <c r="A11" t="s">
        <v>2087</v>
      </c>
      <c r="B11">
        <f>COUNTIFS([1]Crowdfunding!D:D,"&gt;=40000", [1]Crowdfunding!D:D,"&lt;=44999",[1]Crowdfunding!G:G,"successful")</f>
        <v>11</v>
      </c>
      <c r="C11">
        <f>COUNTIFS([1]Crowdfunding!D:D,"&gt;=40000", [1]Crowdfunding!D:D,"&lt;=44999",[1]Crowdfunding!G:G,"failed")</f>
        <v>3</v>
      </c>
      <c r="D11">
        <f>COUNTIFS([1]Crowdfunding!D:D,"&gt;=40000", [1]Crowdfunding!D:D,"&lt;=44999",[1]Crowdfunding!G:G,"canceled")</f>
        <v>0</v>
      </c>
      <c r="E11">
        <f>(B11+C11+D11)</f>
        <v>14</v>
      </c>
      <c r="F11" s="8">
        <f>(B11/E11)</f>
        <v>0.7857142857142857</v>
      </c>
      <c r="G11" s="8">
        <f>(C11/E11)</f>
        <v>0.21428571428571427</v>
      </c>
      <c r="H11" s="8">
        <f>(D11/E11)</f>
        <v>0</v>
      </c>
    </row>
    <row r="12" spans="1:8" x14ac:dyDescent="0.2">
      <c r="A12" t="s">
        <v>2086</v>
      </c>
      <c r="B12">
        <f>COUNTIFS([1]Crowdfunding!D:D,"&gt;=45000", [1]Crowdfunding!D:D,"&lt;=49999",[1]Crowdfunding!G:G,"successful")</f>
        <v>8</v>
      </c>
      <c r="C12">
        <f>COUNTIFS([1]Crowdfunding!D:D,"&gt;=45000", [1]Crowdfunding!D:D,"&lt;=49999",[1]Crowdfunding!G:G,"failed")</f>
        <v>3</v>
      </c>
      <c r="D12">
        <f>COUNTIFS([1]Crowdfunding!D:D,"&gt;=45000", [1]Crowdfunding!D:D,"&lt;=49999",[1]Crowdfunding!G:G,"canceled")</f>
        <v>0</v>
      </c>
      <c r="E12">
        <f>(B12+C12+D12)</f>
        <v>11</v>
      </c>
      <c r="F12" s="8">
        <f>(B12/E12)</f>
        <v>0.72727272727272729</v>
      </c>
      <c r="G12" s="8">
        <f>(C12/E12)</f>
        <v>0.27272727272727271</v>
      </c>
      <c r="H12" s="8">
        <f>(D12/E12)</f>
        <v>0</v>
      </c>
    </row>
    <row r="13" spans="1:8" x14ac:dyDescent="0.2">
      <c r="A13" t="s">
        <v>2085</v>
      </c>
      <c r="B13">
        <f>COUNTIFS([1]Crowdfunding!D:D,"&gt;=50000",[1]Crowdfunding!G:G,"successful")</f>
        <v>114</v>
      </c>
      <c r="C13">
        <f>COUNTIFS([1]Crowdfunding!D:D,"&gt;=50000",[1]Crowdfunding!G:G,"failed")</f>
        <v>163</v>
      </c>
      <c r="D13">
        <f>COUNTIFS([1]Crowdfunding!D:D,"&gt;=50000",[1]Crowdfunding!G:G,"canceled")</f>
        <v>28</v>
      </c>
      <c r="E13">
        <f>(B13+C13+D13)</f>
        <v>305</v>
      </c>
      <c r="F13" s="8">
        <f>(B13/E13)</f>
        <v>0.3737704918032787</v>
      </c>
      <c r="G13" s="8">
        <f>(C13/E13)</f>
        <v>0.53442622950819674</v>
      </c>
      <c r="H13" s="8">
        <f>(D13/E13)</f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6C53-AC63-9644-8AEC-787BF72518F8}">
  <sheetPr codeName="Sheet6"/>
  <dimension ref="A1:K566"/>
  <sheetViews>
    <sheetView workbookViewId="0">
      <selection activeCell="I23" sqref="I23"/>
    </sheetView>
  </sheetViews>
  <sheetFormatPr baseColWidth="10" defaultColWidth="8.83203125" defaultRowHeight="16" x14ac:dyDescent="0.2"/>
  <sheetData>
    <row r="1" spans="1:11" x14ac:dyDescent="0.2">
      <c r="A1" s="9" t="s">
        <v>4</v>
      </c>
      <c r="B1" s="1" t="s">
        <v>5</v>
      </c>
      <c r="D1" s="9" t="s">
        <v>4</v>
      </c>
      <c r="E1" s="1" t="s">
        <v>5</v>
      </c>
    </row>
    <row r="2" spans="1:11" x14ac:dyDescent="0.2">
      <c r="A2" s="10" t="s">
        <v>20</v>
      </c>
      <c r="B2">
        <v>158</v>
      </c>
      <c r="D2" s="11" t="s">
        <v>14</v>
      </c>
      <c r="E2">
        <v>0</v>
      </c>
    </row>
    <row r="3" spans="1:11" x14ac:dyDescent="0.2">
      <c r="A3" s="10" t="s">
        <v>20</v>
      </c>
      <c r="B3">
        <v>1425</v>
      </c>
      <c r="D3" s="11" t="s">
        <v>14</v>
      </c>
      <c r="E3">
        <v>24</v>
      </c>
    </row>
    <row r="4" spans="1:11" x14ac:dyDescent="0.2">
      <c r="A4" s="10" t="s">
        <v>20</v>
      </c>
      <c r="B4">
        <v>174</v>
      </c>
      <c r="D4" s="11" t="s">
        <v>14</v>
      </c>
      <c r="E4">
        <v>53</v>
      </c>
    </row>
    <row r="5" spans="1:11" x14ac:dyDescent="0.2">
      <c r="A5" s="10" t="s">
        <v>20</v>
      </c>
      <c r="B5">
        <v>227</v>
      </c>
      <c r="D5" s="11" t="s">
        <v>14</v>
      </c>
      <c r="E5">
        <v>18</v>
      </c>
      <c r="G5" s="9" t="s">
        <v>2112</v>
      </c>
      <c r="J5" s="9" t="s">
        <v>2111</v>
      </c>
    </row>
    <row r="6" spans="1:11" x14ac:dyDescent="0.2">
      <c r="A6" s="10" t="s">
        <v>20</v>
      </c>
      <c r="B6">
        <v>220</v>
      </c>
      <c r="D6" s="11" t="s">
        <v>14</v>
      </c>
      <c r="E6">
        <v>44</v>
      </c>
      <c r="G6" t="s">
        <v>2110</v>
      </c>
      <c r="H6">
        <f>AVERAGE(B2:B566)</f>
        <v>851.14690265486729</v>
      </c>
      <c r="J6" t="s">
        <v>2110</v>
      </c>
      <c r="K6">
        <f>AVERAGE(E2:E365)</f>
        <v>585.61538461538464</v>
      </c>
    </row>
    <row r="7" spans="1:11" x14ac:dyDescent="0.2">
      <c r="A7" s="10" t="s">
        <v>20</v>
      </c>
      <c r="B7">
        <v>98</v>
      </c>
      <c r="D7" s="11" t="s">
        <v>14</v>
      </c>
      <c r="E7">
        <v>27</v>
      </c>
      <c r="G7" t="s">
        <v>2109</v>
      </c>
      <c r="H7">
        <f>MEDIAN(B2:B566)</f>
        <v>201</v>
      </c>
      <c r="J7" t="s">
        <v>2109</v>
      </c>
      <c r="K7">
        <f>MEDIAN(E2:E365)</f>
        <v>114.5</v>
      </c>
    </row>
    <row r="8" spans="1:11" x14ac:dyDescent="0.2">
      <c r="A8" s="10" t="s">
        <v>20</v>
      </c>
      <c r="B8">
        <v>100</v>
      </c>
      <c r="D8" s="11" t="s">
        <v>14</v>
      </c>
      <c r="E8">
        <v>55</v>
      </c>
      <c r="G8" t="s">
        <v>2108</v>
      </c>
      <c r="H8">
        <f>MIN(B2:B566)</f>
        <v>16</v>
      </c>
      <c r="J8" t="s">
        <v>2108</v>
      </c>
      <c r="K8">
        <f>MIN(E2:E365)</f>
        <v>0</v>
      </c>
    </row>
    <row r="9" spans="1:11" x14ac:dyDescent="0.2">
      <c r="A9" s="10" t="s">
        <v>20</v>
      </c>
      <c r="B9">
        <v>1249</v>
      </c>
      <c r="D9" s="11" t="s">
        <v>14</v>
      </c>
      <c r="E9">
        <v>200</v>
      </c>
      <c r="G9" t="s">
        <v>2107</v>
      </c>
      <c r="H9">
        <f>MAX(B2:B566)</f>
        <v>7295</v>
      </c>
      <c r="J9" t="s">
        <v>2107</v>
      </c>
      <c r="K9">
        <f>MAX(E2:E365)</f>
        <v>6080</v>
      </c>
    </row>
    <row r="10" spans="1:11" x14ac:dyDescent="0.2">
      <c r="A10" s="10" t="s">
        <v>20</v>
      </c>
      <c r="B10">
        <v>1396</v>
      </c>
      <c r="D10" s="11" t="s">
        <v>14</v>
      </c>
      <c r="E10">
        <v>452</v>
      </c>
      <c r="G10" t="s">
        <v>2106</v>
      </c>
      <c r="H10">
        <f>_xlfn.VAR.S(B2:B566)</f>
        <v>1606216.5936295739</v>
      </c>
      <c r="J10" t="s">
        <v>2106</v>
      </c>
      <c r="K10">
        <f>_xlfn.VAR.S(E2:E365)</f>
        <v>924113.45496927318</v>
      </c>
    </row>
    <row r="11" spans="1:11" x14ac:dyDescent="0.2">
      <c r="A11" s="10" t="s">
        <v>20</v>
      </c>
      <c r="B11">
        <v>890</v>
      </c>
      <c r="D11" s="11" t="s">
        <v>14</v>
      </c>
      <c r="E11">
        <v>674</v>
      </c>
      <c r="G11" t="s">
        <v>2105</v>
      </c>
      <c r="H11">
        <f>_xlfn.STDEV.S(B2:B566)</f>
        <v>1267.366006183523</v>
      </c>
      <c r="J11" t="s">
        <v>2105</v>
      </c>
      <c r="K11">
        <f>_xlfn.STDEV.S(E2:E365)</f>
        <v>961.30819978260524</v>
      </c>
    </row>
    <row r="12" spans="1:11" x14ac:dyDescent="0.2">
      <c r="A12" s="10" t="s">
        <v>20</v>
      </c>
      <c r="B12">
        <v>142</v>
      </c>
      <c r="D12" s="11" t="s">
        <v>14</v>
      </c>
      <c r="E12">
        <v>558</v>
      </c>
    </row>
    <row r="13" spans="1:11" x14ac:dyDescent="0.2">
      <c r="A13" s="10" t="s">
        <v>20</v>
      </c>
      <c r="B13">
        <v>2673</v>
      </c>
      <c r="D13" s="11" t="s">
        <v>14</v>
      </c>
      <c r="E13">
        <v>15</v>
      </c>
    </row>
    <row r="14" spans="1:11" x14ac:dyDescent="0.2">
      <c r="A14" s="10" t="s">
        <v>20</v>
      </c>
      <c r="B14">
        <v>163</v>
      </c>
      <c r="D14" s="11" t="s">
        <v>14</v>
      </c>
      <c r="E14">
        <v>2307</v>
      </c>
    </row>
    <row r="15" spans="1:11" x14ac:dyDescent="0.2">
      <c r="A15" s="10" t="s">
        <v>20</v>
      </c>
      <c r="B15">
        <v>2220</v>
      </c>
      <c r="D15" s="11" t="s">
        <v>14</v>
      </c>
      <c r="E15">
        <v>88</v>
      </c>
    </row>
    <row r="16" spans="1:11" x14ac:dyDescent="0.2">
      <c r="A16" s="10" t="s">
        <v>20</v>
      </c>
      <c r="B16">
        <v>1606</v>
      </c>
      <c r="D16" s="11" t="s">
        <v>14</v>
      </c>
      <c r="E16">
        <v>48</v>
      </c>
    </row>
    <row r="17" spans="1:5" x14ac:dyDescent="0.2">
      <c r="A17" s="10" t="s">
        <v>20</v>
      </c>
      <c r="B17">
        <v>129</v>
      </c>
      <c r="D17" s="11" t="s">
        <v>14</v>
      </c>
      <c r="E17">
        <v>1</v>
      </c>
    </row>
    <row r="18" spans="1:5" x14ac:dyDescent="0.2">
      <c r="A18" s="10" t="s">
        <v>20</v>
      </c>
      <c r="B18">
        <v>226</v>
      </c>
      <c r="D18" s="11" t="s">
        <v>14</v>
      </c>
      <c r="E18">
        <v>1467</v>
      </c>
    </row>
    <row r="19" spans="1:5" x14ac:dyDescent="0.2">
      <c r="A19" s="10" t="s">
        <v>20</v>
      </c>
      <c r="B19">
        <v>5419</v>
      </c>
      <c r="D19" s="11" t="s">
        <v>14</v>
      </c>
      <c r="E19">
        <v>75</v>
      </c>
    </row>
    <row r="20" spans="1:5" x14ac:dyDescent="0.2">
      <c r="A20" s="10" t="s">
        <v>20</v>
      </c>
      <c r="B20">
        <v>165</v>
      </c>
      <c r="D20" s="11" t="s">
        <v>14</v>
      </c>
      <c r="E20">
        <v>120</v>
      </c>
    </row>
    <row r="21" spans="1:5" x14ac:dyDescent="0.2">
      <c r="A21" s="10" t="s">
        <v>20</v>
      </c>
      <c r="B21">
        <v>1965</v>
      </c>
      <c r="D21" s="11" t="s">
        <v>14</v>
      </c>
      <c r="E21">
        <v>2253</v>
      </c>
    </row>
    <row r="22" spans="1:5" x14ac:dyDescent="0.2">
      <c r="A22" s="10" t="s">
        <v>20</v>
      </c>
      <c r="B22">
        <v>16</v>
      </c>
      <c r="D22" s="11" t="s">
        <v>14</v>
      </c>
      <c r="E22">
        <v>5</v>
      </c>
    </row>
    <row r="23" spans="1:5" x14ac:dyDescent="0.2">
      <c r="A23" s="10" t="s">
        <v>20</v>
      </c>
      <c r="B23">
        <v>107</v>
      </c>
      <c r="D23" s="11" t="s">
        <v>14</v>
      </c>
      <c r="E23">
        <v>38</v>
      </c>
    </row>
    <row r="24" spans="1:5" x14ac:dyDescent="0.2">
      <c r="A24" s="10" t="s">
        <v>20</v>
      </c>
      <c r="B24">
        <v>134</v>
      </c>
      <c r="D24" s="11" t="s">
        <v>14</v>
      </c>
      <c r="E24">
        <v>12</v>
      </c>
    </row>
    <row r="25" spans="1:5" x14ac:dyDescent="0.2">
      <c r="A25" s="10" t="s">
        <v>20</v>
      </c>
      <c r="B25">
        <v>198</v>
      </c>
      <c r="D25" s="11" t="s">
        <v>14</v>
      </c>
      <c r="E25">
        <v>1684</v>
      </c>
    </row>
    <row r="26" spans="1:5" x14ac:dyDescent="0.2">
      <c r="A26" s="10" t="s">
        <v>20</v>
      </c>
      <c r="B26">
        <v>111</v>
      </c>
      <c r="D26" s="11" t="s">
        <v>14</v>
      </c>
      <c r="E26">
        <v>56</v>
      </c>
    </row>
    <row r="27" spans="1:5" x14ac:dyDescent="0.2">
      <c r="A27" s="10" t="s">
        <v>20</v>
      </c>
      <c r="B27">
        <v>222</v>
      </c>
      <c r="D27" s="11" t="s">
        <v>14</v>
      </c>
      <c r="E27">
        <v>838</v>
      </c>
    </row>
    <row r="28" spans="1:5" x14ac:dyDescent="0.2">
      <c r="A28" s="10" t="s">
        <v>20</v>
      </c>
      <c r="B28">
        <v>6212</v>
      </c>
      <c r="D28" s="11" t="s">
        <v>14</v>
      </c>
      <c r="E28">
        <v>1000</v>
      </c>
    </row>
    <row r="29" spans="1:5" x14ac:dyDescent="0.2">
      <c r="A29" s="10" t="s">
        <v>20</v>
      </c>
      <c r="B29">
        <v>98</v>
      </c>
      <c r="D29" s="11" t="s">
        <v>14</v>
      </c>
      <c r="E29">
        <v>1482</v>
      </c>
    </row>
    <row r="30" spans="1:5" x14ac:dyDescent="0.2">
      <c r="A30" s="10" t="s">
        <v>20</v>
      </c>
      <c r="B30">
        <v>92</v>
      </c>
      <c r="D30" s="11" t="s">
        <v>14</v>
      </c>
      <c r="E30">
        <v>106</v>
      </c>
    </row>
    <row r="31" spans="1:5" x14ac:dyDescent="0.2">
      <c r="A31" s="10" t="s">
        <v>20</v>
      </c>
      <c r="B31">
        <v>149</v>
      </c>
      <c r="D31" s="11" t="s">
        <v>14</v>
      </c>
      <c r="E31">
        <v>679</v>
      </c>
    </row>
    <row r="32" spans="1:5" x14ac:dyDescent="0.2">
      <c r="A32" s="10" t="s">
        <v>20</v>
      </c>
      <c r="B32">
        <v>2431</v>
      </c>
      <c r="D32" s="11" t="s">
        <v>14</v>
      </c>
      <c r="E32">
        <v>1220</v>
      </c>
    </row>
    <row r="33" spans="1:5" x14ac:dyDescent="0.2">
      <c r="A33" s="10" t="s">
        <v>20</v>
      </c>
      <c r="B33">
        <v>303</v>
      </c>
      <c r="D33" s="11" t="s">
        <v>14</v>
      </c>
      <c r="E33">
        <v>1</v>
      </c>
    </row>
    <row r="34" spans="1:5" x14ac:dyDescent="0.2">
      <c r="A34" s="10" t="s">
        <v>20</v>
      </c>
      <c r="B34">
        <v>209</v>
      </c>
      <c r="D34" s="11" t="s">
        <v>14</v>
      </c>
      <c r="E34">
        <v>37</v>
      </c>
    </row>
    <row r="35" spans="1:5" x14ac:dyDescent="0.2">
      <c r="A35" s="10" t="s">
        <v>20</v>
      </c>
      <c r="B35">
        <v>131</v>
      </c>
      <c r="D35" s="11" t="s">
        <v>14</v>
      </c>
      <c r="E35">
        <v>60</v>
      </c>
    </row>
    <row r="36" spans="1:5" x14ac:dyDescent="0.2">
      <c r="A36" s="10" t="s">
        <v>20</v>
      </c>
      <c r="B36">
        <v>164</v>
      </c>
      <c r="D36" s="11" t="s">
        <v>14</v>
      </c>
      <c r="E36">
        <v>296</v>
      </c>
    </row>
    <row r="37" spans="1:5" x14ac:dyDescent="0.2">
      <c r="A37" s="10" t="s">
        <v>20</v>
      </c>
      <c r="B37">
        <v>201</v>
      </c>
      <c r="D37" s="11" t="s">
        <v>14</v>
      </c>
      <c r="E37">
        <v>3304</v>
      </c>
    </row>
    <row r="38" spans="1:5" x14ac:dyDescent="0.2">
      <c r="A38" s="10" t="s">
        <v>20</v>
      </c>
      <c r="B38">
        <v>211</v>
      </c>
      <c r="D38" s="11" t="s">
        <v>14</v>
      </c>
      <c r="E38">
        <v>73</v>
      </c>
    </row>
    <row r="39" spans="1:5" x14ac:dyDescent="0.2">
      <c r="A39" s="10" t="s">
        <v>20</v>
      </c>
      <c r="B39">
        <v>128</v>
      </c>
      <c r="D39" s="11" t="s">
        <v>14</v>
      </c>
      <c r="E39">
        <v>3387</v>
      </c>
    </row>
    <row r="40" spans="1:5" x14ac:dyDescent="0.2">
      <c r="A40" s="10" t="s">
        <v>20</v>
      </c>
      <c r="B40">
        <v>1600</v>
      </c>
      <c r="D40" s="11" t="s">
        <v>14</v>
      </c>
      <c r="E40">
        <v>662</v>
      </c>
    </row>
    <row r="41" spans="1:5" x14ac:dyDescent="0.2">
      <c r="A41" s="10" t="s">
        <v>20</v>
      </c>
      <c r="B41">
        <v>249</v>
      </c>
      <c r="D41" s="11" t="s">
        <v>14</v>
      </c>
      <c r="E41">
        <v>774</v>
      </c>
    </row>
    <row r="42" spans="1:5" x14ac:dyDescent="0.2">
      <c r="A42" s="10" t="s">
        <v>20</v>
      </c>
      <c r="B42">
        <v>236</v>
      </c>
      <c r="D42" s="11" t="s">
        <v>14</v>
      </c>
      <c r="E42">
        <v>672</v>
      </c>
    </row>
    <row r="43" spans="1:5" x14ac:dyDescent="0.2">
      <c r="A43" s="10" t="s">
        <v>20</v>
      </c>
      <c r="B43">
        <v>4065</v>
      </c>
      <c r="D43" s="11" t="s">
        <v>14</v>
      </c>
      <c r="E43">
        <v>940</v>
      </c>
    </row>
    <row r="44" spans="1:5" x14ac:dyDescent="0.2">
      <c r="A44" s="10" t="s">
        <v>20</v>
      </c>
      <c r="B44">
        <v>246</v>
      </c>
      <c r="D44" s="11" t="s">
        <v>14</v>
      </c>
      <c r="E44">
        <v>117</v>
      </c>
    </row>
    <row r="45" spans="1:5" x14ac:dyDescent="0.2">
      <c r="A45" s="10" t="s">
        <v>20</v>
      </c>
      <c r="B45">
        <v>2475</v>
      </c>
      <c r="D45" s="11" t="s">
        <v>14</v>
      </c>
      <c r="E45">
        <v>115</v>
      </c>
    </row>
    <row r="46" spans="1:5" x14ac:dyDescent="0.2">
      <c r="A46" s="10" t="s">
        <v>20</v>
      </c>
      <c r="B46">
        <v>76</v>
      </c>
      <c r="D46" s="11" t="s">
        <v>14</v>
      </c>
      <c r="E46">
        <v>326</v>
      </c>
    </row>
    <row r="47" spans="1:5" x14ac:dyDescent="0.2">
      <c r="A47" s="10" t="s">
        <v>20</v>
      </c>
      <c r="B47">
        <v>54</v>
      </c>
      <c r="D47" s="11" t="s">
        <v>14</v>
      </c>
      <c r="E47">
        <v>1</v>
      </c>
    </row>
    <row r="48" spans="1:5" x14ac:dyDescent="0.2">
      <c r="A48" s="10" t="s">
        <v>20</v>
      </c>
      <c r="B48">
        <v>88</v>
      </c>
      <c r="D48" s="11" t="s">
        <v>14</v>
      </c>
      <c r="E48">
        <v>1467</v>
      </c>
    </row>
    <row r="49" spans="1:5" x14ac:dyDescent="0.2">
      <c r="A49" s="10" t="s">
        <v>20</v>
      </c>
      <c r="B49">
        <v>85</v>
      </c>
      <c r="D49" s="11" t="s">
        <v>14</v>
      </c>
      <c r="E49">
        <v>5681</v>
      </c>
    </row>
    <row r="50" spans="1:5" x14ac:dyDescent="0.2">
      <c r="A50" s="10" t="s">
        <v>20</v>
      </c>
      <c r="B50">
        <v>170</v>
      </c>
      <c r="D50" s="11" t="s">
        <v>14</v>
      </c>
      <c r="E50">
        <v>1059</v>
      </c>
    </row>
    <row r="51" spans="1:5" x14ac:dyDescent="0.2">
      <c r="A51" s="10" t="s">
        <v>20</v>
      </c>
      <c r="B51">
        <v>330</v>
      </c>
      <c r="D51" s="11" t="s">
        <v>14</v>
      </c>
      <c r="E51">
        <v>1194</v>
      </c>
    </row>
    <row r="52" spans="1:5" x14ac:dyDescent="0.2">
      <c r="A52" s="10" t="s">
        <v>20</v>
      </c>
      <c r="B52">
        <v>127</v>
      </c>
      <c r="D52" s="11" t="s">
        <v>14</v>
      </c>
      <c r="E52">
        <v>30</v>
      </c>
    </row>
    <row r="53" spans="1:5" x14ac:dyDescent="0.2">
      <c r="A53" s="10" t="s">
        <v>20</v>
      </c>
      <c r="B53">
        <v>411</v>
      </c>
      <c r="D53" s="11" t="s">
        <v>14</v>
      </c>
      <c r="E53">
        <v>75</v>
      </c>
    </row>
    <row r="54" spans="1:5" x14ac:dyDescent="0.2">
      <c r="A54" s="10" t="s">
        <v>20</v>
      </c>
      <c r="B54">
        <v>180</v>
      </c>
      <c r="D54" s="11" t="s">
        <v>14</v>
      </c>
      <c r="E54">
        <v>955</v>
      </c>
    </row>
    <row r="55" spans="1:5" x14ac:dyDescent="0.2">
      <c r="A55" s="10" t="s">
        <v>20</v>
      </c>
      <c r="B55">
        <v>374</v>
      </c>
      <c r="D55" s="11" t="s">
        <v>14</v>
      </c>
      <c r="E55">
        <v>67</v>
      </c>
    </row>
    <row r="56" spans="1:5" x14ac:dyDescent="0.2">
      <c r="A56" s="10" t="s">
        <v>20</v>
      </c>
      <c r="B56">
        <v>71</v>
      </c>
      <c r="D56" s="11" t="s">
        <v>14</v>
      </c>
      <c r="E56">
        <v>5</v>
      </c>
    </row>
    <row r="57" spans="1:5" x14ac:dyDescent="0.2">
      <c r="A57" s="10" t="s">
        <v>20</v>
      </c>
      <c r="B57">
        <v>203</v>
      </c>
      <c r="D57" s="11" t="s">
        <v>14</v>
      </c>
      <c r="E57">
        <v>26</v>
      </c>
    </row>
    <row r="58" spans="1:5" x14ac:dyDescent="0.2">
      <c r="A58" s="10" t="s">
        <v>20</v>
      </c>
      <c r="B58">
        <v>113</v>
      </c>
      <c r="D58" s="11" t="s">
        <v>14</v>
      </c>
      <c r="E58">
        <v>1130</v>
      </c>
    </row>
    <row r="59" spans="1:5" x14ac:dyDescent="0.2">
      <c r="A59" s="10" t="s">
        <v>20</v>
      </c>
      <c r="B59">
        <v>96</v>
      </c>
      <c r="D59" s="11" t="s">
        <v>14</v>
      </c>
      <c r="E59">
        <v>782</v>
      </c>
    </row>
    <row r="60" spans="1:5" x14ac:dyDescent="0.2">
      <c r="A60" s="10" t="s">
        <v>20</v>
      </c>
      <c r="B60">
        <v>498</v>
      </c>
      <c r="D60" s="11" t="s">
        <v>14</v>
      </c>
      <c r="E60">
        <v>210</v>
      </c>
    </row>
    <row r="61" spans="1:5" x14ac:dyDescent="0.2">
      <c r="A61" s="10" t="s">
        <v>20</v>
      </c>
      <c r="B61">
        <v>180</v>
      </c>
      <c r="D61" s="11" t="s">
        <v>14</v>
      </c>
      <c r="E61">
        <v>136</v>
      </c>
    </row>
    <row r="62" spans="1:5" x14ac:dyDescent="0.2">
      <c r="A62" s="10" t="s">
        <v>20</v>
      </c>
      <c r="B62">
        <v>27</v>
      </c>
      <c r="D62" s="11" t="s">
        <v>14</v>
      </c>
      <c r="E62">
        <v>86</v>
      </c>
    </row>
    <row r="63" spans="1:5" x14ac:dyDescent="0.2">
      <c r="A63" s="10" t="s">
        <v>20</v>
      </c>
      <c r="B63">
        <v>2331</v>
      </c>
      <c r="D63" s="11" t="s">
        <v>14</v>
      </c>
      <c r="E63">
        <v>19</v>
      </c>
    </row>
    <row r="64" spans="1:5" x14ac:dyDescent="0.2">
      <c r="A64" s="10" t="s">
        <v>20</v>
      </c>
      <c r="B64">
        <v>113</v>
      </c>
      <c r="D64" s="11" t="s">
        <v>14</v>
      </c>
      <c r="E64">
        <v>886</v>
      </c>
    </row>
    <row r="65" spans="1:5" x14ac:dyDescent="0.2">
      <c r="A65" s="10" t="s">
        <v>20</v>
      </c>
      <c r="B65">
        <v>164</v>
      </c>
      <c r="D65" s="11" t="s">
        <v>14</v>
      </c>
      <c r="E65">
        <v>35</v>
      </c>
    </row>
    <row r="66" spans="1:5" x14ac:dyDescent="0.2">
      <c r="A66" s="10" t="s">
        <v>20</v>
      </c>
      <c r="B66">
        <v>164</v>
      </c>
      <c r="D66" s="11" t="s">
        <v>14</v>
      </c>
      <c r="E66">
        <v>24</v>
      </c>
    </row>
    <row r="67" spans="1:5" x14ac:dyDescent="0.2">
      <c r="A67" s="10" t="s">
        <v>20</v>
      </c>
      <c r="B67">
        <v>336</v>
      </c>
      <c r="D67" s="11" t="s">
        <v>14</v>
      </c>
      <c r="E67">
        <v>86</v>
      </c>
    </row>
    <row r="68" spans="1:5" x14ac:dyDescent="0.2">
      <c r="A68" s="10" t="s">
        <v>20</v>
      </c>
      <c r="B68">
        <v>1917</v>
      </c>
      <c r="D68" s="11" t="s">
        <v>14</v>
      </c>
      <c r="E68">
        <v>243</v>
      </c>
    </row>
    <row r="69" spans="1:5" x14ac:dyDescent="0.2">
      <c r="A69" s="10" t="s">
        <v>20</v>
      </c>
      <c r="B69">
        <v>95</v>
      </c>
      <c r="D69" s="11" t="s">
        <v>14</v>
      </c>
      <c r="E69">
        <v>65</v>
      </c>
    </row>
    <row r="70" spans="1:5" x14ac:dyDescent="0.2">
      <c r="A70" s="10" t="s">
        <v>20</v>
      </c>
      <c r="B70">
        <v>147</v>
      </c>
      <c r="D70" s="11" t="s">
        <v>14</v>
      </c>
      <c r="E70">
        <v>100</v>
      </c>
    </row>
    <row r="71" spans="1:5" x14ac:dyDescent="0.2">
      <c r="A71" s="10" t="s">
        <v>20</v>
      </c>
      <c r="B71">
        <v>86</v>
      </c>
      <c r="D71" s="11" t="s">
        <v>14</v>
      </c>
      <c r="E71">
        <v>168</v>
      </c>
    </row>
    <row r="72" spans="1:5" x14ac:dyDescent="0.2">
      <c r="A72" s="10" t="s">
        <v>20</v>
      </c>
      <c r="B72">
        <v>83</v>
      </c>
      <c r="D72" s="11" t="s">
        <v>14</v>
      </c>
      <c r="E72">
        <v>13</v>
      </c>
    </row>
    <row r="73" spans="1:5" x14ac:dyDescent="0.2">
      <c r="A73" s="10" t="s">
        <v>20</v>
      </c>
      <c r="B73">
        <v>676</v>
      </c>
      <c r="D73" s="11" t="s">
        <v>14</v>
      </c>
      <c r="E73">
        <v>1</v>
      </c>
    </row>
    <row r="74" spans="1:5" x14ac:dyDescent="0.2">
      <c r="A74" s="10" t="s">
        <v>20</v>
      </c>
      <c r="B74">
        <v>361</v>
      </c>
      <c r="D74" s="11" t="s">
        <v>14</v>
      </c>
      <c r="E74">
        <v>40</v>
      </c>
    </row>
    <row r="75" spans="1:5" x14ac:dyDescent="0.2">
      <c r="A75" s="10" t="s">
        <v>20</v>
      </c>
      <c r="B75">
        <v>131</v>
      </c>
      <c r="D75" s="11" t="s">
        <v>14</v>
      </c>
      <c r="E75">
        <v>226</v>
      </c>
    </row>
    <row r="76" spans="1:5" x14ac:dyDescent="0.2">
      <c r="A76" s="10" t="s">
        <v>20</v>
      </c>
      <c r="B76">
        <v>126</v>
      </c>
      <c r="D76" s="11" t="s">
        <v>14</v>
      </c>
      <c r="E76">
        <v>1625</v>
      </c>
    </row>
    <row r="77" spans="1:5" x14ac:dyDescent="0.2">
      <c r="A77" s="10" t="s">
        <v>20</v>
      </c>
      <c r="B77">
        <v>275</v>
      </c>
      <c r="D77" s="11" t="s">
        <v>14</v>
      </c>
      <c r="E77">
        <v>143</v>
      </c>
    </row>
    <row r="78" spans="1:5" x14ac:dyDescent="0.2">
      <c r="A78" s="10" t="s">
        <v>20</v>
      </c>
      <c r="B78">
        <v>67</v>
      </c>
      <c r="D78" s="11" t="s">
        <v>14</v>
      </c>
      <c r="E78">
        <v>934</v>
      </c>
    </row>
    <row r="79" spans="1:5" x14ac:dyDescent="0.2">
      <c r="A79" s="10" t="s">
        <v>20</v>
      </c>
      <c r="B79">
        <v>154</v>
      </c>
      <c r="D79" s="11" t="s">
        <v>14</v>
      </c>
      <c r="E79">
        <v>17</v>
      </c>
    </row>
    <row r="80" spans="1:5" x14ac:dyDescent="0.2">
      <c r="A80" s="10" t="s">
        <v>20</v>
      </c>
      <c r="B80">
        <v>1782</v>
      </c>
      <c r="D80" s="11" t="s">
        <v>14</v>
      </c>
      <c r="E80">
        <v>2179</v>
      </c>
    </row>
    <row r="81" spans="1:5" x14ac:dyDescent="0.2">
      <c r="A81" s="10" t="s">
        <v>20</v>
      </c>
      <c r="B81">
        <v>903</v>
      </c>
      <c r="D81" s="11" t="s">
        <v>14</v>
      </c>
      <c r="E81">
        <v>931</v>
      </c>
    </row>
    <row r="82" spans="1:5" x14ac:dyDescent="0.2">
      <c r="A82" s="10" t="s">
        <v>20</v>
      </c>
      <c r="B82">
        <v>94</v>
      </c>
      <c r="D82" s="11" t="s">
        <v>14</v>
      </c>
      <c r="E82">
        <v>92</v>
      </c>
    </row>
    <row r="83" spans="1:5" x14ac:dyDescent="0.2">
      <c r="A83" s="10" t="s">
        <v>20</v>
      </c>
      <c r="B83">
        <v>180</v>
      </c>
      <c r="D83" s="11" t="s">
        <v>14</v>
      </c>
      <c r="E83">
        <v>57</v>
      </c>
    </row>
    <row r="84" spans="1:5" x14ac:dyDescent="0.2">
      <c r="A84" s="10" t="s">
        <v>20</v>
      </c>
      <c r="B84">
        <v>533</v>
      </c>
      <c r="D84" s="11" t="s">
        <v>14</v>
      </c>
      <c r="E84">
        <v>41</v>
      </c>
    </row>
    <row r="85" spans="1:5" x14ac:dyDescent="0.2">
      <c r="A85" s="10" t="s">
        <v>20</v>
      </c>
      <c r="B85">
        <v>2443</v>
      </c>
      <c r="D85" s="11" t="s">
        <v>14</v>
      </c>
      <c r="E85">
        <v>1</v>
      </c>
    </row>
    <row r="86" spans="1:5" x14ac:dyDescent="0.2">
      <c r="A86" s="10" t="s">
        <v>20</v>
      </c>
      <c r="B86">
        <v>89</v>
      </c>
      <c r="D86" s="11" t="s">
        <v>14</v>
      </c>
      <c r="E86">
        <v>101</v>
      </c>
    </row>
    <row r="87" spans="1:5" x14ac:dyDescent="0.2">
      <c r="A87" s="10" t="s">
        <v>20</v>
      </c>
      <c r="B87">
        <v>159</v>
      </c>
      <c r="D87" s="11" t="s">
        <v>14</v>
      </c>
      <c r="E87">
        <v>1335</v>
      </c>
    </row>
    <row r="88" spans="1:5" x14ac:dyDescent="0.2">
      <c r="A88" s="10" t="s">
        <v>20</v>
      </c>
      <c r="B88">
        <v>50</v>
      </c>
      <c r="D88" s="11" t="s">
        <v>14</v>
      </c>
      <c r="E88">
        <v>15</v>
      </c>
    </row>
    <row r="89" spans="1:5" x14ac:dyDescent="0.2">
      <c r="A89" s="10" t="s">
        <v>20</v>
      </c>
      <c r="B89">
        <v>186</v>
      </c>
      <c r="D89" s="11" t="s">
        <v>14</v>
      </c>
      <c r="E89">
        <v>454</v>
      </c>
    </row>
    <row r="90" spans="1:5" x14ac:dyDescent="0.2">
      <c r="A90" s="10" t="s">
        <v>20</v>
      </c>
      <c r="B90">
        <v>1071</v>
      </c>
      <c r="D90" s="11" t="s">
        <v>14</v>
      </c>
      <c r="E90">
        <v>3182</v>
      </c>
    </row>
    <row r="91" spans="1:5" x14ac:dyDescent="0.2">
      <c r="A91" s="10" t="s">
        <v>20</v>
      </c>
      <c r="B91">
        <v>117</v>
      </c>
      <c r="D91" s="11" t="s">
        <v>14</v>
      </c>
      <c r="E91">
        <v>15</v>
      </c>
    </row>
    <row r="92" spans="1:5" x14ac:dyDescent="0.2">
      <c r="A92" s="10" t="s">
        <v>20</v>
      </c>
      <c r="B92">
        <v>70</v>
      </c>
      <c r="D92" s="11" t="s">
        <v>14</v>
      </c>
      <c r="E92">
        <v>133</v>
      </c>
    </row>
    <row r="93" spans="1:5" x14ac:dyDescent="0.2">
      <c r="A93" s="10" t="s">
        <v>20</v>
      </c>
      <c r="B93">
        <v>135</v>
      </c>
      <c r="D93" s="11" t="s">
        <v>14</v>
      </c>
      <c r="E93">
        <v>2062</v>
      </c>
    </row>
    <row r="94" spans="1:5" x14ac:dyDescent="0.2">
      <c r="A94" s="10" t="s">
        <v>20</v>
      </c>
      <c r="B94">
        <v>768</v>
      </c>
      <c r="D94" s="11" t="s">
        <v>14</v>
      </c>
      <c r="E94">
        <v>29</v>
      </c>
    </row>
    <row r="95" spans="1:5" x14ac:dyDescent="0.2">
      <c r="A95" s="10" t="s">
        <v>20</v>
      </c>
      <c r="B95">
        <v>199</v>
      </c>
      <c r="D95" s="11" t="s">
        <v>14</v>
      </c>
      <c r="E95">
        <v>132</v>
      </c>
    </row>
    <row r="96" spans="1:5" x14ac:dyDescent="0.2">
      <c r="A96" s="10" t="s">
        <v>20</v>
      </c>
      <c r="B96">
        <v>107</v>
      </c>
      <c r="D96" s="11" t="s">
        <v>14</v>
      </c>
      <c r="E96">
        <v>137</v>
      </c>
    </row>
    <row r="97" spans="1:5" x14ac:dyDescent="0.2">
      <c r="A97" s="10" t="s">
        <v>20</v>
      </c>
      <c r="B97">
        <v>195</v>
      </c>
      <c r="D97" s="11" t="s">
        <v>14</v>
      </c>
      <c r="E97">
        <v>908</v>
      </c>
    </row>
    <row r="98" spans="1:5" x14ac:dyDescent="0.2">
      <c r="A98" s="10" t="s">
        <v>20</v>
      </c>
      <c r="B98">
        <v>3376</v>
      </c>
      <c r="D98" s="11" t="s">
        <v>14</v>
      </c>
      <c r="E98">
        <v>10</v>
      </c>
    </row>
    <row r="99" spans="1:5" x14ac:dyDescent="0.2">
      <c r="A99" s="10" t="s">
        <v>20</v>
      </c>
      <c r="B99">
        <v>41</v>
      </c>
      <c r="D99" s="11" t="s">
        <v>14</v>
      </c>
      <c r="E99">
        <v>1910</v>
      </c>
    </row>
    <row r="100" spans="1:5" x14ac:dyDescent="0.2">
      <c r="A100" s="10" t="s">
        <v>20</v>
      </c>
      <c r="B100">
        <v>1821</v>
      </c>
      <c r="D100" s="11" t="s">
        <v>14</v>
      </c>
      <c r="E100">
        <v>38</v>
      </c>
    </row>
    <row r="101" spans="1:5" x14ac:dyDescent="0.2">
      <c r="A101" s="10" t="s">
        <v>20</v>
      </c>
      <c r="B101">
        <v>164</v>
      </c>
      <c r="D101" s="11" t="s">
        <v>14</v>
      </c>
      <c r="E101">
        <v>104</v>
      </c>
    </row>
    <row r="102" spans="1:5" x14ac:dyDescent="0.2">
      <c r="A102" s="10" t="s">
        <v>20</v>
      </c>
      <c r="B102">
        <v>157</v>
      </c>
      <c r="D102" s="11" t="s">
        <v>14</v>
      </c>
      <c r="E102">
        <v>49</v>
      </c>
    </row>
    <row r="103" spans="1:5" x14ac:dyDescent="0.2">
      <c r="A103" s="10" t="s">
        <v>20</v>
      </c>
      <c r="B103">
        <v>246</v>
      </c>
      <c r="D103" s="11" t="s">
        <v>14</v>
      </c>
      <c r="E103">
        <v>1</v>
      </c>
    </row>
    <row r="104" spans="1:5" x14ac:dyDescent="0.2">
      <c r="A104" s="10" t="s">
        <v>20</v>
      </c>
      <c r="B104">
        <v>1396</v>
      </c>
      <c r="D104" s="11" t="s">
        <v>14</v>
      </c>
      <c r="E104">
        <v>245</v>
      </c>
    </row>
    <row r="105" spans="1:5" x14ac:dyDescent="0.2">
      <c r="A105" s="10" t="s">
        <v>20</v>
      </c>
      <c r="B105">
        <v>2506</v>
      </c>
      <c r="D105" s="11" t="s">
        <v>14</v>
      </c>
      <c r="E105">
        <v>32</v>
      </c>
    </row>
    <row r="106" spans="1:5" x14ac:dyDescent="0.2">
      <c r="A106" s="10" t="s">
        <v>20</v>
      </c>
      <c r="B106">
        <v>244</v>
      </c>
      <c r="D106" s="11" t="s">
        <v>14</v>
      </c>
      <c r="E106">
        <v>7</v>
      </c>
    </row>
    <row r="107" spans="1:5" x14ac:dyDescent="0.2">
      <c r="A107" s="10" t="s">
        <v>20</v>
      </c>
      <c r="B107">
        <v>146</v>
      </c>
      <c r="D107" s="11" t="s">
        <v>14</v>
      </c>
      <c r="E107">
        <v>803</v>
      </c>
    </row>
    <row r="108" spans="1:5" x14ac:dyDescent="0.2">
      <c r="A108" s="10" t="s">
        <v>20</v>
      </c>
      <c r="B108">
        <v>1267</v>
      </c>
      <c r="D108" s="11" t="s">
        <v>14</v>
      </c>
      <c r="E108">
        <v>16</v>
      </c>
    </row>
    <row r="109" spans="1:5" x14ac:dyDescent="0.2">
      <c r="A109" s="10" t="s">
        <v>20</v>
      </c>
      <c r="B109">
        <v>1561</v>
      </c>
      <c r="D109" s="11" t="s">
        <v>14</v>
      </c>
      <c r="E109">
        <v>31</v>
      </c>
    </row>
    <row r="110" spans="1:5" x14ac:dyDescent="0.2">
      <c r="A110" s="10" t="s">
        <v>20</v>
      </c>
      <c r="B110">
        <v>48</v>
      </c>
      <c r="D110" s="11" t="s">
        <v>14</v>
      </c>
      <c r="E110">
        <v>108</v>
      </c>
    </row>
    <row r="111" spans="1:5" x14ac:dyDescent="0.2">
      <c r="A111" s="10" t="s">
        <v>20</v>
      </c>
      <c r="B111">
        <v>2739</v>
      </c>
      <c r="D111" s="11" t="s">
        <v>14</v>
      </c>
      <c r="E111">
        <v>30</v>
      </c>
    </row>
    <row r="112" spans="1:5" x14ac:dyDescent="0.2">
      <c r="A112" s="10" t="s">
        <v>20</v>
      </c>
      <c r="B112">
        <v>3537</v>
      </c>
      <c r="D112" s="11" t="s">
        <v>14</v>
      </c>
      <c r="E112">
        <v>17</v>
      </c>
    </row>
    <row r="113" spans="1:5" x14ac:dyDescent="0.2">
      <c r="A113" s="10" t="s">
        <v>20</v>
      </c>
      <c r="B113">
        <v>2107</v>
      </c>
      <c r="D113" s="11" t="s">
        <v>14</v>
      </c>
      <c r="E113">
        <v>80</v>
      </c>
    </row>
    <row r="114" spans="1:5" x14ac:dyDescent="0.2">
      <c r="A114" s="10" t="s">
        <v>20</v>
      </c>
      <c r="B114">
        <v>3318</v>
      </c>
      <c r="D114" s="11" t="s">
        <v>14</v>
      </c>
      <c r="E114">
        <v>2468</v>
      </c>
    </row>
    <row r="115" spans="1:5" x14ac:dyDescent="0.2">
      <c r="A115" s="10" t="s">
        <v>20</v>
      </c>
      <c r="B115">
        <v>340</v>
      </c>
      <c r="D115" s="11" t="s">
        <v>14</v>
      </c>
      <c r="E115">
        <v>26</v>
      </c>
    </row>
    <row r="116" spans="1:5" x14ac:dyDescent="0.2">
      <c r="A116" s="10" t="s">
        <v>20</v>
      </c>
      <c r="B116">
        <v>1442</v>
      </c>
      <c r="D116" s="11" t="s">
        <v>14</v>
      </c>
      <c r="E116">
        <v>73</v>
      </c>
    </row>
    <row r="117" spans="1:5" x14ac:dyDescent="0.2">
      <c r="A117" s="10" t="s">
        <v>20</v>
      </c>
      <c r="B117">
        <v>126</v>
      </c>
      <c r="D117" s="11" t="s">
        <v>14</v>
      </c>
      <c r="E117">
        <v>128</v>
      </c>
    </row>
    <row r="118" spans="1:5" x14ac:dyDescent="0.2">
      <c r="A118" s="10" t="s">
        <v>20</v>
      </c>
      <c r="B118">
        <v>524</v>
      </c>
      <c r="D118" s="11" t="s">
        <v>14</v>
      </c>
      <c r="E118">
        <v>33</v>
      </c>
    </row>
    <row r="119" spans="1:5" x14ac:dyDescent="0.2">
      <c r="A119" s="10" t="s">
        <v>20</v>
      </c>
      <c r="B119">
        <v>1989</v>
      </c>
      <c r="D119" s="11" t="s">
        <v>14</v>
      </c>
      <c r="E119">
        <v>1072</v>
      </c>
    </row>
    <row r="120" spans="1:5" x14ac:dyDescent="0.2">
      <c r="A120" s="10" t="s">
        <v>20</v>
      </c>
      <c r="B120">
        <v>157</v>
      </c>
      <c r="D120" s="11" t="s">
        <v>14</v>
      </c>
      <c r="E120">
        <v>393</v>
      </c>
    </row>
    <row r="121" spans="1:5" x14ac:dyDescent="0.2">
      <c r="A121" s="10" t="s">
        <v>20</v>
      </c>
      <c r="B121">
        <v>4498</v>
      </c>
      <c r="D121" s="11" t="s">
        <v>14</v>
      </c>
      <c r="E121">
        <v>1257</v>
      </c>
    </row>
    <row r="122" spans="1:5" x14ac:dyDescent="0.2">
      <c r="A122" s="10" t="s">
        <v>20</v>
      </c>
      <c r="B122">
        <v>80</v>
      </c>
      <c r="D122" s="11" t="s">
        <v>14</v>
      </c>
      <c r="E122">
        <v>328</v>
      </c>
    </row>
    <row r="123" spans="1:5" x14ac:dyDescent="0.2">
      <c r="A123" s="10" t="s">
        <v>20</v>
      </c>
      <c r="B123">
        <v>43</v>
      </c>
      <c r="D123" s="11" t="s">
        <v>14</v>
      </c>
      <c r="E123">
        <v>147</v>
      </c>
    </row>
    <row r="124" spans="1:5" x14ac:dyDescent="0.2">
      <c r="A124" s="10" t="s">
        <v>20</v>
      </c>
      <c r="B124">
        <v>2053</v>
      </c>
      <c r="D124" s="11" t="s">
        <v>14</v>
      </c>
      <c r="E124">
        <v>830</v>
      </c>
    </row>
    <row r="125" spans="1:5" x14ac:dyDescent="0.2">
      <c r="A125" s="10" t="s">
        <v>20</v>
      </c>
      <c r="B125">
        <v>168</v>
      </c>
      <c r="D125" s="11" t="s">
        <v>14</v>
      </c>
      <c r="E125">
        <v>331</v>
      </c>
    </row>
    <row r="126" spans="1:5" x14ac:dyDescent="0.2">
      <c r="A126" s="10" t="s">
        <v>20</v>
      </c>
      <c r="B126">
        <v>4289</v>
      </c>
      <c r="D126" s="11" t="s">
        <v>14</v>
      </c>
      <c r="E126">
        <v>25</v>
      </c>
    </row>
    <row r="127" spans="1:5" x14ac:dyDescent="0.2">
      <c r="A127" s="10" t="s">
        <v>20</v>
      </c>
      <c r="B127">
        <v>165</v>
      </c>
      <c r="D127" s="11" t="s">
        <v>14</v>
      </c>
      <c r="E127">
        <v>3483</v>
      </c>
    </row>
    <row r="128" spans="1:5" x14ac:dyDescent="0.2">
      <c r="A128" s="10" t="s">
        <v>20</v>
      </c>
      <c r="B128">
        <v>1815</v>
      </c>
      <c r="D128" s="11" t="s">
        <v>14</v>
      </c>
      <c r="E128">
        <v>923</v>
      </c>
    </row>
    <row r="129" spans="1:5" x14ac:dyDescent="0.2">
      <c r="A129" s="10" t="s">
        <v>20</v>
      </c>
      <c r="B129">
        <v>397</v>
      </c>
      <c r="D129" s="11" t="s">
        <v>14</v>
      </c>
      <c r="E129">
        <v>1</v>
      </c>
    </row>
    <row r="130" spans="1:5" x14ac:dyDescent="0.2">
      <c r="A130" s="10" t="s">
        <v>20</v>
      </c>
      <c r="B130">
        <v>1539</v>
      </c>
      <c r="D130" s="11" t="s">
        <v>14</v>
      </c>
      <c r="E130">
        <v>33</v>
      </c>
    </row>
    <row r="131" spans="1:5" x14ac:dyDescent="0.2">
      <c r="A131" s="10" t="s">
        <v>20</v>
      </c>
      <c r="B131">
        <v>138</v>
      </c>
      <c r="D131" s="11" t="s">
        <v>14</v>
      </c>
      <c r="E131">
        <v>40</v>
      </c>
    </row>
    <row r="132" spans="1:5" x14ac:dyDescent="0.2">
      <c r="A132" s="10" t="s">
        <v>20</v>
      </c>
      <c r="B132">
        <v>3594</v>
      </c>
      <c r="D132" s="11" t="s">
        <v>14</v>
      </c>
      <c r="E132">
        <v>23</v>
      </c>
    </row>
    <row r="133" spans="1:5" x14ac:dyDescent="0.2">
      <c r="A133" s="10" t="s">
        <v>20</v>
      </c>
      <c r="B133">
        <v>5880</v>
      </c>
      <c r="D133" s="11" t="s">
        <v>14</v>
      </c>
      <c r="E133">
        <v>75</v>
      </c>
    </row>
    <row r="134" spans="1:5" x14ac:dyDescent="0.2">
      <c r="A134" s="10" t="s">
        <v>20</v>
      </c>
      <c r="B134">
        <v>112</v>
      </c>
      <c r="D134" s="11" t="s">
        <v>14</v>
      </c>
      <c r="E134">
        <v>2176</v>
      </c>
    </row>
    <row r="135" spans="1:5" x14ac:dyDescent="0.2">
      <c r="A135" s="10" t="s">
        <v>20</v>
      </c>
      <c r="B135">
        <v>943</v>
      </c>
      <c r="D135" s="11" t="s">
        <v>14</v>
      </c>
      <c r="E135">
        <v>441</v>
      </c>
    </row>
    <row r="136" spans="1:5" x14ac:dyDescent="0.2">
      <c r="A136" s="10" t="s">
        <v>20</v>
      </c>
      <c r="B136">
        <v>2468</v>
      </c>
      <c r="D136" s="11" t="s">
        <v>14</v>
      </c>
      <c r="E136">
        <v>25</v>
      </c>
    </row>
    <row r="137" spans="1:5" x14ac:dyDescent="0.2">
      <c r="A137" s="10" t="s">
        <v>20</v>
      </c>
      <c r="B137">
        <v>2551</v>
      </c>
      <c r="D137" s="11" t="s">
        <v>14</v>
      </c>
      <c r="E137">
        <v>127</v>
      </c>
    </row>
    <row r="138" spans="1:5" x14ac:dyDescent="0.2">
      <c r="A138" s="10" t="s">
        <v>20</v>
      </c>
      <c r="B138">
        <v>101</v>
      </c>
      <c r="D138" s="11" t="s">
        <v>14</v>
      </c>
      <c r="E138">
        <v>355</v>
      </c>
    </row>
    <row r="139" spans="1:5" x14ac:dyDescent="0.2">
      <c r="A139" s="10" t="s">
        <v>20</v>
      </c>
      <c r="B139">
        <v>92</v>
      </c>
      <c r="D139" s="11" t="s">
        <v>14</v>
      </c>
      <c r="E139">
        <v>44</v>
      </c>
    </row>
    <row r="140" spans="1:5" x14ac:dyDescent="0.2">
      <c r="A140" s="10" t="s">
        <v>20</v>
      </c>
      <c r="B140">
        <v>62</v>
      </c>
      <c r="D140" s="11" t="s">
        <v>14</v>
      </c>
      <c r="E140">
        <v>67</v>
      </c>
    </row>
    <row r="141" spans="1:5" x14ac:dyDescent="0.2">
      <c r="A141" s="10" t="s">
        <v>20</v>
      </c>
      <c r="B141">
        <v>149</v>
      </c>
      <c r="D141" s="11" t="s">
        <v>14</v>
      </c>
      <c r="E141">
        <v>1068</v>
      </c>
    </row>
    <row r="142" spans="1:5" x14ac:dyDescent="0.2">
      <c r="A142" s="10" t="s">
        <v>20</v>
      </c>
      <c r="B142">
        <v>329</v>
      </c>
      <c r="D142" s="11" t="s">
        <v>14</v>
      </c>
      <c r="E142">
        <v>424</v>
      </c>
    </row>
    <row r="143" spans="1:5" x14ac:dyDescent="0.2">
      <c r="A143" s="10" t="s">
        <v>20</v>
      </c>
      <c r="B143">
        <v>97</v>
      </c>
      <c r="D143" s="11" t="s">
        <v>14</v>
      </c>
      <c r="E143">
        <v>151</v>
      </c>
    </row>
    <row r="144" spans="1:5" x14ac:dyDescent="0.2">
      <c r="A144" s="10" t="s">
        <v>20</v>
      </c>
      <c r="B144">
        <v>1784</v>
      </c>
      <c r="D144" s="11" t="s">
        <v>14</v>
      </c>
      <c r="E144">
        <v>1608</v>
      </c>
    </row>
    <row r="145" spans="1:5" x14ac:dyDescent="0.2">
      <c r="A145" s="10" t="s">
        <v>20</v>
      </c>
      <c r="B145">
        <v>1684</v>
      </c>
      <c r="D145" s="11" t="s">
        <v>14</v>
      </c>
      <c r="E145">
        <v>941</v>
      </c>
    </row>
    <row r="146" spans="1:5" x14ac:dyDescent="0.2">
      <c r="A146" s="10" t="s">
        <v>20</v>
      </c>
      <c r="B146">
        <v>250</v>
      </c>
      <c r="D146" s="11" t="s">
        <v>14</v>
      </c>
      <c r="E146">
        <v>1</v>
      </c>
    </row>
    <row r="147" spans="1:5" x14ac:dyDescent="0.2">
      <c r="A147" s="10" t="s">
        <v>20</v>
      </c>
      <c r="B147">
        <v>238</v>
      </c>
      <c r="D147" s="11" t="s">
        <v>14</v>
      </c>
      <c r="E147">
        <v>40</v>
      </c>
    </row>
    <row r="148" spans="1:5" x14ac:dyDescent="0.2">
      <c r="A148" s="10" t="s">
        <v>20</v>
      </c>
      <c r="B148">
        <v>53</v>
      </c>
      <c r="D148" s="11" t="s">
        <v>14</v>
      </c>
      <c r="E148">
        <v>3015</v>
      </c>
    </row>
    <row r="149" spans="1:5" x14ac:dyDescent="0.2">
      <c r="A149" s="10" t="s">
        <v>20</v>
      </c>
      <c r="B149">
        <v>214</v>
      </c>
      <c r="D149" s="11" t="s">
        <v>14</v>
      </c>
      <c r="E149">
        <v>435</v>
      </c>
    </row>
    <row r="150" spans="1:5" x14ac:dyDescent="0.2">
      <c r="A150" s="10" t="s">
        <v>20</v>
      </c>
      <c r="B150">
        <v>222</v>
      </c>
      <c r="D150" s="11" t="s">
        <v>14</v>
      </c>
      <c r="E150">
        <v>714</v>
      </c>
    </row>
    <row r="151" spans="1:5" x14ac:dyDescent="0.2">
      <c r="A151" s="10" t="s">
        <v>20</v>
      </c>
      <c r="B151">
        <v>1884</v>
      </c>
      <c r="D151" s="11" t="s">
        <v>14</v>
      </c>
      <c r="E151">
        <v>5497</v>
      </c>
    </row>
    <row r="152" spans="1:5" x14ac:dyDescent="0.2">
      <c r="A152" s="10" t="s">
        <v>20</v>
      </c>
      <c r="B152">
        <v>218</v>
      </c>
      <c r="D152" s="11" t="s">
        <v>14</v>
      </c>
      <c r="E152">
        <v>418</v>
      </c>
    </row>
    <row r="153" spans="1:5" x14ac:dyDescent="0.2">
      <c r="A153" s="10" t="s">
        <v>20</v>
      </c>
      <c r="B153">
        <v>6465</v>
      </c>
      <c r="D153" s="11" t="s">
        <v>14</v>
      </c>
      <c r="E153">
        <v>1439</v>
      </c>
    </row>
    <row r="154" spans="1:5" x14ac:dyDescent="0.2">
      <c r="A154" s="10" t="s">
        <v>20</v>
      </c>
      <c r="B154">
        <v>59</v>
      </c>
      <c r="D154" s="11" t="s">
        <v>14</v>
      </c>
      <c r="E154">
        <v>15</v>
      </c>
    </row>
    <row r="155" spans="1:5" x14ac:dyDescent="0.2">
      <c r="A155" s="10" t="s">
        <v>20</v>
      </c>
      <c r="B155">
        <v>88</v>
      </c>
      <c r="D155" s="11" t="s">
        <v>14</v>
      </c>
      <c r="E155">
        <v>1999</v>
      </c>
    </row>
    <row r="156" spans="1:5" x14ac:dyDescent="0.2">
      <c r="A156" s="10" t="s">
        <v>20</v>
      </c>
      <c r="B156">
        <v>1697</v>
      </c>
      <c r="D156" s="11" t="s">
        <v>14</v>
      </c>
      <c r="E156">
        <v>118</v>
      </c>
    </row>
    <row r="157" spans="1:5" x14ac:dyDescent="0.2">
      <c r="A157" s="10" t="s">
        <v>20</v>
      </c>
      <c r="B157">
        <v>92</v>
      </c>
      <c r="D157" s="11" t="s">
        <v>14</v>
      </c>
      <c r="E157">
        <v>162</v>
      </c>
    </row>
    <row r="158" spans="1:5" x14ac:dyDescent="0.2">
      <c r="A158" s="10" t="s">
        <v>20</v>
      </c>
      <c r="B158">
        <v>186</v>
      </c>
      <c r="D158" s="11" t="s">
        <v>14</v>
      </c>
      <c r="E158">
        <v>83</v>
      </c>
    </row>
    <row r="159" spans="1:5" x14ac:dyDescent="0.2">
      <c r="A159" s="10" t="s">
        <v>20</v>
      </c>
      <c r="B159">
        <v>138</v>
      </c>
      <c r="D159" s="11" t="s">
        <v>14</v>
      </c>
      <c r="E159">
        <v>747</v>
      </c>
    </row>
    <row r="160" spans="1:5" x14ac:dyDescent="0.2">
      <c r="A160" s="10" t="s">
        <v>20</v>
      </c>
      <c r="B160">
        <v>261</v>
      </c>
      <c r="D160" s="11" t="s">
        <v>14</v>
      </c>
      <c r="E160">
        <v>84</v>
      </c>
    </row>
    <row r="161" spans="1:5" x14ac:dyDescent="0.2">
      <c r="A161" s="10" t="s">
        <v>20</v>
      </c>
      <c r="B161">
        <v>107</v>
      </c>
      <c r="D161" s="11" t="s">
        <v>14</v>
      </c>
      <c r="E161">
        <v>91</v>
      </c>
    </row>
    <row r="162" spans="1:5" x14ac:dyDescent="0.2">
      <c r="A162" s="10" t="s">
        <v>20</v>
      </c>
      <c r="B162">
        <v>199</v>
      </c>
      <c r="D162" s="11" t="s">
        <v>14</v>
      </c>
      <c r="E162">
        <v>792</v>
      </c>
    </row>
    <row r="163" spans="1:5" x14ac:dyDescent="0.2">
      <c r="A163" s="10" t="s">
        <v>20</v>
      </c>
      <c r="B163">
        <v>5512</v>
      </c>
      <c r="D163" s="11" t="s">
        <v>14</v>
      </c>
      <c r="E163">
        <v>32</v>
      </c>
    </row>
    <row r="164" spans="1:5" x14ac:dyDescent="0.2">
      <c r="A164" s="10" t="s">
        <v>20</v>
      </c>
      <c r="B164">
        <v>86</v>
      </c>
      <c r="D164" s="11" t="s">
        <v>14</v>
      </c>
      <c r="E164">
        <v>186</v>
      </c>
    </row>
    <row r="165" spans="1:5" x14ac:dyDescent="0.2">
      <c r="A165" s="10" t="s">
        <v>20</v>
      </c>
      <c r="B165">
        <v>2768</v>
      </c>
      <c r="D165" s="11" t="s">
        <v>14</v>
      </c>
      <c r="E165">
        <v>605</v>
      </c>
    </row>
    <row r="166" spans="1:5" x14ac:dyDescent="0.2">
      <c r="A166" s="10" t="s">
        <v>20</v>
      </c>
      <c r="B166">
        <v>48</v>
      </c>
      <c r="D166" s="11" t="s">
        <v>14</v>
      </c>
      <c r="E166">
        <v>1</v>
      </c>
    </row>
    <row r="167" spans="1:5" x14ac:dyDescent="0.2">
      <c r="A167" s="10" t="s">
        <v>20</v>
      </c>
      <c r="B167">
        <v>87</v>
      </c>
      <c r="D167" s="11" t="s">
        <v>14</v>
      </c>
      <c r="E167">
        <v>31</v>
      </c>
    </row>
    <row r="168" spans="1:5" x14ac:dyDescent="0.2">
      <c r="A168" s="10" t="s">
        <v>20</v>
      </c>
      <c r="B168">
        <v>1894</v>
      </c>
      <c r="D168" s="11" t="s">
        <v>14</v>
      </c>
      <c r="E168">
        <v>1181</v>
      </c>
    </row>
    <row r="169" spans="1:5" x14ac:dyDescent="0.2">
      <c r="A169" s="10" t="s">
        <v>20</v>
      </c>
      <c r="B169">
        <v>282</v>
      </c>
      <c r="D169" s="11" t="s">
        <v>14</v>
      </c>
      <c r="E169">
        <v>39</v>
      </c>
    </row>
    <row r="170" spans="1:5" x14ac:dyDescent="0.2">
      <c r="A170" s="10" t="s">
        <v>20</v>
      </c>
      <c r="B170">
        <v>116</v>
      </c>
      <c r="D170" s="11" t="s">
        <v>14</v>
      </c>
      <c r="E170">
        <v>46</v>
      </c>
    </row>
    <row r="171" spans="1:5" x14ac:dyDescent="0.2">
      <c r="A171" s="10" t="s">
        <v>20</v>
      </c>
      <c r="B171">
        <v>83</v>
      </c>
      <c r="D171" s="11" t="s">
        <v>14</v>
      </c>
      <c r="E171">
        <v>105</v>
      </c>
    </row>
    <row r="172" spans="1:5" x14ac:dyDescent="0.2">
      <c r="A172" s="10" t="s">
        <v>20</v>
      </c>
      <c r="B172">
        <v>91</v>
      </c>
      <c r="D172" s="11" t="s">
        <v>14</v>
      </c>
      <c r="E172">
        <v>535</v>
      </c>
    </row>
    <row r="173" spans="1:5" x14ac:dyDescent="0.2">
      <c r="A173" s="10" t="s">
        <v>20</v>
      </c>
      <c r="B173">
        <v>546</v>
      </c>
      <c r="D173" s="11" t="s">
        <v>14</v>
      </c>
      <c r="E173">
        <v>16</v>
      </c>
    </row>
    <row r="174" spans="1:5" x14ac:dyDescent="0.2">
      <c r="A174" s="10" t="s">
        <v>20</v>
      </c>
      <c r="B174">
        <v>393</v>
      </c>
      <c r="D174" s="11" t="s">
        <v>14</v>
      </c>
      <c r="E174">
        <v>575</v>
      </c>
    </row>
    <row r="175" spans="1:5" x14ac:dyDescent="0.2">
      <c r="A175" s="10" t="s">
        <v>20</v>
      </c>
      <c r="B175">
        <v>133</v>
      </c>
      <c r="D175" s="11" t="s">
        <v>14</v>
      </c>
      <c r="E175">
        <v>1120</v>
      </c>
    </row>
    <row r="176" spans="1:5" x14ac:dyDescent="0.2">
      <c r="A176" s="10" t="s">
        <v>20</v>
      </c>
      <c r="B176">
        <v>254</v>
      </c>
      <c r="D176" s="11" t="s">
        <v>14</v>
      </c>
      <c r="E176">
        <v>113</v>
      </c>
    </row>
    <row r="177" spans="1:5" x14ac:dyDescent="0.2">
      <c r="A177" s="10" t="s">
        <v>20</v>
      </c>
      <c r="B177">
        <v>176</v>
      </c>
      <c r="D177" s="11" t="s">
        <v>14</v>
      </c>
      <c r="E177">
        <v>1538</v>
      </c>
    </row>
    <row r="178" spans="1:5" x14ac:dyDescent="0.2">
      <c r="A178" s="10" t="s">
        <v>20</v>
      </c>
      <c r="B178">
        <v>337</v>
      </c>
      <c r="D178" s="11" t="s">
        <v>14</v>
      </c>
      <c r="E178">
        <v>9</v>
      </c>
    </row>
    <row r="179" spans="1:5" x14ac:dyDescent="0.2">
      <c r="A179" s="10" t="s">
        <v>20</v>
      </c>
      <c r="B179">
        <v>107</v>
      </c>
      <c r="D179" s="11" t="s">
        <v>14</v>
      </c>
      <c r="E179">
        <v>554</v>
      </c>
    </row>
    <row r="180" spans="1:5" x14ac:dyDescent="0.2">
      <c r="A180" s="10" t="s">
        <v>20</v>
      </c>
      <c r="B180">
        <v>183</v>
      </c>
      <c r="D180" s="11" t="s">
        <v>14</v>
      </c>
      <c r="E180">
        <v>648</v>
      </c>
    </row>
    <row r="181" spans="1:5" x14ac:dyDescent="0.2">
      <c r="A181" s="10" t="s">
        <v>20</v>
      </c>
      <c r="B181">
        <v>72</v>
      </c>
      <c r="D181" s="11" t="s">
        <v>14</v>
      </c>
      <c r="E181">
        <v>21</v>
      </c>
    </row>
    <row r="182" spans="1:5" x14ac:dyDescent="0.2">
      <c r="A182" s="10" t="s">
        <v>20</v>
      </c>
      <c r="B182">
        <v>295</v>
      </c>
      <c r="D182" s="11" t="s">
        <v>14</v>
      </c>
      <c r="E182">
        <v>54</v>
      </c>
    </row>
    <row r="183" spans="1:5" x14ac:dyDescent="0.2">
      <c r="A183" s="10" t="s">
        <v>20</v>
      </c>
      <c r="B183">
        <v>142</v>
      </c>
      <c r="D183" s="11" t="s">
        <v>14</v>
      </c>
      <c r="E183">
        <v>120</v>
      </c>
    </row>
    <row r="184" spans="1:5" x14ac:dyDescent="0.2">
      <c r="A184" s="10" t="s">
        <v>20</v>
      </c>
      <c r="B184">
        <v>85</v>
      </c>
      <c r="D184" s="11" t="s">
        <v>14</v>
      </c>
      <c r="E184">
        <v>579</v>
      </c>
    </row>
    <row r="185" spans="1:5" x14ac:dyDescent="0.2">
      <c r="A185" s="10" t="s">
        <v>20</v>
      </c>
      <c r="B185">
        <v>659</v>
      </c>
      <c r="D185" s="11" t="s">
        <v>14</v>
      </c>
      <c r="E185">
        <v>2072</v>
      </c>
    </row>
    <row r="186" spans="1:5" x14ac:dyDescent="0.2">
      <c r="A186" s="10" t="s">
        <v>20</v>
      </c>
      <c r="B186">
        <v>121</v>
      </c>
      <c r="D186" s="11" t="s">
        <v>14</v>
      </c>
      <c r="E186">
        <v>0</v>
      </c>
    </row>
    <row r="187" spans="1:5" x14ac:dyDescent="0.2">
      <c r="A187" s="10" t="s">
        <v>20</v>
      </c>
      <c r="B187">
        <v>3742</v>
      </c>
      <c r="D187" s="11" t="s">
        <v>14</v>
      </c>
      <c r="E187">
        <v>1796</v>
      </c>
    </row>
    <row r="188" spans="1:5" x14ac:dyDescent="0.2">
      <c r="A188" s="10" t="s">
        <v>20</v>
      </c>
      <c r="B188">
        <v>223</v>
      </c>
      <c r="D188" s="11" t="s">
        <v>14</v>
      </c>
      <c r="E188">
        <v>62</v>
      </c>
    </row>
    <row r="189" spans="1:5" x14ac:dyDescent="0.2">
      <c r="A189" s="10" t="s">
        <v>20</v>
      </c>
      <c r="B189">
        <v>133</v>
      </c>
      <c r="D189" s="11" t="s">
        <v>14</v>
      </c>
      <c r="E189">
        <v>347</v>
      </c>
    </row>
    <row r="190" spans="1:5" x14ac:dyDescent="0.2">
      <c r="A190" s="10" t="s">
        <v>20</v>
      </c>
      <c r="B190">
        <v>5168</v>
      </c>
      <c r="D190" s="11" t="s">
        <v>14</v>
      </c>
      <c r="E190">
        <v>19</v>
      </c>
    </row>
    <row r="191" spans="1:5" x14ac:dyDescent="0.2">
      <c r="A191" s="10" t="s">
        <v>20</v>
      </c>
      <c r="B191">
        <v>307</v>
      </c>
      <c r="D191" s="11" t="s">
        <v>14</v>
      </c>
      <c r="E191">
        <v>1258</v>
      </c>
    </row>
    <row r="192" spans="1:5" x14ac:dyDescent="0.2">
      <c r="A192" s="10" t="s">
        <v>20</v>
      </c>
      <c r="B192">
        <v>2441</v>
      </c>
      <c r="D192" s="11" t="s">
        <v>14</v>
      </c>
      <c r="E192">
        <v>362</v>
      </c>
    </row>
    <row r="193" spans="1:5" x14ac:dyDescent="0.2">
      <c r="A193" s="10" t="s">
        <v>20</v>
      </c>
      <c r="B193">
        <v>1385</v>
      </c>
      <c r="D193" s="11" t="s">
        <v>14</v>
      </c>
      <c r="E193">
        <v>133</v>
      </c>
    </row>
    <row r="194" spans="1:5" x14ac:dyDescent="0.2">
      <c r="A194" s="10" t="s">
        <v>20</v>
      </c>
      <c r="B194">
        <v>190</v>
      </c>
      <c r="D194" s="11" t="s">
        <v>14</v>
      </c>
      <c r="E194">
        <v>846</v>
      </c>
    </row>
    <row r="195" spans="1:5" x14ac:dyDescent="0.2">
      <c r="A195" s="10" t="s">
        <v>20</v>
      </c>
      <c r="B195">
        <v>470</v>
      </c>
      <c r="D195" s="11" t="s">
        <v>14</v>
      </c>
      <c r="E195">
        <v>10</v>
      </c>
    </row>
    <row r="196" spans="1:5" x14ac:dyDescent="0.2">
      <c r="A196" s="10" t="s">
        <v>20</v>
      </c>
      <c r="B196">
        <v>253</v>
      </c>
      <c r="D196" s="11" t="s">
        <v>14</v>
      </c>
      <c r="E196">
        <v>191</v>
      </c>
    </row>
    <row r="197" spans="1:5" x14ac:dyDescent="0.2">
      <c r="A197" s="10" t="s">
        <v>20</v>
      </c>
      <c r="B197">
        <v>1113</v>
      </c>
      <c r="D197" s="11" t="s">
        <v>14</v>
      </c>
      <c r="E197">
        <v>1979</v>
      </c>
    </row>
    <row r="198" spans="1:5" x14ac:dyDescent="0.2">
      <c r="A198" s="10" t="s">
        <v>20</v>
      </c>
      <c r="B198">
        <v>2283</v>
      </c>
      <c r="D198" s="11" t="s">
        <v>14</v>
      </c>
      <c r="E198">
        <v>63</v>
      </c>
    </row>
    <row r="199" spans="1:5" x14ac:dyDescent="0.2">
      <c r="A199" s="10" t="s">
        <v>20</v>
      </c>
      <c r="B199">
        <v>1095</v>
      </c>
      <c r="D199" s="11" t="s">
        <v>14</v>
      </c>
      <c r="E199">
        <v>6080</v>
      </c>
    </row>
    <row r="200" spans="1:5" x14ac:dyDescent="0.2">
      <c r="A200" s="10" t="s">
        <v>20</v>
      </c>
      <c r="B200">
        <v>1690</v>
      </c>
      <c r="D200" s="11" t="s">
        <v>14</v>
      </c>
      <c r="E200">
        <v>80</v>
      </c>
    </row>
    <row r="201" spans="1:5" x14ac:dyDescent="0.2">
      <c r="A201" s="10" t="s">
        <v>20</v>
      </c>
      <c r="B201">
        <v>191</v>
      </c>
      <c r="D201" s="11" t="s">
        <v>14</v>
      </c>
      <c r="E201">
        <v>9</v>
      </c>
    </row>
    <row r="202" spans="1:5" x14ac:dyDescent="0.2">
      <c r="A202" s="10" t="s">
        <v>20</v>
      </c>
      <c r="B202">
        <v>2013</v>
      </c>
      <c r="D202" s="11" t="s">
        <v>14</v>
      </c>
      <c r="E202">
        <v>1784</v>
      </c>
    </row>
    <row r="203" spans="1:5" x14ac:dyDescent="0.2">
      <c r="A203" s="10" t="s">
        <v>20</v>
      </c>
      <c r="B203">
        <v>1703</v>
      </c>
      <c r="D203" s="11" t="s">
        <v>14</v>
      </c>
      <c r="E203">
        <v>243</v>
      </c>
    </row>
    <row r="204" spans="1:5" x14ac:dyDescent="0.2">
      <c r="A204" s="10" t="s">
        <v>20</v>
      </c>
      <c r="B204">
        <v>80</v>
      </c>
      <c r="D204" s="11" t="s">
        <v>14</v>
      </c>
      <c r="E204">
        <v>1296</v>
      </c>
    </row>
    <row r="205" spans="1:5" x14ac:dyDescent="0.2">
      <c r="A205" s="10" t="s">
        <v>20</v>
      </c>
      <c r="B205">
        <v>41</v>
      </c>
      <c r="D205" s="11" t="s">
        <v>14</v>
      </c>
      <c r="E205">
        <v>77</v>
      </c>
    </row>
    <row r="206" spans="1:5" x14ac:dyDescent="0.2">
      <c r="A206" s="10" t="s">
        <v>20</v>
      </c>
      <c r="B206">
        <v>187</v>
      </c>
      <c r="D206" s="11" t="s">
        <v>14</v>
      </c>
      <c r="E206">
        <v>395</v>
      </c>
    </row>
    <row r="207" spans="1:5" x14ac:dyDescent="0.2">
      <c r="A207" s="10" t="s">
        <v>20</v>
      </c>
      <c r="B207">
        <v>2875</v>
      </c>
      <c r="D207" s="11" t="s">
        <v>14</v>
      </c>
      <c r="E207">
        <v>49</v>
      </c>
    </row>
    <row r="208" spans="1:5" x14ac:dyDescent="0.2">
      <c r="A208" s="10" t="s">
        <v>20</v>
      </c>
      <c r="B208">
        <v>88</v>
      </c>
      <c r="D208" s="11" t="s">
        <v>14</v>
      </c>
      <c r="E208">
        <v>180</v>
      </c>
    </row>
    <row r="209" spans="1:5" x14ac:dyDescent="0.2">
      <c r="A209" s="10" t="s">
        <v>20</v>
      </c>
      <c r="B209">
        <v>191</v>
      </c>
      <c r="D209" s="11" t="s">
        <v>14</v>
      </c>
      <c r="E209">
        <v>2690</v>
      </c>
    </row>
    <row r="210" spans="1:5" x14ac:dyDescent="0.2">
      <c r="A210" s="10" t="s">
        <v>20</v>
      </c>
      <c r="B210">
        <v>139</v>
      </c>
      <c r="D210" s="11" t="s">
        <v>14</v>
      </c>
      <c r="E210">
        <v>2779</v>
      </c>
    </row>
    <row r="211" spans="1:5" x14ac:dyDescent="0.2">
      <c r="A211" s="10" t="s">
        <v>20</v>
      </c>
      <c r="B211">
        <v>186</v>
      </c>
      <c r="D211" s="11" t="s">
        <v>14</v>
      </c>
      <c r="E211">
        <v>92</v>
      </c>
    </row>
    <row r="212" spans="1:5" x14ac:dyDescent="0.2">
      <c r="A212" s="10" t="s">
        <v>20</v>
      </c>
      <c r="B212">
        <v>112</v>
      </c>
      <c r="D212" s="11" t="s">
        <v>14</v>
      </c>
      <c r="E212">
        <v>1028</v>
      </c>
    </row>
    <row r="213" spans="1:5" x14ac:dyDescent="0.2">
      <c r="A213" s="10" t="s">
        <v>20</v>
      </c>
      <c r="B213">
        <v>101</v>
      </c>
      <c r="D213" s="11" t="s">
        <v>14</v>
      </c>
      <c r="E213">
        <v>26</v>
      </c>
    </row>
    <row r="214" spans="1:5" x14ac:dyDescent="0.2">
      <c r="A214" s="10" t="s">
        <v>20</v>
      </c>
      <c r="B214">
        <v>206</v>
      </c>
      <c r="D214" s="11" t="s">
        <v>14</v>
      </c>
      <c r="E214">
        <v>1790</v>
      </c>
    </row>
    <row r="215" spans="1:5" x14ac:dyDescent="0.2">
      <c r="A215" s="10" t="s">
        <v>20</v>
      </c>
      <c r="B215">
        <v>154</v>
      </c>
      <c r="D215" s="11" t="s">
        <v>14</v>
      </c>
      <c r="E215">
        <v>37</v>
      </c>
    </row>
    <row r="216" spans="1:5" x14ac:dyDescent="0.2">
      <c r="A216" s="10" t="s">
        <v>20</v>
      </c>
      <c r="B216">
        <v>5966</v>
      </c>
      <c r="D216" s="11" t="s">
        <v>14</v>
      </c>
      <c r="E216">
        <v>35</v>
      </c>
    </row>
    <row r="217" spans="1:5" x14ac:dyDescent="0.2">
      <c r="A217" s="10" t="s">
        <v>20</v>
      </c>
      <c r="B217">
        <v>169</v>
      </c>
      <c r="D217" s="11" t="s">
        <v>14</v>
      </c>
      <c r="E217">
        <v>558</v>
      </c>
    </row>
    <row r="218" spans="1:5" x14ac:dyDescent="0.2">
      <c r="A218" s="10" t="s">
        <v>20</v>
      </c>
      <c r="B218">
        <v>2106</v>
      </c>
      <c r="D218" s="11" t="s">
        <v>14</v>
      </c>
      <c r="E218">
        <v>64</v>
      </c>
    </row>
    <row r="219" spans="1:5" x14ac:dyDescent="0.2">
      <c r="A219" s="10" t="s">
        <v>20</v>
      </c>
      <c r="B219">
        <v>131</v>
      </c>
      <c r="D219" s="11" t="s">
        <v>14</v>
      </c>
      <c r="E219">
        <v>245</v>
      </c>
    </row>
    <row r="220" spans="1:5" x14ac:dyDescent="0.2">
      <c r="A220" s="10" t="s">
        <v>20</v>
      </c>
      <c r="B220">
        <v>84</v>
      </c>
      <c r="D220" s="11" t="s">
        <v>14</v>
      </c>
      <c r="E220">
        <v>71</v>
      </c>
    </row>
    <row r="221" spans="1:5" x14ac:dyDescent="0.2">
      <c r="A221" s="10" t="s">
        <v>20</v>
      </c>
      <c r="B221">
        <v>155</v>
      </c>
      <c r="D221" s="11" t="s">
        <v>14</v>
      </c>
      <c r="E221">
        <v>42</v>
      </c>
    </row>
    <row r="222" spans="1:5" x14ac:dyDescent="0.2">
      <c r="A222" s="10" t="s">
        <v>20</v>
      </c>
      <c r="B222">
        <v>189</v>
      </c>
      <c r="D222" s="11" t="s">
        <v>14</v>
      </c>
      <c r="E222">
        <v>156</v>
      </c>
    </row>
    <row r="223" spans="1:5" x14ac:dyDescent="0.2">
      <c r="A223" s="10" t="s">
        <v>20</v>
      </c>
      <c r="B223">
        <v>4799</v>
      </c>
      <c r="D223" s="11" t="s">
        <v>14</v>
      </c>
      <c r="E223">
        <v>1368</v>
      </c>
    </row>
    <row r="224" spans="1:5" x14ac:dyDescent="0.2">
      <c r="A224" s="10" t="s">
        <v>20</v>
      </c>
      <c r="B224">
        <v>1137</v>
      </c>
      <c r="D224" s="11" t="s">
        <v>14</v>
      </c>
      <c r="E224">
        <v>102</v>
      </c>
    </row>
    <row r="225" spans="1:5" x14ac:dyDescent="0.2">
      <c r="A225" s="10" t="s">
        <v>20</v>
      </c>
      <c r="B225">
        <v>1152</v>
      </c>
      <c r="D225" s="11" t="s">
        <v>14</v>
      </c>
      <c r="E225">
        <v>86</v>
      </c>
    </row>
    <row r="226" spans="1:5" x14ac:dyDescent="0.2">
      <c r="A226" s="10" t="s">
        <v>20</v>
      </c>
      <c r="B226">
        <v>50</v>
      </c>
      <c r="D226" s="11" t="s">
        <v>14</v>
      </c>
      <c r="E226">
        <v>253</v>
      </c>
    </row>
    <row r="227" spans="1:5" x14ac:dyDescent="0.2">
      <c r="A227" s="10" t="s">
        <v>20</v>
      </c>
      <c r="B227">
        <v>3059</v>
      </c>
      <c r="D227" s="11" t="s">
        <v>14</v>
      </c>
      <c r="E227">
        <v>157</v>
      </c>
    </row>
    <row r="228" spans="1:5" x14ac:dyDescent="0.2">
      <c r="A228" s="10" t="s">
        <v>20</v>
      </c>
      <c r="B228">
        <v>34</v>
      </c>
      <c r="D228" s="11" t="s">
        <v>14</v>
      </c>
      <c r="E228">
        <v>183</v>
      </c>
    </row>
    <row r="229" spans="1:5" x14ac:dyDescent="0.2">
      <c r="A229" s="10" t="s">
        <v>20</v>
      </c>
      <c r="B229">
        <v>220</v>
      </c>
      <c r="D229" s="11" t="s">
        <v>14</v>
      </c>
      <c r="E229">
        <v>82</v>
      </c>
    </row>
    <row r="230" spans="1:5" x14ac:dyDescent="0.2">
      <c r="A230" s="10" t="s">
        <v>20</v>
      </c>
      <c r="B230">
        <v>1604</v>
      </c>
      <c r="D230" s="11" t="s">
        <v>14</v>
      </c>
      <c r="E230">
        <v>1</v>
      </c>
    </row>
    <row r="231" spans="1:5" x14ac:dyDescent="0.2">
      <c r="A231" s="10" t="s">
        <v>20</v>
      </c>
      <c r="B231">
        <v>454</v>
      </c>
      <c r="D231" s="11" t="s">
        <v>14</v>
      </c>
      <c r="E231">
        <v>1198</v>
      </c>
    </row>
    <row r="232" spans="1:5" x14ac:dyDescent="0.2">
      <c r="A232" s="10" t="s">
        <v>20</v>
      </c>
      <c r="B232">
        <v>123</v>
      </c>
      <c r="D232" s="11" t="s">
        <v>14</v>
      </c>
      <c r="E232">
        <v>648</v>
      </c>
    </row>
    <row r="233" spans="1:5" x14ac:dyDescent="0.2">
      <c r="A233" s="10" t="s">
        <v>20</v>
      </c>
      <c r="B233">
        <v>299</v>
      </c>
      <c r="D233" s="11" t="s">
        <v>14</v>
      </c>
      <c r="E233">
        <v>64</v>
      </c>
    </row>
    <row r="234" spans="1:5" x14ac:dyDescent="0.2">
      <c r="A234" s="10" t="s">
        <v>20</v>
      </c>
      <c r="B234">
        <v>2237</v>
      </c>
      <c r="D234" s="11" t="s">
        <v>14</v>
      </c>
      <c r="E234">
        <v>62</v>
      </c>
    </row>
    <row r="235" spans="1:5" x14ac:dyDescent="0.2">
      <c r="A235" s="10" t="s">
        <v>20</v>
      </c>
      <c r="B235">
        <v>645</v>
      </c>
      <c r="D235" s="11" t="s">
        <v>14</v>
      </c>
      <c r="E235">
        <v>750</v>
      </c>
    </row>
    <row r="236" spans="1:5" x14ac:dyDescent="0.2">
      <c r="A236" s="10" t="s">
        <v>20</v>
      </c>
      <c r="B236">
        <v>484</v>
      </c>
      <c r="D236" s="11" t="s">
        <v>14</v>
      </c>
      <c r="E236">
        <v>105</v>
      </c>
    </row>
    <row r="237" spans="1:5" x14ac:dyDescent="0.2">
      <c r="A237" s="10" t="s">
        <v>20</v>
      </c>
      <c r="B237">
        <v>154</v>
      </c>
      <c r="D237" s="11" t="s">
        <v>14</v>
      </c>
      <c r="E237">
        <v>2604</v>
      </c>
    </row>
    <row r="238" spans="1:5" x14ac:dyDescent="0.2">
      <c r="A238" s="10" t="s">
        <v>20</v>
      </c>
      <c r="B238">
        <v>82</v>
      </c>
      <c r="D238" s="11" t="s">
        <v>14</v>
      </c>
      <c r="E238">
        <v>65</v>
      </c>
    </row>
    <row r="239" spans="1:5" x14ac:dyDescent="0.2">
      <c r="A239" s="10" t="s">
        <v>20</v>
      </c>
      <c r="B239">
        <v>134</v>
      </c>
      <c r="D239" s="11" t="s">
        <v>14</v>
      </c>
      <c r="E239">
        <v>94</v>
      </c>
    </row>
    <row r="240" spans="1:5" x14ac:dyDescent="0.2">
      <c r="A240" s="10" t="s">
        <v>20</v>
      </c>
      <c r="B240">
        <v>5203</v>
      </c>
      <c r="D240" s="11" t="s">
        <v>14</v>
      </c>
      <c r="E240">
        <v>257</v>
      </c>
    </row>
    <row r="241" spans="1:5" x14ac:dyDescent="0.2">
      <c r="A241" s="10" t="s">
        <v>20</v>
      </c>
      <c r="B241">
        <v>94</v>
      </c>
      <c r="D241" s="11" t="s">
        <v>14</v>
      </c>
      <c r="E241">
        <v>2928</v>
      </c>
    </row>
    <row r="242" spans="1:5" x14ac:dyDescent="0.2">
      <c r="A242" s="10" t="s">
        <v>20</v>
      </c>
      <c r="B242">
        <v>205</v>
      </c>
      <c r="D242" s="11" t="s">
        <v>14</v>
      </c>
      <c r="E242">
        <v>4697</v>
      </c>
    </row>
    <row r="243" spans="1:5" x14ac:dyDescent="0.2">
      <c r="A243" s="10" t="s">
        <v>20</v>
      </c>
      <c r="B243">
        <v>92</v>
      </c>
      <c r="D243" s="11" t="s">
        <v>14</v>
      </c>
      <c r="E243">
        <v>2915</v>
      </c>
    </row>
    <row r="244" spans="1:5" x14ac:dyDescent="0.2">
      <c r="A244" s="10" t="s">
        <v>20</v>
      </c>
      <c r="B244">
        <v>219</v>
      </c>
      <c r="D244" s="11" t="s">
        <v>14</v>
      </c>
      <c r="E244">
        <v>18</v>
      </c>
    </row>
    <row r="245" spans="1:5" x14ac:dyDescent="0.2">
      <c r="A245" s="10" t="s">
        <v>20</v>
      </c>
      <c r="B245">
        <v>2526</v>
      </c>
      <c r="D245" s="11" t="s">
        <v>14</v>
      </c>
      <c r="E245">
        <v>602</v>
      </c>
    </row>
    <row r="246" spans="1:5" x14ac:dyDescent="0.2">
      <c r="A246" s="10" t="s">
        <v>20</v>
      </c>
      <c r="B246">
        <v>94</v>
      </c>
      <c r="D246" s="11" t="s">
        <v>14</v>
      </c>
      <c r="E246">
        <v>1</v>
      </c>
    </row>
    <row r="247" spans="1:5" x14ac:dyDescent="0.2">
      <c r="A247" s="10" t="s">
        <v>20</v>
      </c>
      <c r="B247">
        <v>1713</v>
      </c>
      <c r="D247" s="11" t="s">
        <v>14</v>
      </c>
      <c r="E247">
        <v>3868</v>
      </c>
    </row>
    <row r="248" spans="1:5" x14ac:dyDescent="0.2">
      <c r="A248" s="10" t="s">
        <v>20</v>
      </c>
      <c r="B248">
        <v>249</v>
      </c>
      <c r="D248" s="11" t="s">
        <v>14</v>
      </c>
      <c r="E248">
        <v>504</v>
      </c>
    </row>
    <row r="249" spans="1:5" x14ac:dyDescent="0.2">
      <c r="A249" s="10" t="s">
        <v>20</v>
      </c>
      <c r="B249">
        <v>192</v>
      </c>
      <c r="D249" s="11" t="s">
        <v>14</v>
      </c>
      <c r="E249">
        <v>14</v>
      </c>
    </row>
    <row r="250" spans="1:5" x14ac:dyDescent="0.2">
      <c r="A250" s="10" t="s">
        <v>20</v>
      </c>
      <c r="B250">
        <v>247</v>
      </c>
      <c r="D250" s="11" t="s">
        <v>14</v>
      </c>
      <c r="E250">
        <v>750</v>
      </c>
    </row>
    <row r="251" spans="1:5" x14ac:dyDescent="0.2">
      <c r="A251" s="10" t="s">
        <v>20</v>
      </c>
      <c r="B251">
        <v>2293</v>
      </c>
      <c r="D251" s="11" t="s">
        <v>14</v>
      </c>
      <c r="E251">
        <v>77</v>
      </c>
    </row>
    <row r="252" spans="1:5" x14ac:dyDescent="0.2">
      <c r="A252" s="10" t="s">
        <v>20</v>
      </c>
      <c r="B252">
        <v>3131</v>
      </c>
      <c r="D252" s="11" t="s">
        <v>14</v>
      </c>
      <c r="E252">
        <v>752</v>
      </c>
    </row>
    <row r="253" spans="1:5" x14ac:dyDescent="0.2">
      <c r="A253" s="10" t="s">
        <v>20</v>
      </c>
      <c r="B253">
        <v>143</v>
      </c>
      <c r="D253" s="11" t="s">
        <v>14</v>
      </c>
      <c r="E253">
        <v>131</v>
      </c>
    </row>
    <row r="254" spans="1:5" x14ac:dyDescent="0.2">
      <c r="A254" s="10" t="s">
        <v>20</v>
      </c>
      <c r="B254">
        <v>296</v>
      </c>
      <c r="D254" s="11" t="s">
        <v>14</v>
      </c>
      <c r="E254">
        <v>87</v>
      </c>
    </row>
    <row r="255" spans="1:5" x14ac:dyDescent="0.2">
      <c r="A255" s="10" t="s">
        <v>20</v>
      </c>
      <c r="B255">
        <v>170</v>
      </c>
      <c r="D255" s="11" t="s">
        <v>14</v>
      </c>
      <c r="E255">
        <v>1063</v>
      </c>
    </row>
    <row r="256" spans="1:5" x14ac:dyDescent="0.2">
      <c r="A256" s="10" t="s">
        <v>20</v>
      </c>
      <c r="B256">
        <v>86</v>
      </c>
      <c r="D256" s="11" t="s">
        <v>14</v>
      </c>
      <c r="E256">
        <v>76</v>
      </c>
    </row>
    <row r="257" spans="1:5" x14ac:dyDescent="0.2">
      <c r="A257" s="10" t="s">
        <v>20</v>
      </c>
      <c r="B257">
        <v>6286</v>
      </c>
      <c r="D257" s="11" t="s">
        <v>14</v>
      </c>
      <c r="E257">
        <v>4428</v>
      </c>
    </row>
    <row r="258" spans="1:5" x14ac:dyDescent="0.2">
      <c r="A258" s="10" t="s">
        <v>20</v>
      </c>
      <c r="B258">
        <v>3727</v>
      </c>
      <c r="D258" s="11" t="s">
        <v>14</v>
      </c>
      <c r="E258">
        <v>58</v>
      </c>
    </row>
    <row r="259" spans="1:5" x14ac:dyDescent="0.2">
      <c r="A259" s="10" t="s">
        <v>20</v>
      </c>
      <c r="B259">
        <v>1605</v>
      </c>
      <c r="D259" s="11" t="s">
        <v>14</v>
      </c>
      <c r="E259">
        <v>111</v>
      </c>
    </row>
    <row r="260" spans="1:5" x14ac:dyDescent="0.2">
      <c r="A260" s="10" t="s">
        <v>20</v>
      </c>
      <c r="B260">
        <v>2120</v>
      </c>
      <c r="D260" s="11" t="s">
        <v>14</v>
      </c>
      <c r="E260">
        <v>2955</v>
      </c>
    </row>
    <row r="261" spans="1:5" x14ac:dyDescent="0.2">
      <c r="A261" s="10" t="s">
        <v>20</v>
      </c>
      <c r="B261">
        <v>50</v>
      </c>
      <c r="D261" s="11" t="s">
        <v>14</v>
      </c>
      <c r="E261">
        <v>1657</v>
      </c>
    </row>
    <row r="262" spans="1:5" x14ac:dyDescent="0.2">
      <c r="A262" s="10" t="s">
        <v>20</v>
      </c>
      <c r="B262">
        <v>2080</v>
      </c>
      <c r="D262" s="11" t="s">
        <v>14</v>
      </c>
      <c r="E262">
        <v>926</v>
      </c>
    </row>
    <row r="263" spans="1:5" x14ac:dyDescent="0.2">
      <c r="A263" s="10" t="s">
        <v>20</v>
      </c>
      <c r="B263">
        <v>2105</v>
      </c>
      <c r="D263" s="11" t="s">
        <v>14</v>
      </c>
      <c r="E263">
        <v>77</v>
      </c>
    </row>
    <row r="264" spans="1:5" x14ac:dyDescent="0.2">
      <c r="A264" s="10" t="s">
        <v>20</v>
      </c>
      <c r="B264">
        <v>2436</v>
      </c>
      <c r="D264" s="11" t="s">
        <v>14</v>
      </c>
      <c r="E264">
        <v>1748</v>
      </c>
    </row>
    <row r="265" spans="1:5" x14ac:dyDescent="0.2">
      <c r="A265" s="10" t="s">
        <v>20</v>
      </c>
      <c r="B265">
        <v>80</v>
      </c>
      <c r="D265" s="11" t="s">
        <v>14</v>
      </c>
      <c r="E265">
        <v>79</v>
      </c>
    </row>
    <row r="266" spans="1:5" x14ac:dyDescent="0.2">
      <c r="A266" s="10" t="s">
        <v>20</v>
      </c>
      <c r="B266">
        <v>42</v>
      </c>
      <c r="D266" s="11" t="s">
        <v>14</v>
      </c>
      <c r="E266">
        <v>889</v>
      </c>
    </row>
    <row r="267" spans="1:5" x14ac:dyDescent="0.2">
      <c r="A267" s="10" t="s">
        <v>20</v>
      </c>
      <c r="B267">
        <v>139</v>
      </c>
      <c r="D267" s="11" t="s">
        <v>14</v>
      </c>
      <c r="E267">
        <v>56</v>
      </c>
    </row>
    <row r="268" spans="1:5" x14ac:dyDescent="0.2">
      <c r="A268" s="10" t="s">
        <v>20</v>
      </c>
      <c r="B268">
        <v>159</v>
      </c>
      <c r="D268" s="11" t="s">
        <v>14</v>
      </c>
      <c r="E268">
        <v>1</v>
      </c>
    </row>
    <row r="269" spans="1:5" x14ac:dyDescent="0.2">
      <c r="A269" s="10" t="s">
        <v>20</v>
      </c>
      <c r="B269">
        <v>381</v>
      </c>
      <c r="D269" s="11" t="s">
        <v>14</v>
      </c>
      <c r="E269">
        <v>83</v>
      </c>
    </row>
    <row r="270" spans="1:5" x14ac:dyDescent="0.2">
      <c r="A270" s="10" t="s">
        <v>20</v>
      </c>
      <c r="B270">
        <v>194</v>
      </c>
      <c r="D270" s="11" t="s">
        <v>14</v>
      </c>
      <c r="E270">
        <v>2025</v>
      </c>
    </row>
    <row r="271" spans="1:5" x14ac:dyDescent="0.2">
      <c r="A271" s="10" t="s">
        <v>20</v>
      </c>
      <c r="B271">
        <v>106</v>
      </c>
      <c r="D271" s="11" t="s">
        <v>14</v>
      </c>
      <c r="E271">
        <v>14</v>
      </c>
    </row>
    <row r="272" spans="1:5" x14ac:dyDescent="0.2">
      <c r="A272" s="10" t="s">
        <v>20</v>
      </c>
      <c r="B272">
        <v>142</v>
      </c>
      <c r="D272" s="11" t="s">
        <v>14</v>
      </c>
      <c r="E272">
        <v>656</v>
      </c>
    </row>
    <row r="273" spans="1:5" x14ac:dyDescent="0.2">
      <c r="A273" s="10" t="s">
        <v>20</v>
      </c>
      <c r="B273">
        <v>211</v>
      </c>
      <c r="D273" s="11" t="s">
        <v>14</v>
      </c>
      <c r="E273">
        <v>1596</v>
      </c>
    </row>
    <row r="274" spans="1:5" x14ac:dyDescent="0.2">
      <c r="A274" s="10" t="s">
        <v>20</v>
      </c>
      <c r="B274">
        <v>2756</v>
      </c>
      <c r="D274" s="11" t="s">
        <v>14</v>
      </c>
      <c r="E274">
        <v>10</v>
      </c>
    </row>
    <row r="275" spans="1:5" x14ac:dyDescent="0.2">
      <c r="A275" s="10" t="s">
        <v>20</v>
      </c>
      <c r="B275">
        <v>173</v>
      </c>
      <c r="D275" s="11" t="s">
        <v>14</v>
      </c>
      <c r="E275">
        <v>1121</v>
      </c>
    </row>
    <row r="276" spans="1:5" x14ac:dyDescent="0.2">
      <c r="A276" s="10" t="s">
        <v>20</v>
      </c>
      <c r="B276">
        <v>87</v>
      </c>
      <c r="D276" s="11" t="s">
        <v>14</v>
      </c>
      <c r="E276">
        <v>15</v>
      </c>
    </row>
    <row r="277" spans="1:5" x14ac:dyDescent="0.2">
      <c r="A277" s="10" t="s">
        <v>20</v>
      </c>
      <c r="B277">
        <v>1572</v>
      </c>
      <c r="D277" s="11" t="s">
        <v>14</v>
      </c>
      <c r="E277">
        <v>191</v>
      </c>
    </row>
    <row r="278" spans="1:5" x14ac:dyDescent="0.2">
      <c r="A278" s="10" t="s">
        <v>20</v>
      </c>
      <c r="B278">
        <v>2346</v>
      </c>
      <c r="D278" s="11" t="s">
        <v>14</v>
      </c>
      <c r="E278">
        <v>16</v>
      </c>
    </row>
    <row r="279" spans="1:5" x14ac:dyDescent="0.2">
      <c r="A279" s="10" t="s">
        <v>20</v>
      </c>
      <c r="B279">
        <v>115</v>
      </c>
      <c r="D279" s="11" t="s">
        <v>14</v>
      </c>
      <c r="E279">
        <v>17</v>
      </c>
    </row>
    <row r="280" spans="1:5" x14ac:dyDescent="0.2">
      <c r="A280" s="10" t="s">
        <v>20</v>
      </c>
      <c r="B280">
        <v>85</v>
      </c>
      <c r="D280" s="11" t="s">
        <v>14</v>
      </c>
      <c r="E280">
        <v>34</v>
      </c>
    </row>
    <row r="281" spans="1:5" x14ac:dyDescent="0.2">
      <c r="A281" s="10" t="s">
        <v>20</v>
      </c>
      <c r="B281">
        <v>144</v>
      </c>
      <c r="D281" s="11" t="s">
        <v>14</v>
      </c>
      <c r="E281">
        <v>1</v>
      </c>
    </row>
    <row r="282" spans="1:5" x14ac:dyDescent="0.2">
      <c r="A282" s="10" t="s">
        <v>20</v>
      </c>
      <c r="B282">
        <v>2443</v>
      </c>
      <c r="D282" s="11" t="s">
        <v>14</v>
      </c>
      <c r="E282">
        <v>1274</v>
      </c>
    </row>
    <row r="283" spans="1:5" x14ac:dyDescent="0.2">
      <c r="A283" s="10" t="s">
        <v>20</v>
      </c>
      <c r="B283">
        <v>64</v>
      </c>
      <c r="D283" s="11" t="s">
        <v>14</v>
      </c>
      <c r="E283">
        <v>210</v>
      </c>
    </row>
    <row r="284" spans="1:5" x14ac:dyDescent="0.2">
      <c r="A284" s="10" t="s">
        <v>20</v>
      </c>
      <c r="B284">
        <v>268</v>
      </c>
      <c r="D284" s="11" t="s">
        <v>14</v>
      </c>
      <c r="E284">
        <v>248</v>
      </c>
    </row>
    <row r="285" spans="1:5" x14ac:dyDescent="0.2">
      <c r="A285" s="10" t="s">
        <v>20</v>
      </c>
      <c r="B285">
        <v>195</v>
      </c>
      <c r="D285" s="11" t="s">
        <v>14</v>
      </c>
      <c r="E285">
        <v>513</v>
      </c>
    </row>
    <row r="286" spans="1:5" x14ac:dyDescent="0.2">
      <c r="A286" s="10" t="s">
        <v>20</v>
      </c>
      <c r="B286">
        <v>186</v>
      </c>
      <c r="D286" s="11" t="s">
        <v>14</v>
      </c>
      <c r="E286">
        <v>3410</v>
      </c>
    </row>
    <row r="287" spans="1:5" x14ac:dyDescent="0.2">
      <c r="A287" s="10" t="s">
        <v>20</v>
      </c>
      <c r="B287">
        <v>460</v>
      </c>
      <c r="D287" s="11" t="s">
        <v>14</v>
      </c>
      <c r="E287">
        <v>10</v>
      </c>
    </row>
    <row r="288" spans="1:5" x14ac:dyDescent="0.2">
      <c r="A288" s="10" t="s">
        <v>20</v>
      </c>
      <c r="B288">
        <v>2528</v>
      </c>
      <c r="D288" s="11" t="s">
        <v>14</v>
      </c>
      <c r="E288">
        <v>2201</v>
      </c>
    </row>
    <row r="289" spans="1:5" x14ac:dyDescent="0.2">
      <c r="A289" s="10" t="s">
        <v>20</v>
      </c>
      <c r="B289">
        <v>3657</v>
      </c>
      <c r="D289" s="11" t="s">
        <v>14</v>
      </c>
      <c r="E289">
        <v>676</v>
      </c>
    </row>
    <row r="290" spans="1:5" x14ac:dyDescent="0.2">
      <c r="A290" s="10" t="s">
        <v>20</v>
      </c>
      <c r="B290">
        <v>131</v>
      </c>
      <c r="D290" s="11" t="s">
        <v>14</v>
      </c>
      <c r="E290">
        <v>831</v>
      </c>
    </row>
    <row r="291" spans="1:5" x14ac:dyDescent="0.2">
      <c r="A291" s="10" t="s">
        <v>20</v>
      </c>
      <c r="B291">
        <v>239</v>
      </c>
      <c r="D291" s="11" t="s">
        <v>14</v>
      </c>
      <c r="E291">
        <v>859</v>
      </c>
    </row>
    <row r="292" spans="1:5" x14ac:dyDescent="0.2">
      <c r="A292" s="10" t="s">
        <v>20</v>
      </c>
      <c r="B292">
        <v>78</v>
      </c>
      <c r="D292" s="11" t="s">
        <v>14</v>
      </c>
      <c r="E292">
        <v>45</v>
      </c>
    </row>
    <row r="293" spans="1:5" x14ac:dyDescent="0.2">
      <c r="A293" s="10" t="s">
        <v>20</v>
      </c>
      <c r="B293">
        <v>1773</v>
      </c>
      <c r="D293" s="11" t="s">
        <v>14</v>
      </c>
      <c r="E293">
        <v>6</v>
      </c>
    </row>
    <row r="294" spans="1:5" x14ac:dyDescent="0.2">
      <c r="A294" s="10" t="s">
        <v>20</v>
      </c>
      <c r="B294">
        <v>32</v>
      </c>
      <c r="D294" s="11" t="s">
        <v>14</v>
      </c>
      <c r="E294">
        <v>7</v>
      </c>
    </row>
    <row r="295" spans="1:5" x14ac:dyDescent="0.2">
      <c r="A295" s="10" t="s">
        <v>20</v>
      </c>
      <c r="B295">
        <v>369</v>
      </c>
      <c r="D295" s="11" t="s">
        <v>14</v>
      </c>
      <c r="E295">
        <v>31</v>
      </c>
    </row>
    <row r="296" spans="1:5" x14ac:dyDescent="0.2">
      <c r="A296" s="10" t="s">
        <v>20</v>
      </c>
      <c r="B296">
        <v>89</v>
      </c>
      <c r="D296" s="11" t="s">
        <v>14</v>
      </c>
      <c r="E296">
        <v>78</v>
      </c>
    </row>
    <row r="297" spans="1:5" x14ac:dyDescent="0.2">
      <c r="A297" s="10" t="s">
        <v>20</v>
      </c>
      <c r="B297">
        <v>147</v>
      </c>
      <c r="D297" s="11" t="s">
        <v>14</v>
      </c>
      <c r="E297">
        <v>1225</v>
      </c>
    </row>
    <row r="298" spans="1:5" x14ac:dyDescent="0.2">
      <c r="A298" s="10" t="s">
        <v>20</v>
      </c>
      <c r="B298">
        <v>126</v>
      </c>
      <c r="D298" s="11" t="s">
        <v>14</v>
      </c>
      <c r="E298">
        <v>1</v>
      </c>
    </row>
    <row r="299" spans="1:5" x14ac:dyDescent="0.2">
      <c r="A299" s="10" t="s">
        <v>20</v>
      </c>
      <c r="B299">
        <v>2218</v>
      </c>
      <c r="D299" s="11" t="s">
        <v>14</v>
      </c>
      <c r="E299">
        <v>67</v>
      </c>
    </row>
    <row r="300" spans="1:5" x14ac:dyDescent="0.2">
      <c r="A300" s="10" t="s">
        <v>20</v>
      </c>
      <c r="B300">
        <v>202</v>
      </c>
      <c r="D300" s="11" t="s">
        <v>14</v>
      </c>
      <c r="E300">
        <v>19</v>
      </c>
    </row>
    <row r="301" spans="1:5" x14ac:dyDescent="0.2">
      <c r="A301" s="10" t="s">
        <v>20</v>
      </c>
      <c r="B301">
        <v>140</v>
      </c>
      <c r="D301" s="11" t="s">
        <v>14</v>
      </c>
      <c r="E301">
        <v>2108</v>
      </c>
    </row>
    <row r="302" spans="1:5" x14ac:dyDescent="0.2">
      <c r="A302" s="10" t="s">
        <v>20</v>
      </c>
      <c r="B302">
        <v>1052</v>
      </c>
      <c r="D302" s="11" t="s">
        <v>14</v>
      </c>
      <c r="E302">
        <v>679</v>
      </c>
    </row>
    <row r="303" spans="1:5" x14ac:dyDescent="0.2">
      <c r="A303" s="10" t="s">
        <v>20</v>
      </c>
      <c r="B303">
        <v>247</v>
      </c>
      <c r="D303" s="11" t="s">
        <v>14</v>
      </c>
      <c r="E303">
        <v>36</v>
      </c>
    </row>
    <row r="304" spans="1:5" x14ac:dyDescent="0.2">
      <c r="A304" s="10" t="s">
        <v>20</v>
      </c>
      <c r="B304">
        <v>84</v>
      </c>
      <c r="D304" s="11" t="s">
        <v>14</v>
      </c>
      <c r="E304">
        <v>47</v>
      </c>
    </row>
    <row r="305" spans="1:5" x14ac:dyDescent="0.2">
      <c r="A305" s="10" t="s">
        <v>20</v>
      </c>
      <c r="B305">
        <v>88</v>
      </c>
      <c r="D305" s="11" t="s">
        <v>14</v>
      </c>
      <c r="E305">
        <v>70</v>
      </c>
    </row>
    <row r="306" spans="1:5" x14ac:dyDescent="0.2">
      <c r="A306" s="10" t="s">
        <v>20</v>
      </c>
      <c r="B306">
        <v>156</v>
      </c>
      <c r="D306" s="11" t="s">
        <v>14</v>
      </c>
      <c r="E306">
        <v>154</v>
      </c>
    </row>
    <row r="307" spans="1:5" x14ac:dyDescent="0.2">
      <c r="A307" s="10" t="s">
        <v>20</v>
      </c>
      <c r="B307">
        <v>2985</v>
      </c>
      <c r="D307" s="11" t="s">
        <v>14</v>
      </c>
      <c r="E307">
        <v>22</v>
      </c>
    </row>
    <row r="308" spans="1:5" x14ac:dyDescent="0.2">
      <c r="A308" s="10" t="s">
        <v>20</v>
      </c>
      <c r="B308">
        <v>762</v>
      </c>
      <c r="D308" s="11" t="s">
        <v>14</v>
      </c>
      <c r="E308">
        <v>1758</v>
      </c>
    </row>
    <row r="309" spans="1:5" x14ac:dyDescent="0.2">
      <c r="A309" s="10" t="s">
        <v>20</v>
      </c>
      <c r="B309">
        <v>554</v>
      </c>
      <c r="D309" s="11" t="s">
        <v>14</v>
      </c>
      <c r="E309">
        <v>94</v>
      </c>
    </row>
    <row r="310" spans="1:5" x14ac:dyDescent="0.2">
      <c r="A310" s="10" t="s">
        <v>20</v>
      </c>
      <c r="B310">
        <v>135</v>
      </c>
      <c r="D310" s="11" t="s">
        <v>14</v>
      </c>
      <c r="E310">
        <v>33</v>
      </c>
    </row>
    <row r="311" spans="1:5" x14ac:dyDescent="0.2">
      <c r="A311" s="10" t="s">
        <v>20</v>
      </c>
      <c r="B311">
        <v>122</v>
      </c>
      <c r="D311" s="11" t="s">
        <v>14</v>
      </c>
      <c r="E311">
        <v>1</v>
      </c>
    </row>
    <row r="312" spans="1:5" x14ac:dyDescent="0.2">
      <c r="A312" s="10" t="s">
        <v>20</v>
      </c>
      <c r="B312">
        <v>221</v>
      </c>
      <c r="D312" s="11" t="s">
        <v>14</v>
      </c>
      <c r="E312">
        <v>31</v>
      </c>
    </row>
    <row r="313" spans="1:5" x14ac:dyDescent="0.2">
      <c r="A313" s="10" t="s">
        <v>20</v>
      </c>
      <c r="B313">
        <v>126</v>
      </c>
      <c r="D313" s="11" t="s">
        <v>14</v>
      </c>
      <c r="E313">
        <v>35</v>
      </c>
    </row>
    <row r="314" spans="1:5" x14ac:dyDescent="0.2">
      <c r="A314" s="10" t="s">
        <v>20</v>
      </c>
      <c r="B314">
        <v>1022</v>
      </c>
      <c r="D314" s="11" t="s">
        <v>14</v>
      </c>
      <c r="E314">
        <v>63</v>
      </c>
    </row>
    <row r="315" spans="1:5" x14ac:dyDescent="0.2">
      <c r="A315" s="10" t="s">
        <v>20</v>
      </c>
      <c r="B315">
        <v>3177</v>
      </c>
      <c r="D315" s="11" t="s">
        <v>14</v>
      </c>
      <c r="E315">
        <v>526</v>
      </c>
    </row>
    <row r="316" spans="1:5" x14ac:dyDescent="0.2">
      <c r="A316" s="10" t="s">
        <v>20</v>
      </c>
      <c r="B316">
        <v>198</v>
      </c>
      <c r="D316" s="11" t="s">
        <v>14</v>
      </c>
      <c r="E316">
        <v>121</v>
      </c>
    </row>
    <row r="317" spans="1:5" x14ac:dyDescent="0.2">
      <c r="A317" s="10" t="s">
        <v>20</v>
      </c>
      <c r="B317">
        <v>85</v>
      </c>
      <c r="D317" s="11" t="s">
        <v>14</v>
      </c>
      <c r="E317">
        <v>67</v>
      </c>
    </row>
    <row r="318" spans="1:5" x14ac:dyDescent="0.2">
      <c r="A318" s="10" t="s">
        <v>20</v>
      </c>
      <c r="B318">
        <v>3596</v>
      </c>
      <c r="D318" s="11" t="s">
        <v>14</v>
      </c>
      <c r="E318">
        <v>57</v>
      </c>
    </row>
    <row r="319" spans="1:5" x14ac:dyDescent="0.2">
      <c r="A319" s="10" t="s">
        <v>20</v>
      </c>
      <c r="B319">
        <v>244</v>
      </c>
      <c r="D319" s="11" t="s">
        <v>14</v>
      </c>
      <c r="E319">
        <v>1229</v>
      </c>
    </row>
    <row r="320" spans="1:5" x14ac:dyDescent="0.2">
      <c r="A320" s="10" t="s">
        <v>20</v>
      </c>
      <c r="B320">
        <v>5180</v>
      </c>
      <c r="D320" s="11" t="s">
        <v>14</v>
      </c>
      <c r="E320">
        <v>12</v>
      </c>
    </row>
    <row r="321" spans="1:5" x14ac:dyDescent="0.2">
      <c r="A321" s="10" t="s">
        <v>20</v>
      </c>
      <c r="B321">
        <v>589</v>
      </c>
      <c r="D321" s="11" t="s">
        <v>14</v>
      </c>
      <c r="E321">
        <v>452</v>
      </c>
    </row>
    <row r="322" spans="1:5" x14ac:dyDescent="0.2">
      <c r="A322" s="10" t="s">
        <v>20</v>
      </c>
      <c r="B322">
        <v>2725</v>
      </c>
      <c r="D322" s="11" t="s">
        <v>14</v>
      </c>
      <c r="E322">
        <v>1886</v>
      </c>
    </row>
    <row r="323" spans="1:5" x14ac:dyDescent="0.2">
      <c r="A323" s="10" t="s">
        <v>20</v>
      </c>
      <c r="B323">
        <v>300</v>
      </c>
      <c r="D323" s="11" t="s">
        <v>14</v>
      </c>
      <c r="E323">
        <v>1825</v>
      </c>
    </row>
    <row r="324" spans="1:5" x14ac:dyDescent="0.2">
      <c r="A324" s="10" t="s">
        <v>20</v>
      </c>
      <c r="B324">
        <v>144</v>
      </c>
      <c r="D324" s="11" t="s">
        <v>14</v>
      </c>
      <c r="E324">
        <v>31</v>
      </c>
    </row>
    <row r="325" spans="1:5" x14ac:dyDescent="0.2">
      <c r="A325" s="10" t="s">
        <v>20</v>
      </c>
      <c r="B325">
        <v>87</v>
      </c>
      <c r="D325" s="11" t="s">
        <v>14</v>
      </c>
      <c r="E325">
        <v>107</v>
      </c>
    </row>
    <row r="326" spans="1:5" x14ac:dyDescent="0.2">
      <c r="A326" s="10" t="s">
        <v>20</v>
      </c>
      <c r="B326">
        <v>3116</v>
      </c>
      <c r="D326" s="11" t="s">
        <v>14</v>
      </c>
      <c r="E326">
        <v>27</v>
      </c>
    </row>
    <row r="327" spans="1:5" x14ac:dyDescent="0.2">
      <c r="A327" s="10" t="s">
        <v>20</v>
      </c>
      <c r="B327">
        <v>909</v>
      </c>
      <c r="D327" s="11" t="s">
        <v>14</v>
      </c>
      <c r="E327">
        <v>1221</v>
      </c>
    </row>
    <row r="328" spans="1:5" x14ac:dyDescent="0.2">
      <c r="A328" s="10" t="s">
        <v>20</v>
      </c>
      <c r="B328">
        <v>1613</v>
      </c>
      <c r="D328" s="11" t="s">
        <v>14</v>
      </c>
      <c r="E328">
        <v>1</v>
      </c>
    </row>
    <row r="329" spans="1:5" x14ac:dyDescent="0.2">
      <c r="A329" s="10" t="s">
        <v>20</v>
      </c>
      <c r="B329">
        <v>136</v>
      </c>
      <c r="D329" s="11" t="s">
        <v>14</v>
      </c>
      <c r="E329">
        <v>16</v>
      </c>
    </row>
    <row r="330" spans="1:5" x14ac:dyDescent="0.2">
      <c r="A330" s="10" t="s">
        <v>20</v>
      </c>
      <c r="B330">
        <v>130</v>
      </c>
      <c r="D330" s="11" t="s">
        <v>14</v>
      </c>
      <c r="E330">
        <v>41</v>
      </c>
    </row>
    <row r="331" spans="1:5" x14ac:dyDescent="0.2">
      <c r="A331" s="10" t="s">
        <v>20</v>
      </c>
      <c r="B331">
        <v>102</v>
      </c>
      <c r="D331" s="11" t="s">
        <v>14</v>
      </c>
      <c r="E331">
        <v>523</v>
      </c>
    </row>
    <row r="332" spans="1:5" x14ac:dyDescent="0.2">
      <c r="A332" s="10" t="s">
        <v>20</v>
      </c>
      <c r="B332">
        <v>4006</v>
      </c>
      <c r="D332" s="11" t="s">
        <v>14</v>
      </c>
      <c r="E332">
        <v>141</v>
      </c>
    </row>
    <row r="333" spans="1:5" x14ac:dyDescent="0.2">
      <c r="A333" s="10" t="s">
        <v>20</v>
      </c>
      <c r="B333">
        <v>1629</v>
      </c>
      <c r="D333" s="11" t="s">
        <v>14</v>
      </c>
      <c r="E333">
        <v>52</v>
      </c>
    </row>
    <row r="334" spans="1:5" x14ac:dyDescent="0.2">
      <c r="A334" s="10" t="s">
        <v>20</v>
      </c>
      <c r="B334">
        <v>2188</v>
      </c>
      <c r="D334" s="11" t="s">
        <v>14</v>
      </c>
      <c r="E334">
        <v>225</v>
      </c>
    </row>
    <row r="335" spans="1:5" x14ac:dyDescent="0.2">
      <c r="A335" s="10" t="s">
        <v>20</v>
      </c>
      <c r="B335">
        <v>2409</v>
      </c>
      <c r="D335" s="11" t="s">
        <v>14</v>
      </c>
      <c r="E335">
        <v>38</v>
      </c>
    </row>
    <row r="336" spans="1:5" x14ac:dyDescent="0.2">
      <c r="A336" s="10" t="s">
        <v>20</v>
      </c>
      <c r="B336">
        <v>194</v>
      </c>
      <c r="D336" s="11" t="s">
        <v>14</v>
      </c>
      <c r="E336">
        <v>15</v>
      </c>
    </row>
    <row r="337" spans="1:5" x14ac:dyDescent="0.2">
      <c r="A337" s="10" t="s">
        <v>20</v>
      </c>
      <c r="B337">
        <v>1140</v>
      </c>
      <c r="D337" s="11" t="s">
        <v>14</v>
      </c>
      <c r="E337">
        <v>37</v>
      </c>
    </row>
    <row r="338" spans="1:5" x14ac:dyDescent="0.2">
      <c r="A338" s="10" t="s">
        <v>20</v>
      </c>
      <c r="B338">
        <v>102</v>
      </c>
      <c r="D338" s="11" t="s">
        <v>14</v>
      </c>
      <c r="E338">
        <v>112</v>
      </c>
    </row>
    <row r="339" spans="1:5" x14ac:dyDescent="0.2">
      <c r="A339" s="10" t="s">
        <v>20</v>
      </c>
      <c r="B339">
        <v>2857</v>
      </c>
      <c r="D339" s="11" t="s">
        <v>14</v>
      </c>
      <c r="E339">
        <v>21</v>
      </c>
    </row>
    <row r="340" spans="1:5" x14ac:dyDescent="0.2">
      <c r="A340" s="10" t="s">
        <v>20</v>
      </c>
      <c r="B340">
        <v>107</v>
      </c>
      <c r="D340" s="11" t="s">
        <v>14</v>
      </c>
      <c r="E340">
        <v>67</v>
      </c>
    </row>
    <row r="341" spans="1:5" x14ac:dyDescent="0.2">
      <c r="A341" s="10" t="s">
        <v>20</v>
      </c>
      <c r="B341">
        <v>160</v>
      </c>
      <c r="D341" s="11" t="s">
        <v>14</v>
      </c>
      <c r="E341">
        <v>78</v>
      </c>
    </row>
    <row r="342" spans="1:5" x14ac:dyDescent="0.2">
      <c r="A342" s="10" t="s">
        <v>20</v>
      </c>
      <c r="B342">
        <v>2230</v>
      </c>
      <c r="D342" s="11" t="s">
        <v>14</v>
      </c>
      <c r="E342">
        <v>67</v>
      </c>
    </row>
    <row r="343" spans="1:5" x14ac:dyDescent="0.2">
      <c r="A343" s="10" t="s">
        <v>20</v>
      </c>
      <c r="B343">
        <v>316</v>
      </c>
      <c r="D343" s="11" t="s">
        <v>14</v>
      </c>
      <c r="E343">
        <v>263</v>
      </c>
    </row>
    <row r="344" spans="1:5" x14ac:dyDescent="0.2">
      <c r="A344" s="10" t="s">
        <v>20</v>
      </c>
      <c r="B344">
        <v>117</v>
      </c>
      <c r="D344" s="11" t="s">
        <v>14</v>
      </c>
      <c r="E344">
        <v>1691</v>
      </c>
    </row>
    <row r="345" spans="1:5" x14ac:dyDescent="0.2">
      <c r="A345" s="10" t="s">
        <v>20</v>
      </c>
      <c r="B345">
        <v>6406</v>
      </c>
      <c r="D345" s="11" t="s">
        <v>14</v>
      </c>
      <c r="E345">
        <v>181</v>
      </c>
    </row>
    <row r="346" spans="1:5" x14ac:dyDescent="0.2">
      <c r="A346" s="10" t="s">
        <v>20</v>
      </c>
      <c r="B346">
        <v>192</v>
      </c>
      <c r="D346" s="11" t="s">
        <v>14</v>
      </c>
      <c r="E346">
        <v>13</v>
      </c>
    </row>
    <row r="347" spans="1:5" x14ac:dyDescent="0.2">
      <c r="A347" s="10" t="s">
        <v>20</v>
      </c>
      <c r="B347">
        <v>26</v>
      </c>
      <c r="D347" s="11" t="s">
        <v>14</v>
      </c>
      <c r="E347">
        <v>1</v>
      </c>
    </row>
    <row r="348" spans="1:5" x14ac:dyDescent="0.2">
      <c r="A348" s="10" t="s">
        <v>20</v>
      </c>
      <c r="B348">
        <v>723</v>
      </c>
      <c r="D348" s="11" t="s">
        <v>14</v>
      </c>
      <c r="E348">
        <v>21</v>
      </c>
    </row>
    <row r="349" spans="1:5" x14ac:dyDescent="0.2">
      <c r="A349" s="10" t="s">
        <v>20</v>
      </c>
      <c r="B349">
        <v>170</v>
      </c>
      <c r="D349" s="11" t="s">
        <v>14</v>
      </c>
      <c r="E349">
        <v>830</v>
      </c>
    </row>
    <row r="350" spans="1:5" x14ac:dyDescent="0.2">
      <c r="A350" s="10" t="s">
        <v>20</v>
      </c>
      <c r="B350">
        <v>238</v>
      </c>
      <c r="D350" s="11" t="s">
        <v>14</v>
      </c>
      <c r="E350">
        <v>130</v>
      </c>
    </row>
    <row r="351" spans="1:5" x14ac:dyDescent="0.2">
      <c r="A351" s="10" t="s">
        <v>20</v>
      </c>
      <c r="B351">
        <v>55</v>
      </c>
      <c r="D351" s="11" t="s">
        <v>14</v>
      </c>
      <c r="E351">
        <v>55</v>
      </c>
    </row>
    <row r="352" spans="1:5" x14ac:dyDescent="0.2">
      <c r="A352" s="10" t="s">
        <v>20</v>
      </c>
      <c r="B352">
        <v>128</v>
      </c>
      <c r="D352" s="11" t="s">
        <v>14</v>
      </c>
      <c r="E352">
        <v>114</v>
      </c>
    </row>
    <row r="353" spans="1:5" x14ac:dyDescent="0.2">
      <c r="A353" s="10" t="s">
        <v>20</v>
      </c>
      <c r="B353">
        <v>2144</v>
      </c>
      <c r="D353" s="11" t="s">
        <v>14</v>
      </c>
      <c r="E353">
        <v>594</v>
      </c>
    </row>
    <row r="354" spans="1:5" x14ac:dyDescent="0.2">
      <c r="A354" s="10" t="s">
        <v>20</v>
      </c>
      <c r="B354">
        <v>2693</v>
      </c>
      <c r="D354" s="11" t="s">
        <v>14</v>
      </c>
      <c r="E354">
        <v>24</v>
      </c>
    </row>
    <row r="355" spans="1:5" x14ac:dyDescent="0.2">
      <c r="A355" s="10" t="s">
        <v>20</v>
      </c>
      <c r="B355">
        <v>432</v>
      </c>
      <c r="D355" s="11" t="s">
        <v>14</v>
      </c>
      <c r="E355">
        <v>252</v>
      </c>
    </row>
    <row r="356" spans="1:5" x14ac:dyDescent="0.2">
      <c r="A356" s="10" t="s">
        <v>20</v>
      </c>
      <c r="B356">
        <v>189</v>
      </c>
      <c r="D356" s="11" t="s">
        <v>14</v>
      </c>
      <c r="E356">
        <v>67</v>
      </c>
    </row>
    <row r="357" spans="1:5" x14ac:dyDescent="0.2">
      <c r="A357" s="10" t="s">
        <v>20</v>
      </c>
      <c r="B357">
        <v>154</v>
      </c>
      <c r="D357" s="11" t="s">
        <v>14</v>
      </c>
      <c r="E357">
        <v>742</v>
      </c>
    </row>
    <row r="358" spans="1:5" x14ac:dyDescent="0.2">
      <c r="A358" s="10" t="s">
        <v>20</v>
      </c>
      <c r="B358">
        <v>96</v>
      </c>
      <c r="D358" s="11" t="s">
        <v>14</v>
      </c>
      <c r="E358">
        <v>75</v>
      </c>
    </row>
    <row r="359" spans="1:5" x14ac:dyDescent="0.2">
      <c r="A359" s="10" t="s">
        <v>20</v>
      </c>
      <c r="B359">
        <v>3063</v>
      </c>
      <c r="D359" s="11" t="s">
        <v>14</v>
      </c>
      <c r="E359">
        <v>4405</v>
      </c>
    </row>
    <row r="360" spans="1:5" x14ac:dyDescent="0.2">
      <c r="A360" s="10" t="s">
        <v>20</v>
      </c>
      <c r="B360">
        <v>2266</v>
      </c>
      <c r="D360" s="11" t="s">
        <v>14</v>
      </c>
      <c r="E360">
        <v>92</v>
      </c>
    </row>
    <row r="361" spans="1:5" x14ac:dyDescent="0.2">
      <c r="A361" s="10" t="s">
        <v>20</v>
      </c>
      <c r="B361">
        <v>194</v>
      </c>
      <c r="D361" s="11" t="s">
        <v>14</v>
      </c>
      <c r="E361">
        <v>64</v>
      </c>
    </row>
    <row r="362" spans="1:5" x14ac:dyDescent="0.2">
      <c r="A362" s="10" t="s">
        <v>20</v>
      </c>
      <c r="B362">
        <v>129</v>
      </c>
      <c r="D362" s="11" t="s">
        <v>14</v>
      </c>
      <c r="E362">
        <v>64</v>
      </c>
    </row>
    <row r="363" spans="1:5" x14ac:dyDescent="0.2">
      <c r="A363" s="10" t="s">
        <v>20</v>
      </c>
      <c r="B363">
        <v>375</v>
      </c>
      <c r="D363" s="11" t="s">
        <v>14</v>
      </c>
      <c r="E363">
        <v>842</v>
      </c>
    </row>
    <row r="364" spans="1:5" x14ac:dyDescent="0.2">
      <c r="A364" s="10" t="s">
        <v>20</v>
      </c>
      <c r="B364">
        <v>409</v>
      </c>
      <c r="D364" s="11" t="s">
        <v>14</v>
      </c>
      <c r="E364">
        <v>112</v>
      </c>
    </row>
    <row r="365" spans="1:5" x14ac:dyDescent="0.2">
      <c r="A365" s="10" t="s">
        <v>20</v>
      </c>
      <c r="B365">
        <v>234</v>
      </c>
      <c r="D365" s="11" t="s">
        <v>14</v>
      </c>
      <c r="E365">
        <v>374</v>
      </c>
    </row>
    <row r="366" spans="1:5" x14ac:dyDescent="0.2">
      <c r="A366" s="10" t="s">
        <v>20</v>
      </c>
      <c r="B366">
        <v>3016</v>
      </c>
    </row>
    <row r="367" spans="1:5" x14ac:dyDescent="0.2">
      <c r="A367" s="10" t="s">
        <v>20</v>
      </c>
      <c r="B367">
        <v>264</v>
      </c>
    </row>
    <row r="368" spans="1:5" x14ac:dyDescent="0.2">
      <c r="A368" s="10" t="s">
        <v>20</v>
      </c>
      <c r="B368">
        <v>272</v>
      </c>
    </row>
    <row r="369" spans="1:2" x14ac:dyDescent="0.2">
      <c r="A369" s="10" t="s">
        <v>20</v>
      </c>
      <c r="B369">
        <v>419</v>
      </c>
    </row>
    <row r="370" spans="1:2" x14ac:dyDescent="0.2">
      <c r="A370" s="10" t="s">
        <v>20</v>
      </c>
      <c r="B370">
        <v>1621</v>
      </c>
    </row>
    <row r="371" spans="1:2" x14ac:dyDescent="0.2">
      <c r="A371" s="10" t="s">
        <v>20</v>
      </c>
      <c r="B371">
        <v>1101</v>
      </c>
    </row>
    <row r="372" spans="1:2" x14ac:dyDescent="0.2">
      <c r="A372" s="10" t="s">
        <v>20</v>
      </c>
      <c r="B372">
        <v>1073</v>
      </c>
    </row>
    <row r="373" spans="1:2" x14ac:dyDescent="0.2">
      <c r="A373" s="10" t="s">
        <v>20</v>
      </c>
      <c r="B373">
        <v>331</v>
      </c>
    </row>
    <row r="374" spans="1:2" x14ac:dyDescent="0.2">
      <c r="A374" s="10" t="s">
        <v>20</v>
      </c>
      <c r="B374">
        <v>1170</v>
      </c>
    </row>
    <row r="375" spans="1:2" x14ac:dyDescent="0.2">
      <c r="A375" s="10" t="s">
        <v>20</v>
      </c>
      <c r="B375">
        <v>363</v>
      </c>
    </row>
    <row r="376" spans="1:2" x14ac:dyDescent="0.2">
      <c r="A376" s="10" t="s">
        <v>20</v>
      </c>
      <c r="B376">
        <v>103</v>
      </c>
    </row>
    <row r="377" spans="1:2" x14ac:dyDescent="0.2">
      <c r="A377" s="10" t="s">
        <v>20</v>
      </c>
      <c r="B377">
        <v>147</v>
      </c>
    </row>
    <row r="378" spans="1:2" x14ac:dyDescent="0.2">
      <c r="A378" s="10" t="s">
        <v>20</v>
      </c>
      <c r="B378">
        <v>110</v>
      </c>
    </row>
    <row r="379" spans="1:2" x14ac:dyDescent="0.2">
      <c r="A379" s="10" t="s">
        <v>20</v>
      </c>
      <c r="B379">
        <v>134</v>
      </c>
    </row>
    <row r="380" spans="1:2" x14ac:dyDescent="0.2">
      <c r="A380" s="10" t="s">
        <v>20</v>
      </c>
      <c r="B380">
        <v>269</v>
      </c>
    </row>
    <row r="381" spans="1:2" x14ac:dyDescent="0.2">
      <c r="A381" s="10" t="s">
        <v>20</v>
      </c>
      <c r="B381">
        <v>175</v>
      </c>
    </row>
    <row r="382" spans="1:2" x14ac:dyDescent="0.2">
      <c r="A382" s="10" t="s">
        <v>20</v>
      </c>
      <c r="B382">
        <v>69</v>
      </c>
    </row>
    <row r="383" spans="1:2" x14ac:dyDescent="0.2">
      <c r="A383" s="10" t="s">
        <v>20</v>
      </c>
      <c r="B383">
        <v>190</v>
      </c>
    </row>
    <row r="384" spans="1:2" x14ac:dyDescent="0.2">
      <c r="A384" s="10" t="s">
        <v>20</v>
      </c>
      <c r="B384">
        <v>237</v>
      </c>
    </row>
    <row r="385" spans="1:2" x14ac:dyDescent="0.2">
      <c r="A385" s="10" t="s">
        <v>20</v>
      </c>
      <c r="B385">
        <v>196</v>
      </c>
    </row>
    <row r="386" spans="1:2" x14ac:dyDescent="0.2">
      <c r="A386" s="10" t="s">
        <v>20</v>
      </c>
      <c r="B386">
        <v>7295</v>
      </c>
    </row>
    <row r="387" spans="1:2" x14ac:dyDescent="0.2">
      <c r="A387" s="10" t="s">
        <v>20</v>
      </c>
      <c r="B387">
        <v>2893</v>
      </c>
    </row>
    <row r="388" spans="1:2" x14ac:dyDescent="0.2">
      <c r="A388" s="10" t="s">
        <v>20</v>
      </c>
      <c r="B388">
        <v>820</v>
      </c>
    </row>
    <row r="389" spans="1:2" x14ac:dyDescent="0.2">
      <c r="A389" s="10" t="s">
        <v>20</v>
      </c>
      <c r="B389">
        <v>2038</v>
      </c>
    </row>
    <row r="390" spans="1:2" x14ac:dyDescent="0.2">
      <c r="A390" s="10" t="s">
        <v>20</v>
      </c>
      <c r="B390">
        <v>116</v>
      </c>
    </row>
    <row r="391" spans="1:2" x14ac:dyDescent="0.2">
      <c r="A391" s="10" t="s">
        <v>20</v>
      </c>
      <c r="B391">
        <v>1345</v>
      </c>
    </row>
    <row r="392" spans="1:2" x14ac:dyDescent="0.2">
      <c r="A392" s="10" t="s">
        <v>20</v>
      </c>
      <c r="B392">
        <v>168</v>
      </c>
    </row>
    <row r="393" spans="1:2" x14ac:dyDescent="0.2">
      <c r="A393" s="10" t="s">
        <v>20</v>
      </c>
      <c r="B393">
        <v>137</v>
      </c>
    </row>
    <row r="394" spans="1:2" x14ac:dyDescent="0.2">
      <c r="A394" s="10" t="s">
        <v>20</v>
      </c>
      <c r="B394">
        <v>186</v>
      </c>
    </row>
    <row r="395" spans="1:2" x14ac:dyDescent="0.2">
      <c r="A395" s="10" t="s">
        <v>20</v>
      </c>
      <c r="B395">
        <v>125</v>
      </c>
    </row>
    <row r="396" spans="1:2" x14ac:dyDescent="0.2">
      <c r="A396" s="10" t="s">
        <v>20</v>
      </c>
      <c r="B396">
        <v>202</v>
      </c>
    </row>
    <row r="397" spans="1:2" x14ac:dyDescent="0.2">
      <c r="A397" s="10" t="s">
        <v>20</v>
      </c>
      <c r="B397">
        <v>103</v>
      </c>
    </row>
    <row r="398" spans="1:2" x14ac:dyDescent="0.2">
      <c r="A398" s="10" t="s">
        <v>20</v>
      </c>
      <c r="B398">
        <v>1785</v>
      </c>
    </row>
    <row r="399" spans="1:2" x14ac:dyDescent="0.2">
      <c r="A399" s="10" t="s">
        <v>20</v>
      </c>
      <c r="B399">
        <v>157</v>
      </c>
    </row>
    <row r="400" spans="1:2" x14ac:dyDescent="0.2">
      <c r="A400" s="10" t="s">
        <v>20</v>
      </c>
      <c r="B400">
        <v>555</v>
      </c>
    </row>
    <row r="401" spans="1:2" x14ac:dyDescent="0.2">
      <c r="A401" s="10" t="s">
        <v>20</v>
      </c>
      <c r="B401">
        <v>297</v>
      </c>
    </row>
    <row r="402" spans="1:2" x14ac:dyDescent="0.2">
      <c r="A402" s="10" t="s">
        <v>20</v>
      </c>
      <c r="B402">
        <v>123</v>
      </c>
    </row>
    <row r="403" spans="1:2" x14ac:dyDescent="0.2">
      <c r="A403" s="10" t="s">
        <v>20</v>
      </c>
      <c r="B403">
        <v>3036</v>
      </c>
    </row>
    <row r="404" spans="1:2" x14ac:dyDescent="0.2">
      <c r="A404" s="10" t="s">
        <v>20</v>
      </c>
      <c r="B404">
        <v>144</v>
      </c>
    </row>
    <row r="405" spans="1:2" x14ac:dyDescent="0.2">
      <c r="A405" s="10" t="s">
        <v>20</v>
      </c>
      <c r="B405">
        <v>121</v>
      </c>
    </row>
    <row r="406" spans="1:2" x14ac:dyDescent="0.2">
      <c r="A406" s="10" t="s">
        <v>20</v>
      </c>
      <c r="B406">
        <v>181</v>
      </c>
    </row>
    <row r="407" spans="1:2" x14ac:dyDescent="0.2">
      <c r="A407" s="10" t="s">
        <v>20</v>
      </c>
      <c r="B407">
        <v>122</v>
      </c>
    </row>
    <row r="408" spans="1:2" x14ac:dyDescent="0.2">
      <c r="A408" s="10" t="s">
        <v>20</v>
      </c>
      <c r="B408">
        <v>1071</v>
      </c>
    </row>
    <row r="409" spans="1:2" x14ac:dyDescent="0.2">
      <c r="A409" s="10" t="s">
        <v>20</v>
      </c>
      <c r="B409">
        <v>980</v>
      </c>
    </row>
    <row r="410" spans="1:2" x14ac:dyDescent="0.2">
      <c r="A410" s="10" t="s">
        <v>20</v>
      </c>
      <c r="B410">
        <v>536</v>
      </c>
    </row>
    <row r="411" spans="1:2" x14ac:dyDescent="0.2">
      <c r="A411" s="10" t="s">
        <v>20</v>
      </c>
      <c r="B411">
        <v>1991</v>
      </c>
    </row>
    <row r="412" spans="1:2" x14ac:dyDescent="0.2">
      <c r="A412" s="10" t="s">
        <v>20</v>
      </c>
      <c r="B412">
        <v>180</v>
      </c>
    </row>
    <row r="413" spans="1:2" x14ac:dyDescent="0.2">
      <c r="A413" s="10" t="s">
        <v>20</v>
      </c>
      <c r="B413">
        <v>130</v>
      </c>
    </row>
    <row r="414" spans="1:2" x14ac:dyDescent="0.2">
      <c r="A414" s="10" t="s">
        <v>20</v>
      </c>
      <c r="B414">
        <v>122</v>
      </c>
    </row>
    <row r="415" spans="1:2" x14ac:dyDescent="0.2">
      <c r="A415" s="10" t="s">
        <v>20</v>
      </c>
      <c r="B415">
        <v>140</v>
      </c>
    </row>
    <row r="416" spans="1:2" x14ac:dyDescent="0.2">
      <c r="A416" s="10" t="s">
        <v>20</v>
      </c>
      <c r="B416">
        <v>3388</v>
      </c>
    </row>
    <row r="417" spans="1:2" x14ac:dyDescent="0.2">
      <c r="A417" s="10" t="s">
        <v>20</v>
      </c>
      <c r="B417">
        <v>280</v>
      </c>
    </row>
    <row r="418" spans="1:2" x14ac:dyDescent="0.2">
      <c r="A418" s="10" t="s">
        <v>20</v>
      </c>
      <c r="B418">
        <v>366</v>
      </c>
    </row>
    <row r="419" spans="1:2" x14ac:dyDescent="0.2">
      <c r="A419" s="10" t="s">
        <v>20</v>
      </c>
      <c r="B419">
        <v>270</v>
      </c>
    </row>
    <row r="420" spans="1:2" x14ac:dyDescent="0.2">
      <c r="A420" s="10" t="s">
        <v>20</v>
      </c>
      <c r="B420">
        <v>137</v>
      </c>
    </row>
    <row r="421" spans="1:2" x14ac:dyDescent="0.2">
      <c r="A421" s="10" t="s">
        <v>20</v>
      </c>
      <c r="B421">
        <v>3205</v>
      </c>
    </row>
    <row r="422" spans="1:2" x14ac:dyDescent="0.2">
      <c r="A422" s="10" t="s">
        <v>20</v>
      </c>
      <c r="B422">
        <v>288</v>
      </c>
    </row>
    <row r="423" spans="1:2" x14ac:dyDescent="0.2">
      <c r="A423" s="10" t="s">
        <v>20</v>
      </c>
      <c r="B423">
        <v>148</v>
      </c>
    </row>
    <row r="424" spans="1:2" x14ac:dyDescent="0.2">
      <c r="A424" s="10" t="s">
        <v>20</v>
      </c>
      <c r="B424">
        <v>114</v>
      </c>
    </row>
    <row r="425" spans="1:2" x14ac:dyDescent="0.2">
      <c r="A425" s="10" t="s">
        <v>20</v>
      </c>
      <c r="B425">
        <v>1518</v>
      </c>
    </row>
    <row r="426" spans="1:2" x14ac:dyDescent="0.2">
      <c r="A426" s="10" t="s">
        <v>20</v>
      </c>
      <c r="B426">
        <v>166</v>
      </c>
    </row>
    <row r="427" spans="1:2" x14ac:dyDescent="0.2">
      <c r="A427" s="10" t="s">
        <v>20</v>
      </c>
      <c r="B427">
        <v>100</v>
      </c>
    </row>
    <row r="428" spans="1:2" x14ac:dyDescent="0.2">
      <c r="A428" s="10" t="s">
        <v>20</v>
      </c>
      <c r="B428">
        <v>235</v>
      </c>
    </row>
    <row r="429" spans="1:2" x14ac:dyDescent="0.2">
      <c r="A429" s="10" t="s">
        <v>20</v>
      </c>
      <c r="B429">
        <v>148</v>
      </c>
    </row>
    <row r="430" spans="1:2" x14ac:dyDescent="0.2">
      <c r="A430" s="10" t="s">
        <v>20</v>
      </c>
      <c r="B430">
        <v>198</v>
      </c>
    </row>
    <row r="431" spans="1:2" x14ac:dyDescent="0.2">
      <c r="A431" s="10" t="s">
        <v>20</v>
      </c>
      <c r="B431">
        <v>150</v>
      </c>
    </row>
    <row r="432" spans="1:2" x14ac:dyDescent="0.2">
      <c r="A432" s="10" t="s">
        <v>20</v>
      </c>
      <c r="B432">
        <v>216</v>
      </c>
    </row>
    <row r="433" spans="1:2" x14ac:dyDescent="0.2">
      <c r="A433" s="10" t="s">
        <v>20</v>
      </c>
      <c r="B433">
        <v>5139</v>
      </c>
    </row>
    <row r="434" spans="1:2" x14ac:dyDescent="0.2">
      <c r="A434" s="10" t="s">
        <v>20</v>
      </c>
      <c r="B434">
        <v>2353</v>
      </c>
    </row>
    <row r="435" spans="1:2" x14ac:dyDescent="0.2">
      <c r="A435" s="10" t="s">
        <v>20</v>
      </c>
      <c r="B435">
        <v>78</v>
      </c>
    </row>
    <row r="436" spans="1:2" x14ac:dyDescent="0.2">
      <c r="A436" s="10" t="s">
        <v>20</v>
      </c>
      <c r="B436">
        <v>174</v>
      </c>
    </row>
    <row r="437" spans="1:2" x14ac:dyDescent="0.2">
      <c r="A437" s="10" t="s">
        <v>20</v>
      </c>
      <c r="B437">
        <v>164</v>
      </c>
    </row>
    <row r="438" spans="1:2" x14ac:dyDescent="0.2">
      <c r="A438" s="10" t="s">
        <v>20</v>
      </c>
      <c r="B438">
        <v>161</v>
      </c>
    </row>
    <row r="439" spans="1:2" x14ac:dyDescent="0.2">
      <c r="A439" s="10" t="s">
        <v>20</v>
      </c>
      <c r="B439">
        <v>138</v>
      </c>
    </row>
    <row r="440" spans="1:2" x14ac:dyDescent="0.2">
      <c r="A440" s="10" t="s">
        <v>20</v>
      </c>
      <c r="B440">
        <v>3308</v>
      </c>
    </row>
    <row r="441" spans="1:2" x14ac:dyDescent="0.2">
      <c r="A441" s="10" t="s">
        <v>20</v>
      </c>
      <c r="B441">
        <v>127</v>
      </c>
    </row>
    <row r="442" spans="1:2" x14ac:dyDescent="0.2">
      <c r="A442" s="10" t="s">
        <v>20</v>
      </c>
      <c r="B442">
        <v>207</v>
      </c>
    </row>
    <row r="443" spans="1:2" x14ac:dyDescent="0.2">
      <c r="A443" s="10" t="s">
        <v>20</v>
      </c>
      <c r="B443">
        <v>181</v>
      </c>
    </row>
    <row r="444" spans="1:2" x14ac:dyDescent="0.2">
      <c r="A444" s="10" t="s">
        <v>20</v>
      </c>
      <c r="B444">
        <v>110</v>
      </c>
    </row>
    <row r="445" spans="1:2" x14ac:dyDescent="0.2">
      <c r="A445" s="10" t="s">
        <v>20</v>
      </c>
      <c r="B445">
        <v>185</v>
      </c>
    </row>
    <row r="446" spans="1:2" x14ac:dyDescent="0.2">
      <c r="A446" s="10" t="s">
        <v>20</v>
      </c>
      <c r="B446">
        <v>121</v>
      </c>
    </row>
    <row r="447" spans="1:2" x14ac:dyDescent="0.2">
      <c r="A447" s="10" t="s">
        <v>20</v>
      </c>
      <c r="B447">
        <v>106</v>
      </c>
    </row>
    <row r="448" spans="1:2" x14ac:dyDescent="0.2">
      <c r="A448" s="10" t="s">
        <v>20</v>
      </c>
      <c r="B448">
        <v>142</v>
      </c>
    </row>
    <row r="449" spans="1:2" x14ac:dyDescent="0.2">
      <c r="A449" s="10" t="s">
        <v>20</v>
      </c>
      <c r="B449">
        <v>233</v>
      </c>
    </row>
    <row r="450" spans="1:2" x14ac:dyDescent="0.2">
      <c r="A450" s="10" t="s">
        <v>20</v>
      </c>
      <c r="B450">
        <v>218</v>
      </c>
    </row>
    <row r="451" spans="1:2" x14ac:dyDescent="0.2">
      <c r="A451" s="10" t="s">
        <v>20</v>
      </c>
      <c r="B451">
        <v>76</v>
      </c>
    </row>
    <row r="452" spans="1:2" x14ac:dyDescent="0.2">
      <c r="A452" s="10" t="s">
        <v>20</v>
      </c>
      <c r="B452">
        <v>43</v>
      </c>
    </row>
    <row r="453" spans="1:2" x14ac:dyDescent="0.2">
      <c r="A453" s="10" t="s">
        <v>20</v>
      </c>
      <c r="B453">
        <v>221</v>
      </c>
    </row>
    <row r="454" spans="1:2" x14ac:dyDescent="0.2">
      <c r="A454" s="10" t="s">
        <v>20</v>
      </c>
      <c r="B454">
        <v>2805</v>
      </c>
    </row>
    <row r="455" spans="1:2" x14ac:dyDescent="0.2">
      <c r="A455" s="10" t="s">
        <v>20</v>
      </c>
      <c r="B455">
        <v>68</v>
      </c>
    </row>
    <row r="456" spans="1:2" x14ac:dyDescent="0.2">
      <c r="A456" s="10" t="s">
        <v>20</v>
      </c>
      <c r="B456">
        <v>183</v>
      </c>
    </row>
    <row r="457" spans="1:2" x14ac:dyDescent="0.2">
      <c r="A457" s="10" t="s">
        <v>20</v>
      </c>
      <c r="B457">
        <v>133</v>
      </c>
    </row>
    <row r="458" spans="1:2" x14ac:dyDescent="0.2">
      <c r="A458" s="10" t="s">
        <v>20</v>
      </c>
      <c r="B458">
        <v>2489</v>
      </c>
    </row>
    <row r="459" spans="1:2" x14ac:dyDescent="0.2">
      <c r="A459" s="10" t="s">
        <v>20</v>
      </c>
      <c r="B459">
        <v>69</v>
      </c>
    </row>
    <row r="460" spans="1:2" x14ac:dyDescent="0.2">
      <c r="A460" s="10" t="s">
        <v>20</v>
      </c>
      <c r="B460">
        <v>279</v>
      </c>
    </row>
    <row r="461" spans="1:2" x14ac:dyDescent="0.2">
      <c r="A461" s="10" t="s">
        <v>20</v>
      </c>
      <c r="B461">
        <v>210</v>
      </c>
    </row>
    <row r="462" spans="1:2" x14ac:dyDescent="0.2">
      <c r="A462" s="10" t="s">
        <v>20</v>
      </c>
      <c r="B462">
        <v>2100</v>
      </c>
    </row>
    <row r="463" spans="1:2" x14ac:dyDescent="0.2">
      <c r="A463" s="10" t="s">
        <v>20</v>
      </c>
      <c r="B463">
        <v>252</v>
      </c>
    </row>
    <row r="464" spans="1:2" x14ac:dyDescent="0.2">
      <c r="A464" s="10" t="s">
        <v>20</v>
      </c>
      <c r="B464">
        <v>1280</v>
      </c>
    </row>
    <row r="465" spans="1:2" x14ac:dyDescent="0.2">
      <c r="A465" s="10" t="s">
        <v>20</v>
      </c>
      <c r="B465">
        <v>157</v>
      </c>
    </row>
    <row r="466" spans="1:2" x14ac:dyDescent="0.2">
      <c r="A466" s="10" t="s">
        <v>20</v>
      </c>
      <c r="B466">
        <v>194</v>
      </c>
    </row>
    <row r="467" spans="1:2" x14ac:dyDescent="0.2">
      <c r="A467" s="10" t="s">
        <v>20</v>
      </c>
      <c r="B467">
        <v>82</v>
      </c>
    </row>
    <row r="468" spans="1:2" x14ac:dyDescent="0.2">
      <c r="A468" s="10" t="s">
        <v>20</v>
      </c>
      <c r="B468">
        <v>4233</v>
      </c>
    </row>
    <row r="469" spans="1:2" x14ac:dyDescent="0.2">
      <c r="A469" s="10" t="s">
        <v>20</v>
      </c>
      <c r="B469">
        <v>1297</v>
      </c>
    </row>
    <row r="470" spans="1:2" x14ac:dyDescent="0.2">
      <c r="A470" s="10" t="s">
        <v>20</v>
      </c>
      <c r="B470">
        <v>165</v>
      </c>
    </row>
    <row r="471" spans="1:2" x14ac:dyDescent="0.2">
      <c r="A471" s="10" t="s">
        <v>20</v>
      </c>
      <c r="B471">
        <v>119</v>
      </c>
    </row>
    <row r="472" spans="1:2" x14ac:dyDescent="0.2">
      <c r="A472" s="10" t="s">
        <v>20</v>
      </c>
      <c r="B472">
        <v>1797</v>
      </c>
    </row>
    <row r="473" spans="1:2" x14ac:dyDescent="0.2">
      <c r="A473" s="10" t="s">
        <v>20</v>
      </c>
      <c r="B473">
        <v>261</v>
      </c>
    </row>
    <row r="474" spans="1:2" x14ac:dyDescent="0.2">
      <c r="A474" s="10" t="s">
        <v>20</v>
      </c>
      <c r="B474">
        <v>157</v>
      </c>
    </row>
    <row r="475" spans="1:2" x14ac:dyDescent="0.2">
      <c r="A475" s="10" t="s">
        <v>20</v>
      </c>
      <c r="B475">
        <v>3533</v>
      </c>
    </row>
    <row r="476" spans="1:2" x14ac:dyDescent="0.2">
      <c r="A476" s="10" t="s">
        <v>20</v>
      </c>
      <c r="B476">
        <v>155</v>
      </c>
    </row>
    <row r="477" spans="1:2" x14ac:dyDescent="0.2">
      <c r="A477" s="10" t="s">
        <v>20</v>
      </c>
      <c r="B477">
        <v>132</v>
      </c>
    </row>
    <row r="478" spans="1:2" x14ac:dyDescent="0.2">
      <c r="A478" s="10" t="s">
        <v>20</v>
      </c>
      <c r="B478">
        <v>1354</v>
      </c>
    </row>
    <row r="479" spans="1:2" x14ac:dyDescent="0.2">
      <c r="A479" s="10" t="s">
        <v>20</v>
      </c>
      <c r="B479">
        <v>48</v>
      </c>
    </row>
    <row r="480" spans="1:2" x14ac:dyDescent="0.2">
      <c r="A480" s="10" t="s">
        <v>20</v>
      </c>
      <c r="B480">
        <v>110</v>
      </c>
    </row>
    <row r="481" spans="1:2" x14ac:dyDescent="0.2">
      <c r="A481" s="10" t="s">
        <v>20</v>
      </c>
      <c r="B481">
        <v>172</v>
      </c>
    </row>
    <row r="482" spans="1:2" x14ac:dyDescent="0.2">
      <c r="A482" s="10" t="s">
        <v>20</v>
      </c>
      <c r="B482">
        <v>307</v>
      </c>
    </row>
    <row r="483" spans="1:2" x14ac:dyDescent="0.2">
      <c r="A483" s="10" t="s">
        <v>20</v>
      </c>
      <c r="B483">
        <v>160</v>
      </c>
    </row>
    <row r="484" spans="1:2" x14ac:dyDescent="0.2">
      <c r="A484" s="10" t="s">
        <v>20</v>
      </c>
      <c r="B484">
        <v>1467</v>
      </c>
    </row>
    <row r="485" spans="1:2" x14ac:dyDescent="0.2">
      <c r="A485" s="10" t="s">
        <v>20</v>
      </c>
      <c r="B485">
        <v>2662</v>
      </c>
    </row>
    <row r="486" spans="1:2" x14ac:dyDescent="0.2">
      <c r="A486" s="10" t="s">
        <v>20</v>
      </c>
      <c r="B486">
        <v>452</v>
      </c>
    </row>
    <row r="487" spans="1:2" x14ac:dyDescent="0.2">
      <c r="A487" s="10" t="s">
        <v>20</v>
      </c>
      <c r="B487">
        <v>158</v>
      </c>
    </row>
    <row r="488" spans="1:2" x14ac:dyDescent="0.2">
      <c r="A488" s="10" t="s">
        <v>20</v>
      </c>
      <c r="B488">
        <v>225</v>
      </c>
    </row>
    <row r="489" spans="1:2" x14ac:dyDescent="0.2">
      <c r="A489" s="10" t="s">
        <v>20</v>
      </c>
      <c r="B489">
        <v>65</v>
      </c>
    </row>
    <row r="490" spans="1:2" x14ac:dyDescent="0.2">
      <c r="A490" s="10" t="s">
        <v>20</v>
      </c>
      <c r="B490">
        <v>163</v>
      </c>
    </row>
    <row r="491" spans="1:2" x14ac:dyDescent="0.2">
      <c r="A491" s="10" t="s">
        <v>20</v>
      </c>
      <c r="B491">
        <v>85</v>
      </c>
    </row>
    <row r="492" spans="1:2" x14ac:dyDescent="0.2">
      <c r="A492" s="10" t="s">
        <v>20</v>
      </c>
      <c r="B492">
        <v>217</v>
      </c>
    </row>
    <row r="493" spans="1:2" x14ac:dyDescent="0.2">
      <c r="A493" s="10" t="s">
        <v>20</v>
      </c>
      <c r="B493">
        <v>150</v>
      </c>
    </row>
    <row r="494" spans="1:2" x14ac:dyDescent="0.2">
      <c r="A494" s="10" t="s">
        <v>20</v>
      </c>
      <c r="B494">
        <v>3272</v>
      </c>
    </row>
    <row r="495" spans="1:2" x14ac:dyDescent="0.2">
      <c r="A495" s="10" t="s">
        <v>20</v>
      </c>
      <c r="B495">
        <v>300</v>
      </c>
    </row>
    <row r="496" spans="1:2" x14ac:dyDescent="0.2">
      <c r="A496" s="10" t="s">
        <v>20</v>
      </c>
      <c r="B496">
        <v>126</v>
      </c>
    </row>
    <row r="497" spans="1:2" x14ac:dyDescent="0.2">
      <c r="A497" s="10" t="s">
        <v>20</v>
      </c>
      <c r="B497">
        <v>2320</v>
      </c>
    </row>
    <row r="498" spans="1:2" x14ac:dyDescent="0.2">
      <c r="A498" s="10" t="s">
        <v>20</v>
      </c>
      <c r="B498">
        <v>81</v>
      </c>
    </row>
    <row r="499" spans="1:2" x14ac:dyDescent="0.2">
      <c r="A499" s="10" t="s">
        <v>20</v>
      </c>
      <c r="B499">
        <v>1887</v>
      </c>
    </row>
    <row r="500" spans="1:2" x14ac:dyDescent="0.2">
      <c r="A500" s="10" t="s">
        <v>20</v>
      </c>
      <c r="B500">
        <v>4358</v>
      </c>
    </row>
    <row r="501" spans="1:2" x14ac:dyDescent="0.2">
      <c r="A501" s="10" t="s">
        <v>20</v>
      </c>
      <c r="B501">
        <v>53</v>
      </c>
    </row>
    <row r="502" spans="1:2" x14ac:dyDescent="0.2">
      <c r="A502" s="10" t="s">
        <v>20</v>
      </c>
      <c r="B502">
        <v>2414</v>
      </c>
    </row>
    <row r="503" spans="1:2" x14ac:dyDescent="0.2">
      <c r="A503" s="10" t="s">
        <v>20</v>
      </c>
      <c r="B503">
        <v>80</v>
      </c>
    </row>
    <row r="504" spans="1:2" x14ac:dyDescent="0.2">
      <c r="A504" s="10" t="s">
        <v>20</v>
      </c>
      <c r="B504">
        <v>193</v>
      </c>
    </row>
    <row r="505" spans="1:2" x14ac:dyDescent="0.2">
      <c r="A505" s="10" t="s">
        <v>20</v>
      </c>
      <c r="B505">
        <v>52</v>
      </c>
    </row>
    <row r="506" spans="1:2" x14ac:dyDescent="0.2">
      <c r="A506" s="10" t="s">
        <v>20</v>
      </c>
      <c r="B506">
        <v>290</v>
      </c>
    </row>
    <row r="507" spans="1:2" x14ac:dyDescent="0.2">
      <c r="A507" s="10" t="s">
        <v>20</v>
      </c>
      <c r="B507">
        <v>122</v>
      </c>
    </row>
    <row r="508" spans="1:2" x14ac:dyDescent="0.2">
      <c r="A508" s="10" t="s">
        <v>20</v>
      </c>
      <c r="B508">
        <v>1470</v>
      </c>
    </row>
    <row r="509" spans="1:2" x14ac:dyDescent="0.2">
      <c r="A509" s="10" t="s">
        <v>20</v>
      </c>
      <c r="B509">
        <v>165</v>
      </c>
    </row>
    <row r="510" spans="1:2" x14ac:dyDescent="0.2">
      <c r="A510" s="10" t="s">
        <v>20</v>
      </c>
      <c r="B510">
        <v>182</v>
      </c>
    </row>
    <row r="511" spans="1:2" x14ac:dyDescent="0.2">
      <c r="A511" s="10" t="s">
        <v>20</v>
      </c>
      <c r="B511">
        <v>199</v>
      </c>
    </row>
    <row r="512" spans="1:2" x14ac:dyDescent="0.2">
      <c r="A512" s="10" t="s">
        <v>20</v>
      </c>
      <c r="B512">
        <v>56</v>
      </c>
    </row>
    <row r="513" spans="1:2" x14ac:dyDescent="0.2">
      <c r="A513" s="10" t="s">
        <v>20</v>
      </c>
      <c r="B513">
        <v>1460</v>
      </c>
    </row>
    <row r="514" spans="1:2" x14ac:dyDescent="0.2">
      <c r="A514" s="10" t="s">
        <v>20</v>
      </c>
      <c r="B514">
        <v>123</v>
      </c>
    </row>
    <row r="515" spans="1:2" x14ac:dyDescent="0.2">
      <c r="A515" s="10" t="s">
        <v>20</v>
      </c>
      <c r="B515">
        <v>159</v>
      </c>
    </row>
    <row r="516" spans="1:2" x14ac:dyDescent="0.2">
      <c r="A516" s="10" t="s">
        <v>20</v>
      </c>
      <c r="B516">
        <v>110</v>
      </c>
    </row>
    <row r="517" spans="1:2" x14ac:dyDescent="0.2">
      <c r="A517" s="10" t="s">
        <v>20</v>
      </c>
      <c r="B517">
        <v>236</v>
      </c>
    </row>
    <row r="518" spans="1:2" x14ac:dyDescent="0.2">
      <c r="A518" s="10" t="s">
        <v>20</v>
      </c>
      <c r="B518">
        <v>191</v>
      </c>
    </row>
    <row r="519" spans="1:2" x14ac:dyDescent="0.2">
      <c r="A519" s="10" t="s">
        <v>20</v>
      </c>
      <c r="B519">
        <v>3934</v>
      </c>
    </row>
    <row r="520" spans="1:2" x14ac:dyDescent="0.2">
      <c r="A520" s="10" t="s">
        <v>20</v>
      </c>
      <c r="B520">
        <v>80</v>
      </c>
    </row>
    <row r="521" spans="1:2" x14ac:dyDescent="0.2">
      <c r="A521" s="10" t="s">
        <v>20</v>
      </c>
      <c r="B521">
        <v>462</v>
      </c>
    </row>
    <row r="522" spans="1:2" x14ac:dyDescent="0.2">
      <c r="A522" s="10" t="s">
        <v>20</v>
      </c>
      <c r="B522">
        <v>179</v>
      </c>
    </row>
    <row r="523" spans="1:2" x14ac:dyDescent="0.2">
      <c r="A523" s="10" t="s">
        <v>20</v>
      </c>
      <c r="B523">
        <v>1866</v>
      </c>
    </row>
    <row r="524" spans="1:2" x14ac:dyDescent="0.2">
      <c r="A524" s="10" t="s">
        <v>20</v>
      </c>
      <c r="B524">
        <v>156</v>
      </c>
    </row>
    <row r="525" spans="1:2" x14ac:dyDescent="0.2">
      <c r="A525" s="10" t="s">
        <v>20</v>
      </c>
      <c r="B525">
        <v>255</v>
      </c>
    </row>
    <row r="526" spans="1:2" x14ac:dyDescent="0.2">
      <c r="A526" s="10" t="s">
        <v>20</v>
      </c>
      <c r="B526">
        <v>2261</v>
      </c>
    </row>
    <row r="527" spans="1:2" x14ac:dyDescent="0.2">
      <c r="A527" s="10" t="s">
        <v>20</v>
      </c>
      <c r="B527">
        <v>40</v>
      </c>
    </row>
    <row r="528" spans="1:2" x14ac:dyDescent="0.2">
      <c r="A528" s="10" t="s">
        <v>20</v>
      </c>
      <c r="B528">
        <v>2289</v>
      </c>
    </row>
    <row r="529" spans="1:2" x14ac:dyDescent="0.2">
      <c r="A529" s="10" t="s">
        <v>20</v>
      </c>
      <c r="B529">
        <v>65</v>
      </c>
    </row>
    <row r="530" spans="1:2" x14ac:dyDescent="0.2">
      <c r="A530" s="10" t="s">
        <v>20</v>
      </c>
      <c r="B530">
        <v>3777</v>
      </c>
    </row>
    <row r="531" spans="1:2" x14ac:dyDescent="0.2">
      <c r="A531" s="10" t="s">
        <v>20</v>
      </c>
      <c r="B531">
        <v>184</v>
      </c>
    </row>
    <row r="532" spans="1:2" x14ac:dyDescent="0.2">
      <c r="A532" s="10" t="s">
        <v>20</v>
      </c>
      <c r="B532">
        <v>85</v>
      </c>
    </row>
    <row r="533" spans="1:2" x14ac:dyDescent="0.2">
      <c r="A533" s="10" t="s">
        <v>20</v>
      </c>
      <c r="B533">
        <v>144</v>
      </c>
    </row>
    <row r="534" spans="1:2" x14ac:dyDescent="0.2">
      <c r="A534" s="10" t="s">
        <v>20</v>
      </c>
      <c r="B534">
        <v>1902</v>
      </c>
    </row>
    <row r="535" spans="1:2" x14ac:dyDescent="0.2">
      <c r="A535" s="10" t="s">
        <v>20</v>
      </c>
      <c r="B535">
        <v>105</v>
      </c>
    </row>
    <row r="536" spans="1:2" x14ac:dyDescent="0.2">
      <c r="A536" s="10" t="s">
        <v>20</v>
      </c>
      <c r="B536">
        <v>132</v>
      </c>
    </row>
    <row r="537" spans="1:2" x14ac:dyDescent="0.2">
      <c r="A537" s="10" t="s">
        <v>20</v>
      </c>
      <c r="B537">
        <v>96</v>
      </c>
    </row>
    <row r="538" spans="1:2" x14ac:dyDescent="0.2">
      <c r="A538" s="10" t="s">
        <v>20</v>
      </c>
      <c r="B538">
        <v>114</v>
      </c>
    </row>
    <row r="539" spans="1:2" x14ac:dyDescent="0.2">
      <c r="A539" s="10" t="s">
        <v>20</v>
      </c>
      <c r="B539">
        <v>203</v>
      </c>
    </row>
    <row r="540" spans="1:2" x14ac:dyDescent="0.2">
      <c r="A540" s="10" t="s">
        <v>20</v>
      </c>
      <c r="B540">
        <v>1559</v>
      </c>
    </row>
    <row r="541" spans="1:2" x14ac:dyDescent="0.2">
      <c r="A541" s="10" t="s">
        <v>20</v>
      </c>
      <c r="B541">
        <v>1548</v>
      </c>
    </row>
    <row r="542" spans="1:2" x14ac:dyDescent="0.2">
      <c r="A542" s="10" t="s">
        <v>20</v>
      </c>
      <c r="B542">
        <v>80</v>
      </c>
    </row>
    <row r="543" spans="1:2" x14ac:dyDescent="0.2">
      <c r="A543" s="10" t="s">
        <v>20</v>
      </c>
      <c r="B543">
        <v>131</v>
      </c>
    </row>
    <row r="544" spans="1:2" x14ac:dyDescent="0.2">
      <c r="A544" s="10" t="s">
        <v>20</v>
      </c>
      <c r="B544">
        <v>112</v>
      </c>
    </row>
    <row r="545" spans="1:2" x14ac:dyDescent="0.2">
      <c r="A545" s="10" t="s">
        <v>20</v>
      </c>
      <c r="B545">
        <v>155</v>
      </c>
    </row>
    <row r="546" spans="1:2" x14ac:dyDescent="0.2">
      <c r="A546" s="10" t="s">
        <v>20</v>
      </c>
      <c r="B546">
        <v>266</v>
      </c>
    </row>
    <row r="547" spans="1:2" x14ac:dyDescent="0.2">
      <c r="A547" s="10" t="s">
        <v>20</v>
      </c>
      <c r="B547">
        <v>155</v>
      </c>
    </row>
    <row r="548" spans="1:2" x14ac:dyDescent="0.2">
      <c r="A548" s="10" t="s">
        <v>20</v>
      </c>
      <c r="B548">
        <v>207</v>
      </c>
    </row>
    <row r="549" spans="1:2" x14ac:dyDescent="0.2">
      <c r="A549" s="10" t="s">
        <v>20</v>
      </c>
      <c r="B549">
        <v>245</v>
      </c>
    </row>
    <row r="550" spans="1:2" x14ac:dyDescent="0.2">
      <c r="A550" s="10" t="s">
        <v>20</v>
      </c>
      <c r="B550">
        <v>1573</v>
      </c>
    </row>
    <row r="551" spans="1:2" x14ac:dyDescent="0.2">
      <c r="A551" s="10" t="s">
        <v>20</v>
      </c>
      <c r="B551">
        <v>114</v>
      </c>
    </row>
    <row r="552" spans="1:2" x14ac:dyDescent="0.2">
      <c r="A552" s="10" t="s">
        <v>20</v>
      </c>
      <c r="B552">
        <v>93</v>
      </c>
    </row>
    <row r="553" spans="1:2" x14ac:dyDescent="0.2">
      <c r="A553" s="10" t="s">
        <v>20</v>
      </c>
      <c r="B553">
        <v>1681</v>
      </c>
    </row>
    <row r="554" spans="1:2" x14ac:dyDescent="0.2">
      <c r="A554" s="10" t="s">
        <v>20</v>
      </c>
      <c r="B554">
        <v>32</v>
      </c>
    </row>
    <row r="555" spans="1:2" x14ac:dyDescent="0.2">
      <c r="A555" s="10" t="s">
        <v>20</v>
      </c>
      <c r="B555">
        <v>135</v>
      </c>
    </row>
    <row r="556" spans="1:2" x14ac:dyDescent="0.2">
      <c r="A556" s="10" t="s">
        <v>20</v>
      </c>
      <c r="B556">
        <v>140</v>
      </c>
    </row>
    <row r="557" spans="1:2" x14ac:dyDescent="0.2">
      <c r="A557" s="10" t="s">
        <v>20</v>
      </c>
      <c r="B557">
        <v>92</v>
      </c>
    </row>
    <row r="558" spans="1:2" x14ac:dyDescent="0.2">
      <c r="A558" s="10" t="s">
        <v>20</v>
      </c>
      <c r="B558">
        <v>1015</v>
      </c>
    </row>
    <row r="559" spans="1:2" x14ac:dyDescent="0.2">
      <c r="A559" s="10" t="s">
        <v>20</v>
      </c>
      <c r="B559">
        <v>323</v>
      </c>
    </row>
    <row r="560" spans="1:2" x14ac:dyDescent="0.2">
      <c r="A560" s="10" t="s">
        <v>20</v>
      </c>
      <c r="B560">
        <v>2326</v>
      </c>
    </row>
    <row r="561" spans="1:2" x14ac:dyDescent="0.2">
      <c r="A561" s="10" t="s">
        <v>20</v>
      </c>
      <c r="B561">
        <v>381</v>
      </c>
    </row>
    <row r="562" spans="1:2" x14ac:dyDescent="0.2">
      <c r="A562" s="10" t="s">
        <v>20</v>
      </c>
      <c r="B562">
        <v>480</v>
      </c>
    </row>
    <row r="563" spans="1:2" x14ac:dyDescent="0.2">
      <c r="A563" s="10" t="s">
        <v>20</v>
      </c>
      <c r="B563">
        <v>226</v>
      </c>
    </row>
    <row r="564" spans="1:2" x14ac:dyDescent="0.2">
      <c r="A564" s="10" t="s">
        <v>20</v>
      </c>
      <c r="B564">
        <v>241</v>
      </c>
    </row>
    <row r="565" spans="1:2" x14ac:dyDescent="0.2">
      <c r="A565" s="10" t="s">
        <v>20</v>
      </c>
      <c r="B565">
        <v>132</v>
      </c>
    </row>
    <row r="566" spans="1:2" x14ac:dyDescent="0.2">
      <c r="A566" s="10" t="s">
        <v>20</v>
      </c>
      <c r="B566">
        <v>2043</v>
      </c>
    </row>
  </sheetData>
  <conditionalFormatting sqref="B5">
    <cfRule type="containsText" dxfId="0" priority="1" operator="containsText" text="failed">
      <formula>NOT(ISERROR(SEARCH("failed",B5)))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2023-03-02T19:37:47Z</dcterms:modified>
</cp:coreProperties>
</file>