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liu/Documents/VU/I24/2023_spring/highway_homography/"/>
    </mc:Choice>
  </mc:AlternateContent>
  <xr:revisionPtr revIDLastSave="0" documentId="13_ncr:1_{A863594F-9D36-B449-99E8-1DB47B3BC12B}" xr6:coauthVersionLast="47" xr6:coauthVersionMax="47" xr10:uidLastSave="{00000000-0000-0000-0000-000000000000}"/>
  <bookViews>
    <workbookView xWindow="360" yWindow="500" windowWidth="28040" windowHeight="16940" activeTab="1" xr2:uid="{00000000-000D-0000-FFFF-FFFF00000000}"/>
  </bookViews>
  <sheets>
    <sheet name="cam1P_sift" sheetId="1" r:id="rId1"/>
    <sheet name="cam1P_brisk" sheetId="2" r:id="rId2"/>
    <sheet name="cam1T_sift" sheetId="3" r:id="rId3"/>
    <sheet name="cam1T_brisk" sheetId="4" r:id="rId4"/>
    <sheet name="cam2P_sift" sheetId="5" r:id="rId5"/>
    <sheet name="cam2P_brisk" sheetId="6" r:id="rId6"/>
    <sheet name="cam2T_sift" sheetId="7" r:id="rId7"/>
    <sheet name="cam2T_brisk" sheetId="8" r:id="rId8"/>
    <sheet name="cam3P_sift" sheetId="9" r:id="rId9"/>
    <sheet name="cam3T_sift" sheetId="10" r:id="rId10"/>
    <sheet name="cam4P_sift" sheetId="11" r:id="rId11"/>
    <sheet name="cam5P_sift" sheetId="12" r:id="rId12"/>
    <sheet name="cam6P_sif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3" i="7"/>
  <c r="D12" i="7"/>
  <c r="D24" i="6"/>
  <c r="D23" i="6"/>
  <c r="D24" i="5"/>
  <c r="D23" i="5"/>
  <c r="D14" i="4"/>
  <c r="D13" i="4"/>
  <c r="D14" i="3"/>
  <c r="D13" i="3"/>
  <c r="D41" i="2"/>
  <c r="D40" i="2"/>
  <c r="D41" i="1"/>
  <c r="D40" i="1"/>
  <c r="F13" i="13"/>
  <c r="F14" i="13"/>
  <c r="F15" i="13"/>
  <c r="F16" i="13"/>
  <c r="F17" i="13"/>
  <c r="F18" i="13"/>
  <c r="F2" i="12"/>
  <c r="F2" i="11"/>
  <c r="F3" i="11"/>
  <c r="F4" i="11"/>
  <c r="F5" i="11"/>
  <c r="F6" i="11"/>
  <c r="F7" i="11"/>
  <c r="F8" i="11"/>
  <c r="F2" i="9"/>
  <c r="F3" i="9"/>
  <c r="F4" i="9"/>
  <c r="F5" i="9"/>
  <c r="F6" i="9"/>
  <c r="F7" i="9"/>
  <c r="F8" i="9"/>
  <c r="F9" i="9"/>
  <c r="F10" i="9"/>
  <c r="F11" i="9"/>
  <c r="F12" i="9"/>
  <c r="F13" i="9"/>
  <c r="F14" i="9"/>
  <c r="F2" i="6"/>
  <c r="F3" i="6"/>
  <c r="F4" i="6"/>
  <c r="F5" i="6"/>
  <c r="F6" i="6"/>
  <c r="F2" i="5"/>
  <c r="F3" i="5"/>
  <c r="F4" i="5"/>
  <c r="F5" i="5"/>
  <c r="F6" i="5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4" i="1"/>
</calcChain>
</file>

<file path=xl/sharedStrings.xml><?xml version="1.0" encoding="utf-8"?>
<sst xmlns="http://schemas.openxmlformats.org/spreadsheetml/2006/main" count="1172" uniqueCount="957">
  <si>
    <t>cam_num</t>
  </si>
  <si>
    <t>abs_pan</t>
  </si>
  <si>
    <t>abs_tilt</t>
  </si>
  <si>
    <t>num_points_matched</t>
  </si>
  <si>
    <t>rel_pan</t>
  </si>
  <si>
    <t>rel_tilt</t>
  </si>
  <si>
    <t>M_rot1</t>
  </si>
  <si>
    <t>M_rot2</t>
  </si>
  <si>
    <t>E_rot1</t>
  </si>
  <si>
    <t>E_rot2</t>
  </si>
  <si>
    <t>[ 4.  29.7 13.5]</t>
  </si>
  <si>
    <t>[ 3.3 25.1 12.4]</t>
  </si>
  <si>
    <t>[  3.3 -30.  -13.4]</t>
  </si>
  <si>
    <t>[-179.2   17.     6.7]</t>
  </si>
  <si>
    <t>[ -24.8  -58.6 -154.6]</t>
  </si>
  <si>
    <t>[169.9   2.  -29.2]</t>
  </si>
  <si>
    <t>[-172.6   -3.3 -117.5]</t>
  </si>
  <si>
    <t>[138.6   0.2  63.9]</t>
  </si>
  <si>
    <t>[38.7 64.2 56.6]</t>
  </si>
  <si>
    <t>[25.  55.8 43.2]</t>
  </si>
  <si>
    <t>[ 27.9 -59.5 -47.9]</t>
  </si>
  <si>
    <t>[-173.4   40.    23.3]</t>
  </si>
  <si>
    <t>[-106.7    8.1   27.5]</t>
  </si>
  <si>
    <t>[16.6 18.7 43.8]</t>
  </si>
  <si>
    <t>[176.7   5.7 -57. ]</t>
  </si>
  <si>
    <t>[164.3  37.2 118.2]</t>
  </si>
  <si>
    <t>[-71.1 -61.6 -90.5]</t>
  </si>
  <si>
    <t>[ 171.1   18.2 -107.7]</t>
  </si>
  <si>
    <t>[-20.4  -5.5 -21.8]</t>
  </si>
  <si>
    <t>[ 44.5 -37.  131.3]</t>
  </si>
  <si>
    <t>[ 0.1 -8.4 -3.9]</t>
  </si>
  <si>
    <t>[ 0.2 -9.9 -4.1]</t>
  </si>
  <si>
    <t>[178.   21.   -5.5]</t>
  </si>
  <si>
    <t>[0.6 9.9 4.2]</t>
  </si>
  <si>
    <t>[-0. -0. -0.]</t>
  </si>
  <si>
    <t>[-116.6  -41.8 -116.6]</t>
  </si>
  <si>
    <t>[ 0.  0. -0.]</t>
  </si>
  <si>
    <t>[155.6  50.4 113.7]</t>
  </si>
  <si>
    <t>[ -7.4 -12.9  45.3]</t>
  </si>
  <si>
    <t>[   7.9   17.8 -168.8]</t>
  </si>
  <si>
    <t>[  5.8 -41.4  11.7]</t>
  </si>
  <si>
    <t>[168.2 -14.1 -21.9]</t>
  </si>
  <si>
    <t>[-103.5   23.4  -87.9]</t>
  </si>
  <si>
    <t>[133.2  30.8 134.3]</t>
  </si>
  <si>
    <t>[-167.4    6.6  -24.5]</t>
  </si>
  <si>
    <t>[0. 0. 0.]</t>
  </si>
  <si>
    <t>[-42.5  39.6 164.2]</t>
  </si>
  <si>
    <t>[0.  0.  0.1]</t>
  </si>
  <si>
    <t>[171.3  -0.4  34.5]</t>
  </si>
  <si>
    <t>[-9.1 17.4 60.9]</t>
  </si>
  <si>
    <t>[-153.4  -69.   167.9]</t>
  </si>
  <si>
    <t>[-141.9  -49.1  -22.1]</t>
  </si>
  <si>
    <t>[-134.6  -21.   -12.1]</t>
  </si>
  <si>
    <t>[ -4.6  11.9 -62. ]</t>
  </si>
  <si>
    <t>[-28.8   7.5  57.5]</t>
  </si>
  <si>
    <t>[ -18.5   26.  -119.5]</t>
  </si>
  <si>
    <t>[  0.8 -16.8  -7.8]</t>
  </si>
  <si>
    <t>[  1.1 -19.8  -8.4]</t>
  </si>
  <si>
    <t>[ 1.5 16.7  8. ]</t>
  </si>
  <si>
    <t>[ -14.8  -14.9 -172.3]</t>
  </si>
  <si>
    <t>[0.5 9.9 4.1]</t>
  </si>
  <si>
    <t>[0.5 8.4 3.8]</t>
  </si>
  <si>
    <t>[  0.1 -10.   -4.1]</t>
  </si>
  <si>
    <t>[-179.9   18.7   -3.9]</t>
  </si>
  <si>
    <t>[178.9  27.8 139.3]</t>
  </si>
  <si>
    <t>[  -4.   -13.8 -103.2]</t>
  </si>
  <si>
    <t>[166.7   3.4 126. ]</t>
  </si>
  <si>
    <t>[-155.5    8.3  -50. ]</t>
  </si>
  <si>
    <t>[ 1.5 16.8  7.9]</t>
  </si>
  <si>
    <t>[ 1.8 19.8  8.5]</t>
  </si>
  <si>
    <t>[  1.1 -20.3  -8.4]</t>
  </si>
  <si>
    <t>[-179.1   18.1    1.8]</t>
  </si>
  <si>
    <t>[165.4  42.5 -12.9]</t>
  </si>
  <si>
    <t>[-11.9 -33.2 -45. ]</t>
  </si>
  <si>
    <t>[-92.2  64.1 -14.7]</t>
  </si>
  <si>
    <t>[-88.2  26.5 168.3]</t>
  </si>
  <si>
    <t>[ 13.4 -49.3 -30.9]</t>
  </si>
  <si>
    <t>[ 19.  -56.4 -36.8]</t>
  </si>
  <si>
    <t>[177.9  19.3   1.5]</t>
  </si>
  <si>
    <t>[21.9 55.6 38.2]</t>
  </si>
  <si>
    <t>[-173.4   40.    19.4]</t>
  </si>
  <si>
    <t>[118.8 -11.9 -48.9]</t>
  </si>
  <si>
    <t>[-174.6  -26.7 -155.8]</t>
  </si>
  <si>
    <t>[146.4 -20.8  40.4]</t>
  </si>
  <si>
    <t>[ 151.2    0.4 -152.3]</t>
  </si>
  <si>
    <t>[ 3.1  4.9 90. ]</t>
  </si>
  <si>
    <t>[-164.1   29.5  174.5]</t>
  </si>
  <si>
    <t>[177.4  16.  -12.7]</t>
  </si>
  <si>
    <t>[  4.5 -33.4 -17.2]</t>
  </si>
  <si>
    <t>[  6.  -38.9 -18.8]</t>
  </si>
  <si>
    <t>[179.5  17.    2.5]</t>
  </si>
  <si>
    <t>[ 7.8 39.5 19.8]</t>
  </si>
  <si>
    <t>[ -13.   -24.6 -103.4]</t>
  </si>
  <si>
    <t>[  57.6   80.7 -101. ]</t>
  </si>
  <si>
    <t>[ -3.4 -15.  -42.2]</t>
  </si>
  <si>
    <t>[-36.6  41.9 128.8]</t>
  </si>
  <si>
    <t>[-178.2  -45.3  179.9]</t>
  </si>
  <si>
    <t>[ -36.8   58.7 -128. ]</t>
  </si>
  <si>
    <t>[163.9 -77.2 -20.7]</t>
  </si>
  <si>
    <t>[170.1 -11.7 154.1]</t>
  </si>
  <si>
    <t>[177.8  36.1  77.8]</t>
  </si>
  <si>
    <t>[ -1.2 -18.3  61.9]</t>
  </si>
  <si>
    <t>[-95.7  29.3 127.6]</t>
  </si>
  <si>
    <t>[-172.2   40.7 -101.2]</t>
  </si>
  <si>
    <t>[131.2 -31.  -60. ]</t>
  </si>
  <si>
    <t>[-18.    1.6 -11.9]</t>
  </si>
  <si>
    <t>[-159.     5.8  128.5]</t>
  </si>
  <si>
    <t>[-151.3   14.7  -50.1]</t>
  </si>
  <si>
    <t>[-164.   -11.7   -2. ]</t>
  </si>
  <si>
    <t>[9.9 9.4 0.4]</t>
  </si>
  <si>
    <t>[ 11.2  23.  -82.5]</t>
  </si>
  <si>
    <t>[-45.6  15.3  77.3]</t>
  </si>
  <si>
    <t>[-112.7   -4.9    1.5]</t>
  </si>
  <si>
    <t>[38.6 19.8 84.3]</t>
  </si>
  <si>
    <t>[ 158.    27.6 -113.2]</t>
  </si>
  <si>
    <t>[-164.6    2.6   77.1]</t>
  </si>
  <si>
    <t>[176.7  14.9 -30.9]</t>
  </si>
  <si>
    <t>[-91.3   4.6 -45.9]</t>
  </si>
  <si>
    <t>[-147.9   22.8  110. ]</t>
  </si>
  <si>
    <t>[160.8  17.3 -88.8]</t>
  </si>
  <si>
    <t>[-14.7  -9.2 -84.8]</t>
  </si>
  <si>
    <t>[-166.2   58.  -122.7]</t>
  </si>
  <si>
    <t>[  3.1 -22.   -4.4]</t>
  </si>
  <si>
    <t>[ -6.4  31.6 174.7]</t>
  </si>
  <si>
    <t>[  2.2 -25.1 -12.2]</t>
  </si>
  <si>
    <t>[  2.9 -29.7 -13.2]</t>
  </si>
  <si>
    <t>[ -17.2  -19.6 -168.6]</t>
  </si>
  <si>
    <t>[ 3.3 25.  12.5]</t>
  </si>
  <si>
    <t>[  8.  -41.5 -23.2]</t>
  </si>
  <si>
    <t>[ 10.7 -46.8 -25.8]</t>
  </si>
  <si>
    <t>[13.7 48.2 28. ]</t>
  </si>
  <si>
    <t>[178.1  17.9   0.5]</t>
  </si>
  <si>
    <t>[-164.6    3.8  112.2]</t>
  </si>
  <si>
    <t>[-27.9  38.8 -94.1]</t>
  </si>
  <si>
    <t>[164.5  40.8  16.4]</t>
  </si>
  <si>
    <t>[-167.6   16.5 -149.7]</t>
  </si>
  <si>
    <t>[12.8 47.  26.8]</t>
  </si>
  <si>
    <t>[10.  41.2 23.9]</t>
  </si>
  <si>
    <t>[-177.    19.7   -0.7]</t>
  </si>
  <si>
    <t>[ 10.8 -48.4 -26.2]</t>
  </si>
  <si>
    <t>[ 21.9 -56.6 -42.1]</t>
  </si>
  <si>
    <t>[ 19.  -33.4 -37.1]</t>
  </si>
  <si>
    <t>[24.9 55.8 43. ]</t>
  </si>
  <si>
    <t>[ -31.9   10.7 -172.6]</t>
  </si>
  <si>
    <t>[22.  55.8 38.1]</t>
  </si>
  <si>
    <t>[15.8 48.9 31.9]</t>
  </si>
  <si>
    <t>[ 19.8 -57.7 -37.4]</t>
  </si>
  <si>
    <t>[-1.77e+02  1.74e+01  1.00e-01]</t>
  </si>
  <si>
    <t>[ 7.1 38.6 19.2]</t>
  </si>
  <si>
    <t>[ 6.  33.3 17.5]</t>
  </si>
  <si>
    <t>[  4.5 -33.5 -17.2]</t>
  </si>
  <si>
    <t>[-13.8 -21.6 171.4]</t>
  </si>
  <si>
    <t>[-170.2   31.7   51.9]</t>
  </si>
  <si>
    <t>[ 46.3 -61.4  65.7]</t>
  </si>
  <si>
    <t>[-159.    -4.9  165.1]</t>
  </si>
  <si>
    <t>[169.9 -40.1  -2.2]</t>
  </si>
  <si>
    <t>Column1</t>
  </si>
  <si>
    <t>rel_pan_raw</t>
  </si>
  <si>
    <t>BRISK</t>
  </si>
  <si>
    <t>[ 4.  29.6 13.4]</t>
  </si>
  <si>
    <t>[-14.8 -21.7 174.7]</t>
  </si>
  <si>
    <t>[  2.2 -25.2 -12.2]</t>
  </si>
  <si>
    <t>[159.7  23.2   3.9]</t>
  </si>
  <si>
    <t>[  7.7  11.8 -84.7]</t>
  </si>
  <si>
    <t>[-11.1   2.5 -91.1]</t>
  </si>
  <si>
    <t>[-21.4  21.1  86.7]</t>
  </si>
  <si>
    <t>[39.9 65.2 58.2]</t>
  </si>
  <si>
    <t>[-177.6   31.6   18.7]</t>
  </si>
  <si>
    <t>[ 30.6 -60.8 -50.6]</t>
  </si>
  <si>
    <t>[-165.7   -1.7   11.5]</t>
  </si>
  <si>
    <t>[-103.5   -1.2   64.8]</t>
  </si>
  <si>
    <t>[-177.2    8.8   -0.8]</t>
  </si>
  <si>
    <t>[ 138.3  -38.7 -167.6]</t>
  </si>
  <si>
    <t>[172.4   8.6 -15.5]</t>
  </si>
  <si>
    <t>[-8.8 35.4 58.1]</t>
  </si>
  <si>
    <t>[ 7.4 21.5 27.4]</t>
  </si>
  <si>
    <t>[ -37.7    5.  -163.6]</t>
  </si>
  <si>
    <t>[ -24.5  -22.1 -173. ]</t>
  </si>
  <si>
    <t>[0.4 8.4 3.9]</t>
  </si>
  <si>
    <t>[-0.  0.  0.]</t>
  </si>
  <si>
    <t>[-157.2  -35.7  -23.3]</t>
  </si>
  <si>
    <t>[ 13.8  37.7 -74.2]</t>
  </si>
  <si>
    <t>[-18.4  17.2 -55.2]</t>
  </si>
  <si>
    <t>[-18.2  13.9 124.9]</t>
  </si>
  <si>
    <t>[-65.8 -76.5 -58.4]</t>
  </si>
  <si>
    <t>[179.2  28.7 -19.5]</t>
  </si>
  <si>
    <t>[-179.5   21.3    8.5]</t>
  </si>
  <si>
    <t>[ 115.5  -57.2 -143. ]</t>
  </si>
  <si>
    <t>[-0.  -0.   0.1]</t>
  </si>
  <si>
    <t>[ -5.4  61.8 176.9]</t>
  </si>
  <si>
    <t>[  9.4   9.  -47.5]</t>
  </si>
  <si>
    <t>[  86.9  -54.6 -173.8]</t>
  </si>
  <si>
    <t>[-16.7  33.4 169. ]</t>
  </si>
  <si>
    <t>[-17.5  -1.5 -11.3]</t>
  </si>
  <si>
    <t>[44.9 32.2 45.8]</t>
  </si>
  <si>
    <t>[-169.2  -28.1  147.4]</t>
  </si>
  <si>
    <t>[ -9.  -19.5  13.2]</t>
  </si>
  <si>
    <t>[ -26.8   44.6 -171.4]</t>
  </si>
  <si>
    <t>[  1.2 -19.9  -8.4]</t>
  </si>
  <si>
    <t>[ 2.  19.8  8.6]</t>
  </si>
  <si>
    <t>[177.5  16.5  -5.9]</t>
  </si>
  <si>
    <t>[ 0.4 10.   4.1]</t>
  </si>
  <si>
    <t>[ -26.2  -22.2 -176.6]</t>
  </si>
  <si>
    <t>[ 0.1 -8.4 -3.8]</t>
  </si>
  <si>
    <t>[-161.9   13.    50. ]</t>
  </si>
  <si>
    <t>[-69.6  30.6  63.6]</t>
  </si>
  <si>
    <t>[-0.5 -5.3  9.9]</t>
  </si>
  <si>
    <t>[-54.3  43.4 169.3]</t>
  </si>
  <si>
    <t>[ 1.7 19.9  8.5]</t>
  </si>
  <si>
    <t>[-12.8 -21.3 176.6]</t>
  </si>
  <si>
    <t>[142.1  12.5 139.2]</t>
  </si>
  <si>
    <t>[-17.5 -21.  108.1]</t>
  </si>
  <si>
    <t>[136.4  -2.1 -86.3]</t>
  </si>
  <si>
    <t>[117.2 -33.   99.8]</t>
  </si>
  <si>
    <t>[ 19.3 -56.9 -37. ]</t>
  </si>
  <si>
    <t>[-179.1   16.9    5.8]</t>
  </si>
  <si>
    <t>[21.7 56.3 38. ]</t>
  </si>
  <si>
    <t>[171.8  40.6 125.2]</t>
  </si>
  <si>
    <t>[ 12.5 -16.9  47.7]</t>
  </si>
  <si>
    <t>[-17.9 -13.5 -63.7]</t>
  </si>
  <si>
    <t>[-30.2  54.9 111. ]</t>
  </si>
  <si>
    <t>[156.2  61.7 117.9]</t>
  </si>
  <si>
    <t>[ -2.8 -18.5 -73.9]</t>
  </si>
  <si>
    <t>[-33.3  -9.1 -98.4]</t>
  </si>
  <si>
    <t>[ 34.1 -10.2  68.9]</t>
  </si>
  <si>
    <t>[  5.9 -38.7 -18.8]</t>
  </si>
  <si>
    <t>[ 5.9 33.2 17.5]</t>
  </si>
  <si>
    <t>[ -21.3  -16.9 -166.8]</t>
  </si>
  <si>
    <t>[ 22.7  -8.7 -33.1]</t>
  </si>
  <si>
    <t>[163.1  13.9  75.5]</t>
  </si>
  <si>
    <t>[ 164.3   19.1 -106.3]</t>
  </si>
  <si>
    <t>[-153.6   15.8   86.9]</t>
  </si>
  <si>
    <t>[ 23.4  27.9 -79.7]</t>
  </si>
  <si>
    <t>[ 82.2  58.4 115.6]</t>
  </si>
  <si>
    <t>[ -2.9   5.7 -76.9]</t>
  </si>
  <si>
    <t>[-12.9   8.4 101.9]</t>
  </si>
  <si>
    <t>[ -30.7   22.6 -127.8]</t>
  </si>
  <si>
    <t>[-165.8  -39.8   71.6]</t>
  </si>
  <si>
    <t>[-23.6 -15.7  37. ]</t>
  </si>
  <si>
    <t>[  -8.    40.1 -139.3]</t>
  </si>
  <si>
    <t>[ -9.6   1.5 100. ]</t>
  </si>
  <si>
    <t>[165.8 -38.2 -71.9]</t>
  </si>
  <si>
    <t>[ 169.2    1.8 -172.2]</t>
  </si>
  <si>
    <t>[178.8  -0.3   8. ]</t>
  </si>
  <si>
    <t>[-161.4  -23.8  -31.3]</t>
  </si>
  <si>
    <t>[-13.8  24.7 -69. ]</t>
  </si>
  <si>
    <t>[ -8.1 -38.6  88.2]</t>
  </si>
  <si>
    <t>[  17.     1.1 -100.5]</t>
  </si>
  <si>
    <t>[-103.3   -6.3  -67.2]</t>
  </si>
  <si>
    <t>[ -2.1  28.  -42.1]</t>
  </si>
  <si>
    <t>[179.5 -21.6 -11. ]</t>
  </si>
  <si>
    <t>[162.5   3.1 171.9]</t>
  </si>
  <si>
    <t>[164.7 -16.9 160.2]</t>
  </si>
  <si>
    <t>[ 19.3 -29.1 101.2]</t>
  </si>
  <si>
    <t>[  -4.7    7.  -155.5]</t>
  </si>
  <si>
    <t>[ 10.2 -19.1  22.9]</t>
  </si>
  <si>
    <t>[141.   59.6 -82. ]</t>
  </si>
  <si>
    <t>[ 25.4 -26.6  53.2]</t>
  </si>
  <si>
    <t>[ 158.2  -15.5 -144.8]</t>
  </si>
  <si>
    <t>[-169.6    5.5   32.3]</t>
  </si>
  <si>
    <t>[  3.  -29.8 -13.2]</t>
  </si>
  <si>
    <t>[ -16.8  -17.  -169. ]</t>
  </si>
  <si>
    <t>[ 10.5 -46.4 -25.7]</t>
  </si>
  <si>
    <t>[ 9.9 41.2 23.8]</t>
  </si>
  <si>
    <t>[ -24.7  -17.8 -164.5]</t>
  </si>
  <si>
    <t>[ 25.4 -48.5  79. ]</t>
  </si>
  <si>
    <t>[-179.     8.2  -36.2]</t>
  </si>
  <si>
    <t>[-147.7   39.8   48.3]</t>
  </si>
  <si>
    <t>[ 58.1 -50.4 -72.2]</t>
  </si>
  <si>
    <t>[12.7 47.3 26.9]</t>
  </si>
  <si>
    <t>[ 9.9 41.3 23.9]</t>
  </si>
  <si>
    <t>[ 11.2 -49.5 -26.8]</t>
  </si>
  <si>
    <t>[-176.9   17.9   -2.4]</t>
  </si>
  <si>
    <t>[ -6.8  18.  -17.9]</t>
  </si>
  <si>
    <t>[167.8  -7.2 -49.5]</t>
  </si>
  <si>
    <t>[159.3 -10.9  50.1]</t>
  </si>
  <si>
    <t>[-172.3   14.1 -129.1]</t>
  </si>
  <si>
    <t>[22.6 56.  38.5]</t>
  </si>
  <si>
    <t>[171.1  21.5  36.5]</t>
  </si>
  <si>
    <t>[ 20.7 -53.9 -37.2]</t>
  </si>
  <si>
    <t>[ 7.6 38.8 19.4]</t>
  </si>
  <si>
    <t>[ 6.  33.3 17.6]</t>
  </si>
  <si>
    <t>[  7.2 -40.2 -19.6]</t>
  </si>
  <si>
    <t>[179.8  17.4  12.5]</t>
  </si>
  <si>
    <t>[ -8.  -40.5 144.3]</t>
  </si>
  <si>
    <t>[173.6  17.7 -14. ]</t>
  </si>
  <si>
    <t>[ 106.6  -62.9 -129.7]</t>
  </si>
  <si>
    <t>[-178.8   28.4   14.4]</t>
  </si>
  <si>
    <t>[24.5  0.1 -1. ]</t>
  </si>
  <si>
    <t>[21.7 -0.2 -0.5]</t>
  </si>
  <si>
    <t>[ 156.9   -0.3 -173.3]</t>
  </si>
  <si>
    <t>[-24.3   0.2   1. ]</t>
  </si>
  <si>
    <t>[-42.9   0.9   1. ]</t>
  </si>
  <si>
    <t>[-37.1   0.8  -0. ]</t>
  </si>
  <si>
    <t>[37.  -0.6 -0.4]</t>
  </si>
  <si>
    <t>[ -17.   -18.3 -170.7]</t>
  </si>
  <si>
    <t>[-56.4 -57.3  35.3]</t>
  </si>
  <si>
    <t>[-34.4 -23.3  40.3]</t>
  </si>
  <si>
    <t>[178.3  28.8 -27.7]</t>
  </si>
  <si>
    <t>[175.2 -34.7 152.5]</t>
  </si>
  <si>
    <t>[-8.6  0.1 -0.5]</t>
  </si>
  <si>
    <t>[-10.6   0.1  -0.2]</t>
  </si>
  <si>
    <t>[10.4  0.   0. ]</t>
  </si>
  <si>
    <t>[ 168.4    1.1 -174.3]</t>
  </si>
  <si>
    <t>[ 9.9 -0.  -0.6]</t>
  </si>
  <si>
    <t>[10.9 -0.1 -0.7]</t>
  </si>
  <si>
    <t>[102.6  -5.  173.3]</t>
  </si>
  <si>
    <t>[-10.2   0.2   0.5]</t>
  </si>
  <si>
    <t>[168.    7.2 -91.7]</t>
  </si>
  <si>
    <t>[ -79.4    2.8 -121.9]</t>
  </si>
  <si>
    <t>[ 2.5 24.1 26.2]</t>
  </si>
  <si>
    <t>[ -42.9   13.6 -169.2]</t>
  </si>
  <si>
    <t>[22.4 -0.2 -1.2]</t>
  </si>
  <si>
    <t>[19.2 -0.1 -0.7]</t>
  </si>
  <si>
    <t>[ 152.9    0.2 -172.3]</t>
  </si>
  <si>
    <t>[-21.    0.2   0.9]</t>
  </si>
  <si>
    <t>[177.9  14.3 148.9]</t>
  </si>
  <si>
    <t>[  29.1  -12.9 -174.7]</t>
  </si>
  <si>
    <t>[-158.4  -19.3  166.3]</t>
  </si>
  <si>
    <t>[-155.7   37.   -13.3]</t>
  </si>
  <si>
    <t>[-21.1   0.4   0.6]</t>
  </si>
  <si>
    <t>[-18.3   0.4  -0.1]</t>
  </si>
  <si>
    <t>[18.3 -0.4 -0.1]</t>
  </si>
  <si>
    <t>[ -18.8  -21.6 -172.6]</t>
  </si>
  <si>
    <t>[-31.5   0.6   0.9]</t>
  </si>
  <si>
    <t>[-27.6   0.6  -0. ]</t>
  </si>
  <si>
    <t>[27.7 -0.6 -0.3]</t>
  </si>
  <si>
    <t>[ -19.9  -30.9 -166.1]</t>
  </si>
  <si>
    <t>&gt; 200 points</t>
  </si>
  <si>
    <t>&gt; 100 angle</t>
  </si>
  <si>
    <t>[25.7  0.2 -1.5]</t>
  </si>
  <si>
    <t>[21.7 -0.1 -0.7]</t>
  </si>
  <si>
    <t>[-24.3   0.5   0.9]</t>
  </si>
  <si>
    <t>[157.3  -0.4 176. ]</t>
  </si>
  <si>
    <t>[-37.    0.8  -0. ]</t>
  </si>
  <si>
    <t>[-43.1   1.    1. ]</t>
  </si>
  <si>
    <t>[-56.6  13.5 165.4]</t>
  </si>
  <si>
    <t>[36.6 -0.3 -0.6]</t>
  </si>
  <si>
    <t>[121.3  51.  -76.8]</t>
  </si>
  <si>
    <t>[ 167.6   11.5 -128.5]</t>
  </si>
  <si>
    <t>[ 160.2   -5.9 -143.7]</t>
  </si>
  <si>
    <t>[169.3  -8.5  35.2]</t>
  </si>
  <si>
    <t>[10.6  0.1  0.3]</t>
  </si>
  <si>
    <t>[ 164.1    2.3 -169.7]</t>
  </si>
  <si>
    <t>[11.  -0.1 -0.7]</t>
  </si>
  <si>
    <t>[144.6  -0.8 177.8]</t>
  </si>
  <si>
    <t>[-10.8   0.1   0.7]</t>
  </si>
  <si>
    <t>[-28.2  -3.3 -37.7]</t>
  </si>
  <si>
    <t>[-147.3  -23.1  116.8]</t>
  </si>
  <si>
    <t>[145.5 -10.7 -73.6]</t>
  </si>
  <si>
    <t>[-177.6  -23.8   95.1]</t>
  </si>
  <si>
    <t>[21.8  0.  -1. ]</t>
  </si>
  <si>
    <t>[19.3 -0.1 -0.6]</t>
  </si>
  <si>
    <t>[-173.1  -40.4  -64.5]</t>
  </si>
  <si>
    <t>[-18.9   1.    0.2]</t>
  </si>
  <si>
    <t>[-58.4  -6.   52.1]</t>
  </si>
  <si>
    <t>[ 37.1 -12.7  91.4]</t>
  </si>
  <si>
    <t>[  6.8  18.1 -22.7]</t>
  </si>
  <si>
    <t>[ 40.  -34.5 151.8]</t>
  </si>
  <si>
    <t>[-21.2   0.4   0.6]</t>
  </si>
  <si>
    <t>[-18.3   0.4  -0. ]</t>
  </si>
  <si>
    <t>[ -13.7  -19.1 -174.5]</t>
  </si>
  <si>
    <t>[-31.8   0.7   0.8]</t>
  </si>
  <si>
    <t>[27.7 -0.5 -0.2]</t>
  </si>
  <si>
    <t>[ -10.3  -16.4 -174.4]</t>
  </si>
  <si>
    <t>[14.9 36.5 41.4]</t>
  </si>
  <si>
    <t>[11.8 30.6 38.1]</t>
  </si>
  <si>
    <t>[-175.7   22.6   21.8]</t>
  </si>
  <si>
    <t>[ 13.8 -36.2 -41. ]</t>
  </si>
  <si>
    <t>[  1.2 -12.9 -13.7]</t>
  </si>
  <si>
    <t>[  1.7 -15.7 -14.7]</t>
  </si>
  <si>
    <t>[ 1.9 12.8 13.9]</t>
  </si>
  <si>
    <t>[ -30.8  -18.  -164.5]</t>
  </si>
  <si>
    <t>[  5.9 -25.3 -29.1]</t>
  </si>
  <si>
    <t>[  8.4 -30.1 -31.4]</t>
  </si>
  <si>
    <t>[ -17.5  -12.  -153.1]</t>
  </si>
  <si>
    <t>[ 7.6 24.9 29.9]</t>
  </si>
  <si>
    <t>[ 9.4 30.2 31.3]</t>
  </si>
  <si>
    <t>[ 7.5 25.2 29.3]</t>
  </si>
  <si>
    <t>[-176.7   21.5   29.4]</t>
  </si>
  <si>
    <t>[  8.8 -29.9 -31.1]</t>
  </si>
  <si>
    <t>[ 39.8 -45.  -85. ]</t>
  </si>
  <si>
    <t>[ 49.5 -46.5 -93.5]</t>
  </si>
  <si>
    <t>[42.1 42.9 85.3]</t>
  </si>
  <si>
    <t>[ -16.8   -2.8 -118.4]</t>
  </si>
  <si>
    <t>[23.  39.9 52.6]</t>
  </si>
  <si>
    <t>[17.5 35.3 48.5]</t>
  </si>
  <si>
    <t>[-176.    19.7   14.1]</t>
  </si>
  <si>
    <t>[ 21.1 -42.4 -52.5]</t>
  </si>
  <si>
    <t>[ 22.  -40.4 -58.9]</t>
  </si>
  <si>
    <t>[ 29.  -45.1 -65. ]</t>
  </si>
  <si>
    <t>[24.4 39.3 59.6]</t>
  </si>
  <si>
    <t>[ -32.8    2.  -143.3]</t>
  </si>
  <si>
    <t>[117.7  49.1  94.5]</t>
  </si>
  <si>
    <t>[ -2.3  18.3 159.5]</t>
  </si>
  <si>
    <t>[-178.7   -1.2   -7.1]</t>
  </si>
  <si>
    <t>[ 56.2 -52.2 -99.5]</t>
  </si>
  <si>
    <t>[ 15.2 -36.1 -47.6]</t>
  </si>
  <si>
    <t>[ 19.1 -41.  -51.5]</t>
  </si>
  <si>
    <t>[17.4 35.3 48. ]</t>
  </si>
  <si>
    <t>[ -32.1  -10.1 -144.4]</t>
  </si>
  <si>
    <t>[ 2.2 16.  14.5]</t>
  </si>
  <si>
    <t>[ 2.  13.1 13.8]</t>
  </si>
  <si>
    <t>[  2.1 -16.5 -14.5]</t>
  </si>
  <si>
    <t>[-178.    16.1   16.8]</t>
  </si>
  <si>
    <t>[ 30.4 -43.3 -71.4]</t>
  </si>
  <si>
    <t>[ 38.5 -46.  -78.4]</t>
  </si>
  <si>
    <t>[ -15.5   -6.2 -123.8]</t>
  </si>
  <si>
    <t>[33.5 41.4 73.3]</t>
  </si>
  <si>
    <t>[0.7 8.1 7. ]</t>
  </si>
  <si>
    <t>[0.6 6.7 6.8]</t>
  </si>
  <si>
    <t>[ 0.8 -7.9 -7.1]</t>
  </si>
  <si>
    <t>[-176.5   12.5   53.3]</t>
  </si>
  <si>
    <t>[  38.9   77.7 -116. ]</t>
  </si>
  <si>
    <t>[-162.   -23.   -75.4]</t>
  </si>
  <si>
    <t>[-28.6 -27.4 149. ]</t>
  </si>
  <si>
    <t>[ 39.2 -37.9 -71. ]</t>
  </si>
  <si>
    <t>[ 5.3 23.5 22.5]</t>
  </si>
  <si>
    <t>[ 4.3 19.3 21.2]</t>
  </si>
  <si>
    <t>[  5.3 -23.2 -22.6]</t>
  </si>
  <si>
    <t>[-176.9   19.7   37.6]</t>
  </si>
  <si>
    <t>[12.8 11.7 63.8]</t>
  </si>
  <si>
    <t>[ 43.9 -31.2 112.8]</t>
  </si>
  <si>
    <t>[  33.3    2.  -123.9]</t>
  </si>
  <si>
    <t>[-32.1  -9.4  60.9]</t>
  </si>
  <si>
    <t>[29.6 44.7 65.4]</t>
  </si>
  <si>
    <t>[24.3 39.3 59.1]</t>
  </si>
  <si>
    <t>[ 177.3   15.5 -170.2]</t>
  </si>
  <si>
    <t>[145.3 -36.7  16.5]</t>
  </si>
  <si>
    <t>[  9.9 -31.  -37.9]</t>
  </si>
  <si>
    <t>[ 13.4 -36.4 -41.1]</t>
  </si>
  <si>
    <t>[10.8 32.7 39.2]</t>
  </si>
  <si>
    <t>[-99.2  34.5 142.6]</t>
  </si>
  <si>
    <t>[  3.1 -19.3 -21.2]</t>
  </si>
  <si>
    <t>[  4.7 -23.1 -22.6]</t>
  </si>
  <si>
    <t>[ 4.3 22.5 22.6]</t>
  </si>
  <si>
    <t>[-171.2   26.5   33.6]</t>
  </si>
  <si>
    <t>[ 0.2 -6.4 -6.8]</t>
  </si>
  <si>
    <t>[ 0.5 -7.5 -7.2]</t>
  </si>
  <si>
    <t>[ -22.9   -8.4 -172.7]</t>
  </si>
  <si>
    <t>[0.6 6.4 6.9]</t>
  </si>
  <si>
    <t>Legend</t>
  </si>
  <si>
    <t>Time</t>
  </si>
  <si>
    <t>[15.1 36.4 41.5]</t>
  </si>
  <si>
    <t>[-59.7  54.  115.4]</t>
  </si>
  <si>
    <t>[  9.2 -16.4 -34.3]</t>
  </si>
  <si>
    <t>[  1.2 -12.9 -13.8]</t>
  </si>
  <si>
    <t>[  2.  -15.4 -14.7]</t>
  </si>
  <si>
    <t>[-114.1   47.8  113.8]</t>
  </si>
  <si>
    <t>[ 1.2 14.3 14.5]</t>
  </si>
  <si>
    <t>[ 6.6 26.8 30.2]</t>
  </si>
  <si>
    <t>[-84.9  40.  151. ]</t>
  </si>
  <si>
    <t>[ 9.1 30.4 31.3]</t>
  </si>
  <si>
    <t>[ 7.5 25.2 29.2]</t>
  </si>
  <si>
    <t>[  9.5 -30.8 -31.7]</t>
  </si>
  <si>
    <t>[-177.3   20.3   29.2]</t>
  </si>
  <si>
    <t>[ 40.1 -44.8 -85.1]</t>
  </si>
  <si>
    <t>[ 46.8 -46.1 -91.6]</t>
  </si>
  <si>
    <t>[42.9 42.5 86.8]</t>
  </si>
  <si>
    <t>[  23.4   21.4 -103.8]</t>
  </si>
  <si>
    <t>[21.9 40.4 52.5]</t>
  </si>
  <si>
    <t>[17.4 35.4 48.2]</t>
  </si>
  <si>
    <t>[ 15.4 -35.6 -49.9]</t>
  </si>
  <si>
    <t>[ 23.4 -41.1 125.2]</t>
  </si>
  <si>
    <t>[ 28.4 -45.2 -64.8]</t>
  </si>
  <si>
    <t>[ 93.2  59.3 -64.7]</t>
  </si>
  <si>
    <t>[26.5 40.1 61.3]</t>
  </si>
  <si>
    <t>[-165.6  -20.9  -16.2]</t>
  </si>
  <si>
    <t>[ 172.7   22.6 -141.3]</t>
  </si>
  <si>
    <t>[ 38.1 -43.5 -85.5]</t>
  </si>
  <si>
    <t>[-137.3   46.2   14.6]</t>
  </si>
  <si>
    <t>[ 15.2 -36.1 -47.7]</t>
  </si>
  <si>
    <t>[ 19.9 -41.2 -52.1]</t>
  </si>
  <si>
    <t>[17.2 35.5 48.2]</t>
  </si>
  <si>
    <t>[ -47.3    3.9 -156.8]</t>
  </si>
  <si>
    <t>[-16.4  -0.8 168.1]</t>
  </si>
  <si>
    <t>[  1.3 -13.3 -14.1]</t>
  </si>
  <si>
    <t>[ 30.4 -43.4 -71.4]</t>
  </si>
  <si>
    <t>[ 39.8 -46.6 -79.4]</t>
  </si>
  <si>
    <t>[34.9 43.9 75.9]</t>
  </si>
  <si>
    <t>[-113.8   67.8  112.5]</t>
  </si>
  <si>
    <t>[0.5 8.1 7. ]</t>
  </si>
  <si>
    <t>[ 0.1 -6.7 -6.8]</t>
  </si>
  <si>
    <t>[-12.7  -2.8 174.3]</t>
  </si>
  <si>
    <t>[ 49.7 -44.9 -99.8]</t>
  </si>
  <si>
    <t>[  67.1  -47.4 -113.8]</t>
  </si>
  <si>
    <t>[142.7  32.6 -16.6]</t>
  </si>
  <si>
    <t>[ 54.1  42.4 101.7]</t>
  </si>
  <si>
    <t>[ 5.2 23.7 22.5]</t>
  </si>
  <si>
    <t>[  5.4 -23.4 -22.7]</t>
  </si>
  <si>
    <t>[-176.2   20.9   37.8]</t>
  </si>
  <si>
    <t>[37.9 47.  78.9]</t>
  </si>
  <si>
    <t>[32.4 42.1 71.5]</t>
  </si>
  <si>
    <t>[ 85.2 -70.   59. ]</t>
  </si>
  <si>
    <t>[ 30.7 -43.2 -73.4]</t>
  </si>
  <si>
    <t>[30.9 44.8 65.7]</t>
  </si>
  <si>
    <t>[24.5 39.2 59.4]</t>
  </si>
  <si>
    <t>[ 44.9 -55.4 -76.7]</t>
  </si>
  <si>
    <t>[-179.3   10.2    6.5]</t>
  </si>
  <si>
    <t>[  9.9 -31.  -37.8]</t>
  </si>
  <si>
    <t>[ 13.7 -36.1 -41.3]</t>
  </si>
  <si>
    <t>[-96.2  34.5 145.7]</t>
  </si>
  <si>
    <t>[10.8 32.6 39.2]</t>
  </si>
  <si>
    <t>[  3.1 -19.3 -21.1]</t>
  </si>
  <si>
    <t>[  4.6 -23.  -22.6]</t>
  </si>
  <si>
    <t>[ 4.  19.6 22. ]</t>
  </si>
  <si>
    <t>[-105.3   44.5  127. ]</t>
  </si>
  <si>
    <t>[ 0.5 -7.6 -7.2]</t>
  </si>
  <si>
    <t>[-177.    20.    17.6]</t>
  </si>
  <si>
    <t>[0.5 7.6 7.2]</t>
  </si>
  <si>
    <t>[-27.9   0.1  -0.5]</t>
  </si>
  <si>
    <t>[-31.6   0.1   0.4]</t>
  </si>
  <si>
    <t>[ 160.     0.7 -178.7]</t>
  </si>
  <si>
    <t>[31.8  0.1 -0.5]</t>
  </si>
  <si>
    <t>[-37.3   0.6   0.1]</t>
  </si>
  <si>
    <t>[-42.8   0.7   0.6]</t>
  </si>
  <si>
    <t>[ -27.1  -22.5 -165.9]</t>
  </si>
  <si>
    <t>[37.2 -0.8 -0.6]</t>
  </si>
  <si>
    <t>[30.7 -0.7 -0.8]</t>
  </si>
  <si>
    <t>[27.8 -0.6 -0.1]</t>
  </si>
  <si>
    <t>[-28.3 -16.6 179.8]</t>
  </si>
  <si>
    <t>[-27.7   0.5  -0.3]</t>
  </si>
  <si>
    <t>[38.2 -0.6 -0.4]</t>
  </si>
  <si>
    <t>[36.4 -0.7 -0.2]</t>
  </si>
  <si>
    <t>[ -43.   -62.  -176.7]</t>
  </si>
  <si>
    <t>[-37.1   0.9  -0.2]</t>
  </si>
  <si>
    <t>[ 9.2 -0.4  0.2]</t>
  </si>
  <si>
    <t>[10.2 -0.6 -0.2]</t>
  </si>
  <si>
    <t>[-9.2  0.3 -0.2]</t>
  </si>
  <si>
    <t>[-32.5   2.2 179.3]</t>
  </si>
  <si>
    <t>[-18.6   0.1  -0.3]</t>
  </si>
  <si>
    <t>[-21.2   0.    0.3]</t>
  </si>
  <si>
    <t>[18.6 -0.2  0.2]</t>
  </si>
  <si>
    <t>[ -21.1  -15.8 -174. ]</t>
  </si>
  <si>
    <t>[171.9  25.7 164.6]</t>
  </si>
  <si>
    <t>[  41.3  -13.1 -146.8]</t>
  </si>
  <si>
    <t>[ 8.8 19.9 13.3]</t>
  </si>
  <si>
    <t>[  12.1  -40.6 -167.4]</t>
  </si>
  <si>
    <t>[-9.3  0.1 -0.1]</t>
  </si>
  <si>
    <t>[-10.7   0.    0.2]</t>
  </si>
  <si>
    <t>[10.5  0.1 -0.3]</t>
  </si>
  <si>
    <t>[ 161.7    1.3 -174.9]</t>
  </si>
  <si>
    <t>[18.5 -0.5  0. ]</t>
  </si>
  <si>
    <t>[20.3 -0.7 -0.6]</t>
  </si>
  <si>
    <t>[157.1  -1.7 148.1]</t>
  </si>
  <si>
    <t>[-20.8   1.1   0.3]</t>
  </si>
  <si>
    <t>[-27.8   0.1  -0.5]</t>
  </si>
  <si>
    <t>[-31.4   0.1   0.5]</t>
  </si>
  <si>
    <t>[28.  -0.5  0.2]</t>
  </si>
  <si>
    <t>[ -19.9  -24.1 -168.8]</t>
  </si>
  <si>
    <t>[-36.8   1.4   0.5]</t>
  </si>
  <si>
    <t>[-38.5   0.8   2.1]</t>
  </si>
  <si>
    <t>[ -19.2  -57.9 -145.8]</t>
  </si>
  <si>
    <t>[38.5 -1.9 -0.4]</t>
  </si>
  <si>
    <t>[27.7 -0.7 -0.1]</t>
  </si>
  <si>
    <t>[30.2 -0.7 -1. ]</t>
  </si>
  <si>
    <t>[ -72.8  -61.9 -152.6]</t>
  </si>
  <si>
    <t>[-27.5   0.9  -0.4]</t>
  </si>
  <si>
    <t>[87.1  4.  -4.8]</t>
  </si>
  <si>
    <t>[37.3 -0.6 -0.3]</t>
  </si>
  <si>
    <t>[  14.5   38.3 -160.7]</t>
  </si>
  <si>
    <t>[-37.4   0.4  -0. ]</t>
  </si>
  <si>
    <t>[ 9.2 -0.3  0. ]</t>
  </si>
  <si>
    <t>[10.2 -0.7 -0.2]</t>
  </si>
  <si>
    <t>[ 52.6 -47.4 150.8]</t>
  </si>
  <si>
    <t>[-9.3  0.4  0.1]</t>
  </si>
  <si>
    <t>[-18.6   0.1  -0.3]</t>
  </si>
  <si>
    <t>[-21.1   0.    0.4]</t>
  </si>
  <si>
    <t>[18.6 -0.1  0.4]</t>
  </si>
  <si>
    <t>[ -19.7   -6.7 -177.3]</t>
  </si>
  <si>
    <t>[  -5.7    6.  -134.3]</t>
  </si>
  <si>
    <t>[ 142.3  -13.7 -149.5]</t>
  </si>
  <si>
    <t>[-24.4   3.1 -88.7]</t>
  </si>
  <si>
    <t>[ 7.4  6.  93.9]</t>
  </si>
  <si>
    <t>[-9.3  0.1 -0.1]</t>
  </si>
  <si>
    <t>[-10.7   0.    0.2]</t>
  </si>
  <si>
    <t>[ 165.7    0.5 -177.9]</t>
  </si>
  <si>
    <t>[10.7  0.  -0.3]</t>
  </si>
  <si>
    <t>[20.7 -0.7 -0.6]</t>
  </si>
  <si>
    <t>[18.5 -0.5 -0. ]</t>
  </si>
  <si>
    <t>[-18.5   0.5  -0.2]</t>
  </si>
  <si>
    <t>[ -4.2 -29.3 176.1]</t>
  </si>
  <si>
    <t>[28.3 26.7 91.9]</t>
  </si>
  <si>
    <t>[23.5 21.9 87.8]</t>
  </si>
  <si>
    <t>[ 21.2 -23.5 -86.5]</t>
  </si>
  <si>
    <t>[ -87.3  -57.3 -179.9]</t>
  </si>
  <si>
    <t>[ 6.2 17.4 37.9]</t>
  </si>
  <si>
    <t>[ 5.5 14.  36.6]</t>
  </si>
  <si>
    <t>[  6.2 -17.5 -37.9]</t>
  </si>
  <si>
    <t>[-171.9   19.9   37.3]</t>
  </si>
  <si>
    <t>[-30.2 -51.9  43.4]</t>
  </si>
  <si>
    <t>[171.5  46.5  82.5]</t>
  </si>
  <si>
    <t>[-171.7   22.8   95.2]</t>
  </si>
  <si>
    <t>[124.1  -6.1 -95.5]</t>
  </si>
  <si>
    <t>[ 9.6 20.4 48.1]</t>
  </si>
  <si>
    <t>[ 8.3 16.7 46.3]</t>
  </si>
  <si>
    <t>[  6.4 -17.4 -46.2]</t>
  </si>
  <si>
    <t>[-23.1 -25.2 144.8]</t>
  </si>
  <si>
    <t>[18.  25.4 69.5]</t>
  </si>
  <si>
    <t>[15.3 20.6 66.7]</t>
  </si>
  <si>
    <t>[-18.7 -19.5 125.1]</t>
  </si>
  <si>
    <t>[ 12.8 -22.2 -66.4]</t>
  </si>
  <si>
    <t>[22.6 26.4 80.5]</t>
  </si>
  <si>
    <t>[19.3 21.5 77.2]</t>
  </si>
  <si>
    <t>[ 17.6 -25.5 -77.4]</t>
  </si>
  <si>
    <t>[-57.1  49.1  80.4]</t>
  </si>
  <si>
    <t>[  43.5  -14.1 -141.8]</t>
  </si>
  <si>
    <t>[  40.3  -17.6 -141.3]</t>
  </si>
  <si>
    <t>[-0.8 24.1 -8.5]</t>
  </si>
  <si>
    <t>[ 39.4 -31.5 168.5]</t>
  </si>
  <si>
    <t>[-133.7  -28.2    3.3]</t>
  </si>
  <si>
    <t>[ 15.3  31.1 -24.1]</t>
  </si>
  <si>
    <t>[ 32.6 -65.  -86.6]</t>
  </si>
  <si>
    <t>[-32.4 -24.2 144.3]</t>
  </si>
  <si>
    <t>[ 0. -0. -0.]</t>
  </si>
  <si>
    <t>[ 0. -0.  0.]</t>
  </si>
  <si>
    <t>[168.8  39.  148.2]</t>
  </si>
  <si>
    <t>[  44.9  -10.4 -161.3]</t>
  </si>
  <si>
    <t>[ 45.4   5.9 160. ]</t>
  </si>
  <si>
    <t>[-20.4  42.7 -51.4]</t>
  </si>
  <si>
    <t>[  9.6 -20.3 -56.5]</t>
  </si>
  <si>
    <t>[  8.9 -29.9 -58.3]</t>
  </si>
  <si>
    <t>[-169.4    9.7   52.1]</t>
  </si>
  <si>
    <t>[12.7 24.  59.2]</t>
  </si>
  <si>
    <t>[ 1.6  9.2 18.5]</t>
  </si>
  <si>
    <t>[ 1.6  7.4 17.9]</t>
  </si>
  <si>
    <t>[-176.2   21.7    5.5]</t>
  </si>
  <si>
    <t>[  1.1  -9.4 -18.4]</t>
  </si>
  <si>
    <t>[135.  -23.1  70.7]</t>
  </si>
  <si>
    <t>[  24.1   23.7 -102.2]</t>
  </si>
  <si>
    <t>[-47.   27.1 -32.2]</t>
  </si>
  <si>
    <t>[  4.7 -16.3 153.5]</t>
  </si>
  <si>
    <t>[ 3.3 10.8 27.1]</t>
  </si>
  <si>
    <t>[ 3.5 13.6 28.1]</t>
  </si>
  <si>
    <t>[  2.  -11.1 -27. ]</t>
  </si>
  <si>
    <t>[-27.5 -26.  162.7]</t>
  </si>
  <si>
    <t>[ 24.8 -23.   86. ]</t>
  </si>
  <si>
    <t>[179.9  29.  -84.1]</t>
  </si>
  <si>
    <t>[168.1 -16.5  28.8]</t>
  </si>
  <si>
    <t>[ 114.6  -83.8 -101.3]</t>
  </si>
  <si>
    <t>[ 33.8  28.6 104. ]</t>
  </si>
  <si>
    <t>[27.9 21.3 98.8]</t>
  </si>
  <si>
    <t>[ 6.8 56.1 73.5]</t>
  </si>
  <si>
    <t>[ 25.3 -24.  -99.8]</t>
  </si>
  <si>
    <t>[47.8 22.7 19.6]</t>
  </si>
  <si>
    <t>[-157.9   -8.6  -45.8]</t>
  </si>
  <si>
    <t>[  2.5  48.8 -35.6]</t>
  </si>
  <si>
    <t>[-143.    77.     1.8]</t>
  </si>
  <si>
    <t>[151.4  29.3   2.1]</t>
  </si>
  <si>
    <t>[ 154.1   20.6 -146.9]</t>
  </si>
  <si>
    <t>[-21.1   5.7 142.9]</t>
  </si>
  <si>
    <t>[  1.5 -55.7 -48.3]</t>
  </si>
  <si>
    <t>[  24.2  -42.1 -116.5]</t>
  </si>
  <si>
    <t>[-167.9   11.   -41.8]</t>
  </si>
  <si>
    <t>[-10.4 -27.3  19.5]</t>
  </si>
  <si>
    <t>[-100.4  -87.6  -72. ]</t>
  </si>
  <si>
    <t>[13.  23.7 58.5]</t>
  </si>
  <si>
    <t>[11.6 18.9 56.4]</t>
  </si>
  <si>
    <t>[-17.7 -14.7 132. ]</t>
  </si>
  <si>
    <t>[  9.3 -20.1 -56.2]</t>
  </si>
  <si>
    <t>[-25.  -64.2 152. ]</t>
  </si>
  <si>
    <t>[162.6  -5.8 154. ]</t>
  </si>
  <si>
    <t>[  94.3  -64.4 -126.6]</t>
  </si>
  <si>
    <t>[ -64.3  -56.2 -151.2]</t>
  </si>
  <si>
    <t>[-106.4  -62.7 -173.9]</t>
  </si>
  <si>
    <t>[-23.6  10.7 -31.8]</t>
  </si>
  <si>
    <t>[-172.5  -27.9  143.6]</t>
  </si>
  <si>
    <t>[ -46.9  -80.3 -157.1]</t>
  </si>
  <si>
    <t>[ 6.4 15.4 -3.2]</t>
  </si>
  <si>
    <t>[127.9 -25.7  65.8]</t>
  </si>
  <si>
    <t>[ -18.8   56.1 -155.4]</t>
  </si>
  <si>
    <t>[-7.9 -5.5 30.1]</t>
  </si>
  <si>
    <t>[0.4 4.6 9.2]</t>
  </si>
  <si>
    <t>[0.5 3.8 8.9]</t>
  </si>
  <si>
    <t>[ 0.1 -3.8 -9. ]</t>
  </si>
  <si>
    <t>[-27.3  -3.5 172.8]</t>
  </si>
  <si>
    <t>[ 31.9  20.  109.6]</t>
  </si>
  <si>
    <t>[ 33.3  26.6 112.4]</t>
  </si>
  <si>
    <t>[  28.6   -9.2 -106.3]</t>
  </si>
  <si>
    <t>[-149.3   32.5  -96.5]</t>
  </si>
  <si>
    <t>[ 58.8 -68.4 108.9]</t>
  </si>
  <si>
    <t>[176.   43.3  38.3]</t>
  </si>
  <si>
    <t>[-151.    -9.6   94.8]</t>
  </si>
  <si>
    <t>[-135.9   30.1  -82.3]</t>
  </si>
  <si>
    <t>[-137.9  -43.5  163.4]</t>
  </si>
  <si>
    <t>[ -3.3  12.  -90.2]</t>
  </si>
  <si>
    <t>[  9.6  30.6 -51.7]</t>
  </si>
  <si>
    <t>[-89.8  67.2  42.1]</t>
  </si>
  <si>
    <t>[-0.   0.   0.2]</t>
  </si>
  <si>
    <t>[ 60.6 -61.5 141.9]</t>
  </si>
  <si>
    <t>[ 9.3 -0.1 -0.1]</t>
  </si>
  <si>
    <t>[10.5  0.1 -0.4]</t>
  </si>
  <si>
    <t>[-9.3  0.1  0.1]</t>
  </si>
  <si>
    <t>[ -16.9  -26.9 -178.1]</t>
  </si>
  <si>
    <t>[30.9  0.1 -0.7]</t>
  </si>
  <si>
    <t>[27.9 -0.4 -0. ]</t>
  </si>
  <si>
    <t>[  16.    54.2 -156.7]</t>
  </si>
  <si>
    <t>[-28.1  -0.3  -0. ]</t>
  </si>
  <si>
    <t>[   6.2    6.8 -117.4]</t>
  </si>
  <si>
    <t>[-90.8 -52.4  77.7]</t>
  </si>
  <si>
    <t>[141.2  48.9 126.6]</t>
  </si>
  <si>
    <t>[-171.4   37.9  -19.7]</t>
  </si>
  <si>
    <t>[-20.5   0.2   0.4]</t>
  </si>
  <si>
    <t>[-17.9   0.3  -0.2]</t>
  </si>
  <si>
    <t>[17.9 -0.3  0.1]</t>
  </si>
  <si>
    <t>[ -27.5  -34.9 -164.8]</t>
  </si>
  <si>
    <t>[21.5  0.1 -0.6]</t>
  </si>
  <si>
    <t>[18.6 -0.2 -0. ]</t>
  </si>
  <si>
    <t>[ -1.5 -52.4 171.5]</t>
  </si>
  <si>
    <t>[-18.6   0.3  -0.1]</t>
  </si>
  <si>
    <t>[106.6 -48.1 135.3]</t>
  </si>
  <si>
    <t>[-167.7   15.5 -172.1]</t>
  </si>
  <si>
    <t>[-33.2  21.2 159.1]</t>
  </si>
  <si>
    <t>[  3.7 -23.6 -21.8]</t>
  </si>
  <si>
    <t>[ 172.6  -24.6 -157.7]</t>
  </si>
  <si>
    <t>[ -7.3  31.7 101. ]</t>
  </si>
  <si>
    <t>[-174.6    4.7 -137.2]</t>
  </si>
  <si>
    <t>[161.3 -43.5  51.7]</t>
  </si>
  <si>
    <t>[35.1 23.  70. ]</t>
  </si>
  <si>
    <t>[-159.5    1.7   28.1]</t>
  </si>
  <si>
    <t>[ 31.8 -28.3 -93.5]</t>
  </si>
  <si>
    <t>[-139.3  -41.6 -108.8]</t>
  </si>
  <si>
    <t>[ 157.9    7.3 -151.2]</t>
  </si>
  <si>
    <t>[-51.2  -5.1 173. ]</t>
  </si>
  <si>
    <t>[ 69.9  72.5 131.9]</t>
  </si>
  <si>
    <t>[-124.9   67.4  116.2]</t>
  </si>
  <si>
    <t>[ 80.1  68.7 -63.2]</t>
  </si>
  <si>
    <t>[-12.5 -12.3 -30.7]</t>
  </si>
  <si>
    <t>[-11.4 -44.8 -28.5]</t>
  </si>
  <si>
    <t>[135.3 -68.5  10.1]</t>
  </si>
  <si>
    <t>[ 3.9 13.7 25.6]</t>
  </si>
  <si>
    <t>[ 4.3 16.8 26.6]</t>
  </si>
  <si>
    <t>[  2.4 -14.  -25.6]</t>
  </si>
  <si>
    <t>[-20.6 -19.7 161.2]</t>
  </si>
  <si>
    <t>[28.6 34.5 81.3]</t>
  </si>
  <si>
    <t>[24.5 27.8 76.1]</t>
  </si>
  <si>
    <t>[ 21.4 -30.3 -75.1]</t>
  </si>
  <si>
    <t>[-33.3 -30.4 134.2]</t>
  </si>
  <si>
    <t>[22.6 31.9 68.8]</t>
  </si>
  <si>
    <t>[19.2 26.5 65. ]</t>
  </si>
  <si>
    <t>[ 16.2 -28.4 -64.4]</t>
  </si>
  <si>
    <t>[-25.2 -24.  134.5]</t>
  </si>
  <si>
    <t>[ 7.7 21.5 36.2]</t>
  </si>
  <si>
    <t>[ 6.7 17.8 34.7]</t>
  </si>
  <si>
    <t>[  6.  -21.8 -35.8]</t>
  </si>
  <si>
    <t>[-169.2   32.    10.1]</t>
  </si>
  <si>
    <t>[ 2.  11.4 17.5]</t>
  </si>
  <si>
    <t>[ 1.9  9.4 16.9]</t>
  </si>
  <si>
    <t>[  0.9  -9.5 -16.8]</t>
  </si>
  <si>
    <t>[-24.9 -11.4 168. ]</t>
  </si>
  <si>
    <t>[37.8 34.4 94.3]</t>
  </si>
  <si>
    <t>[30.1 28.3 87.4]</t>
  </si>
  <si>
    <t>[ 27.  -30.8 -85.7]</t>
  </si>
  <si>
    <t>[-66.8 -56.3 168.4]</t>
  </si>
  <si>
    <t>[ -6.7  34.1 -91.5]</t>
  </si>
  <si>
    <t>[102.8 -12.3 -66.4]</t>
  </si>
  <si>
    <t>[-160.8    5.8  104.2]</t>
  </si>
  <si>
    <t>[149.2  36.1 -95.4]</t>
  </si>
  <si>
    <t>[16.8 29.5 57.4]</t>
  </si>
  <si>
    <t>[14.4 24.3 54.5]</t>
  </si>
  <si>
    <t>[-16.3 -15.9 135.9]</t>
  </si>
  <si>
    <t>[ 11.5 -25.7 -54.2]</t>
  </si>
  <si>
    <t>[  -5.9   14.2 -115.8]</t>
  </si>
  <si>
    <t>[167.9 -64.6 164.8]</t>
  </si>
  <si>
    <t>[159.6  45.2 118.2]</t>
  </si>
  <si>
    <t>[-152.6   24.4  -32.9]</t>
  </si>
  <si>
    <t>[-43.1   0.1 -33. ]</t>
  </si>
  <si>
    <t>[159.4  20.6 -48.7]</t>
  </si>
  <si>
    <t>[ -23.5  -19.9 -179.6]</t>
  </si>
  <si>
    <t>[ 11.4 -11.9  -9.4]</t>
  </si>
  <si>
    <t>[177.4   0.5 147.7]</t>
  </si>
  <si>
    <t>[  40.7   51.3 -118.7]</t>
  </si>
  <si>
    <t>[ 11.9  -8.5 -77. ]</t>
  </si>
  <si>
    <t>[ 68.5 -42.1  75.9]</t>
  </si>
  <si>
    <t>[172.3  43.3 179.6]</t>
  </si>
  <si>
    <t>[126.9 -44.8  86. ]</t>
  </si>
  <si>
    <t>[171.1  39.7  33.3]</t>
  </si>
  <si>
    <t>[ 163.7  -16.5 -148.4]</t>
  </si>
  <si>
    <t>[-46.7   6.6 -84.8]</t>
  </si>
  <si>
    <t>[132.8   5.2 -47.3]</t>
  </si>
  <si>
    <t>[ -13.2  -57.2 -139.9]</t>
  </si>
  <si>
    <t>[-3.2  7.5 35.2]</t>
  </si>
  <si>
    <t>[  25.7   43.4 -109.8]</t>
  </si>
  <si>
    <t>[-148.9  -37.2   -6.6]</t>
  </si>
  <si>
    <t>[140.2  12.3 105.5]</t>
  </si>
  <si>
    <t>[-175.1  -29.1  -81.9]</t>
  </si>
  <si>
    <t>[0.6 5.7 8.6]</t>
  </si>
  <si>
    <t>[0.6 4.7 8.4]</t>
  </si>
  <si>
    <t>[ 0.1 -4.8 -8.3]</t>
  </si>
  <si>
    <t>[-24.3 -28.4 178.9]</t>
  </si>
  <si>
    <t>[  1.   -9.5 -16.9]</t>
  </si>
  <si>
    <t>[  1.7 -11.4 -17.5]</t>
  </si>
  <si>
    <t>[-177.2   23.7   20.3]</t>
  </si>
  <si>
    <t>[ 2.  11.2 17.6]</t>
  </si>
  <si>
    <t>[ 30.7 -27.8  90.7]</t>
  </si>
  <si>
    <t>[ 46.2  24.3 120.2]</t>
  </si>
  <si>
    <t>[170.1   3.2  70.9]</t>
  </si>
  <si>
    <t>[-137.9   21.3  -97.2]</t>
  </si>
  <si>
    <t>[ 153.5    9.4 -172.3]</t>
  </si>
  <si>
    <t>[ -26.   -26.6 -145. ]</t>
  </si>
  <si>
    <t>[143.8 -12.3  68.7]</t>
  </si>
  <si>
    <t>[-173.4   23.4 -106.7]</t>
  </si>
  <si>
    <t>[12.  25.9 46.6]</t>
  </si>
  <si>
    <t>[10.1 21.3 44.3]</t>
  </si>
  <si>
    <t>[-14.9 -15.1 143.2]</t>
  </si>
  <si>
    <t>[  7.7 -22.3 -44.2]</t>
  </si>
  <si>
    <t>[  4.7 -18.3 -34.5]</t>
  </si>
  <si>
    <t>[  6.8 -21.9 -36.2]</t>
  </si>
  <si>
    <t>[-166.9   50.1   46.2]</t>
  </si>
  <si>
    <t>[ 7.  20.2 35.9]</t>
  </si>
  <si>
    <t>[43.2 51.3 78.5]</t>
  </si>
  <si>
    <t>[34.3 46.8 69.8]</t>
  </si>
  <si>
    <t>[ 43.6 -51.8 -79.1]</t>
  </si>
  <si>
    <t>[-175.    18.5   10.7]</t>
  </si>
  <si>
    <t>[-27.8 -36.1 -26.3]</t>
  </si>
  <si>
    <t>[158.4  21.4 -17.3]</t>
  </si>
  <si>
    <t>[-177.8   14.   -25.5]</t>
  </si>
  <si>
    <t>[-133.6    0.9  160.6]</t>
  </si>
  <si>
    <t>[-0. -0.  0.]</t>
  </si>
  <si>
    <t>[-125.2  -48.2  117.7]</t>
  </si>
  <si>
    <t>[ 8.7 20.9 78.1]</t>
  </si>
  <si>
    <t>[ 166.3   32.  -163.3]</t>
  </si>
  <si>
    <t>[170.7 -18.8  17.2]</t>
  </si>
  <si>
    <t>[-176.1  -11.5 -163.1]</t>
  </si>
  <si>
    <t>[  0.    8.8 156.9]</t>
  </si>
  <si>
    <t>[46.9 17.6 83.2]</t>
  </si>
  <si>
    <t>[ 58.   39.  -91.5]</t>
  </si>
  <si>
    <t>[-121.1  -44.2  -59.7]</t>
  </si>
  <si>
    <t>[-158.    21.4   37.4]</t>
  </si>
  <si>
    <t>[146.3   7.9 177.7]</t>
  </si>
  <si>
    <t>[171.8  26.2   5.4]</t>
  </si>
  <si>
    <t>[162.9  14.8  91.1]</t>
  </si>
  <si>
    <t>[-57.6  38.7  65.6]</t>
  </si>
  <si>
    <t>[ 31.  -23.5 105.1]</t>
  </si>
  <si>
    <t>[ -2.3  10.3 -70.8]</t>
  </si>
  <si>
    <t>[14.5 39.9 39. ]</t>
  </si>
  <si>
    <t>[11.4 33.4 35.4]</t>
  </si>
  <si>
    <t>[-17.7 -25.9 159.1]</t>
  </si>
  <si>
    <t>[ 10.5 -33.6 -35.2]</t>
  </si>
  <si>
    <t>[0.5 8.4 6.5]</t>
  </si>
  <si>
    <t>[0.5 7.  6.2]</t>
  </si>
  <si>
    <t>[ -30.5  -27.2 -176.7]</t>
  </si>
  <si>
    <t>[ 0.3 -7.  -6.1]</t>
  </si>
  <si>
    <t>[-169.3  -17.9 -116.6]</t>
  </si>
  <si>
    <t>[-29.9  58.1 110.4]</t>
  </si>
  <si>
    <t>[15.5  6.3 44. ]</t>
  </si>
  <si>
    <t>[  67.1   49.4 -108.8]</t>
  </si>
  <si>
    <t>[22.4 44.9 50.3]</t>
  </si>
  <si>
    <t>[17.2 38.9 45.2]</t>
  </si>
  <si>
    <t>[ 16.2 -39.3 -44.8]</t>
  </si>
  <si>
    <t>[-19.7 -26.6 155.3]</t>
  </si>
  <si>
    <t>[ 4.5 25.  20.7]</t>
  </si>
  <si>
    <t>[ 3.9 20.8 19.4]</t>
  </si>
  <si>
    <t>[-19.6 -27.  170.1]</t>
  </si>
  <si>
    <t>[  3.3 -20.9 -19.3]</t>
  </si>
  <si>
    <t>[-14.1  -6.5 -29.9]</t>
  </si>
  <si>
    <t>[125.4 -21.4 -25.8]</t>
  </si>
  <si>
    <t>[142.8  32.  -27.8]</t>
  </si>
  <si>
    <t>[ 90.3  42.3 118.9]</t>
  </si>
  <si>
    <t>[31.5 48.8 63.2]</t>
  </si>
  <si>
    <t>[24.8 43.5 56.5]</t>
  </si>
  <si>
    <t>[-178.6   18.4   18.3]</t>
  </si>
  <si>
    <t>[ 33.8 -49.7 -65. ]</t>
  </si>
  <si>
    <t>[ 8.5 32.5 29. ]</t>
  </si>
  <si>
    <t>[ 7.  27.3 26.9]</t>
  </si>
  <si>
    <t>[  8.8 -32.6 -29.2]</t>
  </si>
  <si>
    <t>[-177.8   16.9   13.2]</t>
  </si>
  <si>
    <t>[164.7  23.3 132.8]</t>
  </si>
  <si>
    <t>[-29.9  67.9 124.3]</t>
  </si>
  <si>
    <t>[ 9.7  6.1 46.2]</t>
  </si>
  <si>
    <t>[  18.5   38.4 -130.4]</t>
  </si>
  <si>
    <t>[ -45.3  -56.2 -133.1]</t>
  </si>
  <si>
    <t>[-169.6   35.    45.5]</t>
  </si>
  <si>
    <t>[171.   30.3  -9. ]</t>
  </si>
  <si>
    <t>[162.1 -37.2 171.7]</t>
  </si>
  <si>
    <t>[  9.8 -54.7 -59.5]</t>
  </si>
  <si>
    <t>[ 34.6 -47.2 -72.8]</t>
  </si>
  <si>
    <t>[60.9 53.2 89.5]</t>
  </si>
  <si>
    <t>[166.5  -7.1 -28.9]</t>
  </si>
  <si>
    <t>[ 63.4  54.  101. ]</t>
  </si>
  <si>
    <t>[45.3 48.3 84.5]</t>
  </si>
  <si>
    <t>[142.  -40.   16.7]</t>
  </si>
  <si>
    <t>[ 42.1 -47.5 -84.3]</t>
  </si>
  <si>
    <t>[ 2.1 16.7 13.3]</t>
  </si>
  <si>
    <t>[ 1.7 14.  12.6]</t>
  </si>
  <si>
    <t>[  1.4 -14.  -12.5]</t>
  </si>
  <si>
    <t>[-22.7 -22.6 175.1]</t>
  </si>
  <si>
    <t>[-164.7   -7.9  -25.5]</t>
  </si>
  <si>
    <t>[-179.2    6.     3.9]</t>
  </si>
  <si>
    <t>[179.9   5.8   3.8]</t>
  </si>
  <si>
    <t>[ 96.   35.1 147.8]</t>
  </si>
  <si>
    <t>[ 8.1 38.1 22. ]</t>
  </si>
  <si>
    <t>[ 6.2 32.4 19.9]</t>
  </si>
  <si>
    <t>[  5.4 -32.6 -19.6]</t>
  </si>
  <si>
    <t>[-22.9 -19.8 173.2]</t>
  </si>
  <si>
    <t>[ -4.2  22.  -87.1]</t>
  </si>
  <si>
    <t>[113.4 -41.4  99.3]</t>
  </si>
  <si>
    <t>[  0.1 -16.5   4.4]</t>
  </si>
  <si>
    <t>[ -29.9   24.1 -177.8]</t>
  </si>
  <si>
    <t>[ 4.1 29.  15.3]</t>
  </si>
  <si>
    <t>[ 3.4 24.5 14.1]</t>
  </si>
  <si>
    <t>[-17.9 -22.5 174.4]</t>
  </si>
  <si>
    <t>[  2.8 -24.6 -14. ]</t>
  </si>
  <si>
    <t>[149.9 -12.5  95. ]</t>
  </si>
  <si>
    <t>[-65.7  34.   68.9]</t>
  </si>
  <si>
    <t>[160.1 -42.6  14.3]</t>
  </si>
  <si>
    <t>[ 178.9   16.1 -170.7]</t>
  </si>
  <si>
    <t>[0.5 9.7 4.7]</t>
  </si>
  <si>
    <t>[0.4 8.2 4.4]</t>
  </si>
  <si>
    <t>[-178.2   17.1   16.2]</t>
  </si>
  <si>
    <t>[ 0.5 -9.9 -4.8]</t>
  </si>
  <si>
    <t>[ 1.5 16.4  9. ]</t>
  </si>
  <si>
    <t>[ 1.8 19.5  9.7]</t>
  </si>
  <si>
    <t>[  1.1 -16.4  -8.9]</t>
  </si>
  <si>
    <t>[-22.6 -18.7 178.3]</t>
  </si>
  <si>
    <t>[13.5 46.  30.2]</t>
  </si>
  <si>
    <t>[10.4 40.1 26.8]</t>
  </si>
  <si>
    <t>[-176.4   19.5    0.7]</t>
  </si>
  <si>
    <t>[ 12.9 -47.4 -30.5]</t>
  </si>
  <si>
    <t>[-119.   -58.7   56.7]</t>
  </si>
  <si>
    <t>[ -34.7   -9.5 -109.1]</t>
  </si>
  <si>
    <t>[-127.6  -16.6   56.7]</t>
  </si>
  <si>
    <t>[ 157.1  -11.6 -102. ]</t>
  </si>
  <si>
    <t>[ 0.9 12.2 26.6]</t>
  </si>
  <si>
    <t>[-159.8  -37.1  120.5]</t>
  </si>
  <si>
    <t>[-178.6   20.3  -31.2]</t>
  </si>
  <si>
    <t>[151.1  -9.1 145.7]</t>
  </si>
  <si>
    <t>[-153.1  -20.3   20.6]</t>
  </si>
  <si>
    <t>[13.2 12.2  0.2]</t>
  </si>
  <si>
    <t>[-172.     9.2   94. ]</t>
  </si>
  <si>
    <t>[-126.    38.1  -66. ]</t>
  </si>
  <si>
    <t>[-173.2  -25.1   23.3]</t>
  </si>
  <si>
    <t>[-99.6  51.2  33.4]</t>
  </si>
  <si>
    <t>[  -3.9    6.2 -162.6]</t>
  </si>
  <si>
    <t>[-6.3  5.1 17.2]</t>
  </si>
  <si>
    <t>[ 81.6 -16.7  81. ]</t>
  </si>
  <si>
    <t>[159.3  -0.  177.5]</t>
  </si>
  <si>
    <t>[121.2 -30.2 -36.7]</t>
  </si>
  <si>
    <t>[-179.1  -29.6  111.3]</t>
  </si>
  <si>
    <t>[22.7 53.8 41.7]</t>
  </si>
  <si>
    <t>[16.6 47.4 35.6]</t>
  </si>
  <si>
    <t>[-176.6   22.     7. ]</t>
  </si>
  <si>
    <t>[ 20.5 -53.3 -40.5]</t>
  </si>
  <si>
    <t>[41.2 62.  61.7]</t>
  </si>
  <si>
    <t>[25.9 53.8 47.4]</t>
  </si>
  <si>
    <t>[ 24.5 -54.1 -47.2]</t>
  </si>
  <si>
    <t>[-27.1 -33.6 170.4]</t>
  </si>
  <si>
    <t>[15.4 -9.2 71.5]</t>
  </si>
  <si>
    <t>[-57.8  68.4  83.5]</t>
  </si>
  <si>
    <t>[  -3.     6.7 -112.7]</t>
  </si>
  <si>
    <t>[47.1 32.3 85.5]</t>
  </si>
  <si>
    <t>[-165.    -1.7 -123.2]</t>
  </si>
  <si>
    <t>[   1.1   16.4 -113.7]</t>
  </si>
  <si>
    <t>[160.9  10.   81.9]</t>
  </si>
  <si>
    <t>[179.6   9.  -95. ]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</si>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</sst>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36" borderId="0" xfId="0" applyFill="1"/>
    <xf numFmtId="0" fontId="17" fillId="0" borderId="0" xfId="0" applyFont="1"/>
    <xf numFmtId="0" fontId="19" fillId="33" borderId="0" xfId="0" applyFont="1" applyFill="1"/>
    <xf numFmtId="0" fontId="19" fillId="36" borderId="0" xfId="0" applyFont="1" applyFill="1"/>
    <xf numFmtId="0" fontId="19" fillId="35" borderId="0" xfId="0" applyFont="1" applyFill="1"/>
    <xf numFmtId="0" fontId="19" fillId="34" borderId="0" xfId="0" applyFont="1" applyFill="1"/>
    <xf numFmtId="0" fontId="20" fillId="33" borderId="0" xfId="0" applyFont="1" applyFill="1"/>
    <xf numFmtId="0" fontId="20" fillId="35" borderId="0" xfId="0" applyFont="1" applyFill="1"/>
    <xf numFmtId="0" fontId="0" fillId="37" borderId="0" xfId="0" applyFill="1"/>
    <xf numFmtId="0" fontId="0" fillId="0" borderId="10" xfId="0" applyBorder="1"/>
    <xf numFmtId="0" fontId="0" fillId="0" borderId="11" xfId="0" applyBorder="1"/>
    <xf numFmtId="0" fontId="0" fillId="36" borderId="12" xfId="0" applyFill="1" applyBorder="1"/>
    <xf numFmtId="0" fontId="0" fillId="0" borderId="13" xfId="0" applyBorder="1"/>
    <xf numFmtId="0" fontId="0" fillId="34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0" xfId="0" applyFo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</font>
    </dxf>
    <dxf>
      <numFmt numFmtId="0" formatCode="General"/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37EB92"/>
      <color rgb="FF59E8B0"/>
      <color rgb="FF4CE9AF"/>
      <color rgb="FFCB02FD"/>
      <color rgb="FFE97357"/>
      <color rgb="FFFF41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E009C-946F-5C4D-A699-C84A0F3CBC05}" name="Table1" displayName="Table1" ref="A1:K38" totalsRowShown="0">
  <autoFilter ref="A1:K38" xr:uid="{57DE009C-946F-5C4D-A699-C84A0F3CBC05}"/>
  <tableColumns count="11">
    <tableColumn id="1" xr3:uid="{4A25AC48-926B-6646-BCDD-C732B688D49A}" name="cam_num"/>
    <tableColumn id="2" xr3:uid="{680C52FD-F141-2A48-AFBB-CA999B7D0AC1}" name="abs_pan"/>
    <tableColumn id="3" xr3:uid="{C0994851-98C9-7D41-BAC1-BF84102E0474}" name="abs_tilt"/>
    <tableColumn id="4" xr3:uid="{EFE52F16-C677-C548-BFC2-CA9F30C55785}" name="num_points_matched"/>
    <tableColumn id="5" xr3:uid="{2AE6BC4D-90FF-D045-B3CD-0586AE01B4D0}" name="rel_pan_raw"/>
    <tableColumn id="11" xr3:uid="{E2327C1F-C4E3-1C45-98FA-A3FF37415D20}" name="rel_pan" dataDxfId="21"/>
    <tableColumn id="6" xr3:uid="{825874EA-A9B6-9740-AE3E-7006FE6C6729}" name="rel_tilt"/>
    <tableColumn id="7" xr3:uid="{639533C4-B0C4-6448-8D9D-FD7C2E05DCFC}" name="M_rot1"/>
    <tableColumn id="8" xr3:uid="{4AB3CC6C-2EB3-4845-9202-EEC555D0C429}" name="M_rot2"/>
    <tableColumn id="9" xr3:uid="{F0603FB5-BE20-0E4F-911E-87E21E407F6F}" name="E_rot1"/>
    <tableColumn id="10" xr3:uid="{6074C667-F237-384C-88B9-18BF8836923D}" name="E_rot2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69A598-E39B-B841-9326-075C13B73F01}" name="Table10" displayName="Table10" ref="A1:J8" totalsRowShown="0">
  <autoFilter ref="A1:J8" xr:uid="{B969A598-E39B-B841-9326-075C13B73F01}"/>
  <sortState xmlns:xlrd2="http://schemas.microsoft.com/office/spreadsheetml/2017/richdata2" ref="A2:J8">
    <sortCondition ref="F2:F8"/>
  </sortState>
  <tableColumns count="10">
    <tableColumn id="1" xr3:uid="{7E3A744D-C9B6-2148-8662-B63AD8165BD5}" name="cam_num"/>
    <tableColumn id="2" xr3:uid="{D0450647-E0CF-6644-8889-F9375C440EDA}" name="abs_pan"/>
    <tableColumn id="3" xr3:uid="{194D0763-DB82-8343-8001-F7D9EC3F656C}" name="abs_tilt"/>
    <tableColumn id="4" xr3:uid="{5D098E61-6941-E743-8617-831789EAECB0}" name="num_points_matched"/>
    <tableColumn id="5" xr3:uid="{67EB4C67-44DB-9844-9384-245FF12A8A6C}" name="rel_pan"/>
    <tableColumn id="6" xr3:uid="{D994FA85-FC48-5C4E-A1F1-8697B01763A5}" name="rel_tilt"/>
    <tableColumn id="7" xr3:uid="{FE62661A-A9F3-6B43-85B1-F23F63FCBA8D}" name="M_rot1"/>
    <tableColumn id="8" xr3:uid="{AC0569F9-C56A-1E4A-86EB-E950ABB565B0}" name="M_rot2"/>
    <tableColumn id="9" xr3:uid="{EA7A1374-F97A-644C-98FC-9CE4C6341A47}" name="E_rot1"/>
    <tableColumn id="10" xr3:uid="{2FF27493-592E-0E47-9610-C624065D9E7C}" name="E_rot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CAF3C9-C1AA-BE4E-B90E-45AD1FE681E3}" name="Table11" displayName="Table11" ref="A1:K26" totalsRowShown="0">
  <autoFilter ref="A1:K26" xr:uid="{CFCAF3C9-C1AA-BE4E-B90E-45AD1FE681E3}"/>
  <sortState xmlns:xlrd2="http://schemas.microsoft.com/office/spreadsheetml/2017/richdata2" ref="A2:K26">
    <sortCondition ref="E9:E26"/>
  </sortState>
  <tableColumns count="11">
    <tableColumn id="1" xr3:uid="{BAB88A8C-C92A-1B46-A4BA-5E397337E202}" name="cam_num"/>
    <tableColumn id="2" xr3:uid="{C377C8A8-0341-F34D-802B-7E59630951B0}" name="abs_pan"/>
    <tableColumn id="3" xr3:uid="{99ECD444-CF1D-BC4F-A0F1-B02EA770F271}" name="abs_tilt"/>
    <tableColumn id="4" xr3:uid="{A321680C-C882-9248-84C9-5C503001A73D}" name="num_points_matched"/>
    <tableColumn id="5" xr3:uid="{AAA12562-D5FF-F84D-A60A-862ADBEF21D9}" name="rel_pan_raw"/>
    <tableColumn id="11" xr3:uid="{ACB4EF4D-41D5-F94C-AEF3-AC4C9D66C323}" name="rel_pan" dataDxfId="2">
      <calculatedColumnFormula>Table11[[#This Row],[rel_pan_raw]]-360</calculatedColumnFormula>
    </tableColumn>
    <tableColumn id="6" xr3:uid="{22EB7578-73E0-E249-8C3D-EE5BC80619E4}" name="rel_tilt"/>
    <tableColumn id="7" xr3:uid="{9F1E3DAB-F204-5C41-85F3-C82AF8DD20EE}" name="M_rot1"/>
    <tableColumn id="8" xr3:uid="{8AB803F4-C193-634F-AF79-527D1CC8BF91}" name="M_rot2"/>
    <tableColumn id="9" xr3:uid="{16B77DB2-8B32-D346-BFA5-9A433125599F}" name="E_rot1"/>
    <tableColumn id="10" xr3:uid="{DCF27B78-16C3-9548-8903-133114B31C9D}" name="E_rot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480D89-94AD-DD4E-985A-1293B73A30FC}" name="Table12" displayName="Table12" ref="A1:K22" totalsRowShown="0">
  <autoFilter ref="A1:K22" xr:uid="{FB480D89-94AD-DD4E-985A-1293B73A30FC}"/>
  <sortState xmlns:xlrd2="http://schemas.microsoft.com/office/spreadsheetml/2017/richdata2" ref="A2:K22">
    <sortCondition ref="E3:E22"/>
  </sortState>
  <tableColumns count="11">
    <tableColumn id="1" xr3:uid="{23F41CC8-30FC-AE4A-845D-2ECEED81E09A}" name="cam_num"/>
    <tableColumn id="2" xr3:uid="{6F3FD675-075C-7644-AD9D-E626168FC1B4}" name="abs_pan"/>
    <tableColumn id="3" xr3:uid="{1146924D-DF5F-3946-ACB2-4B9D320F4E9A}" name="abs_tilt"/>
    <tableColumn id="4" xr3:uid="{93C932EE-30A0-2C46-A212-734071F44656}" name="num_points_matched"/>
    <tableColumn id="5" xr3:uid="{FBF7E57D-2D24-9644-B632-CBA6826406B6}" name="rel_pan"/>
    <tableColumn id="11" xr3:uid="{6BB75C0C-7D91-1642-B1BB-806A3681F1E0}" name="Column1" dataDxfId="1">
      <calculatedColumnFormula>Table12[[#This Row],[rel_pan]]-360</calculatedColumnFormula>
    </tableColumn>
    <tableColumn id="6" xr3:uid="{E15B21E7-02ED-D944-9257-FB78FB555E3C}" name="rel_tilt"/>
    <tableColumn id="7" xr3:uid="{FEC80AF7-9142-FA4F-AB75-DD0E88E4DE40}" name="M_rot1"/>
    <tableColumn id="8" xr3:uid="{84FBE1EE-10B1-BB48-BFAD-3DC7DD29F5A6}" name="M_rot2"/>
    <tableColumn id="9" xr3:uid="{ADBF0244-8699-5E42-BCDF-71564C173301}" name="E_rot1"/>
    <tableColumn id="10" xr3:uid="{2343C78D-2701-614C-B656-0CCA9CF3B1C4}" name="E_rot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3A2E63-7347-EF4D-B6A2-FBCC5C8D3CAB}" name="Table13" displayName="Table13" ref="A1:K18" totalsRowShown="0">
  <autoFilter ref="A1:K18" xr:uid="{373A2E63-7347-EF4D-B6A2-FBCC5C8D3CAB}"/>
  <sortState xmlns:xlrd2="http://schemas.microsoft.com/office/spreadsheetml/2017/richdata2" ref="A2:K18">
    <sortCondition ref="E13:E18"/>
  </sortState>
  <tableColumns count="11">
    <tableColumn id="1" xr3:uid="{3FFD0E58-5FC4-BE4D-A529-48EF206CBAAA}" name="cam_num"/>
    <tableColumn id="2" xr3:uid="{6D63BD22-C342-D446-A486-5AEA09CB0262}" name="abs_pan"/>
    <tableColumn id="3" xr3:uid="{CE6E6F3B-62A9-6F42-9DA9-0C165E46EF69}" name="abs_tilt"/>
    <tableColumn id="4" xr3:uid="{679FB099-0FD3-784A-8030-15D44573FC7D}" name="num_points_matched"/>
    <tableColumn id="5" xr3:uid="{C904B1EB-B2EF-6C4D-B670-41D5F2105345}" name="rel_pan"/>
    <tableColumn id="11" xr3:uid="{2C288FEF-533B-5545-8A88-F8AF90CC213F}" name="Column1" dataDxfId="0">
      <calculatedColumnFormula>Table13[[#This Row],[rel_pan]]+360</calculatedColumnFormula>
    </tableColumn>
    <tableColumn id="6" xr3:uid="{3CEA8FEC-8F3B-3042-8305-42B79E2F2261}" name="rel_tilt"/>
    <tableColumn id="7" xr3:uid="{F065B130-D7A0-D84D-B5DC-42B0823EB01C}" name="M_rot1"/>
    <tableColumn id="8" xr3:uid="{ADE56BE6-64F5-8E46-80C6-6448690E769E}" name="M_rot2"/>
    <tableColumn id="9" xr3:uid="{2F328519-04D5-BD45-9F8F-904F8E20DFF6}" name="E_rot1"/>
    <tableColumn id="10" xr3:uid="{2E53DF70-808C-5047-A44F-6BAD2D538146}" name="E_rot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26687-816F-B447-A755-FF8B33B5A616}" name="Table3" displayName="Table3" ref="A1:K38" totalsRowShown="0">
  <autoFilter ref="A1:K38" xr:uid="{4D226687-816F-B447-A755-FF8B33B5A616}"/>
  <sortState xmlns:xlrd2="http://schemas.microsoft.com/office/spreadsheetml/2017/richdata2" ref="A2:K38">
    <sortCondition ref="E24:E38"/>
  </sortState>
  <tableColumns count="11">
    <tableColumn id="1" xr3:uid="{E0158AD8-1DD3-C44A-935C-3157E83AB921}" name="cam_num"/>
    <tableColumn id="2" xr3:uid="{205FE387-FAA9-1C4A-8A51-2B1EC696D659}" name="abs_pan"/>
    <tableColumn id="3" xr3:uid="{1F45016E-EA1B-8E40-A09A-8AF1E0475A8F}" name="abs_tilt"/>
    <tableColumn id="4" xr3:uid="{CFFEB2D1-0645-BC4A-82BF-7061B1950376}" name="num_points_matched"/>
    <tableColumn id="5" xr3:uid="{780BDA75-6DE0-2C40-B1CA-8BDAD946450E}" name="rel_pan_raw"/>
    <tableColumn id="12" xr3:uid="{369C1A48-A74F-CB4E-9CBD-60FFE9A7363C}" name="rel_pan" dataDxfId="20">
      <calculatedColumnFormula>360+Table3[[#This Row],[rel_pan_raw]]</calculatedColumnFormula>
    </tableColumn>
    <tableColumn id="6" xr3:uid="{58F6FD9C-7D66-7748-A3E3-36B6AFA6DEC6}" name="rel_tilt"/>
    <tableColumn id="7" xr3:uid="{AAB9EC32-0A18-EF43-BEA6-A2F36CB414F6}" name="M_rot1"/>
    <tableColumn id="8" xr3:uid="{76E3F7F9-EC35-5F46-8726-3C32FF8C15F6}" name="M_rot2"/>
    <tableColumn id="9" xr3:uid="{687D21F8-01AF-EF4A-8FBE-C096537C7B50}" name="E_rot1"/>
    <tableColumn id="10" xr3:uid="{50E9B391-38B8-5645-93B2-0490308D49F7}" name="E_rot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92B561-AB56-AF4E-8BA7-1A5042BF1BEC}" name="Table4" displayName="Table4" ref="A1:J11" totalsRowShown="0" headerRowDxfId="19" dataDxfId="18">
  <autoFilter ref="A1:J11" xr:uid="{9492B561-AB56-AF4E-8BA7-1A5042BF1BEC}"/>
  <sortState xmlns:xlrd2="http://schemas.microsoft.com/office/spreadsheetml/2017/richdata2" ref="A2:J11">
    <sortCondition ref="F2:F11"/>
  </sortState>
  <tableColumns count="10">
    <tableColumn id="1" xr3:uid="{74A74722-A522-4341-BBC6-A23C2E5C8353}" name="cam_num" dataDxfId="17"/>
    <tableColumn id="2" xr3:uid="{45FD4353-4130-8440-920A-756FE878D1C9}" name="abs_pan" dataDxfId="16"/>
    <tableColumn id="3" xr3:uid="{0BAD2EE4-6BAF-4447-BC26-5D6B7E331B0D}" name="abs_tilt" dataDxfId="15"/>
    <tableColumn id="4" xr3:uid="{A1EBD57E-E728-9A4C-B304-7BC05A43193B}" name="num_points_matched" dataDxfId="14"/>
    <tableColumn id="5" xr3:uid="{56A1CDE7-C125-FB4B-BF26-3BE27DA1C31B}" name="rel_pan" dataDxfId="13"/>
    <tableColumn id="6" xr3:uid="{618EE398-439C-C84B-8D53-A8540FD1E07A}" name="rel_tilt" dataDxfId="12"/>
    <tableColumn id="7" xr3:uid="{E1EBB485-94A5-CD48-A887-A54B8FDFEC7A}" name="M_rot1" dataDxfId="11"/>
    <tableColumn id="8" xr3:uid="{A5DFFC03-F9DF-EB45-8265-C84633AAB83D}" name="M_rot2" dataDxfId="10"/>
    <tableColumn id="9" xr3:uid="{F00DC03F-E8B3-F645-B9EB-3F6C0B6CAFDC}" name="E_rot1" dataDxfId="9"/>
    <tableColumn id="10" xr3:uid="{27E88C1C-8E28-5F44-AB0D-0446BA9BA39C}" name="E_rot2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D1489F-9DB9-7544-8016-0705D84701F3}" name="Table5" displayName="Table5" ref="A1:J11" totalsRowShown="0">
  <autoFilter ref="A1:J11" xr:uid="{2AD1489F-9DB9-7544-8016-0705D84701F3}"/>
  <sortState xmlns:xlrd2="http://schemas.microsoft.com/office/spreadsheetml/2017/richdata2" ref="A2:J11">
    <sortCondition ref="F2:F11"/>
  </sortState>
  <tableColumns count="10">
    <tableColumn id="1" xr3:uid="{F00A592D-E45E-3F4A-AEE8-5C75F4D50495}" name="cam_num"/>
    <tableColumn id="2" xr3:uid="{27EFDEA0-C2C3-A44E-A037-E7FB906BD9D6}" name="abs_pan"/>
    <tableColumn id="3" xr3:uid="{E69A55E8-43E7-2F43-9AC7-9D639ADE2E88}" name="abs_tilt"/>
    <tableColumn id="4" xr3:uid="{607063A5-FE7D-B64C-A6EA-B3DFE43120EF}" name="num_points_matched"/>
    <tableColumn id="5" xr3:uid="{35066B0D-40EE-254F-928B-52AD8D25C6E7}" name="rel_pan"/>
    <tableColumn id="6" xr3:uid="{C58BBD02-DEA3-5245-AFC5-CC7EDAAF12FB}" name="rel_tilt" dataDxfId="7"/>
    <tableColumn id="7" xr3:uid="{BA2ACF78-2A6D-984F-BAA6-C8BC42361E1E}" name="M_rot1"/>
    <tableColumn id="8" xr3:uid="{3C59EF64-065D-ED41-85C1-B96594AC9D59}" name="M_rot2"/>
    <tableColumn id="9" xr3:uid="{E60EF3A6-123E-D74F-880E-F2814B1C966E}" name="E_rot1"/>
    <tableColumn id="10" xr3:uid="{E45A325B-D360-8D46-BE55-6B77B3F0D650}" name="E_rot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FA477E-5624-F742-BB53-7295A5AB062A}" name="Table6" displayName="Table6" ref="A1:K21" totalsRowShown="0">
  <autoFilter ref="A1:K21" xr:uid="{99FA477E-5624-F742-BB53-7295A5AB062A}"/>
  <sortState xmlns:xlrd2="http://schemas.microsoft.com/office/spreadsheetml/2017/richdata2" ref="A2:K21">
    <sortCondition ref="E7:E21"/>
  </sortState>
  <tableColumns count="11">
    <tableColumn id="1" xr3:uid="{43FAC4E0-A988-D144-8AD5-80E6179A4370}" name="cam_num"/>
    <tableColumn id="2" xr3:uid="{A0FFD9A1-E041-E64A-A4E0-7D7767B6D6CE}" name="abs_pan"/>
    <tableColumn id="3" xr3:uid="{69B51EFD-9368-6D45-8CA4-0452A2475B0A}" name="abs_tilt"/>
    <tableColumn id="4" xr3:uid="{2106B537-3418-7C44-864D-F1616600549B}" name="num_points_matched"/>
    <tableColumn id="5" xr3:uid="{8E34592C-086A-3C44-830B-5F1EA1FB2EB7}" name="rel_pan_raw"/>
    <tableColumn id="11" xr3:uid="{F86CFC1F-1962-CB45-B34D-A9B2DD468C81}" name="rel_pan" dataDxfId="6">
      <calculatedColumnFormula>Table6[[#This Row],[rel_pan_raw]]-360</calculatedColumnFormula>
    </tableColumn>
    <tableColumn id="6" xr3:uid="{690EAC1B-62C9-4C40-84DD-229D1B3E5A98}" name="rel_tilt"/>
    <tableColumn id="7" xr3:uid="{A05CBBFE-79B5-B140-B5D0-3513DF85C1BF}" name="M_rot1"/>
    <tableColumn id="8" xr3:uid="{9619BABF-066D-1B49-AA50-9A1E4602A414}" name="M_rot2"/>
    <tableColumn id="9" xr3:uid="{6D289DA2-19AF-CF40-BED8-869181702355}" name="E_rot1"/>
    <tableColumn id="10" xr3:uid="{EAE249BB-67B2-3444-8DBE-D694D701D287}" name="E_rot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E8DB2A-4891-5A45-9D5B-CE2D04557A4C}" name="Table7" displayName="Table7" ref="A1:K21" totalsRowShown="0">
  <autoFilter ref="A1:K21" xr:uid="{18E8DB2A-4891-5A45-9D5B-CE2D04557A4C}"/>
  <sortState xmlns:xlrd2="http://schemas.microsoft.com/office/spreadsheetml/2017/richdata2" ref="A2:K21">
    <sortCondition ref="E7:E21"/>
  </sortState>
  <tableColumns count="11">
    <tableColumn id="1" xr3:uid="{0952DE52-7F31-9D4C-852E-550EAB6A5D4E}" name="cam_num"/>
    <tableColumn id="2" xr3:uid="{0DD15BDF-9559-3C4A-8E37-2EED5271A4F1}" name="abs_pan"/>
    <tableColumn id="3" xr3:uid="{3E00EC54-7E87-B846-A169-2425DB625614}" name="abs_tilt"/>
    <tableColumn id="4" xr3:uid="{5A1F8DF7-1390-8E4C-A171-83F74B8E6F6A}" name="num_points_matched"/>
    <tableColumn id="5" xr3:uid="{8D86A298-3BF3-4147-B14B-0B4FB7874F9A}" name="rel_pan"/>
    <tableColumn id="11" xr3:uid="{AA64D99E-7889-E742-A891-1D5763E070ED}" name="Column1" dataDxfId="5">
      <calculatedColumnFormula>Table7[[#This Row],[rel_pan]]-360</calculatedColumnFormula>
    </tableColumn>
    <tableColumn id="6" xr3:uid="{11345829-EAE0-0A4A-A1A0-E6E6331A4D7A}" name="rel_tilt"/>
    <tableColumn id="7" xr3:uid="{21A10EA2-824D-2643-88B5-5E424531A75C}" name="M_rot1"/>
    <tableColumn id="8" xr3:uid="{7B01F292-D69C-2045-B473-385FA9239796}" name="M_rot2"/>
    <tableColumn id="9" xr3:uid="{A7276996-41B6-AF4F-92FD-1CB1D0E83EA2}" name="E_rot1"/>
    <tableColumn id="10" xr3:uid="{76A4B4CC-6ACE-AC41-B840-B91815D45A9F}" name="E_rot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6CB4C-22A0-1A4B-9816-C81CB96EAEAE}" name="Table2" displayName="Table2" ref="A1:J10" totalsRowShown="0">
  <autoFilter ref="A1:J10" xr:uid="{21F6CB4C-22A0-1A4B-9816-C81CB96EAEAE}"/>
  <sortState xmlns:xlrd2="http://schemas.microsoft.com/office/spreadsheetml/2017/richdata2" ref="A2:J10">
    <sortCondition ref="F2:F10"/>
  </sortState>
  <tableColumns count="10">
    <tableColumn id="1" xr3:uid="{B948E600-92BF-3648-805C-8728420AC400}" name="cam_num"/>
    <tableColumn id="2" xr3:uid="{DB7BFE87-F50C-2741-987A-D7A20B7BC8E6}" name="abs_pan"/>
    <tableColumn id="3" xr3:uid="{158A888F-DBBB-2149-A624-4A5FA950D4FD}" name="abs_tilt"/>
    <tableColumn id="4" xr3:uid="{84EE888B-B0A4-8B41-9C29-6FD470F6D9A9}" name="num_points_matched"/>
    <tableColumn id="5" xr3:uid="{F4E630BA-7C02-4140-92E3-4B7296955DB7}" name="rel_pan"/>
    <tableColumn id="6" xr3:uid="{6FF4DF12-45BF-6846-B9F1-A61D89658470}" name="rel_tilt" dataDxfId="4"/>
    <tableColumn id="7" xr3:uid="{57C93941-325F-0A44-BEFD-F2FA96F41D87}" name="M_rot1"/>
    <tableColumn id="8" xr3:uid="{E99E2989-9660-8E4B-B5D3-F4BDA12D81C3}" name="M_rot2"/>
    <tableColumn id="9" xr3:uid="{0C73CF96-0AC7-8F4E-B26E-35FD14A2EE45}" name="E_rot1"/>
    <tableColumn id="10" xr3:uid="{FF70BC65-7F5C-4E46-B990-21FA2C7DBDEF}" name="E_rot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A5E22-44D7-3E4B-A4C7-A01A3468359B}" name="Table8" displayName="Table8" ref="A1:J10" totalsRowShown="0">
  <autoFilter ref="A1:J10" xr:uid="{B69A5E22-44D7-3E4B-A4C7-A01A3468359B}"/>
  <sortState xmlns:xlrd2="http://schemas.microsoft.com/office/spreadsheetml/2017/richdata2" ref="A2:J10">
    <sortCondition ref="F2:F10"/>
  </sortState>
  <tableColumns count="10">
    <tableColumn id="1" xr3:uid="{5C36AB74-09BA-334D-A969-3EDE671554E6}" name="cam_num"/>
    <tableColumn id="2" xr3:uid="{4B1E169C-9E14-BD46-A3FC-EF5007369D57}" name="abs_pan"/>
    <tableColumn id="3" xr3:uid="{07930489-B40E-E345-BFB1-29C9EA85B047}" name="abs_tilt"/>
    <tableColumn id="4" xr3:uid="{BBE80214-0066-1A48-9BFE-D2C90BFDCEF7}" name="num_points_matched"/>
    <tableColumn id="5" xr3:uid="{80DCBEF7-F109-7648-A49D-D016FAC903D5}" name="rel_pan"/>
    <tableColumn id="6" xr3:uid="{A3370249-92F9-E941-BCAD-36046F14B225}" name="rel_tilt"/>
    <tableColumn id="7" xr3:uid="{A4DDCF60-4125-5141-8B11-9F4B43352CA1}" name="M_rot1"/>
    <tableColumn id="8" xr3:uid="{605EE200-436D-6243-8FBC-07891581056C}" name="M_rot2"/>
    <tableColumn id="9" xr3:uid="{FE5F9E46-51FC-EE4E-BFFD-A6248FF16FB0}" name="E_rot1"/>
    <tableColumn id="10" xr3:uid="{68BF3ADB-AAF1-D947-9E33-188B8CA0B4D1}" name="E_rot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27CC1E-B97A-F64B-98B2-64C74AD58C56}" name="Table9" displayName="Table9" ref="A1:K28" totalsRowShown="0">
  <autoFilter ref="A1:K28" xr:uid="{6427CC1E-B97A-F64B-98B2-64C74AD58C56}"/>
  <sortState xmlns:xlrd2="http://schemas.microsoft.com/office/spreadsheetml/2017/richdata2" ref="A2:K28">
    <sortCondition ref="E15:E28"/>
  </sortState>
  <tableColumns count="11">
    <tableColumn id="1" xr3:uid="{83CC0478-2BD4-CA4E-86CA-844F3427CF26}" name="cam_num"/>
    <tableColumn id="2" xr3:uid="{B0E21538-2B0C-CC49-AA46-92E794266038}" name="abs_pan"/>
    <tableColumn id="3" xr3:uid="{16680D02-442A-8F4B-B937-7EDE6C136BA6}" name="abs_tilt"/>
    <tableColumn id="4" xr3:uid="{0BC15D66-3E7F-6344-A190-CB60A72504E3}" name="num_points_matched"/>
    <tableColumn id="5" xr3:uid="{176874BD-831F-0749-A3AA-BD5809F1B6F3}" name="rel_pan_raw"/>
    <tableColumn id="11" xr3:uid="{9A9449D7-1B6D-C44C-BEF0-30C117F9719C}" name="rel_pan" dataDxfId="3">
      <calculatedColumnFormula>Table9[[#This Row],[rel_pan_raw]]-360</calculatedColumnFormula>
    </tableColumn>
    <tableColumn id="6" xr3:uid="{08C9D4F8-F754-EA45-98C5-1AD458146207}" name="rel_tilt"/>
    <tableColumn id="7" xr3:uid="{A25FB194-34FC-AF42-8A68-D507C742B5D8}" name="M_rot1"/>
    <tableColumn id="8" xr3:uid="{21A8BD64-AEED-6F4A-8A46-08572EE6FBD2}" name="M_rot2"/>
    <tableColumn id="9" xr3:uid="{43F4E26E-8F0F-D34A-8AE9-4C28094FE40D}" name="E_rot1"/>
    <tableColumn id="10" xr3:uid="{7B983B39-FAD7-F648-BD4C-F105A7BBC2C1}" name="E_rot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6" zoomScale="110" zoomScaleNormal="75" workbookViewId="0">
      <selection activeCell="H19" sqref="H19"/>
    </sheetView>
  </sheetViews>
  <sheetFormatPr baseColWidth="10" defaultRowHeight="16" x14ac:dyDescent="0.2"/>
  <cols>
    <col min="1" max="1" width="5.33203125" customWidth="1"/>
    <col min="3" max="3" width="8.5" customWidth="1"/>
    <col min="4" max="4" width="10.5" customWidth="1"/>
    <col min="5" max="5" width="0" hidden="1" customWidth="1"/>
    <col min="6" max="6" width="11.83203125" customWidth="1"/>
    <col min="7" max="7" width="7.6640625" customWidth="1"/>
    <col min="8" max="8" width="22.5" customWidth="1"/>
    <col min="9" max="9" width="21.5" customWidth="1"/>
    <col min="10" max="10" width="28" customWidth="1"/>
    <col min="11" max="11" width="27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">
      <c r="A2" s="5">
        <v>1</v>
      </c>
      <c r="B2" s="5">
        <v>27.95</v>
      </c>
      <c r="C2" s="5">
        <v>-22.6</v>
      </c>
      <c r="D2" s="5">
        <v>52</v>
      </c>
      <c r="E2" s="5">
        <v>-180.01</v>
      </c>
      <c r="F2" s="6">
        <v>-180.01</v>
      </c>
      <c r="G2" s="5">
        <v>0</v>
      </c>
      <c r="H2" s="3" t="s">
        <v>37</v>
      </c>
      <c r="I2" s="5" t="s">
        <v>38</v>
      </c>
      <c r="J2" s="3" t="s">
        <v>39</v>
      </c>
      <c r="K2" s="5" t="s">
        <v>40</v>
      </c>
    </row>
    <row r="3" spans="1:14" x14ac:dyDescent="0.2">
      <c r="A3" s="5">
        <v>1</v>
      </c>
      <c r="B3" s="5">
        <v>17.96</v>
      </c>
      <c r="C3" s="5">
        <v>-22.6</v>
      </c>
      <c r="D3" s="5">
        <v>28</v>
      </c>
      <c r="E3" s="5">
        <v>-170.02</v>
      </c>
      <c r="F3" s="6">
        <v>-170.02</v>
      </c>
      <c r="G3" s="5">
        <v>0</v>
      </c>
      <c r="H3" s="3" t="s">
        <v>108</v>
      </c>
      <c r="I3" s="5" t="s">
        <v>109</v>
      </c>
      <c r="J3" s="5" t="s">
        <v>110</v>
      </c>
      <c r="K3" s="5" t="s">
        <v>111</v>
      </c>
    </row>
    <row r="4" spans="1:14" ht="17" thickBot="1" x14ac:dyDescent="0.25">
      <c r="A4" s="5">
        <v>1</v>
      </c>
      <c r="B4" s="5">
        <v>7.97</v>
      </c>
      <c r="C4" s="5">
        <v>-22.6</v>
      </c>
      <c r="D4" s="5">
        <v>17</v>
      </c>
      <c r="E4" s="6">
        <v>-160.03</v>
      </c>
      <c r="F4" s="6">
        <v>-160.03</v>
      </c>
      <c r="G4" s="5">
        <v>0</v>
      </c>
      <c r="H4" s="3" t="s">
        <v>112</v>
      </c>
      <c r="I4" s="5" t="s">
        <v>113</v>
      </c>
      <c r="J4" s="3" t="s">
        <v>114</v>
      </c>
      <c r="K4" s="3" t="s">
        <v>115</v>
      </c>
    </row>
    <row r="5" spans="1:14" x14ac:dyDescent="0.2">
      <c r="A5" s="5">
        <v>1</v>
      </c>
      <c r="B5" s="5">
        <v>-2.02</v>
      </c>
      <c r="C5" s="5">
        <v>-22.6</v>
      </c>
      <c r="D5" s="5">
        <v>55</v>
      </c>
      <c r="E5" s="6">
        <v>-150.04</v>
      </c>
      <c r="F5" s="6">
        <v>-150.04</v>
      </c>
      <c r="G5" s="5">
        <v>0</v>
      </c>
      <c r="H5" s="3" t="s">
        <v>96</v>
      </c>
      <c r="I5" s="5" t="s">
        <v>97</v>
      </c>
      <c r="J5" s="3" t="s">
        <v>98</v>
      </c>
      <c r="K5" s="3" t="s">
        <v>99</v>
      </c>
      <c r="M5" s="16" t="s">
        <v>441</v>
      </c>
      <c r="N5" s="17"/>
    </row>
    <row r="6" spans="1:14" x14ac:dyDescent="0.2">
      <c r="A6" s="5">
        <v>1</v>
      </c>
      <c r="B6" s="5">
        <v>-12.02</v>
      </c>
      <c r="C6" s="5">
        <v>-22.6</v>
      </c>
      <c r="D6" s="5">
        <v>30</v>
      </c>
      <c r="E6" s="6">
        <v>-140.04</v>
      </c>
      <c r="F6" s="6">
        <v>-140.04</v>
      </c>
      <c r="G6" s="5">
        <v>0</v>
      </c>
      <c r="H6" s="5" t="s">
        <v>14</v>
      </c>
      <c r="I6" s="3" t="s">
        <v>15</v>
      </c>
      <c r="J6" s="3" t="s">
        <v>16</v>
      </c>
      <c r="K6" s="3" t="s">
        <v>17</v>
      </c>
      <c r="M6" s="18"/>
      <c r="N6" s="19" t="s">
        <v>328</v>
      </c>
    </row>
    <row r="7" spans="1:14" ht="17" thickBot="1" x14ac:dyDescent="0.25">
      <c r="A7" s="5">
        <v>1</v>
      </c>
      <c r="B7" s="5">
        <v>-22.03</v>
      </c>
      <c r="C7" s="5">
        <v>-22.6</v>
      </c>
      <c r="D7" s="5">
        <v>27</v>
      </c>
      <c r="E7" s="6">
        <v>-130.03</v>
      </c>
      <c r="F7" s="6">
        <v>-130.03</v>
      </c>
      <c r="G7" s="5">
        <v>0</v>
      </c>
      <c r="H7" s="3" t="s">
        <v>22</v>
      </c>
      <c r="I7" s="5" t="s">
        <v>23</v>
      </c>
      <c r="J7" s="3" t="s">
        <v>24</v>
      </c>
      <c r="K7" s="3" t="s">
        <v>25</v>
      </c>
      <c r="M7" s="20"/>
      <c r="N7" s="21" t="s">
        <v>329</v>
      </c>
    </row>
    <row r="8" spans="1:14" ht="17" thickBot="1" x14ac:dyDescent="0.25">
      <c r="A8" s="5">
        <v>1</v>
      </c>
      <c r="B8" s="5">
        <v>-32.03</v>
      </c>
      <c r="C8" s="5">
        <v>-22.6</v>
      </c>
      <c r="D8" s="5">
        <v>28</v>
      </c>
      <c r="E8" s="6">
        <v>-120.03</v>
      </c>
      <c r="F8" s="6">
        <v>-120.03</v>
      </c>
      <c r="G8" s="5">
        <v>0</v>
      </c>
      <c r="H8" s="3" t="s">
        <v>84</v>
      </c>
      <c r="I8" s="5" t="s">
        <v>85</v>
      </c>
      <c r="J8" s="3" t="s">
        <v>86</v>
      </c>
      <c r="K8" s="3" t="s">
        <v>87</v>
      </c>
    </row>
    <row r="9" spans="1:14" ht="17" thickBot="1" x14ac:dyDescent="0.25">
      <c r="A9" s="5">
        <v>1</v>
      </c>
      <c r="B9" s="5">
        <v>-42.03</v>
      </c>
      <c r="C9" s="5">
        <v>-22.6</v>
      </c>
      <c r="D9" s="5">
        <v>31</v>
      </c>
      <c r="E9" s="6">
        <v>-110.03</v>
      </c>
      <c r="F9" s="6">
        <v>-110.03</v>
      </c>
      <c r="G9" s="5">
        <v>0</v>
      </c>
      <c r="H9" s="3" t="s">
        <v>41</v>
      </c>
      <c r="I9" s="3" t="s">
        <v>42</v>
      </c>
      <c r="J9" s="3" t="s">
        <v>43</v>
      </c>
      <c r="K9" s="3" t="s">
        <v>44</v>
      </c>
      <c r="M9" s="22" t="s">
        <v>442</v>
      </c>
      <c r="N9" s="23">
        <v>28.03</v>
      </c>
    </row>
    <row r="10" spans="1:14" x14ac:dyDescent="0.2">
      <c r="A10" s="5">
        <v>1</v>
      </c>
      <c r="B10" s="5">
        <v>-52.04</v>
      </c>
      <c r="C10" s="5">
        <v>-22.6</v>
      </c>
      <c r="D10" s="5">
        <v>43</v>
      </c>
      <c r="E10" s="6">
        <v>-100.02</v>
      </c>
      <c r="F10" s="6">
        <v>-100.02</v>
      </c>
      <c r="G10" s="5">
        <v>0</v>
      </c>
      <c r="H10" s="3" t="s">
        <v>152</v>
      </c>
      <c r="I10" s="5" t="s">
        <v>153</v>
      </c>
      <c r="J10" s="3" t="s">
        <v>154</v>
      </c>
      <c r="K10" s="3" t="s">
        <v>155</v>
      </c>
    </row>
    <row r="11" spans="1:14" x14ac:dyDescent="0.2">
      <c r="A11" s="5">
        <v>1</v>
      </c>
      <c r="B11" s="5">
        <v>-62.04</v>
      </c>
      <c r="C11" s="5">
        <v>-22.6</v>
      </c>
      <c r="D11" s="5">
        <v>22</v>
      </c>
      <c r="E11" s="6">
        <v>-90.02</v>
      </c>
      <c r="F11" s="6">
        <v>-90.02</v>
      </c>
      <c r="G11" s="5">
        <v>0</v>
      </c>
      <c r="H11" s="3" t="s">
        <v>80</v>
      </c>
      <c r="I11" s="3" t="s">
        <v>81</v>
      </c>
      <c r="J11" s="3" t="s">
        <v>82</v>
      </c>
      <c r="K11" s="3" t="s">
        <v>83</v>
      </c>
    </row>
    <row r="12" spans="1:14" x14ac:dyDescent="0.2">
      <c r="A12" s="5">
        <v>1</v>
      </c>
      <c r="B12" s="5">
        <v>-72.040000000000006</v>
      </c>
      <c r="C12" s="5">
        <v>-22.6</v>
      </c>
      <c r="D12" s="5">
        <v>72</v>
      </c>
      <c r="E12" s="6">
        <v>-80.02</v>
      </c>
      <c r="F12" s="6">
        <v>-80.02</v>
      </c>
      <c r="G12" s="5">
        <v>0</v>
      </c>
      <c r="H12" s="5" t="s">
        <v>26</v>
      </c>
      <c r="I12" s="3" t="s">
        <v>27</v>
      </c>
      <c r="J12" s="5" t="s">
        <v>28</v>
      </c>
      <c r="K12" s="3" t="s">
        <v>29</v>
      </c>
      <c r="M12" s="25"/>
      <c r="N12" s="25"/>
    </row>
    <row r="13" spans="1:14" x14ac:dyDescent="0.2">
      <c r="A13" s="5">
        <v>1</v>
      </c>
      <c r="B13" s="5">
        <v>-82.04</v>
      </c>
      <c r="C13" s="5">
        <v>-22.6</v>
      </c>
      <c r="D13" s="15">
        <v>100</v>
      </c>
      <c r="E13" s="6">
        <v>-70.02</v>
      </c>
      <c r="F13" s="6">
        <v>-70.02</v>
      </c>
      <c r="G13" s="5">
        <v>0</v>
      </c>
      <c r="H13" s="5" t="s">
        <v>18</v>
      </c>
      <c r="I13" s="5" t="s">
        <v>19</v>
      </c>
      <c r="J13" s="5" t="s">
        <v>20</v>
      </c>
      <c r="K13" s="3" t="s">
        <v>21</v>
      </c>
      <c r="M13" s="25"/>
      <c r="N13" s="25"/>
    </row>
    <row r="14" spans="1:14" x14ac:dyDescent="0.2">
      <c r="A14" s="1">
        <v>1</v>
      </c>
      <c r="B14" s="1">
        <v>-92.05</v>
      </c>
      <c r="C14" s="1">
        <v>-22.6</v>
      </c>
      <c r="D14" s="7">
        <v>318</v>
      </c>
      <c r="E14" s="2">
        <v>-60.01</v>
      </c>
      <c r="F14" s="2">
        <v>-60.01</v>
      </c>
      <c r="G14" s="1">
        <v>0</v>
      </c>
      <c r="H14" s="2" t="s">
        <v>144</v>
      </c>
      <c r="I14" s="1" t="s">
        <v>145</v>
      </c>
      <c r="J14" s="2" t="s">
        <v>146</v>
      </c>
      <c r="K14" s="3" t="s">
        <v>147</v>
      </c>
    </row>
    <row r="15" spans="1:14" x14ac:dyDescent="0.2">
      <c r="A15" s="1">
        <v>1</v>
      </c>
      <c r="B15" s="1">
        <v>-102.05</v>
      </c>
      <c r="C15" s="1">
        <v>-22.6</v>
      </c>
      <c r="D15" s="7">
        <v>629</v>
      </c>
      <c r="E15" s="2">
        <v>-50.01</v>
      </c>
      <c r="F15" s="2">
        <v>-50.01</v>
      </c>
      <c r="G15" s="1">
        <v>0</v>
      </c>
      <c r="H15" s="2" t="s">
        <v>136</v>
      </c>
      <c r="I15" s="1" t="s">
        <v>137</v>
      </c>
      <c r="J15" s="3" t="s">
        <v>138</v>
      </c>
      <c r="K15" s="2" t="s">
        <v>139</v>
      </c>
    </row>
    <row r="16" spans="1:14" x14ac:dyDescent="0.2">
      <c r="A16" s="1">
        <v>1</v>
      </c>
      <c r="B16" s="1">
        <v>-112.05</v>
      </c>
      <c r="C16" s="1">
        <v>-22.6</v>
      </c>
      <c r="D16" s="7">
        <v>818</v>
      </c>
      <c r="E16" s="2">
        <v>-40.01</v>
      </c>
      <c r="F16" s="2">
        <v>-40.01</v>
      </c>
      <c r="G16" s="1">
        <v>0</v>
      </c>
      <c r="H16" s="2" t="s">
        <v>148</v>
      </c>
      <c r="I16" s="1" t="s">
        <v>149</v>
      </c>
      <c r="J16" s="2" t="s">
        <v>150</v>
      </c>
      <c r="K16" s="3" t="s">
        <v>151</v>
      </c>
    </row>
    <row r="17" spans="1:11" x14ac:dyDescent="0.2">
      <c r="A17" s="1">
        <v>1</v>
      </c>
      <c r="B17" s="1">
        <v>-122.06</v>
      </c>
      <c r="C17" s="1">
        <v>-22.6</v>
      </c>
      <c r="D17" s="7">
        <v>998</v>
      </c>
      <c r="E17" s="2">
        <v>-30</v>
      </c>
      <c r="F17" s="2">
        <v>-30</v>
      </c>
      <c r="G17" s="1">
        <v>0</v>
      </c>
      <c r="H17" s="2" t="s">
        <v>10</v>
      </c>
      <c r="I17" s="1" t="s">
        <v>11</v>
      </c>
      <c r="J17" s="2" t="s">
        <v>12</v>
      </c>
      <c r="K17" s="3" t="s">
        <v>13</v>
      </c>
    </row>
    <row r="18" spans="1:11" x14ac:dyDescent="0.2">
      <c r="A18" s="1">
        <v>1</v>
      </c>
      <c r="B18" s="1">
        <v>-132.06</v>
      </c>
      <c r="C18" s="1">
        <v>-22.6</v>
      </c>
      <c r="D18" s="7">
        <v>1291</v>
      </c>
      <c r="E18" s="2">
        <v>-20</v>
      </c>
      <c r="F18" s="2">
        <v>-20</v>
      </c>
      <c r="G18" s="1">
        <v>0</v>
      </c>
      <c r="H18" s="1" t="s">
        <v>68</v>
      </c>
      <c r="I18" s="2" t="s">
        <v>69</v>
      </c>
      <c r="J18" s="2" t="s">
        <v>70</v>
      </c>
      <c r="K18" s="3" t="s">
        <v>71</v>
      </c>
    </row>
    <row r="19" spans="1:11" x14ac:dyDescent="0.2">
      <c r="A19" s="1">
        <v>1</v>
      </c>
      <c r="B19" s="1">
        <v>-142.06</v>
      </c>
      <c r="C19" s="1">
        <v>-22.6</v>
      </c>
      <c r="D19" s="7">
        <v>1667</v>
      </c>
      <c r="E19" s="2">
        <v>-10</v>
      </c>
      <c r="F19" s="2">
        <v>-10</v>
      </c>
      <c r="G19" s="1">
        <v>0</v>
      </c>
      <c r="H19" s="2" t="s">
        <v>60</v>
      </c>
      <c r="I19" s="1" t="s">
        <v>61</v>
      </c>
      <c r="J19" s="2" t="s">
        <v>62</v>
      </c>
      <c r="K19" s="3" t="s">
        <v>63</v>
      </c>
    </row>
    <row r="20" spans="1:11" x14ac:dyDescent="0.2">
      <c r="A20" s="1">
        <v>1</v>
      </c>
      <c r="B20" s="1">
        <v>-152.06</v>
      </c>
      <c r="C20" s="1">
        <v>-22.6</v>
      </c>
      <c r="D20" s="7">
        <v>5587</v>
      </c>
      <c r="E20" s="2">
        <v>0</v>
      </c>
      <c r="F20" s="2">
        <v>0</v>
      </c>
      <c r="G20" s="1">
        <v>0</v>
      </c>
      <c r="H20" s="2" t="s">
        <v>34</v>
      </c>
      <c r="I20" s="1"/>
      <c r="J20" s="3" t="s">
        <v>35</v>
      </c>
      <c r="K20" s="2" t="s">
        <v>36</v>
      </c>
    </row>
    <row r="21" spans="1:11" x14ac:dyDescent="0.2">
      <c r="A21" s="1">
        <v>1</v>
      </c>
      <c r="B21" s="1">
        <v>-152.19</v>
      </c>
      <c r="C21" s="1">
        <v>-22.6</v>
      </c>
      <c r="D21" s="7">
        <v>1895</v>
      </c>
      <c r="E21" s="2">
        <v>0.12999999999999501</v>
      </c>
      <c r="F21" s="2">
        <v>0.12999999999999501</v>
      </c>
      <c r="G21" s="1">
        <v>0</v>
      </c>
      <c r="H21" s="2" t="s">
        <v>45</v>
      </c>
      <c r="I21" s="1"/>
      <c r="J21" s="3" t="s">
        <v>46</v>
      </c>
      <c r="K21" s="2" t="s">
        <v>47</v>
      </c>
    </row>
    <row r="22" spans="1:11" x14ac:dyDescent="0.2">
      <c r="A22" s="1">
        <v>1</v>
      </c>
      <c r="B22" s="1">
        <v>-162.19999999999999</v>
      </c>
      <c r="C22" s="1">
        <v>-22.6</v>
      </c>
      <c r="D22" s="7">
        <v>1039</v>
      </c>
      <c r="E22" s="2">
        <v>10.139999999999899</v>
      </c>
      <c r="F22" s="2">
        <v>10.139999999999899</v>
      </c>
      <c r="G22" s="1">
        <v>0</v>
      </c>
      <c r="H22" s="1" t="s">
        <v>30</v>
      </c>
      <c r="I22" s="2" t="s">
        <v>31</v>
      </c>
      <c r="J22" s="4" t="s">
        <v>32</v>
      </c>
      <c r="K22" s="2" t="s">
        <v>33</v>
      </c>
    </row>
    <row r="23" spans="1:11" x14ac:dyDescent="0.2">
      <c r="A23" s="1">
        <v>1</v>
      </c>
      <c r="B23" s="1">
        <v>-172.2</v>
      </c>
      <c r="C23" s="1">
        <v>-22.6</v>
      </c>
      <c r="D23" s="7">
        <v>690</v>
      </c>
      <c r="E23" s="2">
        <v>20.139999999999901</v>
      </c>
      <c r="F23" s="2">
        <v>20.139999999999901</v>
      </c>
      <c r="G23" s="1">
        <v>0</v>
      </c>
      <c r="H23" s="1" t="s">
        <v>56</v>
      </c>
      <c r="I23" s="2" t="s">
        <v>57</v>
      </c>
      <c r="J23" s="2" t="s">
        <v>58</v>
      </c>
      <c r="K23" s="3" t="s">
        <v>59</v>
      </c>
    </row>
    <row r="24" spans="1:11" x14ac:dyDescent="0.2">
      <c r="A24" s="1">
        <v>1</v>
      </c>
      <c r="B24" s="1">
        <v>177.8</v>
      </c>
      <c r="C24" s="1">
        <v>-22.6</v>
      </c>
      <c r="D24" s="7">
        <v>454</v>
      </c>
      <c r="E24" s="2">
        <v>-329.86</v>
      </c>
      <c r="F24" s="2">
        <f>360+Table1[[#This Row],[rel_pan_raw]]</f>
        <v>30.139999999999986</v>
      </c>
      <c r="G24" s="1">
        <v>0</v>
      </c>
      <c r="H24" s="1" t="s">
        <v>124</v>
      </c>
      <c r="I24" s="2" t="s">
        <v>125</v>
      </c>
      <c r="J24" s="3" t="s">
        <v>126</v>
      </c>
      <c r="K24" s="2" t="s">
        <v>127</v>
      </c>
    </row>
    <row r="25" spans="1:11" x14ac:dyDescent="0.2">
      <c r="A25" s="1">
        <v>1</v>
      </c>
      <c r="B25" s="1">
        <v>167.81</v>
      </c>
      <c r="C25" s="1">
        <v>-22.6</v>
      </c>
      <c r="D25" s="7">
        <v>318</v>
      </c>
      <c r="E25" s="2">
        <v>-319.87</v>
      </c>
      <c r="F25" s="2">
        <f>360+Table1[[#This Row],[rel_pan_raw]]</f>
        <v>40.129999999999995</v>
      </c>
      <c r="G25" s="1">
        <v>0</v>
      </c>
      <c r="H25" s="1" t="s">
        <v>88</v>
      </c>
      <c r="I25" s="2" t="s">
        <v>89</v>
      </c>
      <c r="J25" s="3" t="s">
        <v>90</v>
      </c>
      <c r="K25" s="2" t="s">
        <v>91</v>
      </c>
    </row>
    <row r="26" spans="1:11" x14ac:dyDescent="0.2">
      <c r="A26" s="1">
        <v>1</v>
      </c>
      <c r="B26" s="1">
        <v>157.82</v>
      </c>
      <c r="C26" s="1">
        <v>-22.6</v>
      </c>
      <c r="D26" s="7">
        <v>240</v>
      </c>
      <c r="E26" s="2">
        <v>-309.88</v>
      </c>
      <c r="F26" s="2">
        <f>360+Table1[[#This Row],[rel_pan_raw]]</f>
        <v>50.120000000000005</v>
      </c>
      <c r="G26" s="1">
        <v>0</v>
      </c>
      <c r="H26" s="1" t="s">
        <v>128</v>
      </c>
      <c r="I26" s="2" t="s">
        <v>129</v>
      </c>
      <c r="J26" s="2" t="s">
        <v>130</v>
      </c>
      <c r="K26" s="3" t="s">
        <v>131</v>
      </c>
    </row>
    <row r="27" spans="1:11" x14ac:dyDescent="0.2">
      <c r="A27" s="1">
        <v>1</v>
      </c>
      <c r="B27" s="1">
        <v>147.83000000000001</v>
      </c>
      <c r="C27" s="1">
        <v>-22.6</v>
      </c>
      <c r="D27" s="15">
        <v>136</v>
      </c>
      <c r="E27" s="2">
        <v>-299.89</v>
      </c>
      <c r="F27" s="2">
        <f>360+Table1[[#This Row],[rel_pan_raw]]</f>
        <v>60.110000000000014</v>
      </c>
      <c r="G27" s="1">
        <v>0</v>
      </c>
      <c r="H27" s="1" t="s">
        <v>76</v>
      </c>
      <c r="I27" s="2" t="s">
        <v>77</v>
      </c>
      <c r="J27" s="3" t="s">
        <v>78</v>
      </c>
      <c r="K27" s="2" t="s">
        <v>79</v>
      </c>
    </row>
    <row r="28" spans="1:11" x14ac:dyDescent="0.2">
      <c r="A28" s="1">
        <v>1</v>
      </c>
      <c r="B28" s="1">
        <v>137.84</v>
      </c>
      <c r="C28" s="1">
        <v>-22.6</v>
      </c>
      <c r="D28" s="1">
        <v>29</v>
      </c>
      <c r="E28" s="2">
        <v>-289.89999999999998</v>
      </c>
      <c r="F28" s="2">
        <f>360+Table1[[#This Row],[rel_pan_raw]]</f>
        <v>70.100000000000023</v>
      </c>
      <c r="G28" s="1">
        <v>0</v>
      </c>
      <c r="H28" s="2" t="s">
        <v>140</v>
      </c>
      <c r="I28" s="1" t="s">
        <v>141</v>
      </c>
      <c r="J28" s="2" t="s">
        <v>142</v>
      </c>
      <c r="K28" s="3" t="s">
        <v>143</v>
      </c>
    </row>
    <row r="29" spans="1:11" x14ac:dyDescent="0.2">
      <c r="A29" s="5">
        <v>1</v>
      </c>
      <c r="B29" s="5">
        <v>127.85</v>
      </c>
      <c r="C29" s="5">
        <v>-22.6</v>
      </c>
      <c r="D29" s="5">
        <v>21</v>
      </c>
      <c r="E29" s="6">
        <v>-279.909999999999</v>
      </c>
      <c r="F29" s="6">
        <f>360+Table1[[#This Row],[rel_pan_raw]]</f>
        <v>80.090000000000998</v>
      </c>
      <c r="G29" s="5">
        <v>0</v>
      </c>
      <c r="H29" s="3" t="s">
        <v>64</v>
      </c>
      <c r="I29" s="3" t="s">
        <v>65</v>
      </c>
      <c r="J29" s="3" t="s">
        <v>66</v>
      </c>
      <c r="K29" s="3" t="s">
        <v>67</v>
      </c>
    </row>
    <row r="30" spans="1:11" x14ac:dyDescent="0.2">
      <c r="A30" s="5">
        <v>1</v>
      </c>
      <c r="B30" s="5">
        <v>117.86</v>
      </c>
      <c r="C30" s="5">
        <v>-22.6</v>
      </c>
      <c r="D30" s="5">
        <v>22</v>
      </c>
      <c r="E30" s="6">
        <v>-269.92</v>
      </c>
      <c r="F30" s="6">
        <f>360+Table1[[#This Row],[rel_pan_raw]]</f>
        <v>90.079999999999984</v>
      </c>
      <c r="G30" s="5">
        <v>0</v>
      </c>
      <c r="H30" s="3" t="s">
        <v>132</v>
      </c>
      <c r="I30" s="5" t="s">
        <v>133</v>
      </c>
      <c r="J30" s="3" t="s">
        <v>134</v>
      </c>
      <c r="K30" s="3" t="s">
        <v>135</v>
      </c>
    </row>
    <row r="31" spans="1:11" x14ac:dyDescent="0.2">
      <c r="A31" s="5">
        <v>1</v>
      </c>
      <c r="B31" s="5">
        <v>107.87</v>
      </c>
      <c r="C31" s="5">
        <v>-22.6</v>
      </c>
      <c r="D31" s="5">
        <v>94</v>
      </c>
      <c r="E31" s="6">
        <v>-259.93</v>
      </c>
      <c r="F31" s="6">
        <f>360+Table1[[#This Row],[rel_pan_raw]]</f>
        <v>100.07</v>
      </c>
      <c r="G31" s="5">
        <v>0</v>
      </c>
      <c r="H31" s="3" t="s">
        <v>72</v>
      </c>
      <c r="I31" s="5" t="s">
        <v>73</v>
      </c>
      <c r="J31" s="5" t="s">
        <v>74</v>
      </c>
      <c r="K31" s="3" t="s">
        <v>75</v>
      </c>
    </row>
    <row r="32" spans="1:11" x14ac:dyDescent="0.2">
      <c r="A32" s="5">
        <v>1</v>
      </c>
      <c r="B32" s="5">
        <v>97.88</v>
      </c>
      <c r="C32" s="5">
        <v>-22.6</v>
      </c>
      <c r="D32" s="15">
        <v>148</v>
      </c>
      <c r="E32" s="6">
        <v>-249.94</v>
      </c>
      <c r="F32" s="6">
        <f>360+Table1[[#This Row],[rel_pan_raw]]</f>
        <v>110.06</v>
      </c>
      <c r="G32" s="5">
        <v>0</v>
      </c>
      <c r="H32" s="3" t="s">
        <v>92</v>
      </c>
      <c r="I32" s="3" t="s">
        <v>93</v>
      </c>
      <c r="J32" s="5" t="s">
        <v>94</v>
      </c>
      <c r="K32" s="3" t="s">
        <v>95</v>
      </c>
    </row>
    <row r="33" spans="1:11" x14ac:dyDescent="0.2">
      <c r="A33" s="5">
        <v>1</v>
      </c>
      <c r="B33" s="5">
        <v>87.89</v>
      </c>
      <c r="C33" s="5">
        <v>-22.6</v>
      </c>
      <c r="D33" s="5">
        <v>73</v>
      </c>
      <c r="E33" s="6">
        <v>-239.95</v>
      </c>
      <c r="F33" s="6">
        <f>360+Table1[[#This Row],[rel_pan_raw]]</f>
        <v>120.05000000000001</v>
      </c>
      <c r="G33" s="5">
        <v>0</v>
      </c>
      <c r="H33" s="5" t="s">
        <v>120</v>
      </c>
      <c r="I33" s="3" t="s">
        <v>121</v>
      </c>
      <c r="J33" s="5" t="s">
        <v>122</v>
      </c>
      <c r="K33" s="3" t="s">
        <v>123</v>
      </c>
    </row>
    <row r="34" spans="1:11" x14ac:dyDescent="0.2">
      <c r="A34" s="5">
        <v>1</v>
      </c>
      <c r="B34" s="5">
        <v>77.900000000000006</v>
      </c>
      <c r="C34" s="5">
        <v>-22.6</v>
      </c>
      <c r="D34" s="15">
        <v>151</v>
      </c>
      <c r="E34" s="6">
        <v>-229.96</v>
      </c>
      <c r="F34" s="6">
        <f>360+Table1[[#This Row],[rel_pan_raw]]</f>
        <v>130.04</v>
      </c>
      <c r="G34" s="5">
        <v>0</v>
      </c>
      <c r="H34" s="3" t="s">
        <v>100</v>
      </c>
      <c r="I34" s="5" t="s">
        <v>101</v>
      </c>
      <c r="J34" s="3" t="s">
        <v>102</v>
      </c>
      <c r="K34" s="3" t="s">
        <v>103</v>
      </c>
    </row>
    <row r="35" spans="1:11" x14ac:dyDescent="0.2">
      <c r="A35" s="5">
        <v>1</v>
      </c>
      <c r="B35" s="5">
        <v>67.91</v>
      </c>
      <c r="C35" s="5">
        <v>-22.6</v>
      </c>
      <c r="D35" s="5">
        <v>60</v>
      </c>
      <c r="E35" s="6">
        <v>-219.97</v>
      </c>
      <c r="F35" s="6">
        <f>360+Table1[[#This Row],[rel_pan_raw]]</f>
        <v>140.03</v>
      </c>
      <c r="G35" s="5">
        <v>0</v>
      </c>
      <c r="H35" s="3" t="s">
        <v>52</v>
      </c>
      <c r="I35" s="5" t="s">
        <v>53</v>
      </c>
      <c r="J35" s="5" t="s">
        <v>54</v>
      </c>
      <c r="K35" s="3" t="s">
        <v>55</v>
      </c>
    </row>
    <row r="36" spans="1:11" x14ac:dyDescent="0.2">
      <c r="A36" s="5">
        <v>1</v>
      </c>
      <c r="B36" s="5">
        <v>57.92</v>
      </c>
      <c r="C36" s="5">
        <v>-22.6</v>
      </c>
      <c r="D36" s="5">
        <v>50</v>
      </c>
      <c r="E36" s="6">
        <v>-209.98</v>
      </c>
      <c r="F36" s="6">
        <f>360+Table1[[#This Row],[rel_pan_raw]]</f>
        <v>150.02000000000001</v>
      </c>
      <c r="G36" s="5">
        <v>0</v>
      </c>
      <c r="H36" s="3" t="s">
        <v>104</v>
      </c>
      <c r="I36" s="5" t="s">
        <v>105</v>
      </c>
      <c r="J36" s="3" t="s">
        <v>106</v>
      </c>
      <c r="K36" s="3" t="s">
        <v>107</v>
      </c>
    </row>
    <row r="37" spans="1:11" x14ac:dyDescent="0.2">
      <c r="A37" s="5">
        <v>1</v>
      </c>
      <c r="B37" s="5">
        <v>47.93</v>
      </c>
      <c r="C37" s="5">
        <v>-22.6</v>
      </c>
      <c r="D37" s="15">
        <v>109</v>
      </c>
      <c r="E37" s="6">
        <v>-199.99</v>
      </c>
      <c r="F37" s="6">
        <f>360+Table1[[#This Row],[rel_pan_raw]]</f>
        <v>160.01</v>
      </c>
      <c r="G37" s="5">
        <v>0</v>
      </c>
      <c r="H37" s="3" t="s">
        <v>48</v>
      </c>
      <c r="I37" s="5" t="s">
        <v>49</v>
      </c>
      <c r="J37" s="3" t="s">
        <v>50</v>
      </c>
      <c r="K37" s="3" t="s">
        <v>51</v>
      </c>
    </row>
    <row r="38" spans="1:11" x14ac:dyDescent="0.2">
      <c r="A38" s="5">
        <v>1</v>
      </c>
      <c r="B38" s="5">
        <v>37.94</v>
      </c>
      <c r="C38" s="5">
        <v>-22.6</v>
      </c>
      <c r="D38" s="5">
        <v>39</v>
      </c>
      <c r="E38" s="6">
        <v>-190</v>
      </c>
      <c r="F38" s="6">
        <f>360+Table1[[#This Row],[rel_pan_raw]]</f>
        <v>170</v>
      </c>
      <c r="G38" s="5">
        <v>0</v>
      </c>
      <c r="H38" s="3" t="s">
        <v>116</v>
      </c>
      <c r="I38" s="5" t="s">
        <v>117</v>
      </c>
      <c r="J38" s="3" t="s">
        <v>118</v>
      </c>
      <c r="K38" s="3" t="s">
        <v>119</v>
      </c>
    </row>
    <row r="40" spans="1:11" x14ac:dyDescent="0.2">
      <c r="C40" t="s">
        <v>955</v>
      </c>
      <c r="D40">
        <f>MEDIAN(Table1[num_points_matched])</f>
        <v>94</v>
      </c>
    </row>
    <row r="41" spans="1:11" x14ac:dyDescent="0.2">
      <c r="C41" t="s">
        <v>956</v>
      </c>
      <c r="D41">
        <f>AVERAGE(Table1[num_points_matched])</f>
        <v>469.75675675675677</v>
      </c>
    </row>
    <row r="51" spans="13:14" x14ac:dyDescent="0.2">
      <c r="M51" s="25" t="s">
        <v>158</v>
      </c>
      <c r="N51" s="25"/>
    </row>
    <row r="52" spans="13:14" x14ac:dyDescent="0.2">
      <c r="M52" s="25"/>
      <c r="N52" s="25"/>
    </row>
  </sheetData>
  <sortState xmlns:xlrd2="http://schemas.microsoft.com/office/spreadsheetml/2017/richdata2" ref="B2:K38">
    <sortCondition ref="E2:E38"/>
  </sortState>
  <mergeCells count="2">
    <mergeCell ref="M12:N13"/>
    <mergeCell ref="M51:N52"/>
  </mergeCells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C9FB-392C-C948-BE95-42B4F56E0B5F}">
  <dimension ref="A1:J8"/>
  <sheetViews>
    <sheetView zoomScale="125" workbookViewId="0">
      <selection activeCell="D12" sqref="D12"/>
    </sheetView>
  </sheetViews>
  <sheetFormatPr baseColWidth="10" defaultRowHeight="16" x14ac:dyDescent="0.2"/>
  <cols>
    <col min="1" max="1" width="11.6640625" customWidth="1"/>
    <col min="4" max="4" width="9.1640625" customWidth="1"/>
    <col min="7" max="7" width="18.6640625" customWidth="1"/>
    <col min="8" max="8" width="19.1640625" customWidth="1"/>
    <col min="9" max="9" width="19.5" customWidth="1"/>
    <col min="10" max="10" width="18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5">
        <v>3</v>
      </c>
      <c r="B2" s="5">
        <v>120.63</v>
      </c>
      <c r="C2" s="5">
        <v>-14.52</v>
      </c>
      <c r="D2" s="5">
        <v>64</v>
      </c>
      <c r="E2" s="5">
        <v>3.0000000000001099E-2</v>
      </c>
      <c r="F2" s="5">
        <v>-49.99</v>
      </c>
      <c r="G2" s="3" t="s">
        <v>698</v>
      </c>
      <c r="H2" s="5" t="s">
        <v>699</v>
      </c>
      <c r="I2" s="3" t="s">
        <v>700</v>
      </c>
      <c r="J2" s="3" t="s">
        <v>701</v>
      </c>
    </row>
    <row r="3" spans="1:10" x14ac:dyDescent="0.2">
      <c r="A3" s="5">
        <v>3</v>
      </c>
      <c r="B3" s="5">
        <v>120.64</v>
      </c>
      <c r="C3" s="5">
        <v>-24.52</v>
      </c>
      <c r="D3" s="5">
        <v>70</v>
      </c>
      <c r="E3" s="5">
        <v>1.9999999999996E-2</v>
      </c>
      <c r="F3" s="5">
        <v>-39.99</v>
      </c>
      <c r="G3" s="3" t="s">
        <v>710</v>
      </c>
      <c r="H3" s="3" t="s">
        <v>711</v>
      </c>
      <c r="I3" s="3" t="s">
        <v>712</v>
      </c>
      <c r="J3" s="5" t="s">
        <v>713</v>
      </c>
    </row>
    <row r="4" spans="1:10" x14ac:dyDescent="0.2">
      <c r="A4" s="1">
        <v>3</v>
      </c>
      <c r="B4" s="1">
        <v>120.65</v>
      </c>
      <c r="C4" s="1">
        <v>-34.520000000000003</v>
      </c>
      <c r="D4" s="15">
        <v>180</v>
      </c>
      <c r="E4" s="1">
        <v>9.9999999999908998E-3</v>
      </c>
      <c r="F4" s="1">
        <v>-29.99</v>
      </c>
      <c r="G4" s="2" t="s">
        <v>694</v>
      </c>
      <c r="H4" s="1" t="s">
        <v>695</v>
      </c>
      <c r="I4" s="3" t="s">
        <v>696</v>
      </c>
      <c r="J4" s="2" t="s">
        <v>697</v>
      </c>
    </row>
    <row r="5" spans="1:10" x14ac:dyDescent="0.2">
      <c r="A5" s="1">
        <v>3</v>
      </c>
      <c r="B5" s="1">
        <v>120.66</v>
      </c>
      <c r="C5" s="1">
        <v>-44.52</v>
      </c>
      <c r="D5" s="15">
        <v>149</v>
      </c>
      <c r="E5" s="1">
        <v>0</v>
      </c>
      <c r="F5" s="1">
        <v>-19.989999999999998</v>
      </c>
      <c r="G5" s="2" t="s">
        <v>706</v>
      </c>
      <c r="H5" s="1" t="s">
        <v>707</v>
      </c>
      <c r="I5" s="3" t="s">
        <v>708</v>
      </c>
      <c r="J5" s="2" t="s">
        <v>709</v>
      </c>
    </row>
    <row r="6" spans="1:10" x14ac:dyDescent="0.2">
      <c r="A6" s="1">
        <v>3</v>
      </c>
      <c r="B6" s="1">
        <v>120.67</v>
      </c>
      <c r="C6" s="1">
        <v>-54.52</v>
      </c>
      <c r="D6" s="15">
        <v>125</v>
      </c>
      <c r="E6" s="1">
        <v>-1.00000000000051E-2</v>
      </c>
      <c r="F6" s="1">
        <v>-9.99</v>
      </c>
      <c r="G6" s="1" t="s">
        <v>690</v>
      </c>
      <c r="H6" s="2" t="s">
        <v>691</v>
      </c>
      <c r="I6" s="2" t="s">
        <v>692</v>
      </c>
      <c r="J6" s="3" t="s">
        <v>693</v>
      </c>
    </row>
    <row r="7" spans="1:10" x14ac:dyDescent="0.2">
      <c r="A7" s="1">
        <v>3</v>
      </c>
      <c r="B7" s="1">
        <v>120.68</v>
      </c>
      <c r="C7" s="1">
        <v>-64.52</v>
      </c>
      <c r="D7" s="7">
        <v>345</v>
      </c>
      <c r="E7" s="1">
        <v>-2.0000000000010201E-2</v>
      </c>
      <c r="F7" s="1">
        <v>9.9999999999908998E-3</v>
      </c>
      <c r="G7" s="2" t="s">
        <v>45</v>
      </c>
      <c r="H7" s="1"/>
      <c r="I7" s="2" t="s">
        <v>688</v>
      </c>
      <c r="J7" s="3" t="s">
        <v>689</v>
      </c>
    </row>
    <row r="8" spans="1:10" x14ac:dyDescent="0.2">
      <c r="A8" s="1">
        <v>3</v>
      </c>
      <c r="B8" s="1">
        <v>120.53</v>
      </c>
      <c r="C8" s="1">
        <v>-84.54</v>
      </c>
      <c r="D8" s="1">
        <v>78</v>
      </c>
      <c r="E8" s="1">
        <v>0.12999999999999501</v>
      </c>
      <c r="F8" s="1">
        <v>20.03</v>
      </c>
      <c r="G8" s="2" t="s">
        <v>702</v>
      </c>
      <c r="H8" s="1" t="s">
        <v>703</v>
      </c>
      <c r="I8" s="2" t="s">
        <v>704</v>
      </c>
      <c r="J8" s="3" t="s">
        <v>705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D17-A521-4841-A8FD-2FD2BEB12044}">
  <dimension ref="A1:K26"/>
  <sheetViews>
    <sheetView zoomScale="125" workbookViewId="0">
      <selection activeCell="G24" sqref="G24"/>
    </sheetView>
  </sheetViews>
  <sheetFormatPr baseColWidth="10" defaultRowHeight="16" x14ac:dyDescent="0.2"/>
  <cols>
    <col min="1" max="1" width="5.5" customWidth="1"/>
    <col min="4" max="4" width="7.83203125" customWidth="1"/>
    <col min="5" max="5" width="0" hidden="1" customWidth="1"/>
    <col min="8" max="8" width="20" customWidth="1"/>
    <col min="9" max="9" width="20.1640625" customWidth="1"/>
    <col min="10" max="11" width="19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5">
        <v>4</v>
      </c>
      <c r="B2" s="5">
        <v>-100.85</v>
      </c>
      <c r="C2" s="5">
        <v>-57.63</v>
      </c>
      <c r="D2" s="5">
        <v>77</v>
      </c>
      <c r="E2" s="5">
        <v>190.08999999999901</v>
      </c>
      <c r="F2" s="5">
        <f>Table11[[#This Row],[rel_pan_raw]]-360</f>
        <v>-169.91000000000099</v>
      </c>
      <c r="G2" s="5">
        <v>-9.9999999999980105E-3</v>
      </c>
      <c r="H2" s="5" t="s">
        <v>726</v>
      </c>
      <c r="I2" s="5" t="s">
        <v>727</v>
      </c>
      <c r="J2" s="5" t="s">
        <v>728</v>
      </c>
      <c r="K2" s="3" t="s">
        <v>729</v>
      </c>
    </row>
    <row r="3" spans="1:11" x14ac:dyDescent="0.2">
      <c r="A3" s="5">
        <v>4</v>
      </c>
      <c r="B3" s="5">
        <v>-120.85</v>
      </c>
      <c r="C3" s="5">
        <v>-57.63</v>
      </c>
      <c r="D3" s="5">
        <v>18</v>
      </c>
      <c r="E3" s="5">
        <v>210.08999999999901</v>
      </c>
      <c r="F3" s="5">
        <f>Table11[[#This Row],[rel_pan_raw]]-360</f>
        <v>-149.91000000000099</v>
      </c>
      <c r="G3" s="5">
        <v>-9.9999999999980105E-3</v>
      </c>
      <c r="H3" s="3" t="s">
        <v>798</v>
      </c>
      <c r="I3" s="3" t="s">
        <v>799</v>
      </c>
      <c r="J3" s="3" t="s">
        <v>800</v>
      </c>
      <c r="K3" s="3" t="s">
        <v>801</v>
      </c>
    </row>
    <row r="4" spans="1:11" x14ac:dyDescent="0.2">
      <c r="A4" s="5">
        <v>4</v>
      </c>
      <c r="B4" s="5">
        <v>-130.85</v>
      </c>
      <c r="C4" s="5">
        <v>-57.63</v>
      </c>
      <c r="D4" s="5">
        <v>14</v>
      </c>
      <c r="E4" s="5">
        <v>220.08999999999901</v>
      </c>
      <c r="F4" s="5">
        <f>Table11[[#This Row],[rel_pan_raw]]-360</f>
        <v>-139.91000000000099</v>
      </c>
      <c r="G4" s="5">
        <v>-9.9999999999980105E-3</v>
      </c>
      <c r="H4" s="3" t="s">
        <v>770</v>
      </c>
      <c r="I4" s="3" t="s">
        <v>771</v>
      </c>
      <c r="J4" s="5" t="s">
        <v>772</v>
      </c>
      <c r="K4" s="5" t="s">
        <v>773</v>
      </c>
    </row>
    <row r="5" spans="1:11" x14ac:dyDescent="0.2">
      <c r="A5" s="5">
        <v>4</v>
      </c>
      <c r="B5" s="5">
        <v>-140.85</v>
      </c>
      <c r="C5" s="5">
        <v>-57.63</v>
      </c>
      <c r="D5" s="5">
        <v>73</v>
      </c>
      <c r="E5" s="5">
        <v>230.08999999999901</v>
      </c>
      <c r="F5" s="5">
        <f>Table11[[#This Row],[rel_pan_raw]]-360</f>
        <v>-129.91000000000099</v>
      </c>
      <c r="G5" s="5">
        <v>-9.9999999999980105E-3</v>
      </c>
      <c r="H5" s="3" t="s">
        <v>782</v>
      </c>
      <c r="I5" s="3" t="s">
        <v>783</v>
      </c>
      <c r="J5" s="3" t="s">
        <v>784</v>
      </c>
      <c r="K5" s="3" t="s">
        <v>785</v>
      </c>
    </row>
    <row r="6" spans="1:11" x14ac:dyDescent="0.2">
      <c r="A6" s="5">
        <v>4</v>
      </c>
      <c r="B6" s="5">
        <v>-150.85</v>
      </c>
      <c r="C6" s="5">
        <v>-57.63</v>
      </c>
      <c r="D6" s="5">
        <v>36</v>
      </c>
      <c r="E6" s="5">
        <v>240.08999999999901</v>
      </c>
      <c r="F6" s="5">
        <f>Table11[[#This Row],[rel_pan_raw]]-360</f>
        <v>-119.91000000000099</v>
      </c>
      <c r="G6" s="5">
        <v>-9.9999999999980105E-3</v>
      </c>
      <c r="H6" s="5" t="s">
        <v>794</v>
      </c>
      <c r="I6" s="3" t="s">
        <v>795</v>
      </c>
      <c r="J6" s="3" t="s">
        <v>796</v>
      </c>
      <c r="K6" s="3" t="s">
        <v>797</v>
      </c>
    </row>
    <row r="7" spans="1:11" x14ac:dyDescent="0.2">
      <c r="A7" s="5">
        <v>4</v>
      </c>
      <c r="B7" s="5">
        <v>-160.85</v>
      </c>
      <c r="C7" s="5">
        <v>-57.63</v>
      </c>
      <c r="D7" s="5">
        <v>26</v>
      </c>
      <c r="E7" s="5">
        <v>250.08999999999901</v>
      </c>
      <c r="F7" s="5">
        <f>Table11[[#This Row],[rel_pan_raw]]-360</f>
        <v>-109.91000000000099</v>
      </c>
      <c r="G7" s="5">
        <v>-9.9999999999980105E-3</v>
      </c>
      <c r="H7" s="3" t="s">
        <v>762</v>
      </c>
      <c r="I7" s="3" t="s">
        <v>763</v>
      </c>
      <c r="J7" s="3" t="s">
        <v>764</v>
      </c>
      <c r="K7" s="3" t="s">
        <v>765</v>
      </c>
    </row>
    <row r="8" spans="1:11" x14ac:dyDescent="0.2">
      <c r="A8" s="5">
        <v>4</v>
      </c>
      <c r="B8" s="5">
        <v>-170.85</v>
      </c>
      <c r="C8" s="5">
        <v>-57.63</v>
      </c>
      <c r="D8" s="5">
        <v>32</v>
      </c>
      <c r="E8" s="5">
        <v>260.08999999999997</v>
      </c>
      <c r="F8" s="5">
        <f>Table11[[#This Row],[rel_pan_raw]]-360</f>
        <v>-99.910000000000025</v>
      </c>
      <c r="G8" s="5">
        <v>-9.9999999999980105E-3</v>
      </c>
      <c r="H8" s="5" t="s">
        <v>718</v>
      </c>
      <c r="I8" s="3" t="s">
        <v>719</v>
      </c>
      <c r="J8" s="5" t="s">
        <v>720</v>
      </c>
      <c r="K8" s="3" t="s">
        <v>721</v>
      </c>
    </row>
    <row r="9" spans="1:11" x14ac:dyDescent="0.2">
      <c r="A9" s="1">
        <v>4</v>
      </c>
      <c r="B9" s="1">
        <v>179.15</v>
      </c>
      <c r="C9" s="1">
        <v>-57.63</v>
      </c>
      <c r="D9" s="1">
        <v>58</v>
      </c>
      <c r="E9" s="1">
        <v>-89.91</v>
      </c>
      <c r="F9" s="1">
        <v>-89.91</v>
      </c>
      <c r="G9" s="1">
        <v>-9.9999999999980105E-3</v>
      </c>
      <c r="H9" s="1" t="s">
        <v>750</v>
      </c>
      <c r="I9" s="2" t="s">
        <v>751</v>
      </c>
      <c r="J9" s="2" t="s">
        <v>752</v>
      </c>
      <c r="K9" s="3" t="s">
        <v>753</v>
      </c>
    </row>
    <row r="10" spans="1:11" x14ac:dyDescent="0.2">
      <c r="A10" s="1">
        <v>4</v>
      </c>
      <c r="B10" s="1">
        <v>169.16</v>
      </c>
      <c r="C10" s="1">
        <v>-57.63</v>
      </c>
      <c r="D10" s="1">
        <v>90</v>
      </c>
      <c r="E10" s="1">
        <v>-79.92</v>
      </c>
      <c r="F10" s="1">
        <v>-79.92</v>
      </c>
      <c r="G10" s="1">
        <v>-9.9999999999980105E-3</v>
      </c>
      <c r="H10" s="2" t="s">
        <v>734</v>
      </c>
      <c r="I10" s="1" t="s">
        <v>735</v>
      </c>
      <c r="J10" s="2" t="s">
        <v>736</v>
      </c>
      <c r="K10" s="3" t="s">
        <v>737</v>
      </c>
    </row>
    <row r="11" spans="1:11" x14ac:dyDescent="0.2">
      <c r="A11" s="1">
        <v>4</v>
      </c>
      <c r="B11" s="1">
        <v>159.16999999999999</v>
      </c>
      <c r="C11" s="1">
        <v>-57.63</v>
      </c>
      <c r="D11" s="15">
        <v>102</v>
      </c>
      <c r="E11" s="1">
        <v>-69.929999999999893</v>
      </c>
      <c r="F11" s="1">
        <v>-69.929999999999893</v>
      </c>
      <c r="G11" s="1">
        <v>-9.9999999999980105E-3</v>
      </c>
      <c r="H11" s="2" t="s">
        <v>738</v>
      </c>
      <c r="I11" s="1" t="s">
        <v>739</v>
      </c>
      <c r="J11" s="2" t="s">
        <v>740</v>
      </c>
      <c r="K11" s="3" t="s">
        <v>741</v>
      </c>
    </row>
    <row r="12" spans="1:11" x14ac:dyDescent="0.2">
      <c r="A12" s="1">
        <v>4</v>
      </c>
      <c r="B12" s="1">
        <v>149.18</v>
      </c>
      <c r="C12" s="1">
        <v>-57.63</v>
      </c>
      <c r="D12" s="15">
        <v>108</v>
      </c>
      <c r="E12" s="1">
        <v>-59.94</v>
      </c>
      <c r="F12" s="1">
        <v>-59.94</v>
      </c>
      <c r="G12" s="1">
        <v>-9.9999999999980105E-3</v>
      </c>
      <c r="H12" s="2" t="s">
        <v>758</v>
      </c>
      <c r="I12" s="1" t="s">
        <v>759</v>
      </c>
      <c r="J12" s="3" t="s">
        <v>760</v>
      </c>
      <c r="K12" s="2" t="s">
        <v>761</v>
      </c>
    </row>
    <row r="13" spans="1:11" x14ac:dyDescent="0.2">
      <c r="A13" s="1">
        <v>4</v>
      </c>
      <c r="B13" s="1">
        <v>139.19</v>
      </c>
      <c r="C13" s="1">
        <v>-57.63</v>
      </c>
      <c r="D13" s="15">
        <v>122</v>
      </c>
      <c r="E13" s="1">
        <v>-49.95</v>
      </c>
      <c r="F13" s="1">
        <v>-49.95</v>
      </c>
      <c r="G13" s="1">
        <v>-9.9999999999980105E-3</v>
      </c>
      <c r="H13" s="2" t="s">
        <v>802</v>
      </c>
      <c r="I13" s="1" t="s">
        <v>803</v>
      </c>
      <c r="J13" s="3" t="s">
        <v>804</v>
      </c>
      <c r="K13" s="2" t="s">
        <v>805</v>
      </c>
    </row>
    <row r="14" spans="1:11" x14ac:dyDescent="0.2">
      <c r="A14" s="1">
        <v>4</v>
      </c>
      <c r="B14" s="1">
        <v>129.19999999999999</v>
      </c>
      <c r="C14" s="1">
        <v>-57.63</v>
      </c>
      <c r="D14" s="15">
        <v>169</v>
      </c>
      <c r="E14" s="1">
        <v>-39.959999999999901</v>
      </c>
      <c r="F14" s="1">
        <v>-39.959999999999901</v>
      </c>
      <c r="G14" s="1">
        <v>-9.9999999999980105E-3</v>
      </c>
      <c r="H14" s="2" t="s">
        <v>742</v>
      </c>
      <c r="I14" s="1" t="s">
        <v>743</v>
      </c>
      <c r="J14" s="2" t="s">
        <v>744</v>
      </c>
      <c r="K14" s="3" t="s">
        <v>745</v>
      </c>
    </row>
    <row r="15" spans="1:11" x14ac:dyDescent="0.2">
      <c r="A15" s="1">
        <v>4</v>
      </c>
      <c r="B15" s="1">
        <v>119.21</v>
      </c>
      <c r="C15" s="1">
        <v>-57.63</v>
      </c>
      <c r="D15" s="15">
        <v>189</v>
      </c>
      <c r="E15" s="1">
        <v>-29.97</v>
      </c>
      <c r="F15" s="1">
        <v>-29.97</v>
      </c>
      <c r="G15" s="1">
        <v>-9.9999999999980105E-3</v>
      </c>
      <c r="H15" s="1" t="s">
        <v>730</v>
      </c>
      <c r="I15" s="2" t="s">
        <v>731</v>
      </c>
      <c r="J15" s="2" t="s">
        <v>732</v>
      </c>
      <c r="K15" s="3" t="s">
        <v>733</v>
      </c>
    </row>
    <row r="16" spans="1:11" x14ac:dyDescent="0.2">
      <c r="A16" s="1">
        <v>4</v>
      </c>
      <c r="B16" s="1">
        <v>109.22</v>
      </c>
      <c r="C16" s="1">
        <v>-57.63</v>
      </c>
      <c r="D16" s="7">
        <v>243</v>
      </c>
      <c r="E16" s="1">
        <v>-19.98</v>
      </c>
      <c r="F16" s="1">
        <v>-19.98</v>
      </c>
      <c r="G16" s="1">
        <v>-9.9999999999980105E-3</v>
      </c>
      <c r="H16" s="2" t="s">
        <v>746</v>
      </c>
      <c r="I16" s="1" t="s">
        <v>747</v>
      </c>
      <c r="J16" s="2" t="s">
        <v>748</v>
      </c>
      <c r="K16" s="3" t="s">
        <v>749</v>
      </c>
    </row>
    <row r="17" spans="1:11" x14ac:dyDescent="0.2">
      <c r="A17" s="1">
        <v>4</v>
      </c>
      <c r="B17" s="1">
        <v>99.23</v>
      </c>
      <c r="C17" s="1">
        <v>-57.63</v>
      </c>
      <c r="D17" s="7">
        <v>257</v>
      </c>
      <c r="E17" s="1">
        <v>-9.99</v>
      </c>
      <c r="F17" s="1">
        <v>-9.99</v>
      </c>
      <c r="G17" s="1">
        <v>-9.9999999999980105E-3</v>
      </c>
      <c r="H17" s="2" t="s">
        <v>786</v>
      </c>
      <c r="I17" s="1" t="s">
        <v>787</v>
      </c>
      <c r="J17" s="2" t="s">
        <v>788</v>
      </c>
      <c r="K17" s="3" t="s">
        <v>789</v>
      </c>
    </row>
    <row r="18" spans="1:11" x14ac:dyDescent="0.2">
      <c r="A18" s="1">
        <v>4</v>
      </c>
      <c r="B18" s="1">
        <v>89.24</v>
      </c>
      <c r="C18" s="1">
        <v>-57.64</v>
      </c>
      <c r="D18" s="7">
        <v>1083</v>
      </c>
      <c r="E18" s="1">
        <v>0</v>
      </c>
      <c r="F18" s="1">
        <v>0</v>
      </c>
      <c r="G18" s="1">
        <v>0</v>
      </c>
      <c r="H18" s="2" t="s">
        <v>179</v>
      </c>
      <c r="I18" s="1"/>
      <c r="J18" s="2" t="s">
        <v>36</v>
      </c>
      <c r="K18" s="3" t="s">
        <v>35</v>
      </c>
    </row>
    <row r="19" spans="1:11" x14ac:dyDescent="0.2">
      <c r="A19" s="1">
        <v>4</v>
      </c>
      <c r="B19" s="1">
        <v>79.069999999999993</v>
      </c>
      <c r="C19" s="1">
        <v>-57.63</v>
      </c>
      <c r="D19" s="15">
        <v>143</v>
      </c>
      <c r="E19" s="1">
        <v>10.17</v>
      </c>
      <c r="F19" s="1">
        <v>10.17</v>
      </c>
      <c r="G19" s="1">
        <v>-9.9999999999980105E-3</v>
      </c>
      <c r="H19" s="2" t="s">
        <v>790</v>
      </c>
      <c r="I19" s="1" t="s">
        <v>791</v>
      </c>
      <c r="J19" s="3" t="s">
        <v>792</v>
      </c>
      <c r="K19" s="2" t="s">
        <v>793</v>
      </c>
    </row>
    <row r="20" spans="1:11" x14ac:dyDescent="0.2">
      <c r="A20" s="1">
        <v>4</v>
      </c>
      <c r="B20" s="1">
        <v>59.09</v>
      </c>
      <c r="C20" s="1">
        <v>-57.63</v>
      </c>
      <c r="D20" s="15">
        <v>130</v>
      </c>
      <c r="E20" s="1">
        <v>30.149999999999899</v>
      </c>
      <c r="F20" s="1">
        <v>30.149999999999899</v>
      </c>
      <c r="G20" s="1">
        <v>-9.9999999999980105E-3</v>
      </c>
      <c r="H20" s="2" t="s">
        <v>806</v>
      </c>
      <c r="I20" s="1" t="s">
        <v>807</v>
      </c>
      <c r="J20" s="3" t="s">
        <v>808</v>
      </c>
      <c r="K20" s="2" t="s">
        <v>809</v>
      </c>
    </row>
    <row r="21" spans="1:11" x14ac:dyDescent="0.2">
      <c r="A21" s="5">
        <v>4</v>
      </c>
      <c r="B21" s="5">
        <v>-30.85</v>
      </c>
      <c r="C21" s="5">
        <v>-57.63</v>
      </c>
      <c r="D21" s="5">
        <v>30</v>
      </c>
      <c r="E21" s="5">
        <v>120.09</v>
      </c>
      <c r="F21" s="5">
        <v>120.09</v>
      </c>
      <c r="G21" s="5">
        <v>-9.9999999999980105E-3</v>
      </c>
      <c r="H21" s="3" t="s">
        <v>774</v>
      </c>
      <c r="I21" s="3" t="s">
        <v>775</v>
      </c>
      <c r="J21" s="3" t="s">
        <v>776</v>
      </c>
      <c r="K21" s="3" t="s">
        <v>777</v>
      </c>
    </row>
    <row r="22" spans="1:11" x14ac:dyDescent="0.2">
      <c r="A22" s="5">
        <v>4</v>
      </c>
      <c r="B22" s="5">
        <v>-40.85</v>
      </c>
      <c r="C22" s="5">
        <v>-57.63</v>
      </c>
      <c r="D22" s="15">
        <v>135</v>
      </c>
      <c r="E22" s="5">
        <v>130.09</v>
      </c>
      <c r="F22" s="5">
        <v>130.09</v>
      </c>
      <c r="G22" s="5">
        <v>-9.9999999999980105E-3</v>
      </c>
      <c r="H22" s="5" t="s">
        <v>778</v>
      </c>
      <c r="I22" s="3" t="s">
        <v>779</v>
      </c>
      <c r="J22" s="3" t="s">
        <v>780</v>
      </c>
      <c r="K22" s="5" t="s">
        <v>781</v>
      </c>
    </row>
    <row r="23" spans="1:11" x14ac:dyDescent="0.2">
      <c r="A23" s="5">
        <v>4</v>
      </c>
      <c r="B23" s="5">
        <v>-60.85</v>
      </c>
      <c r="C23" s="5">
        <v>-57.63</v>
      </c>
      <c r="D23" s="5">
        <v>20</v>
      </c>
      <c r="E23" s="5">
        <v>150.09</v>
      </c>
      <c r="F23" s="5">
        <v>150.09</v>
      </c>
      <c r="G23" s="5">
        <v>-9.9999999999980105E-3</v>
      </c>
      <c r="H23" s="5" t="s">
        <v>766</v>
      </c>
      <c r="I23" s="3" t="s">
        <v>767</v>
      </c>
      <c r="J23" s="3" t="s">
        <v>768</v>
      </c>
      <c r="K23" s="5" t="s">
        <v>769</v>
      </c>
    </row>
    <row r="24" spans="1:11" x14ac:dyDescent="0.2">
      <c r="A24" s="5">
        <v>4</v>
      </c>
      <c r="B24" s="5">
        <v>-70.849999999999994</v>
      </c>
      <c r="C24" s="5">
        <v>-57.63</v>
      </c>
      <c r="D24" s="5">
        <v>58</v>
      </c>
      <c r="E24" s="5">
        <v>160.08999999999901</v>
      </c>
      <c r="F24" s="5">
        <v>160.08999999999901</v>
      </c>
      <c r="G24" s="5">
        <v>-9.9999999999980105E-3</v>
      </c>
      <c r="H24" s="3" t="s">
        <v>722</v>
      </c>
      <c r="I24" s="3" t="s">
        <v>723</v>
      </c>
      <c r="J24" s="3" t="s">
        <v>724</v>
      </c>
      <c r="K24" s="3" t="s">
        <v>725</v>
      </c>
    </row>
    <row r="25" spans="1:11" x14ac:dyDescent="0.2">
      <c r="A25" s="5">
        <v>4</v>
      </c>
      <c r="B25" s="5">
        <v>-80.849999999999994</v>
      </c>
      <c r="C25" s="5">
        <v>-57.63</v>
      </c>
      <c r="D25" s="5">
        <v>33</v>
      </c>
      <c r="E25" s="5">
        <v>170.08999999999901</v>
      </c>
      <c r="F25" s="5">
        <v>170.08999999999901</v>
      </c>
      <c r="G25" s="5">
        <v>-9.9999999999980105E-3</v>
      </c>
      <c r="H25" s="3" t="s">
        <v>714</v>
      </c>
      <c r="I25" s="5" t="s">
        <v>715</v>
      </c>
      <c r="J25" s="3" t="s">
        <v>716</v>
      </c>
      <c r="K25" s="3" t="s">
        <v>717</v>
      </c>
    </row>
    <row r="26" spans="1:11" x14ac:dyDescent="0.2">
      <c r="A26" s="5">
        <v>4</v>
      </c>
      <c r="B26" s="5">
        <v>-90.85</v>
      </c>
      <c r="C26" s="5">
        <v>-57.63</v>
      </c>
      <c r="D26" s="5">
        <v>71</v>
      </c>
      <c r="E26" s="5">
        <v>180.08999999999901</v>
      </c>
      <c r="F26" s="5">
        <v>180.08999999999901</v>
      </c>
      <c r="G26" s="5">
        <v>-9.9999999999980105E-3</v>
      </c>
      <c r="H26" s="5" t="s">
        <v>754</v>
      </c>
      <c r="I26" s="3" t="s">
        <v>755</v>
      </c>
      <c r="J26" s="3" t="s">
        <v>756</v>
      </c>
      <c r="K26" s="3" t="s">
        <v>757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4F36-2DAE-BF46-A56F-F303F14D8A0E}">
  <dimension ref="A1:K22"/>
  <sheetViews>
    <sheetView zoomScale="132" workbookViewId="0">
      <selection activeCell="D12" sqref="D12"/>
    </sheetView>
  </sheetViews>
  <sheetFormatPr baseColWidth="10" defaultRowHeight="16" x14ac:dyDescent="0.2"/>
  <cols>
    <col min="1" max="1" width="6.1640625" customWidth="1"/>
    <col min="4" max="4" width="8.5" customWidth="1"/>
    <col min="6" max="6" width="0" hidden="1" customWidth="1"/>
    <col min="7" max="7" width="7" customWidth="1"/>
    <col min="8" max="8" width="19.83203125" customWidth="1"/>
    <col min="9" max="9" width="19.6640625" customWidth="1"/>
    <col min="10" max="10" width="20.6640625" customWidth="1"/>
    <col min="11" max="11" width="18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5">
        <v>5</v>
      </c>
      <c r="B2" s="5">
        <v>-174.28</v>
      </c>
      <c r="C2" s="5">
        <v>-38.869999999999997</v>
      </c>
      <c r="D2" s="5">
        <v>25</v>
      </c>
      <c r="E2" s="5">
        <v>210.29</v>
      </c>
      <c r="F2" s="5">
        <f>Table12[[#This Row],[rel_pan]]-360</f>
        <v>-149.71</v>
      </c>
      <c r="G2" s="5">
        <v>0</v>
      </c>
      <c r="H2" s="3" t="s">
        <v>819</v>
      </c>
      <c r="I2" s="5" t="s">
        <v>820</v>
      </c>
      <c r="J2" s="3" t="s">
        <v>821</v>
      </c>
      <c r="K2" s="3" t="s">
        <v>822</v>
      </c>
    </row>
    <row r="3" spans="1:11" x14ac:dyDescent="0.2">
      <c r="A3" s="5">
        <v>5</v>
      </c>
      <c r="B3" s="5">
        <v>175.73</v>
      </c>
      <c r="C3" s="5">
        <v>-38.869999999999997</v>
      </c>
      <c r="D3" s="5">
        <v>73</v>
      </c>
      <c r="E3" s="5">
        <v>-139.72</v>
      </c>
      <c r="F3" s="5">
        <v>-139.72</v>
      </c>
      <c r="G3" s="5">
        <v>0</v>
      </c>
      <c r="H3" s="3" t="s">
        <v>843</v>
      </c>
      <c r="I3" s="3" t="s">
        <v>844</v>
      </c>
      <c r="J3" s="5" t="s">
        <v>845</v>
      </c>
      <c r="K3" s="3" t="s">
        <v>846</v>
      </c>
    </row>
    <row r="4" spans="1:11" x14ac:dyDescent="0.2">
      <c r="A4" s="5">
        <v>5</v>
      </c>
      <c r="B4" s="5">
        <v>165.75</v>
      </c>
      <c r="C4" s="5">
        <v>-38.869999999999997</v>
      </c>
      <c r="D4" s="5">
        <v>18</v>
      </c>
      <c r="E4" s="5">
        <v>-129.74</v>
      </c>
      <c r="F4" s="5">
        <v>-129.74</v>
      </c>
      <c r="G4" s="5">
        <v>0</v>
      </c>
      <c r="H4" s="5" t="s">
        <v>855</v>
      </c>
      <c r="I4" s="3" t="s">
        <v>856</v>
      </c>
      <c r="J4" s="3" t="s">
        <v>857</v>
      </c>
      <c r="K4" s="3" t="s">
        <v>858</v>
      </c>
    </row>
    <row r="5" spans="1:11" x14ac:dyDescent="0.2">
      <c r="A5" s="5">
        <v>5</v>
      </c>
      <c r="B5" s="5">
        <v>155.77000000000001</v>
      </c>
      <c r="C5" s="5">
        <v>-38.869999999999997</v>
      </c>
      <c r="D5" s="5">
        <v>19</v>
      </c>
      <c r="E5" s="5">
        <v>-119.76</v>
      </c>
      <c r="F5" s="5">
        <v>-119.76</v>
      </c>
      <c r="G5" s="5">
        <v>0</v>
      </c>
      <c r="H5" s="3" t="s">
        <v>867</v>
      </c>
      <c r="I5" s="3" t="s">
        <v>868</v>
      </c>
      <c r="J5" s="5" t="s">
        <v>869</v>
      </c>
      <c r="K5" s="3" t="s">
        <v>870</v>
      </c>
    </row>
    <row r="6" spans="1:11" x14ac:dyDescent="0.2">
      <c r="A6" s="5">
        <v>5</v>
      </c>
      <c r="B6" s="5">
        <v>145.79</v>
      </c>
      <c r="C6" s="5">
        <v>-38.869999999999997</v>
      </c>
      <c r="D6" s="5">
        <v>41</v>
      </c>
      <c r="E6" s="5">
        <v>-109.78</v>
      </c>
      <c r="F6" s="5">
        <v>-109.78</v>
      </c>
      <c r="G6" s="5">
        <v>0</v>
      </c>
      <c r="H6" s="3" t="s">
        <v>823</v>
      </c>
      <c r="I6" s="3" t="s">
        <v>824</v>
      </c>
      <c r="J6" s="5" t="s">
        <v>825</v>
      </c>
      <c r="K6" s="5" t="s">
        <v>826</v>
      </c>
    </row>
    <row r="7" spans="1:11" x14ac:dyDescent="0.2">
      <c r="A7" s="5">
        <v>5</v>
      </c>
      <c r="B7" s="5">
        <v>135.81</v>
      </c>
      <c r="C7" s="5">
        <v>-38.869999999999997</v>
      </c>
      <c r="D7" s="5">
        <v>36</v>
      </c>
      <c r="E7" s="5">
        <v>-99.8</v>
      </c>
      <c r="F7" s="5">
        <v>-99.8</v>
      </c>
      <c r="G7" s="5">
        <v>0</v>
      </c>
      <c r="H7" s="3" t="s">
        <v>831</v>
      </c>
      <c r="I7" s="5" t="s">
        <v>832</v>
      </c>
      <c r="J7" s="3" t="s">
        <v>833</v>
      </c>
      <c r="K7" s="5" t="s">
        <v>834</v>
      </c>
    </row>
    <row r="8" spans="1:11" x14ac:dyDescent="0.2">
      <c r="A8" s="1">
        <v>5</v>
      </c>
      <c r="B8" s="1">
        <v>125.83</v>
      </c>
      <c r="C8" s="1">
        <v>-38.869999999999997</v>
      </c>
      <c r="D8" s="1">
        <v>65</v>
      </c>
      <c r="E8" s="1">
        <v>-89.82</v>
      </c>
      <c r="F8" s="1">
        <v>-89.82</v>
      </c>
      <c r="G8" s="1">
        <v>0</v>
      </c>
      <c r="H8" s="3" t="s">
        <v>879</v>
      </c>
      <c r="I8" s="2" t="s">
        <v>880</v>
      </c>
      <c r="J8" s="3" t="s">
        <v>881</v>
      </c>
      <c r="K8" s="2" t="s">
        <v>882</v>
      </c>
    </row>
    <row r="9" spans="1:11" x14ac:dyDescent="0.2">
      <c r="A9" s="1">
        <v>5</v>
      </c>
      <c r="B9" s="1">
        <v>115.85</v>
      </c>
      <c r="C9" s="1">
        <v>-38.869999999999997</v>
      </c>
      <c r="D9" s="1">
        <v>87</v>
      </c>
      <c r="E9" s="1">
        <v>-79.84</v>
      </c>
      <c r="F9" s="1">
        <v>-79.84</v>
      </c>
      <c r="G9" s="1">
        <v>0</v>
      </c>
      <c r="H9" s="2" t="s">
        <v>810</v>
      </c>
      <c r="I9" s="1" t="s">
        <v>811</v>
      </c>
      <c r="J9" s="2" t="s">
        <v>812</v>
      </c>
      <c r="K9" s="3" t="s">
        <v>813</v>
      </c>
    </row>
    <row r="10" spans="1:11" x14ac:dyDescent="0.2">
      <c r="A10" s="1">
        <v>5</v>
      </c>
      <c r="B10" s="1">
        <v>105.87</v>
      </c>
      <c r="C10" s="1">
        <v>-38.869999999999997</v>
      </c>
      <c r="D10" s="15">
        <v>131</v>
      </c>
      <c r="E10" s="1">
        <v>-69.86</v>
      </c>
      <c r="F10" s="1">
        <v>-69.86</v>
      </c>
      <c r="G10" s="1">
        <v>0</v>
      </c>
      <c r="H10" s="2" t="s">
        <v>859</v>
      </c>
      <c r="I10" s="1" t="s">
        <v>860</v>
      </c>
      <c r="J10" s="3" t="s">
        <v>861</v>
      </c>
      <c r="K10" s="2" t="s">
        <v>862</v>
      </c>
    </row>
    <row r="11" spans="1:11" x14ac:dyDescent="0.2">
      <c r="A11" s="1">
        <v>5</v>
      </c>
      <c r="B11" s="1">
        <v>95.89</v>
      </c>
      <c r="C11" s="1">
        <v>-38.869999999999997</v>
      </c>
      <c r="D11" s="15">
        <v>194</v>
      </c>
      <c r="E11" s="1">
        <v>-59.88</v>
      </c>
      <c r="F11" s="1">
        <v>-59.88</v>
      </c>
      <c r="G11" s="1">
        <v>0</v>
      </c>
      <c r="H11" s="2" t="s">
        <v>847</v>
      </c>
      <c r="I11" s="1" t="s">
        <v>848</v>
      </c>
      <c r="J11" s="2" t="s">
        <v>849</v>
      </c>
      <c r="K11" s="3" t="s">
        <v>850</v>
      </c>
    </row>
    <row r="12" spans="1:11" x14ac:dyDescent="0.2">
      <c r="A12" s="1">
        <v>5</v>
      </c>
      <c r="B12" s="1">
        <v>85.91</v>
      </c>
      <c r="C12" s="1">
        <v>-38.869999999999997</v>
      </c>
      <c r="D12" s="7">
        <v>235</v>
      </c>
      <c r="E12" s="1">
        <v>-49.9</v>
      </c>
      <c r="F12" s="1">
        <v>-49.9</v>
      </c>
      <c r="G12" s="1">
        <v>0</v>
      </c>
      <c r="H12" s="2" t="s">
        <v>835</v>
      </c>
      <c r="I12" s="1" t="s">
        <v>836</v>
      </c>
      <c r="J12" s="3" t="s">
        <v>837</v>
      </c>
      <c r="K12" s="2" t="s">
        <v>838</v>
      </c>
    </row>
    <row r="13" spans="1:11" x14ac:dyDescent="0.2">
      <c r="A13" s="1">
        <v>5</v>
      </c>
      <c r="B13" s="1">
        <v>75.930000000000007</v>
      </c>
      <c r="C13" s="1">
        <v>-38.869999999999997</v>
      </c>
      <c r="D13" s="7">
        <v>244</v>
      </c>
      <c r="E13" s="1">
        <v>-39.92</v>
      </c>
      <c r="F13" s="1">
        <v>-39.92</v>
      </c>
      <c r="G13" s="1">
        <v>0</v>
      </c>
      <c r="H13" s="2" t="s">
        <v>863</v>
      </c>
      <c r="I13" s="1" t="s">
        <v>864</v>
      </c>
      <c r="J13" s="2" t="s">
        <v>865</v>
      </c>
      <c r="K13" s="3" t="s">
        <v>866</v>
      </c>
    </row>
    <row r="14" spans="1:11" x14ac:dyDescent="0.2">
      <c r="A14" s="1">
        <v>5</v>
      </c>
      <c r="B14" s="1">
        <v>65.95</v>
      </c>
      <c r="C14" s="1">
        <v>-38.869999999999997</v>
      </c>
      <c r="D14" s="7">
        <v>297</v>
      </c>
      <c r="E14" s="1">
        <v>-29.94</v>
      </c>
      <c r="F14" s="1">
        <v>-29.94</v>
      </c>
      <c r="G14" s="1">
        <v>0</v>
      </c>
      <c r="H14" s="2" t="s">
        <v>851</v>
      </c>
      <c r="I14" s="1" t="s">
        <v>852</v>
      </c>
      <c r="J14" s="3" t="s">
        <v>853</v>
      </c>
      <c r="K14" s="2" t="s">
        <v>854</v>
      </c>
    </row>
    <row r="15" spans="1:11" x14ac:dyDescent="0.2">
      <c r="A15" s="1">
        <v>5</v>
      </c>
      <c r="B15" s="1">
        <v>55.97</v>
      </c>
      <c r="C15" s="1">
        <v>-38.869999999999997</v>
      </c>
      <c r="D15" s="7">
        <v>479</v>
      </c>
      <c r="E15" s="1">
        <v>-19.96</v>
      </c>
      <c r="F15" s="1">
        <v>-19.96</v>
      </c>
      <c r="G15" s="1">
        <v>0</v>
      </c>
      <c r="H15" s="2" t="s">
        <v>883</v>
      </c>
      <c r="I15" s="1" t="s">
        <v>884</v>
      </c>
      <c r="J15" s="2" t="s">
        <v>885</v>
      </c>
      <c r="K15" s="3" t="s">
        <v>886</v>
      </c>
    </row>
    <row r="16" spans="1:11" x14ac:dyDescent="0.2">
      <c r="A16" s="1">
        <v>5</v>
      </c>
      <c r="B16" s="1">
        <v>45.99</v>
      </c>
      <c r="C16" s="1">
        <v>-38.869999999999997</v>
      </c>
      <c r="D16" s="7">
        <v>801</v>
      </c>
      <c r="E16" s="1">
        <v>-9.98</v>
      </c>
      <c r="F16" s="1">
        <v>-9.98</v>
      </c>
      <c r="G16" s="1">
        <v>0</v>
      </c>
      <c r="H16" s="2" t="s">
        <v>839</v>
      </c>
      <c r="I16" s="1" t="s">
        <v>840</v>
      </c>
      <c r="J16" s="3" t="s">
        <v>841</v>
      </c>
      <c r="K16" s="2" t="s">
        <v>842</v>
      </c>
    </row>
    <row r="17" spans="1:11" x14ac:dyDescent="0.2">
      <c r="A17" s="1">
        <v>5</v>
      </c>
      <c r="B17" s="1">
        <v>36.01</v>
      </c>
      <c r="C17" s="1">
        <v>-38.869999999999997</v>
      </c>
      <c r="D17" s="7">
        <v>3751</v>
      </c>
      <c r="E17" s="1">
        <v>0</v>
      </c>
      <c r="F17" s="1">
        <v>0</v>
      </c>
      <c r="G17" s="1">
        <v>0</v>
      </c>
      <c r="H17" s="2" t="s">
        <v>818</v>
      </c>
      <c r="I17" s="1"/>
      <c r="J17" s="2" t="s">
        <v>34</v>
      </c>
      <c r="K17" s="3" t="s">
        <v>35</v>
      </c>
    </row>
    <row r="18" spans="1:11" x14ac:dyDescent="0.2">
      <c r="A18" s="1">
        <v>5</v>
      </c>
      <c r="B18" s="1">
        <v>-44.41</v>
      </c>
      <c r="C18" s="1">
        <v>-38.869999999999997</v>
      </c>
      <c r="D18" s="1">
        <v>50</v>
      </c>
      <c r="E18" s="1">
        <v>80.419999999999902</v>
      </c>
      <c r="F18" s="1">
        <v>80.419999999999902</v>
      </c>
      <c r="G18" s="1">
        <v>0</v>
      </c>
      <c r="H18" s="1" t="s">
        <v>875</v>
      </c>
      <c r="I18" s="2" t="s">
        <v>876</v>
      </c>
      <c r="J18" s="2" t="s">
        <v>877</v>
      </c>
      <c r="K18" s="3" t="s">
        <v>878</v>
      </c>
    </row>
    <row r="19" spans="1:11" x14ac:dyDescent="0.2">
      <c r="A19" s="5">
        <v>5</v>
      </c>
      <c r="B19" s="5">
        <v>-94.36</v>
      </c>
      <c r="C19" s="5">
        <v>-38.869999999999997</v>
      </c>
      <c r="D19" s="5">
        <v>26</v>
      </c>
      <c r="E19" s="5">
        <v>130.37</v>
      </c>
      <c r="F19" s="5">
        <v>130.37</v>
      </c>
      <c r="G19" s="5">
        <v>0</v>
      </c>
      <c r="H19" s="3" t="s">
        <v>887</v>
      </c>
      <c r="I19" s="3" t="s">
        <v>888</v>
      </c>
      <c r="J19" s="3" t="s">
        <v>889</v>
      </c>
      <c r="K19" s="3" t="s">
        <v>890</v>
      </c>
    </row>
    <row r="20" spans="1:11" x14ac:dyDescent="0.2">
      <c r="A20" s="5">
        <v>5</v>
      </c>
      <c r="B20" s="5">
        <v>-114.34</v>
      </c>
      <c r="C20" s="5">
        <v>-38.869999999999997</v>
      </c>
      <c r="D20" s="5">
        <v>20</v>
      </c>
      <c r="E20" s="5">
        <v>150.35</v>
      </c>
      <c r="F20" s="5">
        <v>150.35</v>
      </c>
      <c r="G20" s="5">
        <v>0</v>
      </c>
      <c r="H20" s="3" t="s">
        <v>827</v>
      </c>
      <c r="I20" s="3" t="s">
        <v>828</v>
      </c>
      <c r="J20" s="3" t="s">
        <v>829</v>
      </c>
      <c r="K20" s="3" t="s">
        <v>830</v>
      </c>
    </row>
    <row r="21" spans="1:11" x14ac:dyDescent="0.2">
      <c r="A21" s="5">
        <v>5</v>
      </c>
      <c r="B21" s="5">
        <v>-124.33</v>
      </c>
      <c r="C21" s="5">
        <v>-38.869999999999997</v>
      </c>
      <c r="D21" s="5">
        <v>28</v>
      </c>
      <c r="E21" s="5">
        <v>160.34</v>
      </c>
      <c r="F21" s="5">
        <v>160.34</v>
      </c>
      <c r="G21" s="5">
        <v>0</v>
      </c>
      <c r="H21" s="5" t="s">
        <v>814</v>
      </c>
      <c r="I21" s="3" t="s">
        <v>815</v>
      </c>
      <c r="J21" s="3" t="s">
        <v>816</v>
      </c>
      <c r="K21" s="3" t="s">
        <v>817</v>
      </c>
    </row>
    <row r="22" spans="1:11" x14ac:dyDescent="0.2">
      <c r="A22" s="5">
        <v>5</v>
      </c>
      <c r="B22" s="5">
        <v>-134.32</v>
      </c>
      <c r="C22" s="5">
        <v>-38.869999999999997</v>
      </c>
      <c r="D22" s="5">
        <v>17</v>
      </c>
      <c r="E22" s="5">
        <v>170.32999999999899</v>
      </c>
      <c r="F22" s="5">
        <v>170.32999999999899</v>
      </c>
      <c r="G22" s="5">
        <v>0</v>
      </c>
      <c r="H22" s="3" t="s">
        <v>871</v>
      </c>
      <c r="I22" s="3" t="s">
        <v>872</v>
      </c>
      <c r="J22" s="3" t="s">
        <v>873</v>
      </c>
      <c r="K22" s="3" t="s">
        <v>874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C7AF-AB6F-6449-945D-6DFC5F607532}">
  <dimension ref="A1:K18"/>
  <sheetViews>
    <sheetView zoomScale="126" workbookViewId="0">
      <selection activeCell="H21" sqref="H21"/>
    </sheetView>
  </sheetViews>
  <sheetFormatPr baseColWidth="10" defaultRowHeight="16" x14ac:dyDescent="0.2"/>
  <cols>
    <col min="1" max="1" width="5.83203125" customWidth="1"/>
    <col min="4" max="4" width="11.1640625" customWidth="1"/>
    <col min="6" max="6" width="6.6640625" customWidth="1"/>
    <col min="7" max="7" width="6" customWidth="1"/>
    <col min="8" max="8" width="18.6640625" customWidth="1"/>
    <col min="9" max="9" width="19.1640625" customWidth="1"/>
    <col min="10" max="10" width="19.6640625" customWidth="1"/>
    <col min="11" max="11" width="20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5">
        <v>6</v>
      </c>
      <c r="B2" s="5">
        <v>28.53</v>
      </c>
      <c r="C2" s="5">
        <v>-26.29</v>
      </c>
      <c r="D2" s="15">
        <v>106</v>
      </c>
      <c r="E2" s="5">
        <v>-99.98</v>
      </c>
      <c r="F2" s="5">
        <v>-99.98</v>
      </c>
      <c r="G2" s="5">
        <v>0</v>
      </c>
      <c r="H2" s="3" t="s">
        <v>951</v>
      </c>
      <c r="I2" s="3" t="s">
        <v>952</v>
      </c>
      <c r="J2" s="3" t="s">
        <v>953</v>
      </c>
      <c r="K2" s="3" t="s">
        <v>954</v>
      </c>
    </row>
    <row r="3" spans="1:11" x14ac:dyDescent="0.2">
      <c r="A3" s="5">
        <v>6</v>
      </c>
      <c r="B3" s="5">
        <v>18.54</v>
      </c>
      <c r="C3" s="5">
        <v>-26.29</v>
      </c>
      <c r="D3" s="5">
        <v>43</v>
      </c>
      <c r="E3" s="5">
        <v>-89.99</v>
      </c>
      <c r="F3" s="5">
        <v>-89.99</v>
      </c>
      <c r="G3" s="5">
        <v>0</v>
      </c>
      <c r="H3" s="3" t="s">
        <v>931</v>
      </c>
      <c r="I3" s="5" t="s">
        <v>932</v>
      </c>
      <c r="J3" s="3" t="s">
        <v>933</v>
      </c>
      <c r="K3" s="5" t="s">
        <v>934</v>
      </c>
    </row>
    <row r="4" spans="1:11" x14ac:dyDescent="0.2">
      <c r="A4" s="5">
        <v>6</v>
      </c>
      <c r="B4" s="5">
        <v>8.5500000000000007</v>
      </c>
      <c r="C4" s="5">
        <v>-26.29</v>
      </c>
      <c r="D4" s="5">
        <v>15</v>
      </c>
      <c r="E4" s="5">
        <v>-80</v>
      </c>
      <c r="F4" s="5">
        <v>-80</v>
      </c>
      <c r="G4" s="5">
        <v>0</v>
      </c>
      <c r="H4" s="5" t="s">
        <v>923</v>
      </c>
      <c r="I4" s="3" t="s">
        <v>924</v>
      </c>
      <c r="J4" s="3" t="s">
        <v>925</v>
      </c>
      <c r="K4" s="3" t="s">
        <v>926</v>
      </c>
    </row>
    <row r="5" spans="1:11" x14ac:dyDescent="0.2">
      <c r="A5" s="5">
        <v>6</v>
      </c>
      <c r="B5" s="5">
        <v>-1.44</v>
      </c>
      <c r="C5" s="5">
        <v>-26.29</v>
      </c>
      <c r="D5" s="5">
        <v>66</v>
      </c>
      <c r="E5" s="5">
        <v>-70.010000000000005</v>
      </c>
      <c r="F5" s="5">
        <v>-70.010000000000005</v>
      </c>
      <c r="G5" s="5">
        <v>0</v>
      </c>
      <c r="H5" s="5" t="s">
        <v>943</v>
      </c>
      <c r="I5" s="5" t="s">
        <v>944</v>
      </c>
      <c r="J5" s="5" t="s">
        <v>945</v>
      </c>
      <c r="K5" s="3" t="s">
        <v>946</v>
      </c>
    </row>
    <row r="6" spans="1:11" x14ac:dyDescent="0.2">
      <c r="A6" s="1">
        <v>6</v>
      </c>
      <c r="B6" s="1">
        <v>-11.44</v>
      </c>
      <c r="C6" s="1">
        <v>-26.29</v>
      </c>
      <c r="D6" s="15">
        <v>198</v>
      </c>
      <c r="E6" s="1">
        <v>-60.01</v>
      </c>
      <c r="F6" s="1">
        <v>-60.01</v>
      </c>
      <c r="G6" s="1">
        <v>0</v>
      </c>
      <c r="H6" s="2" t="s">
        <v>939</v>
      </c>
      <c r="I6" s="1" t="s">
        <v>940</v>
      </c>
      <c r="J6" s="3" t="s">
        <v>941</v>
      </c>
      <c r="K6" s="2" t="s">
        <v>942</v>
      </c>
    </row>
    <row r="7" spans="1:11" x14ac:dyDescent="0.2">
      <c r="A7" s="1">
        <v>6</v>
      </c>
      <c r="B7" s="1">
        <v>-21.44</v>
      </c>
      <c r="C7" s="1">
        <v>-26.29</v>
      </c>
      <c r="D7" s="7">
        <v>348</v>
      </c>
      <c r="E7" s="1">
        <v>-50.01</v>
      </c>
      <c r="F7" s="1">
        <v>-50.01</v>
      </c>
      <c r="G7" s="1">
        <v>0</v>
      </c>
      <c r="H7" s="2" t="s">
        <v>915</v>
      </c>
      <c r="I7" s="1" t="s">
        <v>916</v>
      </c>
      <c r="J7" s="3" t="s">
        <v>917</v>
      </c>
      <c r="K7" s="2" t="s">
        <v>918</v>
      </c>
    </row>
    <row r="8" spans="1:11" x14ac:dyDescent="0.2">
      <c r="A8" s="1">
        <v>6</v>
      </c>
      <c r="B8" s="1">
        <v>-31.44</v>
      </c>
      <c r="C8" s="1">
        <v>-26.29</v>
      </c>
      <c r="D8" s="7">
        <v>720</v>
      </c>
      <c r="E8" s="1">
        <v>-40.01</v>
      </c>
      <c r="F8" s="1">
        <v>-40.01</v>
      </c>
      <c r="G8" s="1">
        <v>0</v>
      </c>
      <c r="H8" s="2" t="s">
        <v>891</v>
      </c>
      <c r="I8" s="1" t="s">
        <v>892</v>
      </c>
      <c r="J8" s="2" t="s">
        <v>893</v>
      </c>
      <c r="K8" s="3" t="s">
        <v>894</v>
      </c>
    </row>
    <row r="9" spans="1:11" x14ac:dyDescent="0.2">
      <c r="A9" s="1">
        <v>6</v>
      </c>
      <c r="B9" s="1">
        <v>-41.44</v>
      </c>
      <c r="C9" s="1">
        <v>-26.29</v>
      </c>
      <c r="D9" s="7">
        <v>1163</v>
      </c>
      <c r="E9" s="1">
        <v>-30.01</v>
      </c>
      <c r="F9" s="1">
        <v>-30.01</v>
      </c>
      <c r="G9" s="1">
        <v>0</v>
      </c>
      <c r="H9" s="2" t="s">
        <v>899</v>
      </c>
      <c r="I9" s="1" t="s">
        <v>900</v>
      </c>
      <c r="J9" s="3" t="s">
        <v>901</v>
      </c>
      <c r="K9" s="2" t="s">
        <v>902</v>
      </c>
    </row>
    <row r="10" spans="1:11" x14ac:dyDescent="0.2">
      <c r="A10" s="1">
        <v>6</v>
      </c>
      <c r="B10" s="1">
        <v>-51.44</v>
      </c>
      <c r="C10" s="1">
        <v>-26.29</v>
      </c>
      <c r="D10" s="7">
        <v>1671</v>
      </c>
      <c r="E10" s="1">
        <v>-20.010000000000002</v>
      </c>
      <c r="F10" s="1">
        <v>-20.010000000000002</v>
      </c>
      <c r="G10" s="1">
        <v>0</v>
      </c>
      <c r="H10" s="1" t="s">
        <v>911</v>
      </c>
      <c r="I10" s="2" t="s">
        <v>912</v>
      </c>
      <c r="J10" s="2" t="s">
        <v>913</v>
      </c>
      <c r="K10" s="3" t="s">
        <v>914</v>
      </c>
    </row>
    <row r="11" spans="1:11" x14ac:dyDescent="0.2">
      <c r="A11" s="1">
        <v>6</v>
      </c>
      <c r="B11" s="1">
        <v>-61.45</v>
      </c>
      <c r="C11" s="1">
        <v>-26.29</v>
      </c>
      <c r="D11" s="7">
        <v>2824</v>
      </c>
      <c r="E11" s="1">
        <v>-10</v>
      </c>
      <c r="F11" s="1">
        <v>-10</v>
      </c>
      <c r="G11" s="1">
        <v>0</v>
      </c>
      <c r="H11" s="2" t="s">
        <v>907</v>
      </c>
      <c r="I11" s="1" t="s">
        <v>908</v>
      </c>
      <c r="J11" s="3" t="s">
        <v>909</v>
      </c>
      <c r="K11" s="2" t="s">
        <v>910</v>
      </c>
    </row>
    <row r="12" spans="1:11" x14ac:dyDescent="0.2">
      <c r="A12" s="1">
        <v>6</v>
      </c>
      <c r="B12" s="1">
        <v>-71.45</v>
      </c>
      <c r="C12" s="1">
        <v>-26.29</v>
      </c>
      <c r="D12" s="7">
        <v>10385</v>
      </c>
      <c r="E12" s="1">
        <v>0</v>
      </c>
      <c r="F12" s="1">
        <v>0</v>
      </c>
      <c r="G12" s="1">
        <v>0</v>
      </c>
      <c r="H12" s="2" t="s">
        <v>614</v>
      </c>
      <c r="I12" s="1"/>
      <c r="J12" s="2" t="s">
        <v>34</v>
      </c>
      <c r="K12" s="3" t="s">
        <v>35</v>
      </c>
    </row>
    <row r="13" spans="1:11" x14ac:dyDescent="0.2">
      <c r="A13" s="5">
        <v>6</v>
      </c>
      <c r="B13" s="5">
        <v>178.38</v>
      </c>
      <c r="C13" s="5">
        <v>-26.29</v>
      </c>
      <c r="D13" s="5">
        <v>29</v>
      </c>
      <c r="E13" s="5">
        <v>-249.82999999999899</v>
      </c>
      <c r="F13" s="5">
        <f>Table13[[#This Row],[rel_pan]]+360</f>
        <v>110.17000000000101</v>
      </c>
      <c r="G13" s="5">
        <v>0</v>
      </c>
      <c r="H13" s="3" t="s">
        <v>903</v>
      </c>
      <c r="I13" s="5" t="s">
        <v>904</v>
      </c>
      <c r="J13" s="3" t="s">
        <v>905</v>
      </c>
      <c r="K13" s="3" t="s">
        <v>906</v>
      </c>
    </row>
    <row r="14" spans="1:11" x14ac:dyDescent="0.2">
      <c r="A14" s="5">
        <v>6</v>
      </c>
      <c r="B14" s="5">
        <v>168.39</v>
      </c>
      <c r="C14" s="5">
        <v>-26.29</v>
      </c>
      <c r="D14" s="5">
        <v>18</v>
      </c>
      <c r="E14" s="5">
        <v>-239.83999999999901</v>
      </c>
      <c r="F14" s="5">
        <f>Table13[[#This Row],[rel_pan]]+360</f>
        <v>120.16000000000099</v>
      </c>
      <c r="G14" s="5">
        <v>0</v>
      </c>
      <c r="H14" s="3" t="s">
        <v>927</v>
      </c>
      <c r="I14" s="5" t="s">
        <v>928</v>
      </c>
      <c r="J14" s="3" t="s">
        <v>929</v>
      </c>
      <c r="K14" s="3" t="s">
        <v>930</v>
      </c>
    </row>
    <row r="15" spans="1:11" x14ac:dyDescent="0.2">
      <c r="A15" s="5">
        <v>6</v>
      </c>
      <c r="B15" s="5">
        <v>138.41999999999999</v>
      </c>
      <c r="C15" s="5">
        <v>-26.29</v>
      </c>
      <c r="D15" s="5">
        <v>19</v>
      </c>
      <c r="E15" s="5">
        <v>-209.87</v>
      </c>
      <c r="F15" s="5">
        <f>Table13[[#This Row],[rel_pan]]+360</f>
        <v>150.13</v>
      </c>
      <c r="G15" s="5">
        <v>0</v>
      </c>
      <c r="H15" s="5" t="s">
        <v>935</v>
      </c>
      <c r="I15" s="3" t="s">
        <v>936</v>
      </c>
      <c r="J15" s="3" t="s">
        <v>937</v>
      </c>
      <c r="K15" s="3" t="s">
        <v>938</v>
      </c>
    </row>
    <row r="16" spans="1:11" x14ac:dyDescent="0.2">
      <c r="A16" s="5">
        <v>6</v>
      </c>
      <c r="B16" s="5">
        <v>128.43</v>
      </c>
      <c r="C16" s="5">
        <v>-26.29</v>
      </c>
      <c r="D16" s="5">
        <v>37</v>
      </c>
      <c r="E16" s="5">
        <v>-199.88</v>
      </c>
      <c r="F16" s="5">
        <f>Table13[[#This Row],[rel_pan]]+360</f>
        <v>160.12</v>
      </c>
      <c r="G16" s="5">
        <v>0</v>
      </c>
      <c r="H16" s="3" t="s">
        <v>919</v>
      </c>
      <c r="I16" s="3" t="s">
        <v>920</v>
      </c>
      <c r="J16" s="3" t="s">
        <v>921</v>
      </c>
      <c r="K16" s="3" t="s">
        <v>922</v>
      </c>
    </row>
    <row r="17" spans="1:11" x14ac:dyDescent="0.2">
      <c r="A17" s="5">
        <v>6</v>
      </c>
      <c r="B17" s="5">
        <v>118.44</v>
      </c>
      <c r="C17" s="5">
        <v>-26.29</v>
      </c>
      <c r="D17" s="5">
        <v>29</v>
      </c>
      <c r="E17" s="5">
        <v>-189.89</v>
      </c>
      <c r="F17" s="5">
        <f>Table13[[#This Row],[rel_pan]]+360</f>
        <v>170.11</v>
      </c>
      <c r="G17" s="5">
        <v>0</v>
      </c>
      <c r="H17" s="5" t="s">
        <v>895</v>
      </c>
      <c r="I17" s="5" t="s">
        <v>896</v>
      </c>
      <c r="J17" s="5" t="s">
        <v>897</v>
      </c>
      <c r="K17" s="3" t="s">
        <v>898</v>
      </c>
    </row>
    <row r="18" spans="1:11" x14ac:dyDescent="0.2">
      <c r="A18" s="5">
        <v>6</v>
      </c>
      <c r="B18" s="5">
        <v>108.45</v>
      </c>
      <c r="C18" s="5">
        <v>-26.29</v>
      </c>
      <c r="D18" s="5">
        <v>32</v>
      </c>
      <c r="E18" s="5">
        <v>-179.9</v>
      </c>
      <c r="F18" s="5">
        <f>Table13[[#This Row],[rel_pan]]+360</f>
        <v>180.1</v>
      </c>
      <c r="G18" s="5">
        <v>0</v>
      </c>
      <c r="H18" s="5" t="s">
        <v>947</v>
      </c>
      <c r="I18" s="5" t="s">
        <v>948</v>
      </c>
      <c r="J18" s="3" t="s">
        <v>949</v>
      </c>
      <c r="K18" s="5" t="s">
        <v>950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BEC-460B-8740-9069-4278B8F02662}">
  <dimension ref="A1:N41"/>
  <sheetViews>
    <sheetView tabSelected="1" zoomScale="125" zoomScaleNormal="100" workbookViewId="0">
      <selection activeCell="D2" sqref="D2:D27"/>
    </sheetView>
  </sheetViews>
  <sheetFormatPr baseColWidth="10" defaultRowHeight="16" x14ac:dyDescent="0.2"/>
  <cols>
    <col min="1" max="1" width="6" customWidth="1"/>
    <col min="4" max="4" width="8.5" customWidth="1"/>
    <col min="5" max="5" width="0" hidden="1" customWidth="1"/>
    <col min="6" max="6" width="10" customWidth="1"/>
    <col min="7" max="7" width="6.6640625" customWidth="1"/>
    <col min="8" max="8" width="23.1640625" customWidth="1"/>
    <col min="9" max="9" width="21.6640625" customWidth="1"/>
    <col min="10" max="10" width="19.33203125" customWidth="1"/>
    <col min="11" max="11" width="21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">
      <c r="A2" s="5">
        <v>1</v>
      </c>
      <c r="B2" s="5">
        <v>27.95</v>
      </c>
      <c r="C2" s="5">
        <v>-22.6</v>
      </c>
      <c r="D2" s="5">
        <v>50</v>
      </c>
      <c r="E2" s="5">
        <v>-180.01</v>
      </c>
      <c r="F2" s="6">
        <v>-180.01</v>
      </c>
      <c r="G2" s="5">
        <v>0</v>
      </c>
      <c r="H2" s="3" t="s">
        <v>180</v>
      </c>
      <c r="I2" s="5" t="s">
        <v>181</v>
      </c>
      <c r="J2" s="5" t="s">
        <v>182</v>
      </c>
      <c r="K2" s="3" t="s">
        <v>183</v>
      </c>
    </row>
    <row r="3" spans="1:14" x14ac:dyDescent="0.2">
      <c r="A3" s="5">
        <v>1</v>
      </c>
      <c r="B3" s="5">
        <v>17.96</v>
      </c>
      <c r="C3" s="5">
        <v>-22.6</v>
      </c>
      <c r="D3" s="5">
        <v>70</v>
      </c>
      <c r="E3" s="5">
        <v>-170.02</v>
      </c>
      <c r="F3" s="6">
        <v>-170.02</v>
      </c>
      <c r="G3" s="5">
        <v>0</v>
      </c>
      <c r="H3" s="3" t="s">
        <v>244</v>
      </c>
      <c r="I3" s="5" t="s">
        <v>245</v>
      </c>
      <c r="J3" s="5" t="s">
        <v>246</v>
      </c>
      <c r="K3" s="3" t="s">
        <v>247</v>
      </c>
    </row>
    <row r="4" spans="1:14" x14ac:dyDescent="0.2">
      <c r="A4" s="5">
        <v>1</v>
      </c>
      <c r="B4" s="5">
        <v>7.97</v>
      </c>
      <c r="C4" s="5">
        <v>-22.6</v>
      </c>
      <c r="D4" s="5">
        <v>67</v>
      </c>
      <c r="E4" s="5">
        <v>-160.03</v>
      </c>
      <c r="F4" s="6">
        <v>-160.03</v>
      </c>
      <c r="G4" s="5">
        <v>0</v>
      </c>
      <c r="H4" s="3" t="s">
        <v>248</v>
      </c>
      <c r="I4" s="5" t="s">
        <v>249</v>
      </c>
      <c r="J4" s="3" t="s">
        <v>250</v>
      </c>
      <c r="K4" s="3" t="s">
        <v>251</v>
      </c>
    </row>
    <row r="5" spans="1:14" x14ac:dyDescent="0.2">
      <c r="A5" s="5">
        <v>1</v>
      </c>
      <c r="B5" s="5">
        <v>-2.02</v>
      </c>
      <c r="C5" s="5">
        <v>-22.6</v>
      </c>
      <c r="D5" s="5">
        <v>71</v>
      </c>
      <c r="E5" s="5">
        <v>-150.04</v>
      </c>
      <c r="F5" s="6">
        <v>-150.04</v>
      </c>
      <c r="G5" s="5">
        <v>0</v>
      </c>
      <c r="H5" s="5" t="s">
        <v>232</v>
      </c>
      <c r="I5" s="3" t="s">
        <v>233</v>
      </c>
      <c r="J5" s="5" t="s">
        <v>234</v>
      </c>
      <c r="K5" s="3" t="s">
        <v>235</v>
      </c>
    </row>
    <row r="6" spans="1:14" ht="17" thickBot="1" x14ac:dyDescent="0.25">
      <c r="A6" s="5">
        <v>1</v>
      </c>
      <c r="B6" s="5">
        <v>-12.02</v>
      </c>
      <c r="C6" s="5">
        <v>-22.6</v>
      </c>
      <c r="D6" s="5">
        <v>90</v>
      </c>
      <c r="E6" s="5">
        <v>-140.04</v>
      </c>
      <c r="F6" s="6">
        <v>-140.04</v>
      </c>
      <c r="G6" s="5">
        <v>0</v>
      </c>
      <c r="H6" s="3" t="s">
        <v>162</v>
      </c>
      <c r="I6" s="5" t="s">
        <v>163</v>
      </c>
      <c r="J6" s="5" t="s">
        <v>164</v>
      </c>
      <c r="K6" s="5" t="s">
        <v>165</v>
      </c>
    </row>
    <row r="7" spans="1:14" x14ac:dyDescent="0.2">
      <c r="A7" s="5">
        <v>1</v>
      </c>
      <c r="B7" s="5">
        <v>-22.03</v>
      </c>
      <c r="C7" s="5">
        <v>-22.6</v>
      </c>
      <c r="D7" s="5">
        <v>69</v>
      </c>
      <c r="E7" s="5">
        <v>-130.03</v>
      </c>
      <c r="F7" s="6">
        <v>-130.03</v>
      </c>
      <c r="G7" s="5">
        <v>0</v>
      </c>
      <c r="H7" s="3" t="s">
        <v>169</v>
      </c>
      <c r="I7" s="3" t="s">
        <v>170</v>
      </c>
      <c r="J7" s="3" t="s">
        <v>171</v>
      </c>
      <c r="K7" s="3" t="s">
        <v>172</v>
      </c>
      <c r="M7" s="16" t="s">
        <v>441</v>
      </c>
      <c r="N7" s="17"/>
    </row>
    <row r="8" spans="1:14" x14ac:dyDescent="0.2">
      <c r="A8" s="5">
        <v>1</v>
      </c>
      <c r="B8" s="5">
        <v>-32.03</v>
      </c>
      <c r="C8" s="5">
        <v>-22.6</v>
      </c>
      <c r="D8" s="15">
        <v>108</v>
      </c>
      <c r="E8" s="5">
        <v>-120.03</v>
      </c>
      <c r="F8" s="6">
        <v>-120.03</v>
      </c>
      <c r="G8" s="5">
        <v>0</v>
      </c>
      <c r="H8" s="3" t="s">
        <v>221</v>
      </c>
      <c r="I8" s="5" t="s">
        <v>222</v>
      </c>
      <c r="J8" s="5" t="s">
        <v>223</v>
      </c>
      <c r="K8" s="5" t="s">
        <v>224</v>
      </c>
      <c r="M8" s="18"/>
      <c r="N8" s="19" t="s">
        <v>328</v>
      </c>
    </row>
    <row r="9" spans="1:14" ht="17" thickBot="1" x14ac:dyDescent="0.25">
      <c r="A9" s="5">
        <v>1</v>
      </c>
      <c r="B9" s="5">
        <v>-42.03</v>
      </c>
      <c r="C9" s="5">
        <v>-22.6</v>
      </c>
      <c r="D9" s="5">
        <v>59</v>
      </c>
      <c r="E9" s="5">
        <v>-110.03</v>
      </c>
      <c r="F9" s="6">
        <v>-110.03</v>
      </c>
      <c r="G9" s="5">
        <v>0</v>
      </c>
      <c r="H9" s="5" t="s">
        <v>184</v>
      </c>
      <c r="I9" s="3" t="s">
        <v>185</v>
      </c>
      <c r="J9" s="3" t="s">
        <v>186</v>
      </c>
      <c r="K9" s="3" t="s">
        <v>187</v>
      </c>
      <c r="M9" s="20"/>
      <c r="N9" s="21" t="s">
        <v>329</v>
      </c>
    </row>
    <row r="10" spans="1:14" ht="17" thickBot="1" x14ac:dyDescent="0.25">
      <c r="A10" s="5">
        <v>1</v>
      </c>
      <c r="B10" s="5">
        <v>-52.04</v>
      </c>
      <c r="C10" s="5">
        <v>-22.6</v>
      </c>
      <c r="D10" s="15">
        <v>113</v>
      </c>
      <c r="E10" s="5">
        <v>-100.02</v>
      </c>
      <c r="F10" s="6">
        <v>-100.02</v>
      </c>
      <c r="G10" s="5">
        <v>0</v>
      </c>
      <c r="H10" s="3" t="s">
        <v>284</v>
      </c>
      <c r="I10" s="3" t="s">
        <v>285</v>
      </c>
      <c r="J10" s="3" t="s">
        <v>286</v>
      </c>
      <c r="K10" s="3" t="s">
        <v>287</v>
      </c>
    </row>
    <row r="11" spans="1:14" ht="17" thickBot="1" x14ac:dyDescent="0.25">
      <c r="A11" s="5">
        <v>1</v>
      </c>
      <c r="B11" s="5">
        <v>-62.04</v>
      </c>
      <c r="C11" s="5">
        <v>-22.6</v>
      </c>
      <c r="D11" s="5">
        <v>65</v>
      </c>
      <c r="E11" s="5">
        <v>-90.02</v>
      </c>
      <c r="F11" s="6">
        <v>-90.02</v>
      </c>
      <c r="G11" s="5">
        <v>0</v>
      </c>
      <c r="H11" s="3" t="s">
        <v>217</v>
      </c>
      <c r="I11" s="5" t="s">
        <v>218</v>
      </c>
      <c r="J11" s="5" t="s">
        <v>219</v>
      </c>
      <c r="K11" s="3" t="s">
        <v>220</v>
      </c>
      <c r="M11" s="22" t="s">
        <v>442</v>
      </c>
      <c r="N11" s="23">
        <v>24.72</v>
      </c>
    </row>
    <row r="12" spans="1:14" x14ac:dyDescent="0.2">
      <c r="A12" s="5">
        <v>1</v>
      </c>
      <c r="B12" s="5">
        <v>-72.040000000000006</v>
      </c>
      <c r="C12" s="5">
        <v>-22.6</v>
      </c>
      <c r="D12" s="5">
        <v>54</v>
      </c>
      <c r="E12" s="5">
        <v>-80.02</v>
      </c>
      <c r="F12" s="6">
        <v>-80.02</v>
      </c>
      <c r="G12" s="5">
        <v>0</v>
      </c>
      <c r="H12" s="3" t="s">
        <v>173</v>
      </c>
      <c r="I12" s="5" t="s">
        <v>174</v>
      </c>
      <c r="J12" s="5" t="s">
        <v>175</v>
      </c>
      <c r="K12" s="3" t="s">
        <v>176</v>
      </c>
    </row>
    <row r="13" spans="1:14" x14ac:dyDescent="0.2">
      <c r="A13" s="1">
        <v>1</v>
      </c>
      <c r="B13" s="1">
        <v>-82.04</v>
      </c>
      <c r="C13" s="1">
        <v>-22.6</v>
      </c>
      <c r="D13" s="15">
        <v>118</v>
      </c>
      <c r="E13" s="1">
        <v>-70.02</v>
      </c>
      <c r="F13" s="2">
        <v>-70.02</v>
      </c>
      <c r="G13" s="1">
        <v>0</v>
      </c>
      <c r="H13" s="2" t="s">
        <v>166</v>
      </c>
      <c r="I13" s="1" t="s">
        <v>19</v>
      </c>
      <c r="J13" s="3" t="s">
        <v>167</v>
      </c>
      <c r="K13" s="2" t="s">
        <v>168</v>
      </c>
    </row>
    <row r="14" spans="1:14" x14ac:dyDescent="0.2">
      <c r="A14" s="1">
        <v>1</v>
      </c>
      <c r="B14" s="1">
        <v>-92.05</v>
      </c>
      <c r="C14" s="1">
        <v>-22.6</v>
      </c>
      <c r="D14" s="7">
        <v>506</v>
      </c>
      <c r="E14" s="1">
        <v>-60.01</v>
      </c>
      <c r="F14" s="2">
        <v>-60.01</v>
      </c>
      <c r="G14" s="1">
        <v>0</v>
      </c>
      <c r="H14" s="2" t="s">
        <v>277</v>
      </c>
      <c r="I14" s="1" t="s">
        <v>145</v>
      </c>
      <c r="J14" s="3" t="s">
        <v>278</v>
      </c>
      <c r="K14" s="2" t="s">
        <v>279</v>
      </c>
    </row>
    <row r="15" spans="1:14" x14ac:dyDescent="0.2">
      <c r="A15" s="1">
        <v>1</v>
      </c>
      <c r="B15" s="1">
        <v>-102.05</v>
      </c>
      <c r="C15" s="1">
        <v>-22.6</v>
      </c>
      <c r="D15" s="7">
        <v>971</v>
      </c>
      <c r="E15" s="1">
        <v>-50.01</v>
      </c>
      <c r="F15" s="2">
        <v>-50.01</v>
      </c>
      <c r="G15" s="1">
        <v>0</v>
      </c>
      <c r="H15" s="2" t="s">
        <v>269</v>
      </c>
      <c r="I15" s="1" t="s">
        <v>270</v>
      </c>
      <c r="J15" s="2" t="s">
        <v>271</v>
      </c>
      <c r="K15" s="3" t="s">
        <v>272</v>
      </c>
    </row>
    <row r="16" spans="1:14" x14ac:dyDescent="0.2">
      <c r="A16" s="1">
        <v>1</v>
      </c>
      <c r="B16" s="1">
        <v>-112.05</v>
      </c>
      <c r="C16" s="1">
        <v>-22.6</v>
      </c>
      <c r="D16" s="7">
        <v>1321</v>
      </c>
      <c r="E16" s="1">
        <v>-40.01</v>
      </c>
      <c r="F16" s="2">
        <v>-40.01</v>
      </c>
      <c r="G16" s="1">
        <v>0</v>
      </c>
      <c r="H16" s="2" t="s">
        <v>280</v>
      </c>
      <c r="I16" s="1" t="s">
        <v>281</v>
      </c>
      <c r="J16" s="2" t="s">
        <v>282</v>
      </c>
      <c r="K16" s="3" t="s">
        <v>283</v>
      </c>
    </row>
    <row r="17" spans="1:11" x14ac:dyDescent="0.2">
      <c r="A17" s="1">
        <v>1</v>
      </c>
      <c r="B17" s="1">
        <v>-122.06</v>
      </c>
      <c r="C17" s="1">
        <v>-22.6</v>
      </c>
      <c r="D17" s="7">
        <v>1634</v>
      </c>
      <c r="E17" s="1">
        <v>-30</v>
      </c>
      <c r="F17" s="2">
        <v>-30</v>
      </c>
      <c r="G17" s="1">
        <v>0</v>
      </c>
      <c r="H17" s="2" t="s">
        <v>159</v>
      </c>
      <c r="I17" s="1" t="s">
        <v>11</v>
      </c>
      <c r="J17" s="3" t="s">
        <v>160</v>
      </c>
      <c r="K17" s="2" t="s">
        <v>161</v>
      </c>
    </row>
    <row r="18" spans="1:11" x14ac:dyDescent="0.2">
      <c r="A18" s="1">
        <v>1</v>
      </c>
      <c r="B18" s="1">
        <v>-132.06</v>
      </c>
      <c r="C18" s="1">
        <v>-22.6</v>
      </c>
      <c r="D18" s="7">
        <v>2204</v>
      </c>
      <c r="E18" s="1">
        <v>-20</v>
      </c>
      <c r="F18" s="2">
        <v>-20</v>
      </c>
      <c r="G18" s="1">
        <v>0</v>
      </c>
      <c r="H18" s="1" t="s">
        <v>68</v>
      </c>
      <c r="I18" s="2" t="s">
        <v>208</v>
      </c>
      <c r="J18" s="2" t="s">
        <v>209</v>
      </c>
      <c r="K18" s="1" t="s">
        <v>56</v>
      </c>
    </row>
    <row r="19" spans="1:11" x14ac:dyDescent="0.2">
      <c r="A19" s="1">
        <v>1</v>
      </c>
      <c r="B19" s="1">
        <v>-142.06</v>
      </c>
      <c r="C19" s="1">
        <v>-22.6</v>
      </c>
      <c r="D19" s="7">
        <v>2702</v>
      </c>
      <c r="E19" s="1">
        <v>-10</v>
      </c>
      <c r="F19" s="2">
        <v>-10</v>
      </c>
      <c r="G19" s="1">
        <v>0</v>
      </c>
      <c r="H19" s="2" t="s">
        <v>201</v>
      </c>
      <c r="I19" s="1" t="s">
        <v>61</v>
      </c>
      <c r="J19" s="3" t="s">
        <v>202</v>
      </c>
      <c r="K19" s="2" t="s">
        <v>203</v>
      </c>
    </row>
    <row r="20" spans="1:11" x14ac:dyDescent="0.2">
      <c r="A20" s="1">
        <v>1</v>
      </c>
      <c r="B20" s="1">
        <v>-152.06</v>
      </c>
      <c r="C20" s="1">
        <v>-22.6</v>
      </c>
      <c r="D20" s="7">
        <v>9228</v>
      </c>
      <c r="E20" s="1">
        <v>0</v>
      </c>
      <c r="F20" s="2">
        <v>0</v>
      </c>
      <c r="G20" s="1">
        <v>0</v>
      </c>
      <c r="H20" s="2" t="s">
        <v>34</v>
      </c>
      <c r="I20" s="1"/>
      <c r="J20" s="3" t="s">
        <v>35</v>
      </c>
      <c r="K20" s="2" t="s">
        <v>179</v>
      </c>
    </row>
    <row r="21" spans="1:11" x14ac:dyDescent="0.2">
      <c r="A21" s="1">
        <v>1</v>
      </c>
      <c r="B21" s="1">
        <v>-152.19</v>
      </c>
      <c r="C21" s="1">
        <v>-22.6</v>
      </c>
      <c r="D21" s="7">
        <v>2796</v>
      </c>
      <c r="E21" s="1">
        <v>0.12999999999999501</v>
      </c>
      <c r="F21" s="2">
        <v>0.12999999999999501</v>
      </c>
      <c r="G21" s="1">
        <v>0</v>
      </c>
      <c r="H21" s="2" t="s">
        <v>45</v>
      </c>
      <c r="I21" s="1"/>
      <c r="J21" s="2" t="s">
        <v>188</v>
      </c>
      <c r="K21" s="3" t="s">
        <v>189</v>
      </c>
    </row>
    <row r="22" spans="1:11" x14ac:dyDescent="0.2">
      <c r="A22" s="1">
        <v>1</v>
      </c>
      <c r="B22" s="1">
        <v>-162.19999999999999</v>
      </c>
      <c r="C22" s="1">
        <v>-22.6</v>
      </c>
      <c r="D22" s="7">
        <v>1761</v>
      </c>
      <c r="E22" s="1">
        <v>10.139999999999899</v>
      </c>
      <c r="F22" s="2">
        <v>10.139999999999899</v>
      </c>
      <c r="G22" s="1">
        <v>0</v>
      </c>
      <c r="H22" s="1" t="s">
        <v>30</v>
      </c>
      <c r="I22" s="2" t="s">
        <v>31</v>
      </c>
      <c r="J22" s="3" t="s">
        <v>177</v>
      </c>
      <c r="K22" s="2" t="s">
        <v>178</v>
      </c>
    </row>
    <row r="23" spans="1:11" x14ac:dyDescent="0.2">
      <c r="A23" s="1">
        <v>1</v>
      </c>
      <c r="B23" s="1">
        <v>-172.2</v>
      </c>
      <c r="C23" s="1">
        <v>-22.6</v>
      </c>
      <c r="D23" s="7">
        <v>1150</v>
      </c>
      <c r="E23" s="1">
        <v>20.139999999999901</v>
      </c>
      <c r="F23" s="2">
        <v>20.139999999999901</v>
      </c>
      <c r="G23" s="1">
        <v>0</v>
      </c>
      <c r="H23" s="1" t="s">
        <v>56</v>
      </c>
      <c r="I23" s="2" t="s">
        <v>198</v>
      </c>
      <c r="J23" s="2" t="s">
        <v>199</v>
      </c>
      <c r="K23" s="3" t="s">
        <v>200</v>
      </c>
    </row>
    <row r="24" spans="1:11" x14ac:dyDescent="0.2">
      <c r="A24" s="1">
        <v>1</v>
      </c>
      <c r="B24" s="1">
        <v>177.8</v>
      </c>
      <c r="C24" s="1">
        <v>-22.6</v>
      </c>
      <c r="D24" s="7">
        <v>753</v>
      </c>
      <c r="E24" s="1">
        <v>-329.86</v>
      </c>
      <c r="F24" s="2">
        <f>360+Table3[[#This Row],[rel_pan_raw]]</f>
        <v>30.139999999999986</v>
      </c>
      <c r="G24" s="1">
        <v>0</v>
      </c>
      <c r="H24" s="1" t="s">
        <v>124</v>
      </c>
      <c r="I24" s="2" t="s">
        <v>260</v>
      </c>
      <c r="J24" s="2" t="s">
        <v>127</v>
      </c>
      <c r="K24" s="3" t="s">
        <v>261</v>
      </c>
    </row>
    <row r="25" spans="1:11" x14ac:dyDescent="0.2">
      <c r="A25" s="1">
        <v>1</v>
      </c>
      <c r="B25" s="1">
        <v>167.81</v>
      </c>
      <c r="C25" s="1">
        <v>-22.6</v>
      </c>
      <c r="D25" s="7">
        <v>554</v>
      </c>
      <c r="E25" s="1">
        <v>-319.87</v>
      </c>
      <c r="F25" s="2">
        <f>360+Table3[[#This Row],[rel_pan_raw]]</f>
        <v>40.129999999999995</v>
      </c>
      <c r="G25" s="1">
        <v>0</v>
      </c>
      <c r="H25" s="1" t="s">
        <v>88</v>
      </c>
      <c r="I25" s="2" t="s">
        <v>225</v>
      </c>
      <c r="J25" s="2" t="s">
        <v>226</v>
      </c>
      <c r="K25" s="3" t="s">
        <v>227</v>
      </c>
    </row>
    <row r="26" spans="1:11" x14ac:dyDescent="0.2">
      <c r="A26" s="1">
        <v>1</v>
      </c>
      <c r="B26" s="1">
        <v>157.82</v>
      </c>
      <c r="C26" s="1">
        <v>-22.6</v>
      </c>
      <c r="D26" s="7">
        <v>378</v>
      </c>
      <c r="E26" s="1">
        <v>-309.88</v>
      </c>
      <c r="F26" s="2">
        <f>360+Table3[[#This Row],[rel_pan_raw]]</f>
        <v>50.120000000000005</v>
      </c>
      <c r="G26" s="1">
        <v>0</v>
      </c>
      <c r="H26" s="1" t="s">
        <v>128</v>
      </c>
      <c r="I26" s="2" t="s">
        <v>262</v>
      </c>
      <c r="J26" s="2" t="s">
        <v>263</v>
      </c>
      <c r="K26" s="3" t="s">
        <v>264</v>
      </c>
    </row>
    <row r="27" spans="1:11" x14ac:dyDescent="0.2">
      <c r="A27" s="1">
        <v>1</v>
      </c>
      <c r="B27" s="1">
        <v>147.83000000000001</v>
      </c>
      <c r="C27" s="1">
        <v>-22.6</v>
      </c>
      <c r="D27" s="7">
        <v>249</v>
      </c>
      <c r="E27" s="1">
        <v>-299.89</v>
      </c>
      <c r="F27" s="2">
        <f>360+Table3[[#This Row],[rel_pan_raw]]</f>
        <v>60.110000000000014</v>
      </c>
      <c r="G27" s="1">
        <v>0</v>
      </c>
      <c r="H27" s="1" t="s">
        <v>76</v>
      </c>
      <c r="I27" s="2" t="s">
        <v>214</v>
      </c>
      <c r="J27" s="3" t="s">
        <v>215</v>
      </c>
      <c r="K27" s="2" t="s">
        <v>216</v>
      </c>
    </row>
    <row r="28" spans="1:11" x14ac:dyDescent="0.2">
      <c r="A28" s="5">
        <v>1</v>
      </c>
      <c r="B28" s="5">
        <v>137.84</v>
      </c>
      <c r="C28" s="5">
        <v>-22.6</v>
      </c>
      <c r="D28" s="5">
        <v>48</v>
      </c>
      <c r="E28" s="5">
        <v>-289.89999999999998</v>
      </c>
      <c r="F28" s="6">
        <f>360+Table3[[#This Row],[rel_pan_raw]]</f>
        <v>70.100000000000023</v>
      </c>
      <c r="G28" s="5">
        <v>0</v>
      </c>
      <c r="H28" s="5" t="s">
        <v>273</v>
      </c>
      <c r="I28" s="3" t="s">
        <v>274</v>
      </c>
      <c r="J28" s="3" t="s">
        <v>275</v>
      </c>
      <c r="K28" s="3" t="s">
        <v>276</v>
      </c>
    </row>
    <row r="29" spans="1:11" x14ac:dyDescent="0.2">
      <c r="A29" s="5">
        <v>1</v>
      </c>
      <c r="B29" s="5">
        <v>127.85</v>
      </c>
      <c r="C29" s="5">
        <v>-22.6</v>
      </c>
      <c r="D29" s="5">
        <v>51</v>
      </c>
      <c r="E29" s="5">
        <v>-279.909999999999</v>
      </c>
      <c r="F29" s="6">
        <f>360+Table3[[#This Row],[rel_pan_raw]]</f>
        <v>80.090000000000998</v>
      </c>
      <c r="G29" s="5">
        <v>0</v>
      </c>
      <c r="H29" s="3" t="s">
        <v>204</v>
      </c>
      <c r="I29" s="5" t="s">
        <v>205</v>
      </c>
      <c r="J29" s="5" t="s">
        <v>206</v>
      </c>
      <c r="K29" s="3" t="s">
        <v>207</v>
      </c>
    </row>
    <row r="30" spans="1:11" x14ac:dyDescent="0.2">
      <c r="A30" s="5">
        <v>1</v>
      </c>
      <c r="B30" s="5">
        <v>117.86</v>
      </c>
      <c r="C30" s="5">
        <v>-22.6</v>
      </c>
      <c r="D30" s="5">
        <v>69</v>
      </c>
      <c r="E30" s="5">
        <v>-269.92</v>
      </c>
      <c r="F30" s="6">
        <f>360+Table3[[#This Row],[rel_pan_raw]]</f>
        <v>90.079999999999984</v>
      </c>
      <c r="G30" s="5">
        <v>0</v>
      </c>
      <c r="H30" s="5" t="s">
        <v>265</v>
      </c>
      <c r="I30" s="3" t="s">
        <v>266</v>
      </c>
      <c r="J30" s="3" t="s">
        <v>267</v>
      </c>
      <c r="K30" s="5" t="s">
        <v>268</v>
      </c>
    </row>
    <row r="31" spans="1:11" x14ac:dyDescent="0.2">
      <c r="A31" s="5">
        <v>1</v>
      </c>
      <c r="B31" s="5">
        <v>107.87</v>
      </c>
      <c r="C31" s="5">
        <v>-22.6</v>
      </c>
      <c r="D31" s="5">
        <v>33</v>
      </c>
      <c r="E31" s="5">
        <v>-259.93</v>
      </c>
      <c r="F31" s="6">
        <f>360+Table3[[#This Row],[rel_pan_raw]]</f>
        <v>100.07</v>
      </c>
      <c r="G31" s="5">
        <v>0</v>
      </c>
      <c r="H31" s="3" t="s">
        <v>210</v>
      </c>
      <c r="I31" s="3" t="s">
        <v>211</v>
      </c>
      <c r="J31" s="3" t="s">
        <v>212</v>
      </c>
      <c r="K31" s="3" t="s">
        <v>213</v>
      </c>
    </row>
    <row r="32" spans="1:11" x14ac:dyDescent="0.2">
      <c r="A32" s="5">
        <v>1</v>
      </c>
      <c r="B32" s="5">
        <v>97.88</v>
      </c>
      <c r="C32" s="5">
        <v>-22.6</v>
      </c>
      <c r="D32" s="5">
        <v>54</v>
      </c>
      <c r="E32" s="5">
        <v>-249.94</v>
      </c>
      <c r="F32" s="6">
        <f>360+Table3[[#This Row],[rel_pan_raw]]</f>
        <v>110.06</v>
      </c>
      <c r="G32" s="5">
        <v>0</v>
      </c>
      <c r="H32" s="5" t="s">
        <v>228</v>
      </c>
      <c r="I32" s="3" t="s">
        <v>229</v>
      </c>
      <c r="J32" s="3" t="s">
        <v>230</v>
      </c>
      <c r="K32" s="3" t="s">
        <v>231</v>
      </c>
    </row>
    <row r="33" spans="1:11" x14ac:dyDescent="0.2">
      <c r="A33" s="5">
        <v>1</v>
      </c>
      <c r="B33" s="5">
        <v>87.89</v>
      </c>
      <c r="C33" s="5">
        <v>-22.6</v>
      </c>
      <c r="D33" s="5">
        <v>42</v>
      </c>
      <c r="E33" s="5">
        <v>-239.95</v>
      </c>
      <c r="F33" s="6">
        <f>360+Table3[[#This Row],[rel_pan_raw]]</f>
        <v>120.05000000000001</v>
      </c>
      <c r="G33" s="5">
        <v>0</v>
      </c>
      <c r="H33" s="5" t="s">
        <v>256</v>
      </c>
      <c r="I33" s="5" t="s">
        <v>257</v>
      </c>
      <c r="J33" s="3" t="s">
        <v>258</v>
      </c>
      <c r="K33" s="3" t="s">
        <v>259</v>
      </c>
    </row>
    <row r="34" spans="1:11" x14ac:dyDescent="0.2">
      <c r="A34" s="5">
        <v>1</v>
      </c>
      <c r="B34" s="5">
        <v>77.900000000000006</v>
      </c>
      <c r="C34" s="5">
        <v>-22.6</v>
      </c>
      <c r="D34" s="5">
        <v>32</v>
      </c>
      <c r="E34" s="5">
        <v>-229.96</v>
      </c>
      <c r="F34" s="6">
        <f>360+Table3[[#This Row],[rel_pan_raw]]</f>
        <v>130.04</v>
      </c>
      <c r="G34" s="5">
        <v>0</v>
      </c>
      <c r="H34" s="3" t="s">
        <v>236</v>
      </c>
      <c r="I34" s="3" t="s">
        <v>237</v>
      </c>
      <c r="J34" s="5" t="s">
        <v>238</v>
      </c>
      <c r="K34" s="3" t="s">
        <v>239</v>
      </c>
    </row>
    <row r="35" spans="1:11" x14ac:dyDescent="0.2">
      <c r="A35" s="5">
        <v>1</v>
      </c>
      <c r="B35" s="5">
        <v>67.91</v>
      </c>
      <c r="C35" s="5">
        <v>-22.6</v>
      </c>
      <c r="D35" s="5">
        <v>55</v>
      </c>
      <c r="E35" s="5">
        <v>-219.97</v>
      </c>
      <c r="F35" s="6">
        <f>360+Table3[[#This Row],[rel_pan_raw]]</f>
        <v>140.03</v>
      </c>
      <c r="G35" s="5">
        <v>0</v>
      </c>
      <c r="H35" s="5" t="s">
        <v>194</v>
      </c>
      <c r="I35" s="3" t="s">
        <v>195</v>
      </c>
      <c r="J35" s="5" t="s">
        <v>196</v>
      </c>
      <c r="K35" s="3" t="s">
        <v>197</v>
      </c>
    </row>
    <row r="36" spans="1:11" x14ac:dyDescent="0.2">
      <c r="A36" s="5">
        <v>1</v>
      </c>
      <c r="B36" s="5">
        <v>57.92</v>
      </c>
      <c r="C36" s="5">
        <v>-22.6</v>
      </c>
      <c r="D36" s="5">
        <v>49</v>
      </c>
      <c r="E36" s="5">
        <v>-209.98</v>
      </c>
      <c r="F36" s="6">
        <f>360+Table3[[#This Row],[rel_pan_raw]]</f>
        <v>150.02000000000001</v>
      </c>
      <c r="G36" s="5">
        <v>0</v>
      </c>
      <c r="H36" s="3" t="s">
        <v>240</v>
      </c>
      <c r="I36" s="3" t="s">
        <v>241</v>
      </c>
      <c r="J36" s="3" t="s">
        <v>242</v>
      </c>
      <c r="K36" s="3" t="s">
        <v>243</v>
      </c>
    </row>
    <row r="37" spans="1:11" x14ac:dyDescent="0.2">
      <c r="A37" s="5">
        <v>1</v>
      </c>
      <c r="B37" s="5">
        <v>47.93</v>
      </c>
      <c r="C37" s="5">
        <v>-22.6</v>
      </c>
      <c r="D37" s="5">
        <v>42</v>
      </c>
      <c r="E37" s="5">
        <v>-199.99</v>
      </c>
      <c r="F37" s="6">
        <f>360+Table3[[#This Row],[rel_pan_raw]]</f>
        <v>160.01</v>
      </c>
      <c r="G37" s="5">
        <v>0</v>
      </c>
      <c r="H37" s="5" t="s">
        <v>190</v>
      </c>
      <c r="I37" s="3" t="s">
        <v>191</v>
      </c>
      <c r="J37" s="3" t="s">
        <v>192</v>
      </c>
      <c r="K37" s="5" t="s">
        <v>193</v>
      </c>
    </row>
    <row r="38" spans="1:11" x14ac:dyDescent="0.2">
      <c r="A38" s="5">
        <v>1</v>
      </c>
      <c r="B38" s="5">
        <v>37.94</v>
      </c>
      <c r="C38" s="5">
        <v>-22.6</v>
      </c>
      <c r="D38" s="5">
        <v>37</v>
      </c>
      <c r="E38" s="5">
        <v>-190</v>
      </c>
      <c r="F38" s="6">
        <f>360+Table3[[#This Row],[rel_pan_raw]]</f>
        <v>170</v>
      </c>
      <c r="G38" s="5">
        <v>0</v>
      </c>
      <c r="H38" s="3" t="s">
        <v>252</v>
      </c>
      <c r="I38" s="3" t="s">
        <v>253</v>
      </c>
      <c r="J38" s="3" t="s">
        <v>254</v>
      </c>
      <c r="K38" s="5" t="s">
        <v>255</v>
      </c>
    </row>
    <row r="40" spans="1:11" x14ac:dyDescent="0.2">
      <c r="C40" t="s">
        <v>955</v>
      </c>
      <c r="D40">
        <f>MEDIAN(Table3[num_points_matched])</f>
        <v>71</v>
      </c>
    </row>
    <row r="41" spans="1:11" x14ac:dyDescent="0.2">
      <c r="C41" t="s">
        <v>956</v>
      </c>
      <c r="D41">
        <f>AVERAGE(Table3[num_points_matched])</f>
        <v>747.37837837837833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58BB-5016-7F41-8209-7AE634584D00}">
  <dimension ref="A1:M14"/>
  <sheetViews>
    <sheetView zoomScale="110" workbookViewId="0">
      <selection activeCell="C13" sqref="C13:D14"/>
    </sheetView>
  </sheetViews>
  <sheetFormatPr baseColWidth="10" defaultRowHeight="16" x14ac:dyDescent="0.2"/>
  <cols>
    <col min="1" max="1" width="4.5" customWidth="1"/>
    <col min="4" max="4" width="9" customWidth="1"/>
    <col min="5" max="5" width="8" customWidth="1"/>
    <col min="6" max="6" width="8.1640625" customWidth="1"/>
    <col min="7" max="7" width="18.83203125" customWidth="1"/>
    <col min="8" max="8" width="20.33203125" customWidth="1"/>
    <col min="9" max="9" width="19.33203125" customWidth="1"/>
    <col min="10" max="10" width="18.5" customWidth="1"/>
  </cols>
  <sheetData>
    <row r="1" spans="1:13" ht="17" thickBo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3" x14ac:dyDescent="0.2">
      <c r="A2" s="9">
        <v>1</v>
      </c>
      <c r="B2" s="9">
        <v>-152.06</v>
      </c>
      <c r="C2" s="9">
        <v>0</v>
      </c>
      <c r="D2" s="10">
        <v>462</v>
      </c>
      <c r="E2" s="9">
        <v>0</v>
      </c>
      <c r="F2" s="13">
        <v>-22.6</v>
      </c>
      <c r="G2" s="13" t="s">
        <v>288</v>
      </c>
      <c r="H2" s="9" t="s">
        <v>289</v>
      </c>
      <c r="I2" s="12" t="s">
        <v>290</v>
      </c>
      <c r="J2" s="13" t="s">
        <v>291</v>
      </c>
      <c r="L2" s="16" t="s">
        <v>441</v>
      </c>
      <c r="M2" s="17"/>
    </row>
    <row r="3" spans="1:13" x14ac:dyDescent="0.2">
      <c r="A3" s="9">
        <v>1</v>
      </c>
      <c r="B3" s="9">
        <v>-152.06</v>
      </c>
      <c r="C3" s="9">
        <v>-2.58</v>
      </c>
      <c r="D3" s="10">
        <v>570</v>
      </c>
      <c r="E3" s="9">
        <v>0</v>
      </c>
      <c r="F3" s="13">
        <v>-20.02</v>
      </c>
      <c r="G3" s="13" t="s">
        <v>312</v>
      </c>
      <c r="H3" s="9" t="s">
        <v>313</v>
      </c>
      <c r="I3" s="12" t="s">
        <v>314</v>
      </c>
      <c r="J3" s="13" t="s">
        <v>315</v>
      </c>
      <c r="L3" s="18"/>
      <c r="M3" s="19" t="s">
        <v>328</v>
      </c>
    </row>
    <row r="4" spans="1:13" ht="17" thickBot="1" x14ac:dyDescent="0.25">
      <c r="A4" s="9">
        <v>1</v>
      </c>
      <c r="B4" s="9">
        <v>-152.06</v>
      </c>
      <c r="C4" s="9">
        <v>-12.59</v>
      </c>
      <c r="D4" s="10">
        <v>1001</v>
      </c>
      <c r="E4" s="9">
        <v>0</v>
      </c>
      <c r="F4" s="13">
        <v>-10.01</v>
      </c>
      <c r="G4" s="9" t="s">
        <v>304</v>
      </c>
      <c r="H4" s="13" t="s">
        <v>305</v>
      </c>
      <c r="I4" s="12" t="s">
        <v>306</v>
      </c>
      <c r="J4" s="13" t="s">
        <v>307</v>
      </c>
      <c r="L4" s="20"/>
      <c r="M4" s="21" t="s">
        <v>329</v>
      </c>
    </row>
    <row r="5" spans="1:13" ht="17" thickBot="1" x14ac:dyDescent="0.25">
      <c r="A5" s="9">
        <v>1</v>
      </c>
      <c r="B5" s="9">
        <v>-152.06</v>
      </c>
      <c r="C5" s="9">
        <v>-32.590000000000003</v>
      </c>
      <c r="D5" s="10">
        <v>675</v>
      </c>
      <c r="E5" s="9">
        <v>0</v>
      </c>
      <c r="F5" s="13">
        <v>9.99</v>
      </c>
      <c r="G5" s="9" t="s">
        <v>300</v>
      </c>
      <c r="H5" s="13" t="s">
        <v>301</v>
      </c>
      <c r="I5" s="13" t="s">
        <v>302</v>
      </c>
      <c r="J5" s="12" t="s">
        <v>303</v>
      </c>
    </row>
    <row r="6" spans="1:13" ht="17" thickBot="1" x14ac:dyDescent="0.25">
      <c r="A6" s="9">
        <v>1</v>
      </c>
      <c r="B6" s="9">
        <v>-152.05000000000001</v>
      </c>
      <c r="C6" s="9">
        <v>-42.59</v>
      </c>
      <c r="D6" s="10">
        <v>330</v>
      </c>
      <c r="E6" s="9">
        <v>-0.01</v>
      </c>
      <c r="F6" s="13">
        <v>19.989999999999998</v>
      </c>
      <c r="G6" s="13" t="s">
        <v>320</v>
      </c>
      <c r="H6" s="9" t="s">
        <v>321</v>
      </c>
      <c r="I6" s="13" t="s">
        <v>322</v>
      </c>
      <c r="J6" s="12" t="s">
        <v>323</v>
      </c>
      <c r="L6" s="22" t="s">
        <v>442</v>
      </c>
      <c r="M6" s="23">
        <v>6.98</v>
      </c>
    </row>
    <row r="7" spans="1:13" x14ac:dyDescent="0.2">
      <c r="A7" s="9">
        <v>1</v>
      </c>
      <c r="B7" s="9">
        <v>-152.05000000000001</v>
      </c>
      <c r="C7" s="9">
        <v>-52.58</v>
      </c>
      <c r="D7" s="10">
        <v>187</v>
      </c>
      <c r="E7" s="9">
        <v>-0.01</v>
      </c>
      <c r="F7" s="13">
        <v>29.98</v>
      </c>
      <c r="G7" s="13" t="s">
        <v>324</v>
      </c>
      <c r="H7" s="9" t="s">
        <v>325</v>
      </c>
      <c r="I7" s="13" t="s">
        <v>326</v>
      </c>
      <c r="J7" s="12" t="s">
        <v>327</v>
      </c>
    </row>
    <row r="8" spans="1:13" x14ac:dyDescent="0.2">
      <c r="A8" s="9">
        <v>1</v>
      </c>
      <c r="B8" s="9">
        <v>-152.06</v>
      </c>
      <c r="C8" s="9">
        <v>-62.57</v>
      </c>
      <c r="D8" s="9">
        <v>89</v>
      </c>
      <c r="E8" s="9">
        <v>0</v>
      </c>
      <c r="F8" s="13">
        <v>39.97</v>
      </c>
      <c r="G8" s="13" t="s">
        <v>292</v>
      </c>
      <c r="H8" s="9" t="s">
        <v>293</v>
      </c>
      <c r="I8" s="13" t="s">
        <v>294</v>
      </c>
      <c r="J8" s="12" t="s">
        <v>295</v>
      </c>
    </row>
    <row r="9" spans="1:13" x14ac:dyDescent="0.2">
      <c r="A9" s="11">
        <v>1</v>
      </c>
      <c r="B9" s="11">
        <v>-152.03</v>
      </c>
      <c r="C9" s="11">
        <v>-72.58</v>
      </c>
      <c r="D9" s="11">
        <v>35</v>
      </c>
      <c r="E9" s="11">
        <v>-0.03</v>
      </c>
      <c r="F9" s="14">
        <v>49.98</v>
      </c>
      <c r="G9" s="12" t="s">
        <v>316</v>
      </c>
      <c r="H9" s="12" t="s">
        <v>317</v>
      </c>
      <c r="I9" s="12" t="s">
        <v>318</v>
      </c>
      <c r="J9" s="12" t="s">
        <v>319</v>
      </c>
    </row>
    <row r="10" spans="1:13" x14ac:dyDescent="0.2">
      <c r="A10" s="11">
        <v>1</v>
      </c>
      <c r="B10" s="11">
        <v>-152.05000000000001</v>
      </c>
      <c r="C10" s="11">
        <v>-82.58</v>
      </c>
      <c r="D10" s="11">
        <v>76</v>
      </c>
      <c r="E10" s="11">
        <v>-0.01</v>
      </c>
      <c r="F10" s="14">
        <v>59.98</v>
      </c>
      <c r="G10" s="11" t="s">
        <v>296</v>
      </c>
      <c r="H10" s="11" t="s">
        <v>297</v>
      </c>
      <c r="I10" s="12" t="s">
        <v>298</v>
      </c>
      <c r="J10" s="12" t="s">
        <v>299</v>
      </c>
    </row>
    <row r="11" spans="1:13" x14ac:dyDescent="0.2">
      <c r="A11" s="11">
        <v>1</v>
      </c>
      <c r="B11" s="11">
        <v>-152.06</v>
      </c>
      <c r="C11" s="11">
        <v>-92.58</v>
      </c>
      <c r="D11" s="11">
        <v>18</v>
      </c>
      <c r="E11" s="11">
        <v>0</v>
      </c>
      <c r="F11" s="14">
        <v>69.98</v>
      </c>
      <c r="G11" s="12" t="s">
        <v>308</v>
      </c>
      <c r="H11" s="12" t="s">
        <v>309</v>
      </c>
      <c r="I11" s="11" t="s">
        <v>310</v>
      </c>
      <c r="J11" s="12" t="s">
        <v>311</v>
      </c>
    </row>
    <row r="13" spans="1:13" x14ac:dyDescent="0.2">
      <c r="C13" t="s">
        <v>955</v>
      </c>
      <c r="D13">
        <f>MEDIAN(Table4[num_points_matched])</f>
        <v>258.5</v>
      </c>
    </row>
    <row r="14" spans="1:13" x14ac:dyDescent="0.2">
      <c r="C14" t="s">
        <v>956</v>
      </c>
      <c r="D14">
        <f>AVERAGE(Table4[num_points_matched])</f>
        <v>344.3</v>
      </c>
    </row>
  </sheetData>
  <phoneticPr fontId="2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5623-E7B5-1A4C-8C57-53BC636FC6B0}">
  <dimension ref="A1:M14"/>
  <sheetViews>
    <sheetView zoomScale="134" zoomScaleNormal="134" workbookViewId="0">
      <selection activeCell="G23" sqref="G23"/>
    </sheetView>
  </sheetViews>
  <sheetFormatPr baseColWidth="10" defaultRowHeight="16" x14ac:dyDescent="0.2"/>
  <cols>
    <col min="1" max="1" width="6.1640625" customWidth="1"/>
    <col min="4" max="4" width="7.83203125" customWidth="1"/>
    <col min="5" max="5" width="7.33203125" customWidth="1"/>
    <col min="7" max="7" width="19.1640625" customWidth="1"/>
    <col min="8" max="8" width="20.6640625" customWidth="1"/>
    <col min="9" max="9" width="20.1640625" customWidth="1"/>
    <col min="10" max="10" width="20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s="1">
        <v>1</v>
      </c>
      <c r="B2" s="1">
        <v>-152.06</v>
      </c>
      <c r="C2" s="1">
        <v>0</v>
      </c>
      <c r="D2" s="7">
        <v>948</v>
      </c>
      <c r="E2" s="1">
        <v>0</v>
      </c>
      <c r="F2" s="2">
        <v>-22.6</v>
      </c>
      <c r="G2" s="1" t="s">
        <v>330</v>
      </c>
      <c r="H2" s="2" t="s">
        <v>331</v>
      </c>
      <c r="I2" s="2" t="s">
        <v>332</v>
      </c>
      <c r="J2" s="3" t="s">
        <v>333</v>
      </c>
    </row>
    <row r="3" spans="1:13" ht="17" thickBot="1" x14ac:dyDescent="0.25">
      <c r="A3" s="1">
        <v>1</v>
      </c>
      <c r="B3" s="1">
        <v>-152.06</v>
      </c>
      <c r="C3" s="1">
        <v>-2.58</v>
      </c>
      <c r="D3" s="7">
        <v>1153</v>
      </c>
      <c r="E3" s="1">
        <v>0</v>
      </c>
      <c r="F3" s="2">
        <v>-20.02</v>
      </c>
      <c r="G3" s="1" t="s">
        <v>351</v>
      </c>
      <c r="H3" s="2" t="s">
        <v>352</v>
      </c>
      <c r="I3" s="3" t="s">
        <v>353</v>
      </c>
      <c r="J3" s="2" t="s">
        <v>354</v>
      </c>
    </row>
    <row r="4" spans="1:13" x14ac:dyDescent="0.2">
      <c r="A4" s="1">
        <v>1</v>
      </c>
      <c r="B4" s="1">
        <v>-152.06</v>
      </c>
      <c r="C4" s="1">
        <v>-12.59</v>
      </c>
      <c r="D4" s="7">
        <v>1826</v>
      </c>
      <c r="E4" s="1">
        <v>0</v>
      </c>
      <c r="F4" s="2">
        <v>-10.01</v>
      </c>
      <c r="G4" s="2" t="s">
        <v>304</v>
      </c>
      <c r="H4" s="1" t="s">
        <v>344</v>
      </c>
      <c r="I4" s="3" t="s">
        <v>345</v>
      </c>
      <c r="J4" s="2" t="s">
        <v>346</v>
      </c>
      <c r="L4" s="16" t="s">
        <v>441</v>
      </c>
      <c r="M4" s="17"/>
    </row>
    <row r="5" spans="1:13" x14ac:dyDescent="0.2">
      <c r="A5" s="1">
        <v>1</v>
      </c>
      <c r="B5" s="1">
        <v>-152.06</v>
      </c>
      <c r="C5" s="1">
        <v>-32.590000000000003</v>
      </c>
      <c r="D5" s="7">
        <v>1262</v>
      </c>
      <c r="E5" s="1">
        <v>0</v>
      </c>
      <c r="F5" s="2">
        <v>9.99</v>
      </c>
      <c r="G5" s="1" t="s">
        <v>300</v>
      </c>
      <c r="H5" s="2" t="s">
        <v>301</v>
      </c>
      <c r="I5" s="2" t="s">
        <v>342</v>
      </c>
      <c r="J5" s="3" t="s">
        <v>343</v>
      </c>
      <c r="L5" s="18"/>
      <c r="M5" s="19" t="s">
        <v>328</v>
      </c>
    </row>
    <row r="6" spans="1:13" ht="17" thickBot="1" x14ac:dyDescent="0.25">
      <c r="A6" s="1">
        <v>1</v>
      </c>
      <c r="B6" s="1">
        <v>-152.05000000000001</v>
      </c>
      <c r="C6" s="1">
        <v>-42.59</v>
      </c>
      <c r="D6" s="7">
        <v>692</v>
      </c>
      <c r="E6" s="1">
        <v>-9.9999999999908998E-3</v>
      </c>
      <c r="F6" s="2">
        <v>19.989999999999998</v>
      </c>
      <c r="G6" s="2" t="s">
        <v>359</v>
      </c>
      <c r="H6" s="1" t="s">
        <v>360</v>
      </c>
      <c r="I6" s="2" t="s">
        <v>322</v>
      </c>
      <c r="J6" s="3" t="s">
        <v>361</v>
      </c>
      <c r="L6" s="20"/>
      <c r="M6" s="21" t="s">
        <v>329</v>
      </c>
    </row>
    <row r="7" spans="1:13" ht="17" thickBot="1" x14ac:dyDescent="0.25">
      <c r="A7" s="1">
        <v>1</v>
      </c>
      <c r="B7" s="1">
        <v>-152.05000000000001</v>
      </c>
      <c r="C7" s="1">
        <v>-52.58</v>
      </c>
      <c r="D7" s="7">
        <v>388</v>
      </c>
      <c r="E7" s="1">
        <v>-9.9999999999908998E-3</v>
      </c>
      <c r="F7" s="2">
        <v>29.979999999999901</v>
      </c>
      <c r="G7" s="2" t="s">
        <v>362</v>
      </c>
      <c r="H7" s="1" t="s">
        <v>325</v>
      </c>
      <c r="I7" s="2" t="s">
        <v>363</v>
      </c>
      <c r="J7" s="3" t="s">
        <v>364</v>
      </c>
    </row>
    <row r="8" spans="1:13" ht="17" thickBot="1" x14ac:dyDescent="0.25">
      <c r="A8" s="1">
        <v>1</v>
      </c>
      <c r="B8" s="1">
        <v>-152.06</v>
      </c>
      <c r="C8" s="1">
        <v>-62.57</v>
      </c>
      <c r="D8" s="15">
        <v>130</v>
      </c>
      <c r="E8" s="1">
        <v>0</v>
      </c>
      <c r="F8" s="2">
        <v>39.97</v>
      </c>
      <c r="G8" s="2" t="s">
        <v>334</v>
      </c>
      <c r="H8" s="1" t="s">
        <v>335</v>
      </c>
      <c r="I8" s="3" t="s">
        <v>336</v>
      </c>
      <c r="J8" s="2" t="s">
        <v>337</v>
      </c>
      <c r="L8" s="22" t="s">
        <v>442</v>
      </c>
      <c r="M8" s="23">
        <v>4.3899999999999997</v>
      </c>
    </row>
    <row r="9" spans="1:13" x14ac:dyDescent="0.2">
      <c r="A9" s="5">
        <v>1</v>
      </c>
      <c r="B9" s="5">
        <v>-152.03</v>
      </c>
      <c r="C9" s="5">
        <v>-72.58</v>
      </c>
      <c r="D9" s="15">
        <v>113</v>
      </c>
      <c r="E9" s="5">
        <v>-3.0000000000001099E-2</v>
      </c>
      <c r="F9" s="6">
        <v>49.98</v>
      </c>
      <c r="G9" s="5" t="s">
        <v>355</v>
      </c>
      <c r="H9" s="5" t="s">
        <v>356</v>
      </c>
      <c r="I9" s="5" t="s">
        <v>357</v>
      </c>
      <c r="J9" s="3" t="s">
        <v>358</v>
      </c>
    </row>
    <row r="10" spans="1:13" x14ac:dyDescent="0.2">
      <c r="A10" s="5">
        <v>1</v>
      </c>
      <c r="B10" s="5">
        <v>-152.05000000000001</v>
      </c>
      <c r="C10" s="5">
        <v>-82.58</v>
      </c>
      <c r="D10" s="5">
        <v>90</v>
      </c>
      <c r="E10" s="5">
        <v>-9.9999999999908998E-3</v>
      </c>
      <c r="F10" s="6">
        <v>59.98</v>
      </c>
      <c r="G10" s="3" t="s">
        <v>338</v>
      </c>
      <c r="H10" s="3" t="s">
        <v>339</v>
      </c>
      <c r="I10" s="3" t="s">
        <v>340</v>
      </c>
      <c r="J10" s="3" t="s">
        <v>341</v>
      </c>
    </row>
    <row r="11" spans="1:13" x14ac:dyDescent="0.2">
      <c r="A11" s="5">
        <v>1</v>
      </c>
      <c r="B11" s="5">
        <v>-152.06</v>
      </c>
      <c r="C11" s="5">
        <v>-92.58</v>
      </c>
      <c r="D11" s="5">
        <v>87</v>
      </c>
      <c r="E11" s="5">
        <v>0</v>
      </c>
      <c r="F11" s="6">
        <v>69.979999999999905</v>
      </c>
      <c r="G11" s="5" t="s">
        <v>347</v>
      </c>
      <c r="H11" s="3" t="s">
        <v>348</v>
      </c>
      <c r="I11" s="3" t="s">
        <v>349</v>
      </c>
      <c r="J11" s="3" t="s">
        <v>350</v>
      </c>
    </row>
    <row r="13" spans="1:13" x14ac:dyDescent="0.2">
      <c r="C13" t="s">
        <v>955</v>
      </c>
      <c r="D13">
        <f>MEDIAN(Table5[num_points_matched])</f>
        <v>540</v>
      </c>
    </row>
    <row r="14" spans="1:13" x14ac:dyDescent="0.2">
      <c r="C14" t="s">
        <v>956</v>
      </c>
      <c r="D14">
        <f>AVERAGE(Table5[num_points_matched])</f>
        <v>668.9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AF9E-F4B6-8045-934E-1F2C5283DEA4}">
  <dimension ref="A1:R24"/>
  <sheetViews>
    <sheetView zoomScale="125" workbookViewId="0">
      <selection activeCell="H9" sqref="H9"/>
    </sheetView>
  </sheetViews>
  <sheetFormatPr baseColWidth="10" defaultRowHeight="16" x14ac:dyDescent="0.2"/>
  <cols>
    <col min="1" max="1" width="5.83203125" customWidth="1"/>
    <col min="4" max="4" width="10.33203125" customWidth="1"/>
    <col min="5" max="5" width="0" hidden="1" customWidth="1"/>
    <col min="6" max="6" width="9" customWidth="1"/>
    <col min="7" max="7" width="7" customWidth="1"/>
    <col min="8" max="8" width="18.6640625" customWidth="1"/>
    <col min="9" max="9" width="20" customWidth="1"/>
    <col min="10" max="10" width="19.6640625" customWidth="1"/>
    <col min="11" max="11" width="20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8" x14ac:dyDescent="0.2">
      <c r="A2" s="5">
        <v>2</v>
      </c>
      <c r="B2" s="5">
        <v>-136.01</v>
      </c>
      <c r="C2" s="5">
        <v>-43.36</v>
      </c>
      <c r="D2" s="5">
        <v>42</v>
      </c>
      <c r="E2" s="5">
        <v>270.02999999999997</v>
      </c>
      <c r="F2" s="5">
        <f>Table6[[#This Row],[rel_pan_raw]]-360</f>
        <v>-89.970000000000027</v>
      </c>
      <c r="G2" s="5">
        <v>0</v>
      </c>
      <c r="H2" s="3" t="s">
        <v>393</v>
      </c>
      <c r="I2" s="3" t="s">
        <v>394</v>
      </c>
      <c r="J2" s="3" t="s">
        <v>395</v>
      </c>
      <c r="K2" s="5" t="s">
        <v>396</v>
      </c>
    </row>
    <row r="3" spans="1:18" x14ac:dyDescent="0.2">
      <c r="A3" s="5">
        <v>2</v>
      </c>
      <c r="B3" s="5">
        <v>-146.01</v>
      </c>
      <c r="C3" s="5">
        <v>-43.36</v>
      </c>
      <c r="D3" s="5">
        <v>48</v>
      </c>
      <c r="E3" s="5">
        <v>280.02999999999997</v>
      </c>
      <c r="F3" s="5">
        <f>Table6[[#This Row],[rel_pan_raw]]-360</f>
        <v>-79.970000000000027</v>
      </c>
      <c r="G3" s="5">
        <v>0</v>
      </c>
      <c r="H3" s="5" t="s">
        <v>421</v>
      </c>
      <c r="I3" s="3" t="s">
        <v>422</v>
      </c>
      <c r="J3" s="3" t="s">
        <v>423</v>
      </c>
      <c r="K3" s="5" t="s">
        <v>424</v>
      </c>
    </row>
    <row r="4" spans="1:18" ht="17" thickBot="1" x14ac:dyDescent="0.25">
      <c r="A4" s="1">
        <v>2</v>
      </c>
      <c r="B4" s="1">
        <v>-156.01</v>
      </c>
      <c r="C4" s="1">
        <v>-43.36</v>
      </c>
      <c r="D4" s="1">
        <v>65</v>
      </c>
      <c r="E4" s="1">
        <v>290.02999999999997</v>
      </c>
      <c r="F4" s="1">
        <f>Table6[[#This Row],[rel_pan_raw]]-360</f>
        <v>-69.970000000000027</v>
      </c>
      <c r="G4" s="1">
        <v>0</v>
      </c>
      <c r="H4" s="2" t="s">
        <v>425</v>
      </c>
      <c r="I4" s="1" t="s">
        <v>426</v>
      </c>
      <c r="J4" s="3" t="s">
        <v>427</v>
      </c>
      <c r="K4" s="3" t="s">
        <v>428</v>
      </c>
    </row>
    <row r="5" spans="1:18" x14ac:dyDescent="0.2">
      <c r="A5" s="1">
        <v>2</v>
      </c>
      <c r="B5" s="1">
        <v>-166.01</v>
      </c>
      <c r="C5" s="1">
        <v>-43.36</v>
      </c>
      <c r="D5" s="1">
        <v>72</v>
      </c>
      <c r="E5" s="1">
        <v>300.02999999999997</v>
      </c>
      <c r="F5" s="1">
        <f>Table6[[#This Row],[rel_pan_raw]]-360</f>
        <v>-59.970000000000027</v>
      </c>
      <c r="G5" s="1">
        <v>0</v>
      </c>
      <c r="H5" s="2" t="s">
        <v>385</v>
      </c>
      <c r="I5" s="1" t="s">
        <v>386</v>
      </c>
      <c r="J5" s="3" t="s">
        <v>387</v>
      </c>
      <c r="K5" s="2" t="s">
        <v>388</v>
      </c>
      <c r="M5" s="16" t="s">
        <v>441</v>
      </c>
      <c r="N5" s="17"/>
    </row>
    <row r="6" spans="1:18" x14ac:dyDescent="0.2">
      <c r="A6" s="1">
        <v>2</v>
      </c>
      <c r="B6" s="1">
        <v>-176.01</v>
      </c>
      <c r="C6" s="1">
        <v>-43.36</v>
      </c>
      <c r="D6" s="1">
        <v>75</v>
      </c>
      <c r="E6" s="1">
        <v>310.02999999999997</v>
      </c>
      <c r="F6" s="1">
        <f>Table6[[#This Row],[rel_pan_raw]]-360</f>
        <v>-49.970000000000027</v>
      </c>
      <c r="G6" s="1">
        <v>0</v>
      </c>
      <c r="H6" s="2" t="s">
        <v>365</v>
      </c>
      <c r="I6" s="1" t="s">
        <v>366</v>
      </c>
      <c r="J6" s="3" t="s">
        <v>367</v>
      </c>
      <c r="K6" s="2" t="s">
        <v>368</v>
      </c>
      <c r="M6" s="18"/>
      <c r="N6" s="19" t="s">
        <v>328</v>
      </c>
    </row>
    <row r="7" spans="1:18" ht="17" thickBot="1" x14ac:dyDescent="0.25">
      <c r="A7" s="1">
        <v>2</v>
      </c>
      <c r="B7" s="1">
        <v>173.99</v>
      </c>
      <c r="C7" s="1">
        <v>-43.36</v>
      </c>
      <c r="D7" s="1">
        <v>84</v>
      </c>
      <c r="E7" s="1">
        <v>-39.97</v>
      </c>
      <c r="F7" s="1">
        <v>-39.97</v>
      </c>
      <c r="G7" s="1">
        <v>0</v>
      </c>
      <c r="H7" s="2" t="s">
        <v>377</v>
      </c>
      <c r="I7" s="1" t="s">
        <v>378</v>
      </c>
      <c r="J7" s="3" t="s">
        <v>379</v>
      </c>
      <c r="K7" s="2" t="s">
        <v>380</v>
      </c>
      <c r="M7" s="20"/>
      <c r="N7" s="21" t="s">
        <v>329</v>
      </c>
    </row>
    <row r="8" spans="1:18" ht="17" thickBot="1" x14ac:dyDescent="0.25">
      <c r="A8" s="1">
        <v>2</v>
      </c>
      <c r="B8" s="1">
        <v>164</v>
      </c>
      <c r="C8" s="1">
        <v>-43.36</v>
      </c>
      <c r="D8" s="1">
        <v>85</v>
      </c>
      <c r="E8" s="1">
        <v>-29.979999999999901</v>
      </c>
      <c r="F8" s="1">
        <v>-29.979999999999901</v>
      </c>
      <c r="G8" s="1">
        <v>0</v>
      </c>
      <c r="H8" s="2" t="s">
        <v>417</v>
      </c>
      <c r="I8" s="1" t="s">
        <v>418</v>
      </c>
      <c r="J8" s="2" t="s">
        <v>419</v>
      </c>
      <c r="K8" s="3" t="s">
        <v>420</v>
      </c>
    </row>
    <row r="9" spans="1:18" ht="17" thickBot="1" x14ac:dyDescent="0.25">
      <c r="A9" s="1">
        <v>2</v>
      </c>
      <c r="B9" s="1">
        <v>154.01</v>
      </c>
      <c r="C9" s="1">
        <v>-43.36</v>
      </c>
      <c r="D9" s="1">
        <v>75</v>
      </c>
      <c r="E9" s="1">
        <v>-19.989999999999899</v>
      </c>
      <c r="F9" s="1">
        <v>-19.989999999999899</v>
      </c>
      <c r="G9" s="1">
        <v>0</v>
      </c>
      <c r="H9" s="2" t="s">
        <v>401</v>
      </c>
      <c r="I9" s="1" t="s">
        <v>402</v>
      </c>
      <c r="J9" s="2" t="s">
        <v>403</v>
      </c>
      <c r="K9" s="3" t="s">
        <v>404</v>
      </c>
      <c r="M9" s="22" t="s">
        <v>442</v>
      </c>
      <c r="N9" s="23">
        <v>16.04</v>
      </c>
    </row>
    <row r="10" spans="1:18" x14ac:dyDescent="0.2">
      <c r="A10" s="1">
        <v>2</v>
      </c>
      <c r="B10" s="1">
        <v>144.02000000000001</v>
      </c>
      <c r="C10" s="1">
        <v>-43.36</v>
      </c>
      <c r="D10" s="15">
        <v>116</v>
      </c>
      <c r="E10" s="1">
        <v>-10</v>
      </c>
      <c r="F10" s="1">
        <v>-10</v>
      </c>
      <c r="G10" s="1">
        <v>0</v>
      </c>
      <c r="H10" s="2" t="s">
        <v>409</v>
      </c>
      <c r="I10" s="1" t="s">
        <v>410</v>
      </c>
      <c r="J10" s="2" t="s">
        <v>411</v>
      </c>
      <c r="K10" s="3" t="s">
        <v>412</v>
      </c>
    </row>
    <row r="11" spans="1:18" x14ac:dyDescent="0.2">
      <c r="A11" s="1">
        <v>2</v>
      </c>
      <c r="B11" s="1">
        <v>134.03</v>
      </c>
      <c r="C11" s="1">
        <v>-43.36</v>
      </c>
      <c r="D11" s="7">
        <v>7256</v>
      </c>
      <c r="E11" s="1">
        <v>-9.9999999999908998E-3</v>
      </c>
      <c r="F11" s="1">
        <v>-9.9999999999908998E-3</v>
      </c>
      <c r="G11" s="1">
        <v>0</v>
      </c>
      <c r="H11" s="2" t="s">
        <v>36</v>
      </c>
      <c r="I11" s="1"/>
      <c r="J11" s="2" t="s">
        <v>34</v>
      </c>
      <c r="K11" s="3" t="s">
        <v>35</v>
      </c>
    </row>
    <row r="12" spans="1:18" x14ac:dyDescent="0.2">
      <c r="A12" s="1">
        <v>2</v>
      </c>
      <c r="B12" s="1">
        <v>124.02</v>
      </c>
      <c r="C12" s="1">
        <v>-43.36</v>
      </c>
      <c r="D12" s="15">
        <v>148</v>
      </c>
      <c r="E12" s="1">
        <v>10</v>
      </c>
      <c r="F12" s="1">
        <v>10</v>
      </c>
      <c r="G12" s="1">
        <v>0</v>
      </c>
      <c r="H12" s="1" t="s">
        <v>437</v>
      </c>
      <c r="I12" s="2" t="s">
        <v>438</v>
      </c>
      <c r="J12" s="3" t="s">
        <v>439</v>
      </c>
      <c r="K12" s="2" t="s">
        <v>440</v>
      </c>
    </row>
    <row r="13" spans="1:18" x14ac:dyDescent="0.2">
      <c r="A13" s="1">
        <v>2</v>
      </c>
      <c r="B13" s="1">
        <v>114.01</v>
      </c>
      <c r="C13" s="1">
        <v>-43.36</v>
      </c>
      <c r="D13" s="15">
        <v>126</v>
      </c>
      <c r="E13" s="1">
        <v>20.010000000000002</v>
      </c>
      <c r="F13" s="1">
        <v>20.010000000000002</v>
      </c>
      <c r="G13" s="1">
        <v>0</v>
      </c>
      <c r="H13" s="1" t="s">
        <v>369</v>
      </c>
      <c r="I13" s="2" t="s">
        <v>370</v>
      </c>
      <c r="J13" s="2" t="s">
        <v>371</v>
      </c>
      <c r="K13" s="3" t="s">
        <v>372</v>
      </c>
    </row>
    <row r="14" spans="1:18" x14ac:dyDescent="0.2">
      <c r="A14" s="1">
        <v>2</v>
      </c>
      <c r="B14" s="1">
        <v>104</v>
      </c>
      <c r="C14" s="1">
        <v>-43.36</v>
      </c>
      <c r="D14" s="1">
        <v>94</v>
      </c>
      <c r="E14" s="1">
        <v>30.02</v>
      </c>
      <c r="F14" s="1">
        <v>30.02</v>
      </c>
      <c r="G14" s="1">
        <v>0</v>
      </c>
      <c r="H14" s="1" t="s">
        <v>433</v>
      </c>
      <c r="I14" s="2" t="s">
        <v>434</v>
      </c>
      <c r="J14" s="2" t="s">
        <v>435</v>
      </c>
      <c r="K14" s="3" t="s">
        <v>436</v>
      </c>
    </row>
    <row r="15" spans="1:18" x14ac:dyDescent="0.2">
      <c r="A15" s="1">
        <v>2</v>
      </c>
      <c r="B15" s="1">
        <v>93.99</v>
      </c>
      <c r="C15" s="1">
        <v>-43.36</v>
      </c>
      <c r="D15" s="1">
        <v>89</v>
      </c>
      <c r="E15" s="1">
        <v>40.03</v>
      </c>
      <c r="F15" s="1">
        <v>40.03</v>
      </c>
      <c r="G15" s="1">
        <v>0</v>
      </c>
      <c r="H15" s="1" t="s">
        <v>373</v>
      </c>
      <c r="I15" s="2" t="s">
        <v>374</v>
      </c>
      <c r="J15" s="3" t="s">
        <v>375</v>
      </c>
      <c r="K15" s="2" t="s">
        <v>376</v>
      </c>
      <c r="R15">
        <v>16.04</v>
      </c>
    </row>
    <row r="16" spans="1:18" x14ac:dyDescent="0.2">
      <c r="A16" s="1">
        <v>2</v>
      </c>
      <c r="B16" s="1">
        <v>83.98</v>
      </c>
      <c r="C16" s="1">
        <v>-43.36</v>
      </c>
      <c r="D16" s="1">
        <v>85</v>
      </c>
      <c r="E16" s="1">
        <v>50.04</v>
      </c>
      <c r="F16" s="1">
        <v>50.04</v>
      </c>
      <c r="G16" s="1">
        <v>0</v>
      </c>
      <c r="H16" s="1" t="s">
        <v>429</v>
      </c>
      <c r="I16" s="2" t="s">
        <v>430</v>
      </c>
      <c r="J16" s="2" t="s">
        <v>431</v>
      </c>
      <c r="K16" s="3" t="s">
        <v>432</v>
      </c>
    </row>
    <row r="17" spans="1:11" x14ac:dyDescent="0.2">
      <c r="A17" s="1">
        <v>2</v>
      </c>
      <c r="B17" s="1">
        <v>73.97</v>
      </c>
      <c r="C17" s="1">
        <v>-43.36</v>
      </c>
      <c r="D17" s="1">
        <v>62</v>
      </c>
      <c r="E17" s="1">
        <v>60.05</v>
      </c>
      <c r="F17" s="1">
        <v>60.05</v>
      </c>
      <c r="G17" s="1">
        <v>0</v>
      </c>
      <c r="H17" s="1" t="s">
        <v>397</v>
      </c>
      <c r="I17" s="2" t="s">
        <v>398</v>
      </c>
      <c r="J17" s="2" t="s">
        <v>399</v>
      </c>
      <c r="K17" s="3" t="s">
        <v>400</v>
      </c>
    </row>
    <row r="18" spans="1:11" x14ac:dyDescent="0.2">
      <c r="A18" s="1">
        <v>2</v>
      </c>
      <c r="B18" s="1">
        <v>63.96</v>
      </c>
      <c r="C18" s="1">
        <v>-43.36</v>
      </c>
      <c r="D18" s="1">
        <v>49</v>
      </c>
      <c r="E18" s="1">
        <v>70.06</v>
      </c>
      <c r="F18" s="1">
        <v>70.06</v>
      </c>
      <c r="G18" s="1">
        <v>0</v>
      </c>
      <c r="H18" s="1" t="s">
        <v>389</v>
      </c>
      <c r="I18" s="2" t="s">
        <v>390</v>
      </c>
      <c r="J18" s="2" t="s">
        <v>391</v>
      </c>
      <c r="K18" s="3" t="s">
        <v>392</v>
      </c>
    </row>
    <row r="19" spans="1:11" x14ac:dyDescent="0.2">
      <c r="A19" s="1">
        <v>2</v>
      </c>
      <c r="B19" s="1">
        <v>53.95</v>
      </c>
      <c r="C19" s="1">
        <v>-43.36</v>
      </c>
      <c r="D19" s="1">
        <v>67</v>
      </c>
      <c r="E19" s="1">
        <v>80.069999999999993</v>
      </c>
      <c r="F19" s="1">
        <v>80.069999999999993</v>
      </c>
      <c r="G19" s="1">
        <v>0</v>
      </c>
      <c r="H19" s="1" t="s">
        <v>405</v>
      </c>
      <c r="I19" s="2" t="s">
        <v>406</v>
      </c>
      <c r="J19" s="3" t="s">
        <v>407</v>
      </c>
      <c r="K19" s="2" t="s">
        <v>408</v>
      </c>
    </row>
    <row r="20" spans="1:11" x14ac:dyDescent="0.2">
      <c r="A20" s="1">
        <v>2</v>
      </c>
      <c r="B20" s="1">
        <v>43.94</v>
      </c>
      <c r="C20" s="1">
        <v>-43.36</v>
      </c>
      <c r="D20" s="1">
        <v>63</v>
      </c>
      <c r="E20" s="1">
        <v>90.08</v>
      </c>
      <c r="F20" s="1">
        <v>90.08</v>
      </c>
      <c r="G20" s="1">
        <v>0</v>
      </c>
      <c r="H20" s="1" t="s">
        <v>381</v>
      </c>
      <c r="I20" s="2" t="s">
        <v>382</v>
      </c>
      <c r="J20" s="2" t="s">
        <v>383</v>
      </c>
      <c r="K20" s="3" t="s">
        <v>384</v>
      </c>
    </row>
    <row r="21" spans="1:11" x14ac:dyDescent="0.2">
      <c r="A21" s="5">
        <v>2</v>
      </c>
      <c r="B21" s="5">
        <v>33.93</v>
      </c>
      <c r="C21" s="5">
        <v>-43.36</v>
      </c>
      <c r="D21" s="5">
        <v>55</v>
      </c>
      <c r="E21" s="5">
        <v>100.09</v>
      </c>
      <c r="F21" s="5">
        <v>100.09</v>
      </c>
      <c r="G21" s="5">
        <v>0</v>
      </c>
      <c r="H21" s="3" t="s">
        <v>413</v>
      </c>
      <c r="I21" s="3" t="s">
        <v>414</v>
      </c>
      <c r="J21" s="3" t="s">
        <v>415</v>
      </c>
      <c r="K21" s="5" t="s">
        <v>416</v>
      </c>
    </row>
    <row r="23" spans="1:11" x14ac:dyDescent="0.2">
      <c r="C23" t="s">
        <v>955</v>
      </c>
      <c r="D23">
        <f>MEDIAN(Table6[num_points_matched])</f>
        <v>75</v>
      </c>
    </row>
    <row r="24" spans="1:11" x14ac:dyDescent="0.2">
      <c r="C24" t="s">
        <v>956</v>
      </c>
      <c r="D24">
        <f>AVERAGE(Table6[num_points_matched])</f>
        <v>437.8</v>
      </c>
    </row>
  </sheetData>
  <phoneticPr fontId="2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E75D-DC12-204F-B137-A257F54BE2F6}">
  <dimension ref="A1:O24"/>
  <sheetViews>
    <sheetView zoomScale="116" workbookViewId="0">
      <selection activeCell="D23" sqref="C23:D23"/>
    </sheetView>
  </sheetViews>
  <sheetFormatPr baseColWidth="10" defaultRowHeight="16" x14ac:dyDescent="0.2"/>
  <cols>
    <col min="1" max="1" width="5.33203125" customWidth="1"/>
    <col min="4" max="4" width="9" customWidth="1"/>
    <col min="5" max="5" width="0" hidden="1" customWidth="1"/>
    <col min="6" max="6" width="9" customWidth="1"/>
    <col min="7" max="7" width="6.83203125" customWidth="1"/>
    <col min="8" max="8" width="20.1640625" customWidth="1"/>
    <col min="9" max="9" width="20.33203125" customWidth="1"/>
    <col min="10" max="11" width="19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2">
      <c r="A2" s="5">
        <v>2</v>
      </c>
      <c r="B2" s="5">
        <v>-136.01</v>
      </c>
      <c r="C2" s="5">
        <v>-43.36</v>
      </c>
      <c r="D2" s="5">
        <v>82</v>
      </c>
      <c r="E2" s="5">
        <v>270.02999999999997</v>
      </c>
      <c r="F2" s="5">
        <f>Table7[[#This Row],[rel_pan]]-360</f>
        <v>-89.970000000000027</v>
      </c>
      <c r="G2" s="5">
        <v>0</v>
      </c>
      <c r="H2" s="3" t="s">
        <v>467</v>
      </c>
      <c r="I2" s="3" t="s">
        <v>468</v>
      </c>
      <c r="J2" s="2" t="s">
        <v>469</v>
      </c>
      <c r="K2" s="3" t="s">
        <v>470</v>
      </c>
    </row>
    <row r="3" spans="1:15" x14ac:dyDescent="0.2">
      <c r="A3" s="1">
        <v>2</v>
      </c>
      <c r="B3" s="1">
        <v>-146.01</v>
      </c>
      <c r="C3" s="1">
        <v>-43.36</v>
      </c>
      <c r="D3" s="15">
        <v>126</v>
      </c>
      <c r="E3" s="1">
        <v>280.02999999999997</v>
      </c>
      <c r="F3" s="1">
        <f>Table7[[#This Row],[rel_pan]]-360</f>
        <v>-79.970000000000027</v>
      </c>
      <c r="G3" s="1">
        <v>0</v>
      </c>
      <c r="H3" s="2" t="s">
        <v>491</v>
      </c>
      <c r="I3" s="1" t="s">
        <v>492</v>
      </c>
      <c r="J3" s="1" t="s">
        <v>493</v>
      </c>
      <c r="K3" s="2" t="s">
        <v>494</v>
      </c>
    </row>
    <row r="4" spans="1:15" x14ac:dyDescent="0.2">
      <c r="A4" s="1">
        <v>2</v>
      </c>
      <c r="B4" s="1">
        <v>-156.01</v>
      </c>
      <c r="C4" s="1">
        <v>-43.36</v>
      </c>
      <c r="D4" s="15">
        <v>124</v>
      </c>
      <c r="E4" s="1">
        <v>290.02999999999997</v>
      </c>
      <c r="F4" s="1">
        <f>Table7[[#This Row],[rel_pan]]-360</f>
        <v>-69.970000000000027</v>
      </c>
      <c r="G4" s="1">
        <v>0</v>
      </c>
      <c r="H4" s="2" t="s">
        <v>495</v>
      </c>
      <c r="I4" s="1" t="s">
        <v>496</v>
      </c>
      <c r="J4" s="2" t="s">
        <v>497</v>
      </c>
      <c r="K4" s="3" t="s">
        <v>498</v>
      </c>
    </row>
    <row r="5" spans="1:15" x14ac:dyDescent="0.2">
      <c r="A5" s="1">
        <v>2</v>
      </c>
      <c r="B5" s="1">
        <v>-166.01</v>
      </c>
      <c r="C5" s="1">
        <v>-43.36</v>
      </c>
      <c r="D5" s="15">
        <v>161</v>
      </c>
      <c r="E5" s="1">
        <v>300.02999999999997</v>
      </c>
      <c r="F5" s="1">
        <f>Table7[[#This Row],[rel_pan]]-360</f>
        <v>-59.970000000000027</v>
      </c>
      <c r="G5" s="1">
        <v>0</v>
      </c>
      <c r="H5" s="2" t="s">
        <v>460</v>
      </c>
      <c r="I5" s="1" t="s">
        <v>461</v>
      </c>
      <c r="J5" s="2" t="s">
        <v>462</v>
      </c>
      <c r="K5" s="3" t="s">
        <v>463</v>
      </c>
    </row>
    <row r="6" spans="1:15" ht="17" thickBot="1" x14ac:dyDescent="0.25">
      <c r="A6" s="1">
        <v>2</v>
      </c>
      <c r="B6" s="1">
        <v>-176.01</v>
      </c>
      <c r="C6" s="1">
        <v>-43.36</v>
      </c>
      <c r="D6" s="7">
        <v>230</v>
      </c>
      <c r="E6" s="1">
        <v>310.02999999999997</v>
      </c>
      <c r="F6" s="1">
        <f>Table7[[#This Row],[rel_pan]]-360</f>
        <v>-49.970000000000027</v>
      </c>
      <c r="G6" s="1">
        <v>0</v>
      </c>
      <c r="H6" s="2" t="s">
        <v>443</v>
      </c>
      <c r="I6" s="1" t="s">
        <v>366</v>
      </c>
      <c r="J6" s="3" t="s">
        <v>444</v>
      </c>
      <c r="K6" s="2" t="s">
        <v>445</v>
      </c>
    </row>
    <row r="7" spans="1:15" x14ac:dyDescent="0.2">
      <c r="A7" s="1">
        <v>2</v>
      </c>
      <c r="B7" s="1">
        <v>173.99</v>
      </c>
      <c r="C7" s="1">
        <v>-43.36</v>
      </c>
      <c r="D7" s="15">
        <v>153</v>
      </c>
      <c r="E7" s="1">
        <v>-39.97</v>
      </c>
      <c r="F7" s="1">
        <v>-39.97</v>
      </c>
      <c r="G7" s="1">
        <v>0</v>
      </c>
      <c r="H7" s="2" t="s">
        <v>452</v>
      </c>
      <c r="I7" s="1" t="s">
        <v>453</v>
      </c>
      <c r="J7" s="2" t="s">
        <v>454</v>
      </c>
      <c r="K7" s="3" t="s">
        <v>455</v>
      </c>
      <c r="N7" s="16" t="s">
        <v>441</v>
      </c>
      <c r="O7" s="17"/>
    </row>
    <row r="8" spans="1:15" x14ac:dyDescent="0.2">
      <c r="A8" s="1">
        <v>2</v>
      </c>
      <c r="B8" s="1">
        <v>164</v>
      </c>
      <c r="C8" s="1">
        <v>-43.36</v>
      </c>
      <c r="D8" s="15">
        <v>189</v>
      </c>
      <c r="E8" s="1">
        <v>-29.979999999999901</v>
      </c>
      <c r="F8" s="1">
        <v>-29.979999999999901</v>
      </c>
      <c r="G8" s="1">
        <v>0</v>
      </c>
      <c r="H8" s="2" t="s">
        <v>488</v>
      </c>
      <c r="I8" s="1" t="s">
        <v>418</v>
      </c>
      <c r="J8" s="2" t="s">
        <v>489</v>
      </c>
      <c r="K8" s="3" t="s">
        <v>490</v>
      </c>
      <c r="N8" s="18"/>
      <c r="O8" s="19" t="s">
        <v>328</v>
      </c>
    </row>
    <row r="9" spans="1:15" ht="17" thickBot="1" x14ac:dyDescent="0.25">
      <c r="A9" s="1">
        <v>2</v>
      </c>
      <c r="B9" s="1">
        <v>154.01</v>
      </c>
      <c r="C9" s="1">
        <v>-43.36</v>
      </c>
      <c r="D9" s="7">
        <v>297</v>
      </c>
      <c r="E9" s="1">
        <v>-19.989999999999899</v>
      </c>
      <c r="F9" s="1">
        <v>-19.989999999999899</v>
      </c>
      <c r="G9" s="1">
        <v>0</v>
      </c>
      <c r="H9" s="1" t="s">
        <v>402</v>
      </c>
      <c r="I9" s="2" t="s">
        <v>401</v>
      </c>
      <c r="J9" s="3" t="s">
        <v>475</v>
      </c>
      <c r="K9" s="2" t="s">
        <v>476</v>
      </c>
      <c r="N9" s="20"/>
      <c r="O9" s="21" t="s">
        <v>329</v>
      </c>
    </row>
    <row r="10" spans="1:15" ht="17" thickBot="1" x14ac:dyDescent="0.25">
      <c r="A10" s="1">
        <v>2</v>
      </c>
      <c r="B10" s="1">
        <v>144.02000000000001</v>
      </c>
      <c r="C10" s="1">
        <v>-43.36</v>
      </c>
      <c r="D10" s="7">
        <v>333</v>
      </c>
      <c r="E10" s="1">
        <v>-10</v>
      </c>
      <c r="F10" s="1">
        <v>-10</v>
      </c>
      <c r="G10" s="1">
        <v>0</v>
      </c>
      <c r="H10" s="2" t="s">
        <v>481</v>
      </c>
      <c r="I10" s="1" t="s">
        <v>410</v>
      </c>
      <c r="J10" s="2" t="s">
        <v>482</v>
      </c>
      <c r="K10" s="3" t="s">
        <v>483</v>
      </c>
    </row>
    <row r="11" spans="1:15" ht="17" thickBot="1" x14ac:dyDescent="0.25">
      <c r="A11" s="1">
        <v>2</v>
      </c>
      <c r="B11" s="1">
        <v>134.03</v>
      </c>
      <c r="C11" s="1">
        <v>-43.36</v>
      </c>
      <c r="D11" s="7">
        <v>12591</v>
      </c>
      <c r="E11" s="1">
        <v>-9.9999999999908998E-3</v>
      </c>
      <c r="F11" s="1">
        <v>-9.9999999999908998E-3</v>
      </c>
      <c r="G11" s="1">
        <v>0</v>
      </c>
      <c r="H11" s="2" t="s">
        <v>45</v>
      </c>
      <c r="I11" s="1"/>
      <c r="J11" s="3" t="s">
        <v>35</v>
      </c>
      <c r="K11" s="2" t="s">
        <v>179</v>
      </c>
      <c r="N11" s="22" t="s">
        <v>442</v>
      </c>
      <c r="O11" s="23">
        <v>12.73</v>
      </c>
    </row>
    <row r="12" spans="1:15" x14ac:dyDescent="0.2">
      <c r="A12" s="1">
        <v>2</v>
      </c>
      <c r="B12" s="1">
        <v>124.02</v>
      </c>
      <c r="C12" s="1">
        <v>-43.36</v>
      </c>
      <c r="D12" s="7">
        <v>349</v>
      </c>
      <c r="E12" s="1">
        <v>10</v>
      </c>
      <c r="F12" s="1">
        <v>10</v>
      </c>
      <c r="G12" s="1">
        <v>0</v>
      </c>
      <c r="H12" s="1" t="s">
        <v>437</v>
      </c>
      <c r="I12" s="2" t="s">
        <v>507</v>
      </c>
      <c r="J12" s="3" t="s">
        <v>508</v>
      </c>
      <c r="K12" s="2" t="s">
        <v>509</v>
      </c>
    </row>
    <row r="13" spans="1:15" x14ac:dyDescent="0.2">
      <c r="A13" s="1">
        <v>2</v>
      </c>
      <c r="B13" s="1">
        <v>114.01</v>
      </c>
      <c r="C13" s="1">
        <v>-43.36</v>
      </c>
      <c r="D13" s="7">
        <v>272</v>
      </c>
      <c r="E13" s="1">
        <v>20.010000000000002</v>
      </c>
      <c r="F13" s="1">
        <v>20.010000000000002</v>
      </c>
      <c r="G13" s="1">
        <v>0</v>
      </c>
      <c r="H13" s="1" t="s">
        <v>446</v>
      </c>
      <c r="I13" s="2" t="s">
        <v>447</v>
      </c>
      <c r="J13" s="3" t="s">
        <v>448</v>
      </c>
      <c r="K13" s="2" t="s">
        <v>449</v>
      </c>
    </row>
    <row r="14" spans="1:15" x14ac:dyDescent="0.2">
      <c r="A14" s="1">
        <v>2</v>
      </c>
      <c r="B14" s="1">
        <v>104</v>
      </c>
      <c r="C14" s="1">
        <v>-43.36</v>
      </c>
      <c r="D14" s="7">
        <v>256</v>
      </c>
      <c r="E14" s="1">
        <v>30.02</v>
      </c>
      <c r="F14" s="1">
        <v>30.02</v>
      </c>
      <c r="G14" s="1">
        <v>0</v>
      </c>
      <c r="H14" s="1" t="s">
        <v>503</v>
      </c>
      <c r="I14" s="2" t="s">
        <v>504</v>
      </c>
      <c r="J14" s="2" t="s">
        <v>505</v>
      </c>
      <c r="K14" s="3" t="s">
        <v>506</v>
      </c>
    </row>
    <row r="15" spans="1:15" x14ac:dyDescent="0.2">
      <c r="A15" s="1">
        <v>2</v>
      </c>
      <c r="B15" s="1">
        <v>93.99</v>
      </c>
      <c r="C15" s="1">
        <v>-43.36</v>
      </c>
      <c r="D15" s="7">
        <v>209</v>
      </c>
      <c r="E15" s="1">
        <v>40.03</v>
      </c>
      <c r="F15" s="1">
        <v>40.03</v>
      </c>
      <c r="G15" s="1">
        <v>0</v>
      </c>
      <c r="H15" s="1" t="s">
        <v>373</v>
      </c>
      <c r="I15" s="2" t="s">
        <v>374</v>
      </c>
      <c r="J15" s="2" t="s">
        <v>450</v>
      </c>
      <c r="K15" s="3" t="s">
        <v>451</v>
      </c>
    </row>
    <row r="16" spans="1:15" x14ac:dyDescent="0.2">
      <c r="A16" s="1">
        <v>2</v>
      </c>
      <c r="B16" s="1">
        <v>83.98</v>
      </c>
      <c r="C16" s="1">
        <v>-43.36</v>
      </c>
      <c r="D16" s="15">
        <v>182</v>
      </c>
      <c r="E16" s="1">
        <v>50.04</v>
      </c>
      <c r="F16" s="1">
        <v>50.04</v>
      </c>
      <c r="G16" s="1">
        <v>0</v>
      </c>
      <c r="H16" s="1" t="s">
        <v>499</v>
      </c>
      <c r="I16" s="2" t="s">
        <v>500</v>
      </c>
      <c r="J16" s="3" t="s">
        <v>501</v>
      </c>
      <c r="K16" s="2" t="s">
        <v>502</v>
      </c>
    </row>
    <row r="17" spans="1:11" x14ac:dyDescent="0.2">
      <c r="A17" s="1">
        <v>2</v>
      </c>
      <c r="B17" s="1">
        <v>73.97</v>
      </c>
      <c r="C17" s="1">
        <v>-43.36</v>
      </c>
      <c r="D17" s="15">
        <v>191</v>
      </c>
      <c r="E17" s="1">
        <v>60.05</v>
      </c>
      <c r="F17" s="1">
        <v>60.05</v>
      </c>
      <c r="G17" s="1">
        <v>0</v>
      </c>
      <c r="H17" s="1" t="s">
        <v>471</v>
      </c>
      <c r="I17" s="2" t="s">
        <v>472</v>
      </c>
      <c r="J17" s="2" t="s">
        <v>473</v>
      </c>
      <c r="K17" s="3" t="s">
        <v>474</v>
      </c>
    </row>
    <row r="18" spans="1:11" x14ac:dyDescent="0.2">
      <c r="A18" s="1">
        <v>2</v>
      </c>
      <c r="B18" s="1">
        <v>63.96</v>
      </c>
      <c r="C18" s="1">
        <v>-43.36</v>
      </c>
      <c r="D18" s="15">
        <v>132</v>
      </c>
      <c r="E18" s="1">
        <v>70.06</v>
      </c>
      <c r="F18" s="1">
        <v>70.06</v>
      </c>
      <c r="G18" s="1">
        <v>0</v>
      </c>
      <c r="H18" s="1" t="s">
        <v>389</v>
      </c>
      <c r="I18" s="2" t="s">
        <v>464</v>
      </c>
      <c r="J18" s="1" t="s">
        <v>465</v>
      </c>
      <c r="K18" s="2" t="s">
        <v>466</v>
      </c>
    </row>
    <row r="19" spans="1:11" x14ac:dyDescent="0.2">
      <c r="A19" s="1">
        <v>2</v>
      </c>
      <c r="B19" s="1">
        <v>53.95</v>
      </c>
      <c r="C19" s="1">
        <v>-43.36</v>
      </c>
      <c r="D19" s="15">
        <v>114</v>
      </c>
      <c r="E19" s="1">
        <v>80.069999999999993</v>
      </c>
      <c r="F19" s="1">
        <v>80.069999999999993</v>
      </c>
      <c r="G19" s="1">
        <v>0</v>
      </c>
      <c r="H19" s="1" t="s">
        <v>477</v>
      </c>
      <c r="I19" s="2" t="s">
        <v>478</v>
      </c>
      <c r="J19" s="2" t="s">
        <v>479</v>
      </c>
      <c r="K19" s="3" t="s">
        <v>480</v>
      </c>
    </row>
    <row r="20" spans="1:11" x14ac:dyDescent="0.2">
      <c r="A20" s="1">
        <v>2</v>
      </c>
      <c r="B20" s="1">
        <v>43.94</v>
      </c>
      <c r="C20" s="1">
        <v>-43.36</v>
      </c>
      <c r="D20" s="15">
        <v>113</v>
      </c>
      <c r="E20" s="1">
        <v>90.08</v>
      </c>
      <c r="F20" s="1">
        <v>90.08</v>
      </c>
      <c r="G20" s="1">
        <v>0</v>
      </c>
      <c r="H20" s="1" t="s">
        <v>456</v>
      </c>
      <c r="I20" s="2" t="s">
        <v>457</v>
      </c>
      <c r="J20" s="2" t="s">
        <v>458</v>
      </c>
      <c r="K20" s="3" t="s">
        <v>459</v>
      </c>
    </row>
    <row r="21" spans="1:11" x14ac:dyDescent="0.2">
      <c r="A21" s="1">
        <v>2</v>
      </c>
      <c r="B21" s="1">
        <v>33.93</v>
      </c>
      <c r="C21" s="1">
        <v>-43.36</v>
      </c>
      <c r="D21" s="1">
        <v>65</v>
      </c>
      <c r="E21" s="1">
        <v>100.09</v>
      </c>
      <c r="F21" s="1">
        <v>100.09</v>
      </c>
      <c r="G21" s="1">
        <v>0</v>
      </c>
      <c r="H21" s="2" t="s">
        <v>484</v>
      </c>
      <c r="I21" s="3" t="s">
        <v>485</v>
      </c>
      <c r="J21" s="3" t="s">
        <v>486</v>
      </c>
      <c r="K21" s="4" t="s">
        <v>487</v>
      </c>
    </row>
    <row r="23" spans="1:11" x14ac:dyDescent="0.2">
      <c r="C23" t="s">
        <v>955</v>
      </c>
      <c r="D23">
        <f>MEDIAN(Table7[num_points_matched])</f>
        <v>185.5</v>
      </c>
    </row>
    <row r="24" spans="1:11" x14ac:dyDescent="0.2">
      <c r="C24" t="s">
        <v>956</v>
      </c>
      <c r="D24">
        <f>AVERAGE(Table7[num_points_matched])</f>
        <v>808.45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D437-2C21-CD4C-AB97-7623B5B96E85}">
  <dimension ref="A1:M14"/>
  <sheetViews>
    <sheetView zoomScale="115" workbookViewId="0">
      <selection activeCell="C12" sqref="C12:D13"/>
    </sheetView>
  </sheetViews>
  <sheetFormatPr baseColWidth="10" defaultRowHeight="16" x14ac:dyDescent="0.2"/>
  <cols>
    <col min="1" max="1" width="11.6640625" customWidth="1"/>
    <col min="4" max="4" width="8.5" customWidth="1"/>
    <col min="5" max="5" width="9.6640625" customWidth="1"/>
    <col min="7" max="7" width="18.83203125" customWidth="1"/>
    <col min="8" max="8" width="18.5" customWidth="1"/>
    <col min="9" max="9" width="19.5" customWidth="1"/>
    <col min="10" max="10" width="20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s="1">
        <v>2</v>
      </c>
      <c r="B2" s="1">
        <v>133.97999999999999</v>
      </c>
      <c r="C2" s="1">
        <v>-3.32</v>
      </c>
      <c r="D2" s="15">
        <v>144</v>
      </c>
      <c r="E2" s="1">
        <v>4.0000000000020401E-2</v>
      </c>
      <c r="F2" s="2">
        <v>-40.04</v>
      </c>
      <c r="G2" s="2" t="s">
        <v>522</v>
      </c>
      <c r="H2" s="1" t="s">
        <v>523</v>
      </c>
      <c r="I2" s="3" t="s">
        <v>524</v>
      </c>
      <c r="J2" s="2" t="s">
        <v>525</v>
      </c>
    </row>
    <row r="3" spans="1:13" x14ac:dyDescent="0.2">
      <c r="A3" s="1">
        <v>2</v>
      </c>
      <c r="B3" s="1">
        <v>133.99</v>
      </c>
      <c r="C3" s="1">
        <v>-13.33</v>
      </c>
      <c r="D3" s="7">
        <v>542</v>
      </c>
      <c r="E3" s="1">
        <v>3.0000000000001099E-2</v>
      </c>
      <c r="F3" s="2">
        <v>-30.03</v>
      </c>
      <c r="G3" s="2" t="s">
        <v>518</v>
      </c>
      <c r="H3" s="1" t="s">
        <v>519</v>
      </c>
      <c r="I3" s="3" t="s">
        <v>520</v>
      </c>
      <c r="J3" s="2" t="s">
        <v>521</v>
      </c>
    </row>
    <row r="4" spans="1:13" ht="17" thickBot="1" x14ac:dyDescent="0.25">
      <c r="A4" s="1">
        <v>2</v>
      </c>
      <c r="B4" s="1">
        <v>134</v>
      </c>
      <c r="C4" s="1">
        <v>-23.34</v>
      </c>
      <c r="D4" s="7">
        <v>871</v>
      </c>
      <c r="E4" s="1">
        <v>2.0000000000010201E-2</v>
      </c>
      <c r="F4" s="2">
        <v>-20.02</v>
      </c>
      <c r="G4" s="1" t="s">
        <v>542</v>
      </c>
      <c r="H4" s="2" t="s">
        <v>543</v>
      </c>
      <c r="I4" s="3" t="s">
        <v>544</v>
      </c>
      <c r="J4" s="2" t="s">
        <v>545</v>
      </c>
    </row>
    <row r="5" spans="1:13" x14ac:dyDescent="0.2">
      <c r="A5" s="1">
        <v>2</v>
      </c>
      <c r="B5" s="1">
        <v>134.01</v>
      </c>
      <c r="C5" s="1">
        <v>-33.35</v>
      </c>
      <c r="D5" s="7">
        <v>1163</v>
      </c>
      <c r="E5" s="1">
        <v>1.0000000000019301E-2</v>
      </c>
      <c r="F5" s="2">
        <v>-10.0099999999999</v>
      </c>
      <c r="G5" s="1" t="s">
        <v>526</v>
      </c>
      <c r="H5" s="2" t="s">
        <v>527</v>
      </c>
      <c r="I5" s="2" t="s">
        <v>528</v>
      </c>
      <c r="J5" s="3" t="s">
        <v>529</v>
      </c>
      <c r="L5" s="16" t="s">
        <v>441</v>
      </c>
      <c r="M5" s="17"/>
    </row>
    <row r="6" spans="1:13" x14ac:dyDescent="0.2">
      <c r="A6" s="1">
        <v>2</v>
      </c>
      <c r="B6" s="1">
        <v>134.02000000000001</v>
      </c>
      <c r="C6" s="1">
        <v>-53.36</v>
      </c>
      <c r="D6" s="7">
        <v>1138</v>
      </c>
      <c r="E6" s="1">
        <v>0</v>
      </c>
      <c r="F6" s="2">
        <v>10</v>
      </c>
      <c r="G6" s="1" t="s">
        <v>538</v>
      </c>
      <c r="H6" s="2" t="s">
        <v>539</v>
      </c>
      <c r="I6" s="2" t="s">
        <v>540</v>
      </c>
      <c r="J6" s="3" t="s">
        <v>541</v>
      </c>
      <c r="L6" s="18"/>
      <c r="M6" s="19" t="s">
        <v>328</v>
      </c>
    </row>
    <row r="7" spans="1:13" ht="17" thickBot="1" x14ac:dyDescent="0.25">
      <c r="A7" s="1">
        <v>2</v>
      </c>
      <c r="B7" s="1">
        <v>134.01</v>
      </c>
      <c r="C7" s="1">
        <v>-63.35</v>
      </c>
      <c r="D7" s="7">
        <v>504</v>
      </c>
      <c r="E7" s="1">
        <v>1.0000000000019301E-2</v>
      </c>
      <c r="F7" s="2">
        <v>19.989999999999998</v>
      </c>
      <c r="G7" s="1" t="s">
        <v>530</v>
      </c>
      <c r="H7" s="2" t="s">
        <v>531</v>
      </c>
      <c r="I7" s="2" t="s">
        <v>532</v>
      </c>
      <c r="J7" s="3" t="s">
        <v>533</v>
      </c>
      <c r="L7" s="20"/>
      <c r="M7" s="21" t="s">
        <v>329</v>
      </c>
    </row>
    <row r="8" spans="1:13" ht="17" thickBot="1" x14ac:dyDescent="0.25">
      <c r="A8" s="1">
        <v>2</v>
      </c>
      <c r="B8" s="1">
        <v>133.97999999999999</v>
      </c>
      <c r="C8" s="1">
        <v>-73.349999999999994</v>
      </c>
      <c r="D8" s="7">
        <v>356</v>
      </c>
      <c r="E8" s="1">
        <v>4.0000000000020401E-2</v>
      </c>
      <c r="F8" s="2">
        <v>29.989999999999899</v>
      </c>
      <c r="G8" s="1" t="s">
        <v>510</v>
      </c>
      <c r="H8" s="2" t="s">
        <v>511</v>
      </c>
      <c r="I8" s="3" t="s">
        <v>512</v>
      </c>
      <c r="J8" s="2" t="s">
        <v>513</v>
      </c>
    </row>
    <row r="9" spans="1:13" ht="17" thickBot="1" x14ac:dyDescent="0.25">
      <c r="A9" s="1">
        <v>2</v>
      </c>
      <c r="B9" s="1">
        <v>133.99</v>
      </c>
      <c r="C9" s="1">
        <v>-83.35</v>
      </c>
      <c r="D9" s="15">
        <v>122</v>
      </c>
      <c r="E9" s="1">
        <v>3.0000000000001099E-2</v>
      </c>
      <c r="F9" s="2">
        <v>39.989999999999903</v>
      </c>
      <c r="G9" s="1" t="s">
        <v>514</v>
      </c>
      <c r="H9" s="2" t="s">
        <v>515</v>
      </c>
      <c r="I9" s="3" t="s">
        <v>516</v>
      </c>
      <c r="J9" s="2" t="s">
        <v>517</v>
      </c>
      <c r="L9" s="22" t="s">
        <v>442</v>
      </c>
      <c r="M9" s="23">
        <v>7.27</v>
      </c>
    </row>
    <row r="10" spans="1:13" x14ac:dyDescent="0.2">
      <c r="A10" s="5">
        <v>2</v>
      </c>
      <c r="B10" s="5">
        <v>133.97999999999999</v>
      </c>
      <c r="C10" s="5">
        <v>-93.35</v>
      </c>
      <c r="D10" s="5">
        <v>37</v>
      </c>
      <c r="E10" s="5">
        <v>4.0000000000020401E-2</v>
      </c>
      <c r="F10" s="6">
        <v>49.989999999999903</v>
      </c>
      <c r="G10" s="3" t="s">
        <v>534</v>
      </c>
      <c r="H10" s="3" t="s">
        <v>535</v>
      </c>
      <c r="I10" s="5" t="s">
        <v>536</v>
      </c>
      <c r="J10" s="3" t="s">
        <v>537</v>
      </c>
    </row>
    <row r="12" spans="1:13" x14ac:dyDescent="0.2">
      <c r="C12" t="s">
        <v>955</v>
      </c>
      <c r="D12">
        <f>MEDIAN(Table2[num_points_matched])</f>
        <v>504</v>
      </c>
    </row>
    <row r="13" spans="1:13" x14ac:dyDescent="0.2">
      <c r="C13" t="s">
        <v>956</v>
      </c>
      <c r="D13">
        <f>AVERAGE(Table2[num_points_matched])</f>
        <v>541.88888888888891</v>
      </c>
    </row>
    <row r="14" spans="1:13" x14ac:dyDescent="0.2">
      <c r="C14" s="24"/>
      <c r="D14" s="24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F4E9-3D44-9C43-8D1E-C85987250013}">
  <dimension ref="A1:M13"/>
  <sheetViews>
    <sheetView zoomScale="125" workbookViewId="0">
      <selection activeCell="F19" sqref="F19"/>
    </sheetView>
  </sheetViews>
  <sheetFormatPr baseColWidth="10" defaultRowHeight="16" x14ac:dyDescent="0.2"/>
  <cols>
    <col min="1" max="1" width="5.1640625" customWidth="1"/>
    <col min="4" max="4" width="8.83203125" customWidth="1"/>
    <col min="5" max="5" width="9.1640625" customWidth="1"/>
    <col min="7" max="7" width="17.5" customWidth="1"/>
    <col min="8" max="8" width="20.83203125" customWidth="1"/>
    <col min="9" max="9" width="19.83203125" customWidth="1"/>
    <col min="10" max="10" width="18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s="5">
        <v>2</v>
      </c>
      <c r="B2" s="5">
        <v>133.97999999999999</v>
      </c>
      <c r="C2" s="5">
        <v>-3.32</v>
      </c>
      <c r="D2" s="15">
        <v>151</v>
      </c>
      <c r="E2" s="5">
        <v>0.04</v>
      </c>
      <c r="F2" s="5">
        <v>-40.04</v>
      </c>
      <c r="G2" s="5" t="s">
        <v>558</v>
      </c>
      <c r="H2" s="5" t="s">
        <v>559</v>
      </c>
      <c r="I2" s="3" t="s">
        <v>560</v>
      </c>
      <c r="J2" s="6" t="s">
        <v>561</v>
      </c>
    </row>
    <row r="3" spans="1:13" ht="17" thickBot="1" x14ac:dyDescent="0.25">
      <c r="A3" s="1">
        <v>2</v>
      </c>
      <c r="B3" s="1">
        <v>133.99</v>
      </c>
      <c r="C3" s="1">
        <v>-13.33</v>
      </c>
      <c r="D3" s="7">
        <v>913</v>
      </c>
      <c r="E3" s="1">
        <v>0.03</v>
      </c>
      <c r="F3" s="1">
        <v>-30.03</v>
      </c>
      <c r="G3" s="1" t="s">
        <v>554</v>
      </c>
      <c r="H3" s="2" t="s">
        <v>555</v>
      </c>
      <c r="I3" s="3" t="s">
        <v>556</v>
      </c>
      <c r="J3" s="2" t="s">
        <v>557</v>
      </c>
    </row>
    <row r="4" spans="1:13" x14ac:dyDescent="0.2">
      <c r="A4" s="1">
        <v>2</v>
      </c>
      <c r="B4" s="1">
        <v>134</v>
      </c>
      <c r="C4" s="1">
        <v>-23.34</v>
      </c>
      <c r="D4" s="7">
        <v>1667</v>
      </c>
      <c r="E4" s="1">
        <v>0.02</v>
      </c>
      <c r="F4" s="1">
        <v>-20.02</v>
      </c>
      <c r="G4" s="2" t="s">
        <v>578</v>
      </c>
      <c r="H4" s="1" t="s">
        <v>579</v>
      </c>
      <c r="I4" s="2" t="s">
        <v>580</v>
      </c>
      <c r="J4" s="3" t="s">
        <v>581</v>
      </c>
      <c r="L4" s="16" t="s">
        <v>441</v>
      </c>
      <c r="M4" s="17"/>
    </row>
    <row r="5" spans="1:13" x14ac:dyDescent="0.2">
      <c r="A5" s="1">
        <v>2</v>
      </c>
      <c r="B5" s="1">
        <v>134.01</v>
      </c>
      <c r="C5" s="1">
        <v>-33.35</v>
      </c>
      <c r="D5" s="7">
        <v>2452</v>
      </c>
      <c r="E5" s="1">
        <v>0.01</v>
      </c>
      <c r="F5" s="1">
        <v>-10.01</v>
      </c>
      <c r="G5" s="1" t="s">
        <v>562</v>
      </c>
      <c r="H5" s="2" t="s">
        <v>563</v>
      </c>
      <c r="I5" s="3" t="s">
        <v>564</v>
      </c>
      <c r="J5" s="2" t="s">
        <v>565</v>
      </c>
      <c r="L5" s="18"/>
      <c r="M5" s="19" t="s">
        <v>328</v>
      </c>
    </row>
    <row r="6" spans="1:13" ht="17" thickBot="1" x14ac:dyDescent="0.25">
      <c r="A6" s="1">
        <v>2</v>
      </c>
      <c r="B6" s="1">
        <v>134.02000000000001</v>
      </c>
      <c r="C6" s="1">
        <v>-53.36</v>
      </c>
      <c r="D6" s="7">
        <v>1517</v>
      </c>
      <c r="E6" s="1">
        <v>0</v>
      </c>
      <c r="F6" s="1">
        <v>10</v>
      </c>
      <c r="G6" s="1" t="s">
        <v>574</v>
      </c>
      <c r="H6" s="2" t="s">
        <v>575</v>
      </c>
      <c r="I6" s="3" t="s">
        <v>576</v>
      </c>
      <c r="J6" s="2" t="s">
        <v>577</v>
      </c>
      <c r="L6" s="20"/>
      <c r="M6" s="21" t="s">
        <v>329</v>
      </c>
    </row>
    <row r="7" spans="1:13" ht="17" thickBot="1" x14ac:dyDescent="0.25">
      <c r="A7" s="1">
        <v>2</v>
      </c>
      <c r="B7" s="1">
        <v>134.01</v>
      </c>
      <c r="C7" s="1">
        <v>-63.35</v>
      </c>
      <c r="D7" s="7">
        <v>804</v>
      </c>
      <c r="E7" s="1">
        <v>0.01</v>
      </c>
      <c r="F7" s="1">
        <v>19.989999999999998</v>
      </c>
      <c r="G7" s="1" t="s">
        <v>566</v>
      </c>
      <c r="H7" s="2" t="s">
        <v>567</v>
      </c>
      <c r="I7" s="2" t="s">
        <v>568</v>
      </c>
      <c r="J7" s="3" t="s">
        <v>569</v>
      </c>
    </row>
    <row r="8" spans="1:13" ht="17" thickBot="1" x14ac:dyDescent="0.25">
      <c r="A8" s="1">
        <v>2</v>
      </c>
      <c r="B8" s="1">
        <v>133.97999999999999</v>
      </c>
      <c r="C8" s="1">
        <v>-73.349999999999994</v>
      </c>
      <c r="D8" s="7">
        <v>558</v>
      </c>
      <c r="E8" s="1">
        <v>0.04</v>
      </c>
      <c r="F8" s="1">
        <v>29.99</v>
      </c>
      <c r="G8" s="1" t="s">
        <v>546</v>
      </c>
      <c r="H8" s="2" t="s">
        <v>547</v>
      </c>
      <c r="I8" s="2" t="s">
        <v>548</v>
      </c>
      <c r="J8" s="3" t="s">
        <v>549</v>
      </c>
      <c r="L8" s="22" t="s">
        <v>442</v>
      </c>
      <c r="M8" s="23">
        <v>9.8800000000000008</v>
      </c>
    </row>
    <row r="9" spans="1:13" x14ac:dyDescent="0.2">
      <c r="A9" s="1">
        <v>2</v>
      </c>
      <c r="B9" s="1">
        <v>133.99</v>
      </c>
      <c r="C9" s="1">
        <v>-83.35</v>
      </c>
      <c r="D9" s="7">
        <v>402</v>
      </c>
      <c r="E9" s="1">
        <v>0.03</v>
      </c>
      <c r="F9" s="1">
        <v>39.99</v>
      </c>
      <c r="G9" s="1" t="s">
        <v>550</v>
      </c>
      <c r="H9" s="2" t="s">
        <v>551</v>
      </c>
      <c r="I9" s="3" t="s">
        <v>552</v>
      </c>
      <c r="J9" s="2" t="s">
        <v>553</v>
      </c>
    </row>
    <row r="10" spans="1:13" x14ac:dyDescent="0.2">
      <c r="A10" s="5">
        <v>2</v>
      </c>
      <c r="B10" s="5">
        <v>133.97999999999999</v>
      </c>
      <c r="C10" s="5">
        <v>-93.35</v>
      </c>
      <c r="D10" s="5">
        <v>29</v>
      </c>
      <c r="E10" s="5">
        <v>0.04</v>
      </c>
      <c r="F10" s="5">
        <v>49.99</v>
      </c>
      <c r="G10" s="3" t="s">
        <v>570</v>
      </c>
      <c r="H10" s="3" t="s">
        <v>571</v>
      </c>
      <c r="I10" s="5" t="s">
        <v>572</v>
      </c>
      <c r="J10" s="5" t="s">
        <v>573</v>
      </c>
    </row>
    <row r="12" spans="1:13" x14ac:dyDescent="0.2">
      <c r="C12" t="s">
        <v>955</v>
      </c>
      <c r="D12">
        <f>MEDIAN(Table8[num_points_matched])</f>
        <v>804</v>
      </c>
    </row>
    <row r="13" spans="1:13" x14ac:dyDescent="0.2">
      <c r="C13" t="s">
        <v>956</v>
      </c>
      <c r="D13">
        <f>AVERAGE(Table8[num_points_matched])</f>
        <v>943.66666666666663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EB64-3AEF-DF44-A50D-B84CD02CEAB7}">
  <dimension ref="A1:K28"/>
  <sheetViews>
    <sheetView zoomScale="125" workbookViewId="0">
      <selection activeCell="H15" sqref="H15"/>
    </sheetView>
  </sheetViews>
  <sheetFormatPr baseColWidth="10" defaultRowHeight="16" x14ac:dyDescent="0.2"/>
  <cols>
    <col min="1" max="1" width="5.5" customWidth="1"/>
    <col min="4" max="4" width="8.33203125" customWidth="1"/>
    <col min="5" max="5" width="0" hidden="1" customWidth="1"/>
    <col min="6" max="6" width="11.83203125" customWidth="1"/>
    <col min="7" max="7" width="9.5" customWidth="1"/>
    <col min="8" max="8" width="20.6640625" customWidth="1"/>
    <col min="9" max="9" width="19.6640625" customWidth="1"/>
    <col min="10" max="10" width="19.83203125" customWidth="1"/>
    <col min="11" max="11" width="2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5">
        <v>3</v>
      </c>
      <c r="B2" s="5">
        <v>-59.55</v>
      </c>
      <c r="C2" s="5">
        <v>-64.52</v>
      </c>
      <c r="D2" s="5">
        <v>59</v>
      </c>
      <c r="E2" s="5">
        <v>180.20999999999901</v>
      </c>
      <c r="F2" s="6">
        <f>Table9[[#This Row],[rel_pan_raw]]-360</f>
        <v>-179.79000000000099</v>
      </c>
      <c r="G2" s="5">
        <v>9.9999999999908998E-3</v>
      </c>
      <c r="H2" s="3" t="s">
        <v>660</v>
      </c>
      <c r="I2" s="3" t="s">
        <v>661</v>
      </c>
      <c r="J2" s="3" t="s">
        <v>662</v>
      </c>
      <c r="K2" s="3" t="s">
        <v>663</v>
      </c>
    </row>
    <row r="3" spans="1:11" x14ac:dyDescent="0.2">
      <c r="A3" s="5">
        <v>3</v>
      </c>
      <c r="B3" s="5">
        <v>-69.540000000000006</v>
      </c>
      <c r="C3" s="5">
        <v>-64.52</v>
      </c>
      <c r="D3" s="5">
        <v>24</v>
      </c>
      <c r="E3" s="5">
        <v>190.2</v>
      </c>
      <c r="F3" s="6">
        <f>Table9[[#This Row],[rel_pan_raw]]-360</f>
        <v>-169.8</v>
      </c>
      <c r="G3" s="5">
        <v>9.9999999999908998E-3</v>
      </c>
      <c r="H3" s="3" t="s">
        <v>680</v>
      </c>
      <c r="I3" s="3" t="s">
        <v>681</v>
      </c>
      <c r="J3" s="3" t="s">
        <v>682</v>
      </c>
      <c r="K3" s="3" t="s">
        <v>683</v>
      </c>
    </row>
    <row r="4" spans="1:11" x14ac:dyDescent="0.2">
      <c r="A4" s="5">
        <v>3</v>
      </c>
      <c r="B4" s="5">
        <v>-79.53</v>
      </c>
      <c r="C4" s="5">
        <v>-64.52</v>
      </c>
      <c r="D4" s="5">
        <v>50</v>
      </c>
      <c r="E4" s="5">
        <v>200.19</v>
      </c>
      <c r="F4" s="6">
        <f>Table9[[#This Row],[rel_pan_raw]]-360</f>
        <v>-159.81</v>
      </c>
      <c r="G4" s="5">
        <v>9.9999999999908998E-3</v>
      </c>
      <c r="H4" s="3" t="s">
        <v>610</v>
      </c>
      <c r="I4" s="5" t="s">
        <v>611</v>
      </c>
      <c r="J4" s="5" t="s">
        <v>612</v>
      </c>
      <c r="K4" s="3" t="s">
        <v>613</v>
      </c>
    </row>
    <row r="5" spans="1:11" x14ac:dyDescent="0.2">
      <c r="A5" s="5">
        <v>3</v>
      </c>
      <c r="B5" s="5">
        <v>-89.52</v>
      </c>
      <c r="C5" s="5">
        <v>-64.52</v>
      </c>
      <c r="D5" s="5">
        <v>26</v>
      </c>
      <c r="E5" s="5">
        <v>210.18</v>
      </c>
      <c r="F5" s="6">
        <f>Table9[[#This Row],[rel_pan_raw]]-360</f>
        <v>-149.82</v>
      </c>
      <c r="G5" s="5">
        <v>9.9999999999908998E-3</v>
      </c>
      <c r="H5" s="5" t="s">
        <v>644</v>
      </c>
      <c r="I5" s="3" t="s">
        <v>645</v>
      </c>
      <c r="J5" s="5" t="s">
        <v>646</v>
      </c>
      <c r="K5" s="3" t="s">
        <v>647</v>
      </c>
    </row>
    <row r="6" spans="1:11" x14ac:dyDescent="0.2">
      <c r="A6" s="5">
        <v>3</v>
      </c>
      <c r="B6" s="5">
        <v>-99.51</v>
      </c>
      <c r="C6" s="5">
        <v>-64.52</v>
      </c>
      <c r="D6" s="5">
        <v>50</v>
      </c>
      <c r="E6" s="5">
        <v>220.17</v>
      </c>
      <c r="F6" s="6">
        <f>Table9[[#This Row],[rel_pan_raw]]-360</f>
        <v>-139.83000000000001</v>
      </c>
      <c r="G6" s="5">
        <v>9.9999999999908998E-3</v>
      </c>
      <c r="H6" s="3" t="s">
        <v>648</v>
      </c>
      <c r="I6" s="3" t="s">
        <v>649</v>
      </c>
      <c r="J6" s="3" t="s">
        <v>650</v>
      </c>
      <c r="K6" s="5" t="s">
        <v>651</v>
      </c>
    </row>
    <row r="7" spans="1:11" x14ac:dyDescent="0.2">
      <c r="A7" s="5">
        <v>3</v>
      </c>
      <c r="B7" s="5">
        <v>-109.5</v>
      </c>
      <c r="C7" s="5">
        <v>-64.52</v>
      </c>
      <c r="D7" s="5">
        <v>56</v>
      </c>
      <c r="E7" s="5">
        <v>230.16</v>
      </c>
      <c r="F7" s="6">
        <f>Table9[[#This Row],[rel_pan_raw]]-360</f>
        <v>-129.84</v>
      </c>
      <c r="G7" s="5">
        <v>9.9999999999908998E-3</v>
      </c>
      <c r="H7" s="3" t="s">
        <v>684</v>
      </c>
      <c r="I7" s="5" t="s">
        <v>685</v>
      </c>
      <c r="J7" s="5" t="s">
        <v>686</v>
      </c>
      <c r="K7" s="5" t="s">
        <v>687</v>
      </c>
    </row>
    <row r="8" spans="1:11" x14ac:dyDescent="0.2">
      <c r="A8" s="5">
        <v>3</v>
      </c>
      <c r="B8" s="5">
        <v>-119.49</v>
      </c>
      <c r="C8" s="5">
        <v>-64.52</v>
      </c>
      <c r="D8" s="5">
        <v>66</v>
      </c>
      <c r="E8" s="5">
        <v>240.14999999999901</v>
      </c>
      <c r="F8" s="6">
        <f>Table9[[#This Row],[rel_pan_raw]]-360</f>
        <v>-119.85000000000099</v>
      </c>
      <c r="G8" s="5">
        <v>9.9999999999908998E-3</v>
      </c>
      <c r="H8" s="3" t="s">
        <v>664</v>
      </c>
      <c r="I8" s="5" t="s">
        <v>665</v>
      </c>
      <c r="J8" s="3" t="s">
        <v>666</v>
      </c>
      <c r="K8" s="3" t="s">
        <v>667</v>
      </c>
    </row>
    <row r="9" spans="1:11" x14ac:dyDescent="0.2">
      <c r="A9" s="1">
        <v>3</v>
      </c>
      <c r="B9" s="1">
        <v>-129.47999999999999</v>
      </c>
      <c r="C9" s="1">
        <v>-64.52</v>
      </c>
      <c r="D9" s="1">
        <v>55</v>
      </c>
      <c r="E9" s="1">
        <v>250.14</v>
      </c>
      <c r="F9" s="2">
        <f>Table9[[#This Row],[rel_pan_raw]]-360</f>
        <v>-109.86000000000001</v>
      </c>
      <c r="G9" s="1">
        <v>9.9999999999908998E-3</v>
      </c>
      <c r="H9" s="1" t="s">
        <v>676</v>
      </c>
      <c r="I9" s="2" t="s">
        <v>677</v>
      </c>
      <c r="J9" s="2" t="s">
        <v>678</v>
      </c>
      <c r="K9" s="3" t="s">
        <v>679</v>
      </c>
    </row>
    <row r="10" spans="1:11" x14ac:dyDescent="0.2">
      <c r="A10" s="1">
        <v>3</v>
      </c>
      <c r="B10" s="1">
        <v>-139.47</v>
      </c>
      <c r="C10" s="1">
        <v>-64.52</v>
      </c>
      <c r="D10" s="1">
        <v>66</v>
      </c>
      <c r="E10" s="1">
        <v>260.13</v>
      </c>
      <c r="F10" s="2">
        <f>Table9[[#This Row],[rel_pan_raw]]-360</f>
        <v>-99.87</v>
      </c>
      <c r="G10" s="1">
        <v>9.9999999999908998E-3</v>
      </c>
      <c r="H10" s="2" t="s">
        <v>640</v>
      </c>
      <c r="I10" s="1" t="s">
        <v>641</v>
      </c>
      <c r="J10" s="1" t="s">
        <v>642</v>
      </c>
      <c r="K10" s="2" t="s">
        <v>643</v>
      </c>
    </row>
    <row r="11" spans="1:11" x14ac:dyDescent="0.2">
      <c r="A11" s="1">
        <v>3</v>
      </c>
      <c r="B11" s="1">
        <v>-149.46</v>
      </c>
      <c r="C11" s="1">
        <v>-64.52</v>
      </c>
      <c r="D11" s="15">
        <v>107</v>
      </c>
      <c r="E11" s="1">
        <v>270.12</v>
      </c>
      <c r="F11" s="2">
        <f>Table9[[#This Row],[rel_pan_raw]]-360</f>
        <v>-89.88</v>
      </c>
      <c r="G11" s="1">
        <v>9.9999999999908998E-3</v>
      </c>
      <c r="H11" s="2" t="s">
        <v>582</v>
      </c>
      <c r="I11" s="1" t="s">
        <v>583</v>
      </c>
      <c r="J11" s="2" t="s">
        <v>584</v>
      </c>
      <c r="K11" s="3" t="s">
        <v>585</v>
      </c>
    </row>
    <row r="12" spans="1:11" x14ac:dyDescent="0.2">
      <c r="A12" s="1">
        <v>3</v>
      </c>
      <c r="B12" s="1">
        <v>-159.44999999999999</v>
      </c>
      <c r="C12" s="1">
        <v>-64.52</v>
      </c>
      <c r="D12" s="15">
        <v>101</v>
      </c>
      <c r="E12" s="1">
        <v>280.11</v>
      </c>
      <c r="F12" s="2">
        <f>Table9[[#This Row],[rel_pan_raw]]-360</f>
        <v>-79.889999999999986</v>
      </c>
      <c r="G12" s="1">
        <v>9.9999999999908998E-3</v>
      </c>
      <c r="H12" s="2" t="s">
        <v>602</v>
      </c>
      <c r="I12" s="1" t="s">
        <v>603</v>
      </c>
      <c r="J12" s="2" t="s">
        <v>604</v>
      </c>
      <c r="K12" s="1" t="s">
        <v>605</v>
      </c>
    </row>
    <row r="13" spans="1:11" x14ac:dyDescent="0.2">
      <c r="A13" s="1">
        <v>3</v>
      </c>
      <c r="B13" s="1">
        <v>-169.44</v>
      </c>
      <c r="C13" s="1">
        <v>-64.52</v>
      </c>
      <c r="D13" s="15">
        <v>129</v>
      </c>
      <c r="E13" s="1">
        <v>290.10000000000002</v>
      </c>
      <c r="F13" s="2">
        <f>Table9[[#This Row],[rel_pan_raw]]-360</f>
        <v>-69.899999999999977</v>
      </c>
      <c r="G13" s="1">
        <v>9.9999999999908998E-3</v>
      </c>
      <c r="H13" s="2" t="s">
        <v>598</v>
      </c>
      <c r="I13" s="1" t="s">
        <v>599</v>
      </c>
      <c r="J13" s="3" t="s">
        <v>600</v>
      </c>
      <c r="K13" s="2" t="s">
        <v>601</v>
      </c>
    </row>
    <row r="14" spans="1:11" x14ac:dyDescent="0.2">
      <c r="A14" s="1">
        <v>3</v>
      </c>
      <c r="B14" s="1">
        <v>-179.43</v>
      </c>
      <c r="C14" s="1">
        <v>-64.52</v>
      </c>
      <c r="D14" s="15">
        <v>150</v>
      </c>
      <c r="E14" s="1">
        <v>300.08999999999997</v>
      </c>
      <c r="F14" s="2">
        <f>Table9[[#This Row],[rel_pan_raw]]-360</f>
        <v>-59.910000000000025</v>
      </c>
      <c r="G14" s="1">
        <v>9.9999999999908998E-3</v>
      </c>
      <c r="H14" s="2" t="s">
        <v>656</v>
      </c>
      <c r="I14" s="1" t="s">
        <v>657</v>
      </c>
      <c r="J14" s="3" t="s">
        <v>658</v>
      </c>
      <c r="K14" s="2" t="s">
        <v>659</v>
      </c>
    </row>
    <row r="15" spans="1:11" x14ac:dyDescent="0.2">
      <c r="A15" s="1">
        <v>3</v>
      </c>
      <c r="B15" s="1">
        <v>170.58</v>
      </c>
      <c r="C15" s="1">
        <v>-64.52</v>
      </c>
      <c r="D15" s="15">
        <v>167</v>
      </c>
      <c r="E15" s="1">
        <v>-49.92</v>
      </c>
      <c r="F15" s="2">
        <v>-49.92</v>
      </c>
      <c r="G15" s="1">
        <v>9.9999999999908998E-3</v>
      </c>
      <c r="H15" s="2" t="s">
        <v>594</v>
      </c>
      <c r="I15" s="1" t="s">
        <v>595</v>
      </c>
      <c r="J15" s="2" t="s">
        <v>596</v>
      </c>
      <c r="K15" s="3" t="s">
        <v>597</v>
      </c>
    </row>
    <row r="16" spans="1:11" x14ac:dyDescent="0.2">
      <c r="A16" s="1">
        <v>3</v>
      </c>
      <c r="B16" s="1">
        <v>160.6</v>
      </c>
      <c r="C16" s="1">
        <v>-64.52</v>
      </c>
      <c r="D16" s="15">
        <v>197</v>
      </c>
      <c r="E16" s="1">
        <v>-39.94</v>
      </c>
      <c r="F16" s="2">
        <v>-39.94</v>
      </c>
      <c r="G16" s="1">
        <v>9.9999999999908998E-3</v>
      </c>
      <c r="H16" s="2" t="s">
        <v>586</v>
      </c>
      <c r="I16" s="1" t="s">
        <v>587</v>
      </c>
      <c r="J16" s="2" t="s">
        <v>588</v>
      </c>
      <c r="K16" s="3" t="s">
        <v>589</v>
      </c>
    </row>
    <row r="17" spans="1:11" x14ac:dyDescent="0.2">
      <c r="A17" s="1">
        <v>3</v>
      </c>
      <c r="B17" s="1">
        <v>150.62</v>
      </c>
      <c r="C17" s="1">
        <v>-64.52</v>
      </c>
      <c r="D17" s="7">
        <v>222</v>
      </c>
      <c r="E17" s="1">
        <v>-29.96</v>
      </c>
      <c r="F17" s="2">
        <v>-29.96</v>
      </c>
      <c r="G17" s="1">
        <v>9.9999999999908998E-3</v>
      </c>
      <c r="H17" s="1" t="s">
        <v>632</v>
      </c>
      <c r="I17" s="2" t="s">
        <v>633</v>
      </c>
      <c r="J17" s="2" t="s">
        <v>634</v>
      </c>
      <c r="K17" s="3" t="s">
        <v>635</v>
      </c>
    </row>
    <row r="18" spans="1:11" x14ac:dyDescent="0.2">
      <c r="A18" s="1">
        <v>3</v>
      </c>
      <c r="B18" s="1">
        <v>140.63999999999999</v>
      </c>
      <c r="C18" s="1">
        <v>-64.52</v>
      </c>
      <c r="D18" s="7">
        <v>235</v>
      </c>
      <c r="E18" s="1">
        <v>-19.979999999999901</v>
      </c>
      <c r="F18" s="2">
        <v>-19.979999999999901</v>
      </c>
      <c r="G18" s="1">
        <v>9.9999999999908998E-3</v>
      </c>
      <c r="H18" s="2" t="s">
        <v>624</v>
      </c>
      <c r="I18" s="1" t="s">
        <v>625</v>
      </c>
      <c r="J18" s="3" t="s">
        <v>626</v>
      </c>
      <c r="K18" s="2" t="s">
        <v>627</v>
      </c>
    </row>
    <row r="19" spans="1:11" x14ac:dyDescent="0.2">
      <c r="A19" s="1">
        <v>3</v>
      </c>
      <c r="B19" s="1">
        <v>130.66</v>
      </c>
      <c r="C19" s="1">
        <v>-64.52</v>
      </c>
      <c r="D19" s="7">
        <v>319</v>
      </c>
      <c r="E19" s="1">
        <v>-10</v>
      </c>
      <c r="F19" s="2">
        <v>-10</v>
      </c>
      <c r="G19" s="1">
        <v>9.9999999999908998E-3</v>
      </c>
      <c r="H19" s="2" t="s">
        <v>672</v>
      </c>
      <c r="I19" s="1" t="s">
        <v>673</v>
      </c>
      <c r="J19" s="2" t="s">
        <v>674</v>
      </c>
      <c r="K19" s="3" t="s">
        <v>675</v>
      </c>
    </row>
    <row r="20" spans="1:11" x14ac:dyDescent="0.2">
      <c r="A20" s="1">
        <v>3</v>
      </c>
      <c r="B20" s="1">
        <v>120.68</v>
      </c>
      <c r="C20" s="1">
        <v>-64.52</v>
      </c>
      <c r="D20" s="7">
        <v>1317</v>
      </c>
      <c r="E20" s="1">
        <v>-2.0000000000010201E-2</v>
      </c>
      <c r="F20" s="2">
        <v>-2.0000000000010201E-2</v>
      </c>
      <c r="G20" s="1">
        <v>9.9999999999908998E-3</v>
      </c>
      <c r="H20" s="2" t="s">
        <v>614</v>
      </c>
      <c r="I20" s="1"/>
      <c r="J20" s="3" t="s">
        <v>35</v>
      </c>
      <c r="K20" s="2" t="s">
        <v>615</v>
      </c>
    </row>
    <row r="21" spans="1:11" x14ac:dyDescent="0.2">
      <c r="A21" s="1">
        <v>3</v>
      </c>
      <c r="B21" s="1">
        <v>60.26</v>
      </c>
      <c r="C21" s="1">
        <v>-64.52</v>
      </c>
      <c r="D21" s="15">
        <v>113</v>
      </c>
      <c r="E21" s="1">
        <v>60.4</v>
      </c>
      <c r="F21" s="2">
        <v>60.4</v>
      </c>
      <c r="G21" s="1">
        <v>9.9999999999908998E-3</v>
      </c>
      <c r="H21" s="1" t="s">
        <v>620</v>
      </c>
      <c r="I21" s="2" t="s">
        <v>621</v>
      </c>
      <c r="J21" s="3" t="s">
        <v>622</v>
      </c>
      <c r="K21" s="2" t="s">
        <v>623</v>
      </c>
    </row>
    <row r="22" spans="1:11" x14ac:dyDescent="0.2">
      <c r="A22" s="5">
        <v>3</v>
      </c>
      <c r="B22" s="5">
        <v>10.36</v>
      </c>
      <c r="C22" s="5">
        <v>-64.52</v>
      </c>
      <c r="D22" s="5">
        <v>37</v>
      </c>
      <c r="E22" s="5">
        <v>110.3</v>
      </c>
      <c r="F22" s="6">
        <v>110.3</v>
      </c>
      <c r="G22" s="5">
        <v>9.9999999999908998E-3</v>
      </c>
      <c r="H22" s="3" t="s">
        <v>628</v>
      </c>
      <c r="I22" s="3" t="s">
        <v>629</v>
      </c>
      <c r="J22" s="5" t="s">
        <v>630</v>
      </c>
      <c r="K22" s="3" t="s">
        <v>631</v>
      </c>
    </row>
    <row r="23" spans="1:11" x14ac:dyDescent="0.2">
      <c r="A23" s="5">
        <v>3</v>
      </c>
      <c r="B23" s="5">
        <v>0.38</v>
      </c>
      <c r="C23" s="5">
        <v>-64.52</v>
      </c>
      <c r="D23" s="5">
        <v>69</v>
      </c>
      <c r="E23" s="5">
        <v>120.28</v>
      </c>
      <c r="F23" s="6">
        <v>120.28</v>
      </c>
      <c r="G23" s="5">
        <v>9.9999999999908998E-3</v>
      </c>
      <c r="H23" s="3" t="s">
        <v>652</v>
      </c>
      <c r="I23" s="3" t="s">
        <v>653</v>
      </c>
      <c r="J23" s="5" t="s">
        <v>654</v>
      </c>
      <c r="K23" s="3" t="s">
        <v>655</v>
      </c>
    </row>
    <row r="24" spans="1:11" x14ac:dyDescent="0.2">
      <c r="A24" s="5">
        <v>3</v>
      </c>
      <c r="B24" s="5">
        <v>-9.6</v>
      </c>
      <c r="C24" s="5">
        <v>-64.52</v>
      </c>
      <c r="D24" s="5">
        <v>65</v>
      </c>
      <c r="E24" s="5">
        <v>130.26</v>
      </c>
      <c r="F24" s="6">
        <v>130.26</v>
      </c>
      <c r="G24" s="5">
        <v>9.9999999999908998E-3</v>
      </c>
      <c r="H24" s="5" t="s">
        <v>636</v>
      </c>
      <c r="I24" s="3" t="s">
        <v>637</v>
      </c>
      <c r="J24" s="3" t="s">
        <v>638</v>
      </c>
      <c r="K24" s="3" t="s">
        <v>639</v>
      </c>
    </row>
    <row r="25" spans="1:11" x14ac:dyDescent="0.2">
      <c r="A25" s="5">
        <v>3</v>
      </c>
      <c r="B25" s="5">
        <v>-19.59</v>
      </c>
      <c r="C25" s="5">
        <v>-64.52</v>
      </c>
      <c r="D25" s="5">
        <v>46</v>
      </c>
      <c r="E25" s="5">
        <v>140.25</v>
      </c>
      <c r="F25" s="6">
        <v>140.25</v>
      </c>
      <c r="G25" s="5">
        <v>9.9999999999908998E-3</v>
      </c>
      <c r="H25" s="3" t="s">
        <v>606</v>
      </c>
      <c r="I25" s="3" t="s">
        <v>607</v>
      </c>
      <c r="J25" s="5" t="s">
        <v>608</v>
      </c>
      <c r="K25" s="3" t="s">
        <v>609</v>
      </c>
    </row>
    <row r="26" spans="1:11" x14ac:dyDescent="0.2">
      <c r="A26" s="5">
        <v>3</v>
      </c>
      <c r="B26" s="5">
        <v>-29.58</v>
      </c>
      <c r="C26" s="5">
        <v>-64.52</v>
      </c>
      <c r="D26" s="15">
        <v>132</v>
      </c>
      <c r="E26" s="5">
        <v>150.24</v>
      </c>
      <c r="F26" s="6">
        <v>150.24</v>
      </c>
      <c r="G26" s="5">
        <v>9.9999999999908998E-3</v>
      </c>
      <c r="H26" s="5" t="s">
        <v>590</v>
      </c>
      <c r="I26" s="3" t="s">
        <v>591</v>
      </c>
      <c r="J26" s="5" t="s">
        <v>592</v>
      </c>
      <c r="K26" s="3" t="s">
        <v>593</v>
      </c>
    </row>
    <row r="27" spans="1:11" x14ac:dyDescent="0.2">
      <c r="A27" s="5">
        <v>3</v>
      </c>
      <c r="B27" s="5">
        <v>-39.57</v>
      </c>
      <c r="C27" s="5">
        <v>-64.52</v>
      </c>
      <c r="D27" s="5">
        <v>49</v>
      </c>
      <c r="E27" s="5">
        <v>160.22999999999999</v>
      </c>
      <c r="F27" s="6">
        <v>160.22999999999999</v>
      </c>
      <c r="G27" s="5">
        <v>9.9999999999908998E-3</v>
      </c>
      <c r="H27" s="3" t="s">
        <v>616</v>
      </c>
      <c r="I27" s="5" t="s">
        <v>617</v>
      </c>
      <c r="J27" s="3" t="s">
        <v>618</v>
      </c>
      <c r="K27" s="5" t="s">
        <v>619</v>
      </c>
    </row>
    <row r="28" spans="1:11" x14ac:dyDescent="0.2">
      <c r="A28" s="5">
        <v>3</v>
      </c>
      <c r="B28" s="5">
        <v>-49.56</v>
      </c>
      <c r="C28" s="5">
        <v>-64.52</v>
      </c>
      <c r="D28" s="5">
        <v>21</v>
      </c>
      <c r="E28" s="5">
        <v>170.22</v>
      </c>
      <c r="F28" s="6">
        <v>170.22</v>
      </c>
      <c r="G28" s="5">
        <v>9.9999999999908998E-3</v>
      </c>
      <c r="H28" s="5" t="s">
        <v>668</v>
      </c>
      <c r="I28" s="3" t="s">
        <v>669</v>
      </c>
      <c r="J28" s="3" t="s">
        <v>670</v>
      </c>
      <c r="K28" s="5" t="s">
        <v>671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cam1P_sift</vt:lpstr>
      <vt:lpstr>cam1P_brisk</vt:lpstr>
      <vt:lpstr>cam1T_sift</vt:lpstr>
      <vt:lpstr>cam1T_brisk</vt:lpstr>
      <vt:lpstr>cam2P_sift</vt:lpstr>
      <vt:lpstr>cam2P_brisk</vt:lpstr>
      <vt:lpstr>cam2T_sift</vt:lpstr>
      <vt:lpstr>cam2T_brisk</vt:lpstr>
      <vt:lpstr>cam3P_sift</vt:lpstr>
      <vt:lpstr>cam3T_sift</vt:lpstr>
      <vt:lpstr>cam4P_sift</vt:lpstr>
      <vt:lpstr>cam5P_sift</vt:lpstr>
      <vt:lpstr>cam6P_sift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2023-05-02T15:37:55Z</dcterms:created>
  <dcterms:modified xsi:type="dcterms:W3CDTF">2023-05-02T22:28:09Z</dcterms:modified>
</cp:coreProperties>
</file>