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tables/table14.xml" ContentType="application/vnd.openxmlformats-officedocument.spreadsheetml.table+xml"/>
  <Override PartName="/xl/queryTables/queryTable1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b238ee917f414d02/Documents/GitHub/Medical Device Failure ^0 Healthcare Supply Chain Risk BI Project/excel/"/>
    </mc:Choice>
  </mc:AlternateContent>
  <xr:revisionPtr revIDLastSave="2645" documentId="8_{52D8636A-2211-45F2-8016-2FF5130F2B39}" xr6:coauthVersionLast="47" xr6:coauthVersionMax="47" xr10:uidLastSave="{AAF82B36-5D6E-4F3C-B1C5-51121BCCFDEA}"/>
  <bookViews>
    <workbookView xWindow="-120" yWindow="-120" windowWidth="29040" windowHeight="15720" tabRatio="888" firstSheet="6" activeTab="16" xr2:uid="{11DC62CA-62A9-4939-99A0-1FA42A0D02A2}"/>
  </bookViews>
  <sheets>
    <sheet name="README" sheetId="1" r:id="rId1"/>
    <sheet name="Executive Summary" sheetId="9" r:id="rId2"/>
    <sheet name="KPI Validation" sheetId="4" r:id="rId3"/>
    <sheet name="Data Quality Validation" sheetId="5" r:id="rId4"/>
    <sheet name="Device Risk Analysis" sheetId="7" r:id="rId5"/>
    <sheet name="Financial Analysis" sheetId="8" r:id="rId6"/>
    <sheet name="Pivot Backend" sheetId="6" r:id="rId7"/>
    <sheet name="EDA KPI Summary" sheetId="20" r:id="rId8"/>
    <sheet name="EDA Replacement Summary" sheetId="27" r:id="rId9"/>
    <sheet name="EDA Device Type " sheetId="21" r:id="rId10"/>
    <sheet name="EDA Manufacturer " sheetId="22" r:id="rId11"/>
    <sheet name="EDA Risk " sheetId="23" r:id="rId12"/>
    <sheet name="EDA Financial Category " sheetId="24" r:id="rId13"/>
    <sheet name="EDA Failure Type" sheetId="25" r:id="rId14"/>
    <sheet name="Device Data" sheetId="12" r:id="rId15"/>
    <sheet name="KPI Definition " sheetId="29" r:id="rId16"/>
    <sheet name="Financial Data" sheetId="11" r:id="rId17"/>
    <sheet name="kpi_measure_validation" sheetId="14" state="hidden" r:id="rId18"/>
    <sheet name="data_quality_checks_backend" sheetId="18" state="hidden" r:id="rId19"/>
  </sheets>
  <definedNames>
    <definedName name="_xlcn.WorksheetConnection_medical_device_failure_financial_validation_workbook.xlsxtbl_device1" hidden="1">tbl_device[]</definedName>
    <definedName name="_xlcn.WorksheetConnection_medical_device_failure_financial_validation_workbook.xlsxtbl_financial1" hidden="1">tbl_financial[]</definedName>
    <definedName name="_xlcn.WorksheetConnection_medical_device_failure_financial_validation_workbook.xlsxtbl_kpi_measure_powerbi__validation1" hidden="1">tbl_kpi_measure_powerbi__validation[]</definedName>
    <definedName name="ExternalData_1" localSheetId="18" hidden="1">data_quality_checks_backend!$A$1:$G$2</definedName>
    <definedName name="ExternalData_1" localSheetId="14" hidden="1">'Device Data'!$A$5:$AB$4154</definedName>
    <definedName name="ExternalData_1" localSheetId="9" hidden="1">'EDA Device Type '!$A$5:$I$11</definedName>
    <definedName name="ExternalData_1" localSheetId="13" hidden="1">'EDA Failure Type'!$A$5:$E$12</definedName>
    <definedName name="ExternalData_1" localSheetId="12" hidden="1">'EDA Financial Category '!$A$5:$F$8</definedName>
    <definedName name="ExternalData_1" localSheetId="7" hidden="1">'EDA KPI Summary'!$A$4:$B$14</definedName>
    <definedName name="ExternalData_1" localSheetId="10" hidden="1">'EDA Manufacturer '!$A$5:$H$11</definedName>
    <definedName name="ExternalData_1" localSheetId="8" hidden="1">'EDA Replacement Summary'!$A$5:$F$7</definedName>
    <definedName name="ExternalData_1" localSheetId="11" hidden="1">'EDA Risk '!$A$5:$F$8</definedName>
    <definedName name="ExternalData_1" localSheetId="16" hidden="1">'Financial Data'!$A$5:$J$505</definedName>
    <definedName name="ExternalData_1" localSheetId="15" hidden="1">'KPI Definition '!$A$6:$E$16</definedName>
    <definedName name="ExternalData_1" localSheetId="17" hidden="1">kpi_measure_validation!$A$1:$K$2</definedName>
    <definedName name="Slicer_corrected_expense_category">#N/A</definedName>
    <definedName name="Slicer_device_type">#N/A</definedName>
    <definedName name="Slicer_maintenance_severity">#N/A</definedName>
    <definedName name="Slicer_manufacturer">#N/A</definedName>
    <definedName name="Slicer_operational_risk_level">#N/A</definedName>
    <definedName name="Slicer_replacement_review_flag">#N/A</definedName>
  </definedNames>
  <calcPr calcId="191029" concurrentCalc="0"/>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 cacheId="14" r:id="rId34"/>
  </pivotCaches>
  <extLst>
    <ext xmlns:x14="http://schemas.microsoft.com/office/spreadsheetml/2009/9/main" uri="{876F7934-8845-4945-9796-88D515C7AA90}">
      <x14:pivotCaches>
        <pivotCache cacheId="15" r:id="rId35"/>
        <pivotCache cacheId="16"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kpi_measure_powerbi__validation" name="tbl_kpi_measure_powerbi__validation" connection="WorksheetConnection_medical_device_failure_financial_validation_workbook.xlsx!tbl_kpi_measure_powerbi__validation"/>
          <x15:modelTable id="tbl_financial" name="tbl_financial" connection="WorksheetConnection_medical_device_failure_financial_validation_workbook.xlsx!tbl_financial"/>
          <x15:modelTable id="tbl_device" name="tbl_device" connection="WorksheetConnection_medical_device_failure_financial_validation_workbook.xlsx!tbl_devi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4" i="9" l="1" a="1"/>
  <c r="N4" i="9"/>
  <c r="L4" i="9" a="1"/>
  <c r="L4" i="9"/>
  <c r="J4" i="9"/>
  <c r="H4" i="9"/>
  <c r="F4" i="9" a="1"/>
  <c r="F4" i="9"/>
  <c r="D4" i="9"/>
  <c r="B4" i="9"/>
  <c r="C11" i="5" a="1"/>
  <c r="C11" i="5"/>
  <c r="C10" i="5" a="1"/>
  <c r="C10" i="5"/>
  <c r="C9" i="5" a="1"/>
  <c r="C9" i="5"/>
  <c r="C8" i="5" a="1"/>
  <c r="C8" i="5"/>
  <c r="C7" i="5" a="1"/>
  <c r="C7" i="5"/>
  <c r="C6" i="5" a="1"/>
  <c r="C6" i="5"/>
  <c r="C12" i="5"/>
  <c r="B12" i="5"/>
  <c r="D12" i="5"/>
  <c r="C5" i="5" a="1"/>
  <c r="C5" i="5"/>
  <c r="B11" i="5"/>
  <c r="B10" i="5"/>
  <c r="B9" i="5"/>
  <c r="B8" i="5"/>
  <c r="B7" i="5"/>
  <c r="B6" i="5"/>
  <c r="D6" i="5"/>
  <c r="B5" i="5"/>
  <c r="C13" i="4" a="1"/>
  <c r="C13" i="4"/>
  <c r="C14" i="4" a="1"/>
  <c r="C14" i="4"/>
  <c r="C10" i="4" a="1"/>
  <c r="C10" i="4"/>
  <c r="C9" i="4" a="1"/>
  <c r="C9" i="4"/>
  <c r="C11" i="4" a="1"/>
  <c r="C11" i="4"/>
  <c r="C12" i="4" a="1"/>
  <c r="C12" i="4"/>
  <c r="C8" i="4" a="1"/>
  <c r="C8" i="4"/>
  <c r="C7" i="4" a="1"/>
  <c r="C7" i="4"/>
  <c r="C6" i="4" a="1"/>
  <c r="C6" i="4"/>
  <c r="C5" i="4" a="1"/>
  <c r="C5" i="4"/>
  <c r="B13" i="4"/>
  <c r="B14" i="4"/>
  <c r="B10" i="4"/>
  <c r="B9" i="4"/>
  <c r="B11" i="4"/>
  <c r="B12" i="4"/>
  <c r="B8" i="4"/>
  <c r="B7" i="4"/>
  <c r="B6" i="4"/>
  <c r="B5" i="4"/>
  <c r="D5" i="5"/>
  <c r="D10" i="5"/>
  <c r="D8" i="5"/>
  <c r="D11" i="5"/>
  <c r="D9" i="5"/>
  <c r="D7" i="5"/>
  <c r="D5" i="4"/>
  <c r="D6" i="4"/>
  <c r="D7" i="4"/>
  <c r="D8" i="4"/>
  <c r="D9" i="4"/>
  <c r="D10" i="4"/>
  <c r="D11" i="4"/>
  <c r="D12" i="4"/>
  <c r="D13" i="4"/>
  <c r="D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B2DE73-0E82-4C35-8628-FD342ED42A9C}" keepAlive="1" name="Query - data_quality_checks" description="Connection to the 'data_quality_checks' query in the workbook." type="5" refreshedVersion="8" background="1" saveData="1">
    <dbPr connection="Provider=Microsoft.Mashup.OleDb.1;Data Source=$Workbook$;Location=data_quality_checks;Extended Properties=&quot;&quot;" command="SELECT * FROM [data_quality_checks]"/>
  </connection>
  <connection id="2" xr16:uid="{158F5288-8777-45CF-88D0-3DD15040642A}" keepAlive="1" name="Query - eda_device_type_summary" description="Connection to the 'eda_device_type_summary' query in the workbook." type="5" refreshedVersion="8" background="1" saveData="1">
    <dbPr connection="Provider=Microsoft.Mashup.OleDb.1;Data Source=$Workbook$;Location=eda_device_type_summary;Extended Properties=&quot;&quot;" command="SELECT * FROM [eda_device_type_summary]"/>
  </connection>
  <connection id="3" xr16:uid="{A5B18D8C-DDF1-4D4D-8FB7-5B7C9C393A7D}" keepAlive="1" name="Query - eda_failure_type_summary" description="Connection to the 'eda_failure_type_summary' query in the workbook." type="5" refreshedVersion="8" background="1" saveData="1">
    <dbPr connection="Provider=Microsoft.Mashup.OleDb.1;Data Source=$Workbook$;Location=eda_failure_type_summary;Extended Properties=&quot;&quot;" command="SELECT * FROM [eda_failure_type_summary]"/>
  </connection>
  <connection id="4" xr16:uid="{0DA6E096-65C3-4029-BDF7-8D8DB27950ED}" keepAlive="1" name="Query - eda_financial_category_summary" description="Connection to the 'eda_financial_category_summary' query in the workbook." type="5" refreshedVersion="8" background="1" saveData="1">
    <dbPr connection="Provider=Microsoft.Mashup.OleDb.1;Data Source=$Workbook$;Location=eda_financial_category_summary;Extended Properties=&quot;&quot;" command="SELECT * FROM [eda_financial_category_summary]"/>
  </connection>
  <connection id="5" xr16:uid="{EAC17785-05F9-4A81-B4C1-E6F4436F7350}" keepAlive="1" name="Query - eda_kpi_summary" description="Connection to the 'eda_kpi_summary' query in the workbook." type="5" refreshedVersion="8" background="1" saveData="1">
    <dbPr connection="Provider=Microsoft.Mashup.OleDb.1;Data Source=$Workbook$;Location=eda_kpi_summary;Extended Properties=&quot;&quot;" command="SELECT * FROM [eda_kpi_summary]"/>
  </connection>
  <connection id="6" xr16:uid="{E5DB6429-80F9-46F6-AEED-A5F71438DC09}" keepAlive="1" name="Query - eda_manufacturer_summary" description="Connection to the 'eda_manufacturer_summary' query in the workbook." type="5" refreshedVersion="8" background="1" saveData="1">
    <dbPr connection="Provider=Microsoft.Mashup.OleDb.1;Data Source=$Workbook$;Location=eda_manufacturer_summary;Extended Properties=&quot;&quot;" command="SELECT * FROM [eda_manufacturer_summary]"/>
  </connection>
  <connection id="7" xr16:uid="{B2D20560-C778-407E-9CD8-8FCEF88D5F6B}" keepAlive="1" name="Query - eda_replacement_summary" description="Connection to the 'eda_replacement_summary' query in the workbook." type="5" refreshedVersion="8" background="1" saveData="1">
    <dbPr connection="Provider=Microsoft.Mashup.OleDb.1;Data Source=$Workbook$;Location=eda_replacement_summary;Extended Properties=&quot;&quot;" command="SELECT * FROM [eda_replacement_summary]"/>
  </connection>
  <connection id="8" xr16:uid="{4157295E-4060-4BBA-856A-07F88414CD81}" keepAlive="1" name="Query - eda_risk_summary" description="Connection to the 'eda_risk_summary' query in the workbook." type="5" refreshedVersion="8" background="1" saveData="1">
    <dbPr connection="Provider=Microsoft.Mashup.OleDb.1;Data Source=$Workbook$;Location=eda_risk_summary;Extended Properties=&quot;&quot;" command="SELECT * FROM [eda_risk_summary]"/>
  </connection>
  <connection id="9" xr16:uid="{126BBCF0-3336-410E-9C84-DE7E25D0CA19}" keepAlive="1" name="Query - financial_data_cleaned" description="Connection to the 'financial_data_cleaned' query in the workbook." type="5" refreshedVersion="8" background="1" saveData="1">
    <dbPr connection="Provider=Microsoft.Mashup.OleDb.1;Data Source=$Workbook$;Location=financial_data_cleaned;Extended Properties=&quot;&quot;" command="SELECT * FROM [financial_data_cleaned]"/>
  </connection>
  <connection id="10" xr16:uid="{293D2C33-1548-4978-B790-3D6ABF09579A}" keepAlive="1" name="Query - kpi_definition_table" description="Connection to the 'kpi_definition_table' query in the workbook." type="5" refreshedVersion="8" background="1" saveData="1">
    <dbPr connection="Provider=Microsoft.Mashup.OleDb.1;Data Source=$Workbook$;Location=kpi_definition_table;Extended Properties=&quot;&quot;" command="SELECT * FROM [kpi_definition_table]"/>
  </connection>
  <connection id="11" xr16:uid="{84CABF36-15BA-4CCA-BFE5-02359AC7FF92}" keepAlive="1" name="Query - kpi_measure_validation" description="Connection to the 'kpi_measure_validation' query in the workbook." type="5" refreshedVersion="8" background="1" saveData="1">
    <dbPr connection="Provider=Microsoft.Mashup.OleDb.1;Data Source=$Workbook$;Location=kpi_measure_validation;Extended Properties=&quot;&quot;" command="SELECT * FROM [kpi_measure_validation]"/>
  </connection>
  <connection id="12" xr16:uid="{5143C3EC-4137-4AAA-A3B2-EBF7760E6A89}" keepAlive="1" name="Query - medical_device_failure_cleaned" description="Connection to the 'medical_device_failure_cleaned' query in the workbook." type="5" refreshedVersion="8" background="1" saveData="1">
    <dbPr connection="Provider=Microsoft.Mashup.OleDb.1;Data Source=$Workbook$;Location=medical_device_failure_cleaned;Extended Properties=&quot;&quot;" command="SELECT * FROM [medical_device_failure_cleaned]"/>
  </connection>
  <connection id="13" xr16:uid="{0D6295D9-87C9-4C04-B29A-726EA2075F9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57D6008F-C371-4E21-863C-2DE52001813E}" name="WorksheetConnection_medical_device_failure_financial_validation_workbook.xlsx!tbl_device" type="102" refreshedVersion="8" minRefreshableVersion="5">
    <extLst>
      <ext xmlns:x15="http://schemas.microsoft.com/office/spreadsheetml/2010/11/main" uri="{DE250136-89BD-433C-8126-D09CA5730AF9}">
        <x15:connection id="tbl_device" autoDelete="1">
          <x15:rangePr sourceName="_xlcn.WorksheetConnection_medical_device_failure_financial_validation_workbook.xlsxtbl_device1"/>
        </x15:connection>
      </ext>
    </extLst>
  </connection>
  <connection id="15" xr16:uid="{9EB27D6A-397D-4B7E-AA39-8F0DB4C7C06F}" name="WorksheetConnection_medical_device_failure_financial_validation_workbook.xlsx!tbl_financial" type="102" refreshedVersion="8" minRefreshableVersion="5">
    <extLst>
      <ext xmlns:x15="http://schemas.microsoft.com/office/spreadsheetml/2010/11/main" uri="{DE250136-89BD-433C-8126-D09CA5730AF9}">
        <x15:connection id="tbl_financial">
          <x15:rangePr sourceName="_xlcn.WorksheetConnection_medical_device_failure_financial_validation_workbook.xlsxtbl_financial1"/>
        </x15:connection>
      </ext>
    </extLst>
  </connection>
  <connection id="16" xr16:uid="{307E8077-9F5D-4527-A4E0-82728F4D5847}" name="WorksheetConnection_medical_device_failure_financial_validation_workbook.xlsx!tbl_kpi_measure_powerbi__validation" type="102" refreshedVersion="8" minRefreshableVersion="5">
    <extLst>
      <ext xmlns:x15="http://schemas.microsoft.com/office/spreadsheetml/2010/11/main" uri="{DE250136-89BD-433C-8126-D09CA5730AF9}">
        <x15:connection id="tbl_kpi_measure_powerbi__validation">
          <x15:rangePr sourceName="_xlcn.WorksheetConnection_medical_device_failure_financial_validation_workbook.xlsxtbl_kpi_measure_powerbi__validation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<sst xmlns="http://schemas.openxmlformats.org/spreadsheetml/2006/main" count="65220" uniqueCount="7814">
  <si>
    <t>date</t>
  </si>
  <si>
    <t>expense_year</t>
  </si>
  <si>
    <t>expense_month</t>
  </si>
  <si>
    <t>expense_month_name</t>
  </si>
  <si>
    <t>expense_month_year</t>
  </si>
  <si>
    <t>expense_category</t>
  </si>
  <si>
    <t>corrected_expense_category</t>
  </si>
  <si>
    <t>expense_category_validation_flag</t>
  </si>
  <si>
    <t>amount</t>
  </si>
  <si>
    <t>description</t>
  </si>
  <si>
    <t>October</t>
  </si>
  <si>
    <t>Staffing</t>
  </si>
  <si>
    <t>Supplies</t>
  </si>
  <si>
    <t>Corrected</t>
  </si>
  <si>
    <t>Surgical masks</t>
  </si>
  <si>
    <t>Matched</t>
  </si>
  <si>
    <t>Equipment</t>
  </si>
  <si>
    <t>Ventilators</t>
  </si>
  <si>
    <t>Surgeons' salaries</t>
  </si>
  <si>
    <t>November</t>
  </si>
  <si>
    <t>December</t>
  </si>
  <si>
    <t>January</t>
  </si>
  <si>
    <t>February</t>
  </si>
  <si>
    <t>March</t>
  </si>
  <si>
    <t>April</t>
  </si>
  <si>
    <t>May</t>
  </si>
  <si>
    <t>June</t>
  </si>
  <si>
    <t>July</t>
  </si>
  <si>
    <t>August</t>
  </si>
  <si>
    <t>September</t>
  </si>
  <si>
    <t>device_id</t>
  </si>
  <si>
    <t>device_type</t>
  </si>
  <si>
    <t>purchase_date</t>
  </si>
  <si>
    <t>purchase_year</t>
  </si>
  <si>
    <t>purchase_month</t>
  </si>
  <si>
    <t>purchase_month_name</t>
  </si>
  <si>
    <t>age</t>
  </si>
  <si>
    <t>expected_age</t>
  </si>
  <si>
    <t>age_validation_flag</t>
  </si>
  <si>
    <t>device_age_band</t>
  </si>
  <si>
    <t>manufacturer</t>
  </si>
  <si>
    <t>model</t>
  </si>
  <si>
    <t>country</t>
  </si>
  <si>
    <t>maintenance_cost_original</t>
  </si>
  <si>
    <t>maintenance_cost</t>
  </si>
  <si>
    <t>maintenance_cost_quality_flag</t>
  </si>
  <si>
    <t>downtime_hours</t>
  </si>
  <si>
    <t>maintenance_frequency</t>
  </si>
  <si>
    <t>failure_event_count</t>
  </si>
  <si>
    <t>failure_flag</t>
  </si>
  <si>
    <t>failure_status</t>
  </si>
  <si>
    <t>maintenance_class</t>
  </si>
  <si>
    <t>maintenance_severity</t>
  </si>
  <si>
    <t>maintenance_report</t>
  </si>
  <si>
    <t>failure_type</t>
  </si>
  <si>
    <t>risk_score</t>
  </si>
  <si>
    <t>operational_risk_level</t>
  </si>
  <si>
    <t>replacement_review_flag</t>
  </si>
  <si>
    <t>MD03449</t>
  </si>
  <si>
    <t>Defibrillator</t>
  </si>
  <si>
    <t>7-9 Years</t>
  </si>
  <si>
    <t>CardioSync</t>
  </si>
  <si>
    <t>Model-100</t>
  </si>
  <si>
    <t>France</t>
  </si>
  <si>
    <t>Valid</t>
  </si>
  <si>
    <t>No Failure Reported</t>
  </si>
  <si>
    <t>Low</t>
  </si>
  <si>
    <t>Component component upgrade after detecting overheating; functionality restored. log cleaned low priority fault</t>
  </si>
  <si>
    <t>Overheating</t>
  </si>
  <si>
    <t>Monitor</t>
  </si>
  <si>
    <t>MD02024</t>
  </si>
  <si>
    <t>Infusion Pump</t>
  </si>
  <si>
    <t>4-6 Years</t>
  </si>
  <si>
    <t>MedEquip</t>
  </si>
  <si>
    <t>Model-650</t>
  </si>
  <si>
    <t>Italy</t>
  </si>
  <si>
    <t>Failure Reported</t>
  </si>
  <si>
    <t>Medium</t>
  </si>
  <si>
    <t>battery wear caused operational delay; replacement initiated. driver update device required inspection</t>
  </si>
  <si>
    <t>Battery Issue</t>
  </si>
  <si>
    <t>MD04239</t>
  </si>
  <si>
    <t>MRI Scanner</t>
  </si>
  <si>
    <t>0-3 Years</t>
  </si>
  <si>
    <t>ImagingTech</t>
  </si>
  <si>
    <t>High</t>
  </si>
  <si>
    <t>data lag caused operational delay; component upgrade initiated. data loss emergency shutdown</t>
  </si>
  <si>
    <t>General Maintenance</t>
  </si>
  <si>
    <t>MD00153</t>
  </si>
  <si>
    <t>RescueTech</t>
  </si>
  <si>
    <t>Model-450</t>
  </si>
  <si>
    <t>UK</t>
  </si>
  <si>
    <t>Routine check completed; battery wear observed during diagnostics. sensor replaced emergency shutdown</t>
  </si>
  <si>
    <t>MD03743</t>
  </si>
  <si>
    <t>Canada</t>
  </si>
  <si>
    <t>Component inspection after detecting voltage spike; functionality restored. driver update moderate delay</t>
  </si>
  <si>
    <t>Electerical Issue</t>
  </si>
  <si>
    <t>MD01925</t>
  </si>
  <si>
    <t>X-Ray Machine</t>
  </si>
  <si>
    <t>Model-250</t>
  </si>
  <si>
    <t>software crash caused operational delay; software patch initiated. reviewed logs performance warning</t>
  </si>
  <si>
    <t>Software/Data Issue</t>
  </si>
  <si>
    <t>MD05194</t>
  </si>
  <si>
    <t>10+Years</t>
  </si>
  <si>
    <t>Model-600</t>
  </si>
  <si>
    <t>Japan</t>
  </si>
  <si>
    <t>Component recalibration after detecting overheating; functionality restored. component issue device required inspection</t>
  </si>
  <si>
    <t>MD05160</t>
  </si>
  <si>
    <t>Component replacement after detecting voltage spike; functionality restored. data loss system crash</t>
  </si>
  <si>
    <t>Review for Replacement</t>
  </si>
  <si>
    <t>MD02451</t>
  </si>
  <si>
    <t>Model-550</t>
  </si>
  <si>
    <t>Routine check completed; battery wear observed during diagnostics. log cleaned log file cleared</t>
  </si>
  <si>
    <t>MD01761</t>
  </si>
  <si>
    <t>Model-150</t>
  </si>
  <si>
    <t>Component firmware update after detecting voltage spike; functionality restored. critical failure urgent inspection needed</t>
  </si>
  <si>
    <t>MD04960</t>
  </si>
  <si>
    <t>Model-200</t>
  </si>
  <si>
    <t>Negative Cost Corrected</t>
  </si>
  <si>
    <t>Component recalibration after detecting software crash; functionality restored. sensor replaced critical failure</t>
  </si>
  <si>
    <t>Sensor Issue</t>
  </si>
  <si>
    <t>MD05200</t>
  </si>
  <si>
    <t>PET Scanner</t>
  </si>
  <si>
    <t>Component software patch after detecting data lag; functionality restored. critical failure critical failure</t>
  </si>
  <si>
    <t>MD01507</t>
  </si>
  <si>
    <t>UltraMed</t>
  </si>
  <si>
    <t>Model-500</t>
  </si>
  <si>
    <t>sensor misalignment caused operational delay; recalibration initiated. critical failure system crash</t>
  </si>
  <si>
    <t>MD00528</t>
  </si>
  <si>
    <t>Model-350</t>
  </si>
  <si>
    <t>Routine check completed; software crash observed during diagnostics. sensor replaced system crash</t>
  </si>
  <si>
    <t>MD00791</t>
  </si>
  <si>
    <t>Routine check completed; battery wear observed during diagnostics. quick fix stable condition</t>
  </si>
  <si>
    <t>MD01215</t>
  </si>
  <si>
    <t>ScanPro</t>
  </si>
  <si>
    <t>voltage spike caused operational delay; inspection initiated. quick fix low priority fault</t>
  </si>
  <si>
    <t>MD04973</t>
  </si>
  <si>
    <t>circuit failure caused operational delay; firmware update initiated. log cleaned temporary glitch</t>
  </si>
  <si>
    <t>MD03055</t>
  </si>
  <si>
    <t>Routine check completed; sensor misalignment observed during diagnostics. critical failure urgent inspection needed</t>
  </si>
  <si>
    <t>MD04970</t>
  </si>
  <si>
    <t>CT Scanner</t>
  </si>
  <si>
    <t>Component recalibration after detecting overheating; functionality restored. software reset quick fix</t>
  </si>
  <si>
    <t>MD00875</t>
  </si>
  <si>
    <t>System performance degraded due to abnormal sound; mitigation via system reset. log cleaned temporary glitch</t>
  </si>
  <si>
    <t>Mechanical Issue</t>
  </si>
  <si>
    <t>MD01103</t>
  </si>
  <si>
    <t>software crash caused operational delay; software patch initiated. sensor replaced hardware fault</t>
  </si>
  <si>
    <t>MD01087</t>
  </si>
  <si>
    <t>Routine check completed; abnormal sound observed during diagnostics. minor issue low priority fault</t>
  </si>
  <si>
    <t>MD02218</t>
  </si>
  <si>
    <t>System performance degraded due to software crash; mitigation via replacement. software reset log file cleared</t>
  </si>
  <si>
    <t>MD02470</t>
  </si>
  <si>
    <t>USA</t>
  </si>
  <si>
    <t>voltage spike caused operational delay; inspection initiated. minor issue stable condition</t>
  </si>
  <si>
    <t>MD01526</t>
  </si>
  <si>
    <t>System performance degraded due to voltage spike; mitigation via system reset. quick fix log file cleared</t>
  </si>
  <si>
    <t>MD02916</t>
  </si>
  <si>
    <t>Model-400</t>
  </si>
  <si>
    <t>Routine check completed; software crash observed during diagnostics. software reset system check passed</t>
  </si>
  <si>
    <t>MD03720</t>
  </si>
  <si>
    <t>Routine check completed; abnormal sound observed during diagnostics. log cleaned minor issue</t>
  </si>
  <si>
    <t>MD02925</t>
  </si>
  <si>
    <t>Routine check completed; sensor misalignment observed during diagnostics. component issue component review</t>
  </si>
  <si>
    <t>MD03388</t>
  </si>
  <si>
    <t>Routine check completed; battery wear observed during diagnostics. component issue non-critical warning</t>
  </si>
  <si>
    <t>MD05481</t>
  </si>
  <si>
    <t>overheating caused operational delay; replacement initiated. quick fix stable condition</t>
  </si>
  <si>
    <t>MD04893</t>
  </si>
  <si>
    <t>Routine check completed; sensor misalignment observed during diagnostics. reboot failed urgent inspection needed</t>
  </si>
  <si>
    <t>MD00760</t>
  </si>
  <si>
    <t>sensor misalignment caused operational delay; replacement initiated. sensor replaced sensor replacement</t>
  </si>
  <si>
    <t>MD02822</t>
  </si>
  <si>
    <t>Component inspection after detecting circuit failure; functionality restored. reviewed logs non-critical warning</t>
  </si>
  <si>
    <t>MD01974</t>
  </si>
  <si>
    <t>overheating caused operational delay; software patch initiated. sensor replaced critical failure</t>
  </si>
  <si>
    <t>MD01251</t>
  </si>
  <si>
    <t>Routine check completed; circuit failure observed during diagnostics. driver update average severity report</t>
  </si>
  <si>
    <t>MD01934</t>
  </si>
  <si>
    <t>Routine check completed; abnormal sound observed during diagnostics. critical failure system crash</t>
  </si>
  <si>
    <t>MD03664</t>
  </si>
  <si>
    <t>System performance degraded due to software crash; mitigation via software patch. critical failure sensor replacement</t>
  </si>
  <si>
    <t>MD03879</t>
  </si>
  <si>
    <t>battery wear caused operational delay; system reset initiated. component issue moderate delay</t>
  </si>
  <si>
    <t>MD00866</t>
  </si>
  <si>
    <t>software crash caused operational delay; component upgrade initiated. software reset low priority fault</t>
  </si>
  <si>
    <t>MD01491</t>
  </si>
  <si>
    <t>System performance degraded due to abnormal sound; mitigation via firmware update. minor issue log file cleared</t>
  </si>
  <si>
    <t>MD00480</t>
  </si>
  <si>
    <t>System performance degraded due to voltage spike; mitigation via firmware update. minor issue minor issue</t>
  </si>
  <si>
    <t>MD03741</t>
  </si>
  <si>
    <t>data lag caused operational delay; replacement initiated. component issue driver update applied</t>
  </si>
  <si>
    <t>MD04270</t>
  </si>
  <si>
    <t>Routine check completed; sensor misalignment observed during diagnostics. moderate delay performance warning</t>
  </si>
  <si>
    <t>MD05305</t>
  </si>
  <si>
    <t>Component replacement after detecting battery wear; functionality restored. driver update performance warning</t>
  </si>
  <si>
    <t>MD04554</t>
  </si>
  <si>
    <t>battery wear caused operational delay; recalibration initiated. critical failure critical failure</t>
  </si>
  <si>
    <t>MD00430</t>
  </si>
  <si>
    <t>battery wear caused operational delay; firmware update initiated. software reset log file cleared</t>
  </si>
  <si>
    <t>MD01156</t>
  </si>
  <si>
    <t>Component replacement after detecting voltage spike; functionality restored. minor issue temporary glitch</t>
  </si>
  <si>
    <t>MD03378</t>
  </si>
  <si>
    <t>Model-300</t>
  </si>
  <si>
    <t>MD05233</t>
  </si>
  <si>
    <t>System performance degraded due to data lag; mitigation via system reset. software reset low priority fault</t>
  </si>
  <si>
    <t>MD01496</t>
  </si>
  <si>
    <t>System performance degraded due to voltage spike; mitigation via replacement. reboot failed critical malfunction</t>
  </si>
  <si>
    <t>MD03382</t>
  </si>
  <si>
    <t>Component firmware update after detecting sensor misalignment; functionality restored. quick fix log file cleared</t>
  </si>
  <si>
    <t>MD02276</t>
  </si>
  <si>
    <t>voltage spike caused operational delay; software patch initiated. log cleaned log file cleared</t>
  </si>
  <si>
    <t>MD04343</t>
  </si>
  <si>
    <t>System performance degraded due to circuit failure; mitigation via software patch. log cleaned stable condition</t>
  </si>
  <si>
    <t>MD00138</t>
  </si>
  <si>
    <t>System performance degraded due to battery wear; mitigation via system reset. quick fix low priority fault</t>
  </si>
  <si>
    <t>MD05344</t>
  </si>
  <si>
    <t>Routine check completed; overheating observed during diagnostics. moderate delay average severity report</t>
  </si>
  <si>
    <t>MD03351</t>
  </si>
  <si>
    <t>System performance degraded due to circuit failure; mitigation via inspection. critical failure hardware fault</t>
  </si>
  <si>
    <t>MD05448</t>
  </si>
  <si>
    <t>sensor misalignment caused operational delay; component upgrade initiated. software reset system check passed</t>
  </si>
  <si>
    <t>MD04171</t>
  </si>
  <si>
    <t>Routine check completed; circuit failure observed during diagnostics. minor issue stable condition</t>
  </si>
  <si>
    <t>MD01107</t>
  </si>
  <si>
    <t>Component software patch after detecting abnormal sound; functionality restored. software reset stable condition</t>
  </si>
  <si>
    <t>MD03601</t>
  </si>
  <si>
    <t>software crash caused operational delay; component upgrade initiated. reviewed logs performance warning</t>
  </si>
  <si>
    <t>MD03042</t>
  </si>
  <si>
    <t>Component replacement after detecting abnormal sound; functionality restored. sensor replaced urgent inspection needed</t>
  </si>
  <si>
    <t>MD05197</t>
  </si>
  <si>
    <t>software crash caused operational delay; recalibration initiated. moderate delay average severity report</t>
  </si>
  <si>
    <t>MD04276</t>
  </si>
  <si>
    <t>System performance degraded due to software crash; mitigation via inspection. quick fix quick fix</t>
  </si>
  <si>
    <t>MD04582</t>
  </si>
  <si>
    <t>Routine check completed; overheating observed during diagnostics. reviewed logs non-critical warning</t>
  </si>
  <si>
    <t>MD00183</t>
  </si>
  <si>
    <t>Component component upgrade after detecting overheating; functionality restored. data loss critical failure</t>
  </si>
  <si>
    <t>MD01874</t>
  </si>
  <si>
    <t>Component software patch after detecting overheating; functionality restored. reviewed logs component review</t>
  </si>
  <si>
    <t>MD02291</t>
  </si>
  <si>
    <t>Routine check completed; battery wear observed during diagnostics. reboot failed sensor replacement</t>
  </si>
  <si>
    <t>MD01473</t>
  </si>
  <si>
    <t>System performance degraded due to sensor misalignment; mitigation via system reset. data loss emergency shutdown</t>
  </si>
  <si>
    <t>MD04436</t>
  </si>
  <si>
    <t>Component replacement after detecting overheating; functionality restored. data loss system crash</t>
  </si>
  <si>
    <t>MD02029</t>
  </si>
  <si>
    <t>abnormal sound caused operational delay; inspection initiated. reboot failed high priority failure</t>
  </si>
  <si>
    <t>MD01834</t>
  </si>
  <si>
    <t>System performance degraded due to software crash; mitigation via recalibration. driver update driver update applied</t>
  </si>
  <si>
    <t>MD01890</t>
  </si>
  <si>
    <t>sensor misalignment caused operational delay; system reset initiated. reviewed logs non-critical warning</t>
  </si>
  <si>
    <t>MD00766</t>
  </si>
  <si>
    <t>Routine check completed; abnormal sound observed during diagnostics. driver update performance warning</t>
  </si>
  <si>
    <t>MD00060</t>
  </si>
  <si>
    <t>sensor misalignment caused operational delay; system reset initiated. reviewed logs moderate delay</t>
  </si>
  <si>
    <t>MD04497</t>
  </si>
  <si>
    <t>System performance degraded due to sensor misalignment; mitigation via firmware update. log cleaned temporary glitch</t>
  </si>
  <si>
    <t>MD00218</t>
  </si>
  <si>
    <t>Routine check completed; sensor misalignment observed during diagnostics. moderate delay device required inspection</t>
  </si>
  <si>
    <t>MD00605</t>
  </si>
  <si>
    <t>Routine check completed; software crash observed during diagnostics. data loss critical failure</t>
  </si>
  <si>
    <t>MD03054</t>
  </si>
  <si>
    <t>System performance degraded due to voltage spike; mitigation via firmware update. component issue moderate delay</t>
  </si>
  <si>
    <t>MD02772</t>
  </si>
  <si>
    <t>Routine check completed; abnormal sound observed during diagnostics. reboot failed emergency shutdown</t>
  </si>
  <si>
    <t>MD00245</t>
  </si>
  <si>
    <t>System performance degraded due to overheating; mitigation via inspection. data loss critical malfunction</t>
  </si>
  <si>
    <t>MD04295</t>
  </si>
  <si>
    <t>Routine check completed; abnormal sound observed during diagnostics. moderate delay moderate delay</t>
  </si>
  <si>
    <t>MD01690</t>
  </si>
  <si>
    <t>Routine check completed; voltage spike observed during diagnostics. minor issue system check passed</t>
  </si>
  <si>
    <t>MD01338</t>
  </si>
  <si>
    <t>Routine check completed; software crash observed during diagnostics. quick fix quick fix</t>
  </si>
  <si>
    <t>MD01833</t>
  </si>
  <si>
    <t>Component system reset after detecting abnormal sound; functionality restored. driver update average severity report</t>
  </si>
  <si>
    <t>MD00178</t>
  </si>
  <si>
    <t>circuit failure caused operational delay; firmware update initiated. software reset log file cleared</t>
  </si>
  <si>
    <t>MD04233</t>
  </si>
  <si>
    <t>circuit failure caused operational delay; inspection initiated. driver update moderate delay</t>
  </si>
  <si>
    <t>MD00287</t>
  </si>
  <si>
    <t>System performance degraded due to sensor misalignment; mitigation via software patch. component issue device required inspection</t>
  </si>
  <si>
    <t>MD03920</t>
  </si>
  <si>
    <t>System performance degraded due to data lag; mitigation via recalibration. log cleaned minor issue</t>
  </si>
  <si>
    <t>MD01400</t>
  </si>
  <si>
    <t>sensor misalignment caused operational delay; inspection initiated. log cleaned stable condition</t>
  </si>
  <si>
    <t>MD04874</t>
  </si>
  <si>
    <t>Routine check completed; circuit failure observed during diagnostics. quick fix routine reset</t>
  </si>
  <si>
    <t>MD00989</t>
  </si>
  <si>
    <t>Routine check completed; voltage spike observed during diagnostics. log cleaned minor issue</t>
  </si>
  <si>
    <t>MD00234</t>
  </si>
  <si>
    <t>Component software patch after detecting software crash; functionality restored. minor issue log file cleared</t>
  </si>
  <si>
    <t>MD04692</t>
  </si>
  <si>
    <t>data lag caused operational delay; system reset initiated. minor issue system check passed</t>
  </si>
  <si>
    <t>MD00009</t>
  </si>
  <si>
    <t>Component recalibration after detecting voltage spike; functionality restored. driver update performance warning</t>
  </si>
  <si>
    <t>MD01952</t>
  </si>
  <si>
    <t>System performance degraded due to sensor misalignment; mitigation via inspection. minor issue stable condition</t>
  </si>
  <si>
    <t>MD01284</t>
  </si>
  <si>
    <t>Component component upgrade after detecting data lag; functionality restored. driver update driver update applied</t>
  </si>
  <si>
    <t>MD00450</t>
  </si>
  <si>
    <t>Routine check completed; abnormal sound observed during diagnostics. component issue non-critical warning</t>
  </si>
  <si>
    <t>MD00212</t>
  </si>
  <si>
    <t>Component firmware update after detecting battery wear; functionality restored. minor issue temporary glitch</t>
  </si>
  <si>
    <t>MD02377</t>
  </si>
  <si>
    <t>Routine check completed; voltage spike observed during diagnostics. component issue non-critical warning</t>
  </si>
  <si>
    <t>MD01684</t>
  </si>
  <si>
    <t>abnormal sound caused operational delay; component upgrade initiated. reboot failed urgent inspection needed</t>
  </si>
  <si>
    <t>MD02500</t>
  </si>
  <si>
    <t>Component system reset after detecting software crash; functionality restored. sensor replaced critical malfunction</t>
  </si>
  <si>
    <t>MD01565</t>
  </si>
  <si>
    <t>Component inspection after detecting battery wear; functionality restored. quick fix system check passed</t>
  </si>
  <si>
    <t>MD00214</t>
  </si>
  <si>
    <t>Component replacement after detecting circuit failure; functionality restored. driver update device required inspection</t>
  </si>
  <si>
    <t>MD03098</t>
  </si>
  <si>
    <t>Component firmware update after detecting data lag; functionality restored. critical failure critical failure</t>
  </si>
  <si>
    <t>MD03485</t>
  </si>
  <si>
    <t>System performance degraded due to data lag; mitigation via inspection. component issue moderate delay</t>
  </si>
  <si>
    <t>MD05346</t>
  </si>
  <si>
    <t>Component replacement after detecting circuit failure; functionality restored. moderate delay non-critical warning</t>
  </si>
  <si>
    <t>MD00106</t>
  </si>
  <si>
    <t>Component firmware update after detecting battery wear; functionality restored. software reset minor issue</t>
  </si>
  <si>
    <t>MD00651</t>
  </si>
  <si>
    <t>Component software patch after detecting battery wear; functionality restored. software reset quick fix</t>
  </si>
  <si>
    <t>MD02684</t>
  </si>
  <si>
    <t>Routine check completed; data lag observed during diagnostics. sensor replaced urgent inspection needed</t>
  </si>
  <si>
    <t>MD02193</t>
  </si>
  <si>
    <t>Component component upgrade after detecting software crash; functionality restored. moderate delay average severity report</t>
  </si>
  <si>
    <t>MD05383</t>
  </si>
  <si>
    <t>System performance degraded due to circuit failure; mitigation via component upgrade. reviewed logs device required inspection</t>
  </si>
  <si>
    <t>MD05499</t>
  </si>
  <si>
    <t>System performance degraded due to software crash; mitigation via inspection. quick fix routine reset</t>
  </si>
  <si>
    <t>MD03928</t>
  </si>
  <si>
    <t>battery wear caused operational delay; recalibration initiated. data loss emergency shutdown</t>
  </si>
  <si>
    <t>MD01342</t>
  </si>
  <si>
    <t>circuit failure caused operational delay; firmware update initiated. driver update performance warning</t>
  </si>
  <si>
    <t>MD00109</t>
  </si>
  <si>
    <t>abnormal sound caused operational delay; software patch initiated. driver update non-critical warning</t>
  </si>
  <si>
    <t>MD02055</t>
  </si>
  <si>
    <t>Component system reset after detecting circuit failure; functionality restored. data loss urgent inspection needed</t>
  </si>
  <si>
    <t>MD00260</t>
  </si>
  <si>
    <t>Routine check completed; software crash observed during diagnostics. component issue component review</t>
  </si>
  <si>
    <t>MD03467</t>
  </si>
  <si>
    <t>Routine check completed; data lag observed during diagnostics. critical failure hardware fault</t>
  </si>
  <si>
    <t>MD02710</t>
  </si>
  <si>
    <t>Component recalibration after detecting sensor misalignment; functionality restored. minor issue temporary glitch</t>
  </si>
  <si>
    <t>MD02236</t>
  </si>
  <si>
    <t>data lag caused operational delay; component upgrade initiated. log cleaned low priority fault</t>
  </si>
  <si>
    <t>MD02433</t>
  </si>
  <si>
    <t>voltage spike caused operational delay; replacement initiated. critical failure sensor replacement</t>
  </si>
  <si>
    <t>MD02458</t>
  </si>
  <si>
    <t>System performance degraded due to sensor misalignment; mitigation via inspection. data loss emergency shutdown</t>
  </si>
  <si>
    <t>MD02048</t>
  </si>
  <si>
    <t>System performance degraded due to battery wear; mitigation via software patch. software reset log file cleared</t>
  </si>
  <si>
    <t>MD04983</t>
  </si>
  <si>
    <t>data lag caused operational delay; replacement initiated. software reset quick fix</t>
  </si>
  <si>
    <t>MD03100</t>
  </si>
  <si>
    <t>System performance degraded due to voltage spike; mitigation via recalibration. component issue driver update applied</t>
  </si>
  <si>
    <t>MD01800</t>
  </si>
  <si>
    <t>Component software patch after detecting software crash; functionality restored. critical failure high priority failure</t>
  </si>
  <si>
    <t>MD01836</t>
  </si>
  <si>
    <t>System performance degraded due to sensor misalignment; mitigation via system reset. log cleaned minor issue</t>
  </si>
  <si>
    <t>MD01260</t>
  </si>
  <si>
    <t>Routine check completed; overheating observed during diagnostics. reviewed logs moderate delay</t>
  </si>
  <si>
    <t>MD02488</t>
  </si>
  <si>
    <t>Routine check completed; voltage spike observed during diagnostics. reviewed logs non-critical warning</t>
  </si>
  <si>
    <t>MD03540</t>
  </si>
  <si>
    <t>System performance degraded due to battery wear; mitigation via software patch. quick fix low priority fault</t>
  </si>
  <si>
    <t>MD03429</t>
  </si>
  <si>
    <t>software crash caused operational delay; replacement initiated. minor issue quick fix</t>
  </si>
  <si>
    <t>MD01611</t>
  </si>
  <si>
    <t>System performance degraded due to voltage spike; mitigation via firmware update. sensor replaced emergency shutdown</t>
  </si>
  <si>
    <t>MD04802</t>
  </si>
  <si>
    <t>Routine check completed; sensor misalignment observed during diagnostics. software reset log file cleared</t>
  </si>
  <si>
    <t>MD01682</t>
  </si>
  <si>
    <t>Component inspection after detecting sensor misalignment; functionality restored. reviewed logs performance warning</t>
  </si>
  <si>
    <t>MD03410</t>
  </si>
  <si>
    <t>Component firmware update after detecting voltage spike; functionality restored. minor issue minor issue</t>
  </si>
  <si>
    <t>MD02759</t>
  </si>
  <si>
    <t>Component component upgrade after detecting overheating; functionality restored. component issue driver update applied</t>
  </si>
  <si>
    <t>MD04596</t>
  </si>
  <si>
    <t>data lag caused operational delay; replacement initiated. log cleaned minor issue</t>
  </si>
  <si>
    <t>MD02786</t>
  </si>
  <si>
    <t>System performance degraded due to battery wear; mitigation via replacement. software reset low priority fault</t>
  </si>
  <si>
    <t>MD02353</t>
  </si>
  <si>
    <t>Component system reset after detecting abnormal sound; functionality restored. critical failure system crash</t>
  </si>
  <si>
    <t>MD05292</t>
  </si>
  <si>
    <t>voltage spike caused operational delay; system reset initiated. log cleaned low priority fault</t>
  </si>
  <si>
    <t>MD05098</t>
  </si>
  <si>
    <t>System performance degraded due to overheating; mitigation via firmware update. minor issue routine reset</t>
  </si>
  <si>
    <t>MD02641</t>
  </si>
  <si>
    <t>Routine check completed; software crash observed during diagnostics. moderate delay non-critical warning</t>
  </si>
  <si>
    <t>MD04826</t>
  </si>
  <si>
    <t>Component replacement after detecting data lag; functionality restored. reviewed logs device required inspection</t>
  </si>
  <si>
    <t>MD01960</t>
  </si>
  <si>
    <t>Routine check completed; abnormal sound observed during diagnostics. quick fix minor issue</t>
  </si>
  <si>
    <t>MD04998</t>
  </si>
  <si>
    <t>abnormal sound caused operational delay; system reset initiated. sensor replaced hardware fault</t>
  </si>
  <si>
    <t>MD04500</t>
  </si>
  <si>
    <t>Routine check completed; abnormal sound observed during diagnostics. sensor replaced critical malfunction</t>
  </si>
  <si>
    <t>MD04895</t>
  </si>
  <si>
    <t>overheating caused operational delay; component upgrade initiated. software reset log file cleared</t>
  </si>
  <si>
    <t>MD04659</t>
  </si>
  <si>
    <t>System performance degraded due to circuit failure; mitigation via firmware update. reviewed logs driver update applied</t>
  </si>
  <si>
    <t>MD02576</t>
  </si>
  <si>
    <t>Routine check completed; battery wear observed during diagnostics. driver update driver update applied</t>
  </si>
  <si>
    <t>MD04707</t>
  </si>
  <si>
    <t>abnormal sound caused operational delay; firmware update initiated. critical failure critical failure</t>
  </si>
  <si>
    <t>MD01060</t>
  </si>
  <si>
    <t>Routine check completed; software crash observed during diagnostics. sensor replaced sensor replacement</t>
  </si>
  <si>
    <t>MD02408</t>
  </si>
  <si>
    <t>Routine check completed; data lag observed during diagnostics. component issue average severity report</t>
  </si>
  <si>
    <t>MD01168</t>
  </si>
  <si>
    <t>voltage spike caused operational delay; inspection initiated. critical failure hardware fault</t>
  </si>
  <si>
    <t>MD04139</t>
  </si>
  <si>
    <t>battery wear caused operational delay; system reset initiated. reboot failed critical failure</t>
  </si>
  <si>
    <t>MD04126</t>
  </si>
  <si>
    <t>System performance degraded due to voltage spike; mitigation via component upgrade. quick fix quick fix</t>
  </si>
  <si>
    <t>MD03712</t>
  </si>
  <si>
    <t>Routine check completed; battery wear observed during diagnostics. driver update performance warning</t>
  </si>
  <si>
    <t>MD05099</t>
  </si>
  <si>
    <t>Component inspection after detecting voltage spike; functionality restored. minor issue temporary glitch</t>
  </si>
  <si>
    <t>MD05071</t>
  </si>
  <si>
    <t>overheating caused operational delay; firmware update initiated. minor issue log file cleared</t>
  </si>
  <si>
    <t>MD03169</t>
  </si>
  <si>
    <t>abnormal sound caused operational delay; firmware update initiated. quick fix quick fix</t>
  </si>
  <si>
    <t>MD05392</t>
  </si>
  <si>
    <t>Routine check completed; data lag observed during diagnostics. quick fix log file cleared</t>
  </si>
  <si>
    <t>MD03865</t>
  </si>
  <si>
    <t>System performance degraded due to software crash; mitigation via inspection. sensor replaced urgent inspection needed</t>
  </si>
  <si>
    <t>MD00916</t>
  </si>
  <si>
    <t>Routine check completed; abnormal sound observed during diagnostics. log cleaned system check passed</t>
  </si>
  <si>
    <t>MD01542</t>
  </si>
  <si>
    <t>Component inspection after detecting voltage spike; functionality restored. log cleaned stable condition</t>
  </si>
  <si>
    <t>MD03934</t>
  </si>
  <si>
    <t>circuit failure caused operational delay; software patch initiated. data loss critical failure</t>
  </si>
  <si>
    <t>MD05079</t>
  </si>
  <si>
    <t>System performance degraded due to overheating; mitigation via replacement. data loss hardware fault</t>
  </si>
  <si>
    <t>MD04538</t>
  </si>
  <si>
    <t>abnormal sound caused operational delay; recalibration initiated. log cleaned stable condition</t>
  </si>
  <si>
    <t>MD02952</t>
  </si>
  <si>
    <t>Routine check completed; abnormal sound observed during diagnostics. component issue moderate delay</t>
  </si>
  <si>
    <t>MD02425</t>
  </si>
  <si>
    <t>software crash caused operational delay; inspection initiated. moderate delay average severity report</t>
  </si>
  <si>
    <t>MD00502</t>
  </si>
  <si>
    <t>System performance degraded due to sensor misalignment; mitigation via software patch. log cleaned low priority fault</t>
  </si>
  <si>
    <t>MD04848</t>
  </si>
  <si>
    <t>abnormal sound caused operational delay; component upgrade initiated. moderate delay non-critical warning</t>
  </si>
  <si>
    <t>MD02575</t>
  </si>
  <si>
    <t>Component component upgrade after detecting data lag; functionality restored. component issue average severity report</t>
  </si>
  <si>
    <t>MD01615</t>
  </si>
  <si>
    <t>Routine check completed; voltage spike observed during diagnostics. sensor replaced critical failure</t>
  </si>
  <si>
    <t>MD02441</t>
  </si>
  <si>
    <t>Component recalibration after detecting software crash; functionality restored. driver update moderate delay</t>
  </si>
  <si>
    <t>MD00717</t>
  </si>
  <si>
    <t>circuit failure caused operational delay; system reset initiated. reviewed logs moderate delay</t>
  </si>
  <si>
    <t>MD02009</t>
  </si>
  <si>
    <t>Component firmware update after detecting voltage spike; functionality restored. critical failure sensor replacement</t>
  </si>
  <si>
    <t>MD01422</t>
  </si>
  <si>
    <t>Component inspection after detecting circuit failure; functionality restored. reboot failed high priority failure</t>
  </si>
  <si>
    <t>MD04586</t>
  </si>
  <si>
    <t>Component recalibration after detecting abnormal sound; functionality restored. software reset quick fix</t>
  </si>
  <si>
    <t>MD04072</t>
  </si>
  <si>
    <t>Component inspection after detecting battery wear; functionality restored. critical failure emergency shutdown</t>
  </si>
  <si>
    <t>MD05108</t>
  </si>
  <si>
    <t>System performance degraded due to abnormal sound; mitigation via replacement. driver update performance warning</t>
  </si>
  <si>
    <t>MD04207</t>
  </si>
  <si>
    <t>Routine check completed; voltage spike observed during diagnostics. log cleaned quick fix</t>
  </si>
  <si>
    <t>MD05204</t>
  </si>
  <si>
    <t>software crash caused operational delay; recalibration initiated. data loss high priority failure</t>
  </si>
  <si>
    <t>MD05360</t>
  </si>
  <si>
    <t>Component software patch after detecting software crash; functionality restored. minor issue minor issue</t>
  </si>
  <si>
    <t>MD01041</t>
  </si>
  <si>
    <t>Component software patch after detecting battery wear; functionality restored. data loss critical failure</t>
  </si>
  <si>
    <t>MD00508</t>
  </si>
  <si>
    <t>System performance degraded due to software crash; mitigation via component upgrade. sensor replaced system crash</t>
  </si>
  <si>
    <t>MD00040</t>
  </si>
  <si>
    <t>System performance degraded due to abnormal sound; mitigation via recalibration. quick fix minor issue</t>
  </si>
  <si>
    <t>MD00914</t>
  </si>
  <si>
    <t>Component software patch after detecting abnormal sound; functionality restored. moderate delay moderate delay</t>
  </si>
  <si>
    <t>MD03620</t>
  </si>
  <si>
    <t>Routine check completed; sensor misalignment observed during diagnostics. data loss high priority failure</t>
  </si>
  <si>
    <t>MD01827</t>
  </si>
  <si>
    <t>System performance degraded due to sensor misalignment; mitigation via software patch. software reset stable condition</t>
  </si>
  <si>
    <t>MD03423</t>
  </si>
  <si>
    <t>Component software patch after detecting voltage spike; functionality restored. quick fix stable condition</t>
  </si>
  <si>
    <t>MD02174</t>
  </si>
  <si>
    <t>Component system reset after detecting circuit failure; functionality restored. software reset system check passed</t>
  </si>
  <si>
    <t>MD02804</t>
  </si>
  <si>
    <t>Routine check completed; battery wear observed during diagnostics. software reset system check passed</t>
  </si>
  <si>
    <t>MD05035</t>
  </si>
  <si>
    <t>Component software patch after detecting software crash; functionality restored. driver update driver update applied</t>
  </si>
  <si>
    <t>MD03135</t>
  </si>
  <si>
    <t>Routine check completed; voltage spike observed during diagnostics. moderate delay performance warning</t>
  </si>
  <si>
    <t>MD03840</t>
  </si>
  <si>
    <t>System performance degraded due to sensor misalignment; mitigation via recalibration. data loss urgent inspection needed</t>
  </si>
  <si>
    <t>MD01864</t>
  </si>
  <si>
    <t>Routine check completed; circuit failure observed during diagnostics. moderate delay average severity report</t>
  </si>
  <si>
    <t>MD04393</t>
  </si>
  <si>
    <t>System performance degraded due to data lag; mitigation via inspection. driver update performance warning</t>
  </si>
  <si>
    <t>MD02781</t>
  </si>
  <si>
    <t>Component firmware update after detecting data lag; functionality restored. log cleaned log file cleared</t>
  </si>
  <si>
    <t>MD04903</t>
  </si>
  <si>
    <t>System performance degraded due to abnormal sound; mitigation via system reset. software reset temporary glitch</t>
  </si>
  <si>
    <t>MD02920</t>
  </si>
  <si>
    <t>Routine check completed; sensor misalignment observed during diagnostics. reboot failed hardware fault</t>
  </si>
  <si>
    <t>MD05407</t>
  </si>
  <si>
    <t>Component replacement after detecting circuit failure; functionality restored. quick fix stable condition</t>
  </si>
  <si>
    <t>MD05174</t>
  </si>
  <si>
    <t>System performance degraded due to battery wear; mitigation via software patch. reviewed logs driver update applied</t>
  </si>
  <si>
    <t>MD05049</t>
  </si>
  <si>
    <t>Routine check completed; battery wear observed during diagnostics. sensor replaced high priority failure</t>
  </si>
  <si>
    <t>MD04134</t>
  </si>
  <si>
    <t>System performance degraded due to overheating; mitigation via firmware update. sensor replaced sensor replacement</t>
  </si>
  <si>
    <t>MD03847</t>
  </si>
  <si>
    <t>System performance degraded due to abnormal sound; mitigation via firmware update. quick fix temporary glitch</t>
  </si>
  <si>
    <t>MD03317</t>
  </si>
  <si>
    <t>Component system reset after detecting data lag; functionality restored. log cleaned minor issue</t>
  </si>
  <si>
    <t>MD00098</t>
  </si>
  <si>
    <t>Routine check completed; battery wear observed during diagnostics. data loss emergency shutdown</t>
  </si>
  <si>
    <t>MD03588</t>
  </si>
  <si>
    <t>Routine check completed; software crash observed during diagnostics. critical failure high priority failure</t>
  </si>
  <si>
    <t>MD02604</t>
  </si>
  <si>
    <t>Component replacement after detecting software crash; functionality restored. quick fix stable condition</t>
  </si>
  <si>
    <t>MD02980</t>
  </si>
  <si>
    <t>MD00843</t>
  </si>
  <si>
    <t>software crash caused operational delay; software patch initiated. quick fix low priority fault</t>
  </si>
  <si>
    <t>MD04942</t>
  </si>
  <si>
    <t>System performance degraded due to circuit failure; mitigation via system reset. critical failure urgent inspection needed</t>
  </si>
  <si>
    <t>MD02504</t>
  </si>
  <si>
    <t>Component system reset after detecting overheating; functionality restored. minor issue stable condition</t>
  </si>
  <si>
    <t>MD02667</t>
  </si>
  <si>
    <t>System performance degraded due to voltage spike; mitigation via replacement. moderate delay driver update applied</t>
  </si>
  <si>
    <t>MD00747</t>
  </si>
  <si>
    <t>Component recalibration after detecting circuit failure; functionality restored. reboot failed system crash</t>
  </si>
  <si>
    <t>MD02278</t>
  </si>
  <si>
    <t>Routine check completed; software crash observed during diagnostics. minor issue temporary glitch</t>
  </si>
  <si>
    <t>MD05430</t>
  </si>
  <si>
    <t>Routine check completed; data lag observed during diagnostics. software reset routine reset</t>
  </si>
  <si>
    <t>MD02523</t>
  </si>
  <si>
    <t>System performance degraded due to battery wear; mitigation via component upgrade. data loss emergency shutdown</t>
  </si>
  <si>
    <t>MD01664</t>
  </si>
  <si>
    <t>System performance degraded due to abnormal sound; mitigation via software patch. driver update driver update applied</t>
  </si>
  <si>
    <t>MD03243</t>
  </si>
  <si>
    <t>System performance degraded due to battery wear; mitigation via recalibration. data loss system crash</t>
  </si>
  <si>
    <t>MD01908</t>
  </si>
  <si>
    <t>MD04121</t>
  </si>
  <si>
    <t>abnormal sound caused operational delay; recalibration initiated. reboot failed critical malfunction</t>
  </si>
  <si>
    <t>MD03892</t>
  </si>
  <si>
    <t>System performance degraded due to sensor misalignment; mitigation via replacement. reviewed logs non-critical warning</t>
  </si>
  <si>
    <t>MD04624</t>
  </si>
  <si>
    <t>System performance degraded due to data lag; mitigation via inspection. sensor replaced urgent inspection needed</t>
  </si>
  <si>
    <t>MD02701</t>
  </si>
  <si>
    <t>System performance degraded due to sensor misalignment; mitigation via software patch. software reset temporary glitch</t>
  </si>
  <si>
    <t>MD02538</t>
  </si>
  <si>
    <t>data lag caused operational delay; replacement initiated. sensor replaced sensor replacement</t>
  </si>
  <si>
    <t>MD04630</t>
  </si>
  <si>
    <t>voltage spike caused operational delay; inspection initiated. software reset low priority fault</t>
  </si>
  <si>
    <t>MD03807</t>
  </si>
  <si>
    <t>circuit failure caused operational delay; replacement initiated. driver update moderate delay</t>
  </si>
  <si>
    <t>MD03140</t>
  </si>
  <si>
    <t>System performance degraded due to abnormal sound; mitigation via inspection. software reset system check passed</t>
  </si>
  <si>
    <t>MD04286</t>
  </si>
  <si>
    <t>circuit failure caused operational delay; recalibration initiated. data loss emergency shutdown</t>
  </si>
  <si>
    <t>MD03626</t>
  </si>
  <si>
    <t>abnormal sound caused operational delay; replacement initiated. reviewed logs component review</t>
  </si>
  <si>
    <t>MD01732</t>
  </si>
  <si>
    <t>Routine check completed; sensor misalignment observed during diagnostics. reviewed logs average severity report</t>
  </si>
  <si>
    <t>MD03952</t>
  </si>
  <si>
    <t>Component inspection after detecting data lag; functionality restored. moderate delay performance warning</t>
  </si>
  <si>
    <t>MD00532</t>
  </si>
  <si>
    <t>System performance degraded due to battery wear; mitigation via component upgrade. moderate delay device required inspection</t>
  </si>
  <si>
    <t>MD00482</t>
  </si>
  <si>
    <t>Routine check completed; software crash observed during diagnostics. minor issue stable condition</t>
  </si>
  <si>
    <t>MD05106</t>
  </si>
  <si>
    <t>MD02268</t>
  </si>
  <si>
    <t>System performance degraded due to software crash; mitigation via inspection. reviewed logs non-critical warning</t>
  </si>
  <si>
    <t>MD01752</t>
  </si>
  <si>
    <t>System performance degraded due to sensor misalignment; mitigation via replacement. reviewed logs component review</t>
  </si>
  <si>
    <t>MD03987</t>
  </si>
  <si>
    <t>Component replacement after detecting circuit failure; functionality restored. minor issue stable condition</t>
  </si>
  <si>
    <t>MD02741</t>
  </si>
  <si>
    <t>overheating caused operational delay; firmware update initiated. critical failure sensor replacement</t>
  </si>
  <si>
    <t>MD00752</t>
  </si>
  <si>
    <t>Component inspection after detecting software crash; functionality restored. log cleaned low priority fault</t>
  </si>
  <si>
    <t>MD05119</t>
  </si>
  <si>
    <t>System performance degraded due to battery wear; mitigation via recalibration. software reset minor issue</t>
  </si>
  <si>
    <t>MD04364</t>
  </si>
  <si>
    <t>Routine check completed; software crash observed during diagnostics. component issue moderate delay</t>
  </si>
  <si>
    <t>MD01926</t>
  </si>
  <si>
    <t>System performance degraded due to overheating; mitigation via recalibration. sensor replaced hardware fault</t>
  </si>
  <si>
    <t>MD01840</t>
  </si>
  <si>
    <t>MD03933</t>
  </si>
  <si>
    <t>System performance degraded due to circuit failure; mitigation via firmware update. reboot failed high priority failure</t>
  </si>
  <si>
    <t>MD05350</t>
  </si>
  <si>
    <t>overheating caused operational delay; replacement initiated. log cleaned system check passed</t>
  </si>
  <si>
    <t>MD00344</t>
  </si>
  <si>
    <t>sensor misalignment caused operational delay; system reset initiated. reviewed logs average severity report</t>
  </si>
  <si>
    <t>MD03796</t>
  </si>
  <si>
    <t>sensor misalignment caused operational delay; recalibration initiated. reviewed logs average severity report</t>
  </si>
  <si>
    <t>MD04015</t>
  </si>
  <si>
    <t>Component software patch after detecting battery wear; functionality restored. critical failure hardware fault</t>
  </si>
  <si>
    <t>MD03781</t>
  </si>
  <si>
    <t>data lag caused operational delay; component upgrade initiated. sensor replaced urgent inspection needed</t>
  </si>
  <si>
    <t>MD02001</t>
  </si>
  <si>
    <t>Component component upgrade after detecting voltage spike; functionality restored. driver update non-critical warning</t>
  </si>
  <si>
    <t>MD03919</t>
  </si>
  <si>
    <t>System performance degraded due to overheating; mitigation via replacement. log cleaned quick fix</t>
  </si>
  <si>
    <t>MD00871</t>
  </si>
  <si>
    <t>Routine check completed; overheating observed during diagnostics. sensor replaced system crash</t>
  </si>
  <si>
    <t>MD02052</t>
  </si>
  <si>
    <t>System performance degraded due to battery wear; mitigation via software patch. reboot failed system crash</t>
  </si>
  <si>
    <t>MD03067</t>
  </si>
  <si>
    <t>battery wear caused operational delay; replacement initiated. software reset low priority fault</t>
  </si>
  <si>
    <t>MD04384</t>
  </si>
  <si>
    <t>Component software patch after detecting overheating; functionality restored. quick fix minor issue</t>
  </si>
  <si>
    <t>MD02960</t>
  </si>
  <si>
    <t>Routine check completed; battery wear observed during diagnostics. moderate delay performance warning</t>
  </si>
  <si>
    <t>MD02810</t>
  </si>
  <si>
    <t>overheating caused operational delay; system reset initiated. component issue moderate delay</t>
  </si>
  <si>
    <t>MD01501</t>
  </si>
  <si>
    <t>System performance degraded due to voltage spike; mitigation via recalibration. reviewed logs average severity report</t>
  </si>
  <si>
    <t>MD02896</t>
  </si>
  <si>
    <t>System performance degraded due to sensor misalignment; mitigation via software patch. data loss emergency shutdown</t>
  </si>
  <si>
    <t>MD02045</t>
  </si>
  <si>
    <t>Routine check completed; software crash observed during diagnostics. sensor replaced high priority failure</t>
  </si>
  <si>
    <t>MD01880</t>
  </si>
  <si>
    <t>Routine check completed; voltage spike observed during diagnostics. reboot failed sensor replacement</t>
  </si>
  <si>
    <t>MD00981</t>
  </si>
  <si>
    <t>overheating caused operational delay; component upgrade initiated. minor issue minor issue</t>
  </si>
  <si>
    <t>MD03273</t>
  </si>
  <si>
    <t>Component component upgrade after detecting circuit failure; functionality restored. software reset minor issue</t>
  </si>
  <si>
    <t>MD03713</t>
  </si>
  <si>
    <t>Routine check completed; software crash observed during diagnostics. quick fix routine reset</t>
  </si>
  <si>
    <t>MD04341</t>
  </si>
  <si>
    <t>data lag caused operational delay; component upgrade initiated. log cleaned quick fix</t>
  </si>
  <si>
    <t>MD03009</t>
  </si>
  <si>
    <t>System performance degraded due to abnormal sound; mitigation via system reset. reviewed logs non-critical warning</t>
  </si>
  <si>
    <t>MD01767</t>
  </si>
  <si>
    <t>System performance degraded due to circuit failure; mitigation via inspection. minor issue routine reset</t>
  </si>
  <si>
    <t>MD04031</t>
  </si>
  <si>
    <t>software crash caused operational delay; software patch initiated. critical failure system crash</t>
  </si>
  <si>
    <t>MD03335</t>
  </si>
  <si>
    <t>Component system reset after detecting data lag; functionality restored. reboot failed critical malfunction</t>
  </si>
  <si>
    <t>MD02930</t>
  </si>
  <si>
    <t>System performance degraded due to voltage spike; mitigation via software patch. critical failure hardware fault</t>
  </si>
  <si>
    <t>MD01768</t>
  </si>
  <si>
    <t>System performance degraded due to abnormal sound; mitigation via software patch. data loss sensor replacement</t>
  </si>
  <si>
    <t>MD04944</t>
  </si>
  <si>
    <t>overheating caused operational delay; replacement initiated. quick fix minor issue</t>
  </si>
  <si>
    <t>MD03645</t>
  </si>
  <si>
    <t>System performance degraded due to circuit failure; mitigation via firmware update. minor issue low priority fault</t>
  </si>
  <si>
    <t>MD01349</t>
  </si>
  <si>
    <t>System performance degraded due to battery wear; mitigation via replacement. moderate delay non-critical warning</t>
  </si>
  <si>
    <t>MD04138</t>
  </si>
  <si>
    <t>System performance degraded due to circuit failure; mitigation via software patch. software reset system check passed</t>
  </si>
  <si>
    <t>MD00325</t>
  </si>
  <si>
    <t>Routine check completed; abnormal sound observed during diagnostics. minor issue routine reset</t>
  </si>
  <si>
    <t>MD03618</t>
  </si>
  <si>
    <t>System performance degraded due to data lag; mitigation via recalibration. reboot failed high priority failure</t>
  </si>
  <si>
    <t>MD04441</t>
  </si>
  <si>
    <t>Routine check completed; circuit failure observed during diagnostics. minor issue system check passed</t>
  </si>
  <si>
    <t>MD04670</t>
  </si>
  <si>
    <t>Component system reset after detecting software crash; functionality restored. software reset routine reset</t>
  </si>
  <si>
    <t>MD04177</t>
  </si>
  <si>
    <t>System performance degraded due to software crash; mitigation via component upgrade. minor issue minor issue</t>
  </si>
  <si>
    <t>MD01376</t>
  </si>
  <si>
    <t>System performance degraded due to voltage spike; mitigation via software patch. log cleaned quick fix</t>
  </si>
  <si>
    <t>MD00573</t>
  </si>
  <si>
    <t>System performance degraded due to data lag; mitigation via recalibration. log cleaned system check passed</t>
  </si>
  <si>
    <t>MD05447</t>
  </si>
  <si>
    <t>MD03168</t>
  </si>
  <si>
    <t>Component inspection after detecting sensor misalignment; functionality restored. moderate delay average severity report</t>
  </si>
  <si>
    <t>MD00714</t>
  </si>
  <si>
    <t>overheating caused operational delay; component upgrade initiated. log cleaned system check passed</t>
  </si>
  <si>
    <t>MD03992</t>
  </si>
  <si>
    <t>Component software patch after detecting overheating; functionality restored. minor issue temporary glitch</t>
  </si>
  <si>
    <t>MD04713</t>
  </si>
  <si>
    <t>Routine check completed; circuit failure observed during diagnostics. software reset low priority fault</t>
  </si>
  <si>
    <t>MD02026</t>
  </si>
  <si>
    <t>voltage spike caused operational delay; firmware update initiated. critical failure sensor replacement</t>
  </si>
  <si>
    <t>MD01307</t>
  </si>
  <si>
    <t>System performance degraded due to data lag; mitigation via firmware update. reboot failed hardware fault</t>
  </si>
  <si>
    <t>MD02135</t>
  </si>
  <si>
    <t>voltage spike caused operational delay; component upgrade initiated. reviewed logs performance warning</t>
  </si>
  <si>
    <t>MD04105</t>
  </si>
  <si>
    <t>Component component upgrade after detecting software crash; functionality restored. quick fix low priority fault</t>
  </si>
  <si>
    <t>MD04711</t>
  </si>
  <si>
    <t>overheating caused operational delay; replacement initiated. component issue component review</t>
  </si>
  <si>
    <t>MD02374</t>
  </si>
  <si>
    <t>MD04754</t>
  </si>
  <si>
    <t>Routine check completed; battery wear observed during diagnostics. log cleaned stable condition</t>
  </si>
  <si>
    <t>MD02924</t>
  </si>
  <si>
    <t>overheating caused operational delay; recalibration initiated. moderate delay driver update applied</t>
  </si>
  <si>
    <t>MD03121</t>
  </si>
  <si>
    <t>System performance degraded due to abnormal sound; mitigation via component upgrade. minor issue temporary glitch</t>
  </si>
  <si>
    <t>MD01677</t>
  </si>
  <si>
    <t>voltage spike caused operational delay; system reset initiated. sensor replaced urgent inspection needed</t>
  </si>
  <si>
    <t>MD01556</t>
  </si>
  <si>
    <t>voltage spike caused operational delay; inspection initiated. driver update driver update applied</t>
  </si>
  <si>
    <t>MD03862</t>
  </si>
  <si>
    <t>voltage spike caused operational delay; inspection initiated. critical failure high priority failure</t>
  </si>
  <si>
    <t>MD01358</t>
  </si>
  <si>
    <t>Routine check completed; voltage spike observed during diagnostics. driver update moderate delay</t>
  </si>
  <si>
    <t>MD01725</t>
  </si>
  <si>
    <t>System performance degraded due to battery wear; mitigation via software patch. minor issue minor issue</t>
  </si>
  <si>
    <t>MD04774</t>
  </si>
  <si>
    <t>voltage spike caused operational delay; recalibration initiated. reviewed logs driver update applied</t>
  </si>
  <si>
    <t>MD01636</t>
  </si>
  <si>
    <t>Component inspection after detecting voltage spike; functionality restored. sensor replaced urgent inspection needed</t>
  </si>
  <si>
    <t>MD03086</t>
  </si>
  <si>
    <t>Routine check completed; abnormal sound observed during diagnostics. moderate delay performance warning</t>
  </si>
  <si>
    <t>MD03297</t>
  </si>
  <si>
    <t>System performance degraded due to abnormal sound; mitigation via inspection. log cleaned system check passed</t>
  </si>
  <si>
    <t>MD01098</t>
  </si>
  <si>
    <t>abnormal sound caused operational delay; system reset initiated. data loss emergency shutdown</t>
  </si>
  <si>
    <t>MD03522</t>
  </si>
  <si>
    <t>Component recalibration after detecting overheating; functionality restored. quick fix low priority fault</t>
  </si>
  <si>
    <t>MD00249</t>
  </si>
  <si>
    <t>battery wear caused operational delay; component upgrade initiated. moderate delay component review</t>
  </si>
  <si>
    <t>MD01724</t>
  </si>
  <si>
    <t>Component recalibration after detecting sensor misalignment; functionality restored. sensor replaced urgent inspection needed</t>
  </si>
  <si>
    <t>MD02720</t>
  </si>
  <si>
    <t>Component component upgrade after detecting sensor misalignment; functionality restored. quick fix temporary glitch</t>
  </si>
  <si>
    <t>MD01247</t>
  </si>
  <si>
    <t>Routine check completed; software crash observed during diagnostics. driver update performance warning</t>
  </si>
  <si>
    <t>MD03922</t>
  </si>
  <si>
    <t>System performance degraded due to battery wear; mitigation via replacement. log cleaned routine reset</t>
  </si>
  <si>
    <t>MD00535</t>
  </si>
  <si>
    <t>System performance degraded due to sensor misalignment; mitigation via system reset. data loss high priority failure</t>
  </si>
  <si>
    <t>MD02462</t>
  </si>
  <si>
    <t>voltage spike caused operational delay; firmware update initiated. moderate delay moderate delay</t>
  </si>
  <si>
    <t>MD03404</t>
  </si>
  <si>
    <t>Component component upgrade after detecting abnormal sound; functionality restored. software reset minor issue</t>
  </si>
  <si>
    <t>MD05114</t>
  </si>
  <si>
    <t>Component system reset after detecting voltage spike; functionality restored. reviewed logs average severity report</t>
  </si>
  <si>
    <t>MD05425</t>
  </si>
  <si>
    <t>Routine check completed; voltage spike observed during diagnostics. sensor replaced hardware fault</t>
  </si>
  <si>
    <t>MD03583</t>
  </si>
  <si>
    <t>voltage spike caused operational delay; inspection initiated. quick fix routine reset</t>
  </si>
  <si>
    <t>MD03929</t>
  </si>
  <si>
    <t>Routine check completed; circuit failure observed during diagnostics. driver update component review</t>
  </si>
  <si>
    <t>MD03657</t>
  </si>
  <si>
    <t>System performance degraded due to circuit failure; mitigation via replacement. critical failure critical malfunction</t>
  </si>
  <si>
    <t>MD02902</t>
  </si>
  <si>
    <t>battery wear caused operational delay; component upgrade initiated. critical failure urgent inspection needed</t>
  </si>
  <si>
    <t>MD02271</t>
  </si>
  <si>
    <t>MD02216</t>
  </si>
  <si>
    <t>Routine check completed; abnormal sound observed during diagnostics. component issue device required inspection</t>
  </si>
  <si>
    <t>MD04663</t>
  </si>
  <si>
    <t>System performance degraded due to circuit failure; mitigation via recalibration. moderate delay non-critical warning</t>
  </si>
  <si>
    <t>MD04801</t>
  </si>
  <si>
    <t>Routine check completed; circuit failure observed during diagnostics. reboot failed system crash</t>
  </si>
  <si>
    <t>MD02828</t>
  </si>
  <si>
    <t>Component recalibration after detecting battery wear; functionality restored. critical failure hardware fault</t>
  </si>
  <si>
    <t>MD03993</t>
  </si>
  <si>
    <t>software crash caused operational delay; firmware update initiated. reboot failed sensor replacement</t>
  </si>
  <si>
    <t>MD02253</t>
  </si>
  <si>
    <t>Routine check completed; sensor misalignment observed during diagnostics. minor issue routine reset</t>
  </si>
  <si>
    <t>MD00551</t>
  </si>
  <si>
    <t>Component firmware update after detecting data lag; functionality restored. quick fix quick fix</t>
  </si>
  <si>
    <t>MD01528</t>
  </si>
  <si>
    <t>Component firmware update after detecting battery wear; functionality restored. quick fix system check passed</t>
  </si>
  <si>
    <t>MD00421</t>
  </si>
  <si>
    <t>System performance degraded due to data lag; mitigation via firmware update. log cleaned temporary glitch</t>
  </si>
  <si>
    <t>MD02868</t>
  </si>
  <si>
    <t>Component replacement after detecting data lag; functionality restored. critical failure critical malfunction</t>
  </si>
  <si>
    <t>MD03078</t>
  </si>
  <si>
    <t>Routine check completed; data lag observed during diagnostics. sensor replaced sensor replacement</t>
  </si>
  <si>
    <t>MD00994</t>
  </si>
  <si>
    <t>Component inspection after detecting software crash; functionality restored. moderate delay performance warning</t>
  </si>
  <si>
    <t>MD00950</t>
  </si>
  <si>
    <t>System performance degraded due to software crash; mitigation via replacement. quick fix stable condition</t>
  </si>
  <si>
    <t>MD05157</t>
  </si>
  <si>
    <t>System performance degraded due to sensor misalignment; mitigation via component upgrade. data loss hardware fault</t>
  </si>
  <si>
    <t>MD05423</t>
  </si>
  <si>
    <t>System performance degraded due to circuit failure; mitigation via inspection. minor issue stable condition</t>
  </si>
  <si>
    <t>MD04843</t>
  </si>
  <si>
    <t>Routine check completed; software crash observed during diagnostics. reboot failed sensor replacement</t>
  </si>
  <si>
    <t>MD03262</t>
  </si>
  <si>
    <t>System performance degraded due to voltage spike; mitigation via software patch. software reset temporary glitch</t>
  </si>
  <si>
    <t>MD02906</t>
  </si>
  <si>
    <t>Routine check completed; circuit failure observed during diagnostics. driver update driver update applied</t>
  </si>
  <si>
    <t>MD01361</t>
  </si>
  <si>
    <t>MD01695</t>
  </si>
  <si>
    <t>System performance degraded due to overheating; mitigation via component upgrade. driver update average severity report</t>
  </si>
  <si>
    <t>MD00650</t>
  </si>
  <si>
    <t>System performance degraded due to circuit failure; mitigation via replacement. component issue performance warning</t>
  </si>
  <si>
    <t>MD03041</t>
  </si>
  <si>
    <t>Routine check completed; battery wear observed during diagnostics. software reset log file cleared</t>
  </si>
  <si>
    <t>MD01454</t>
  </si>
  <si>
    <t>data lag caused operational delay; inspection initiated. minor issue temporary glitch</t>
  </si>
  <si>
    <t>MD03365</t>
  </si>
  <si>
    <t>System performance degraded due to abnormal sound; mitigation via system reset. moderate delay average severity report</t>
  </si>
  <si>
    <t>MD00142</t>
  </si>
  <si>
    <t>Component firmware update after detecting software crash; functionality restored. reviewed logs non-critical warning</t>
  </si>
  <si>
    <t>MD04775</t>
  </si>
  <si>
    <t>sensor misalignment caused operational delay; system reset initiated. critical failure urgent inspection needed</t>
  </si>
  <si>
    <t>MD03512</t>
  </si>
  <si>
    <t>System performance degraded due to data lag; mitigation via component upgrade. quick fix minor issue</t>
  </si>
  <si>
    <t>MD05356</t>
  </si>
  <si>
    <t>abnormal sound caused operational delay; replacement initiated. reboot failed critical malfunction</t>
  </si>
  <si>
    <t>MD01531</t>
  </si>
  <si>
    <t>overheating caused operational delay; recalibration initiated. reviewed logs moderate delay</t>
  </si>
  <si>
    <t>MD02472</t>
  </si>
  <si>
    <t>System performance degraded due to data lag; mitigation via system reset. reviewed logs moderate delay</t>
  </si>
  <si>
    <t>MD00665</t>
  </si>
  <si>
    <t>circuit failure caused operational delay; system reset initiated. quick fix low priority fault</t>
  </si>
  <si>
    <t>MD02049</t>
  </si>
  <si>
    <t>Routine check completed; software crash observed during diagnostics. reviewed logs performance warning</t>
  </si>
  <si>
    <t>MD02006</t>
  </si>
  <si>
    <t>Routine check completed; data lag observed during diagnostics. quick fix routine reset</t>
  </si>
  <si>
    <t>MD01497</t>
  </si>
  <si>
    <t>abnormal sound caused operational delay; inspection initiated. software reset temporary glitch</t>
  </si>
  <si>
    <t>MD00881</t>
  </si>
  <si>
    <t>circuit failure caused operational delay; inspection initiated. driver update average severity report</t>
  </si>
  <si>
    <t>MD04353</t>
  </si>
  <si>
    <t>Component replacement after detecting abnormal sound; functionality restored. reviewed logs component review</t>
  </si>
  <si>
    <t>MD00379</t>
  </si>
  <si>
    <t>System performance degraded due to software crash; mitigation via system reset. reboot failed critical malfunction</t>
  </si>
  <si>
    <t>MD01583</t>
  </si>
  <si>
    <t>Component replacement after detecting circuit failure; functionality restored. software reset low priority fault</t>
  </si>
  <si>
    <t>MD02767</t>
  </si>
  <si>
    <t>System performance degraded due to circuit failure; mitigation via inspection. component issue component review</t>
  </si>
  <si>
    <t>MD00176</t>
  </si>
  <si>
    <t>Routine check completed; sensor misalignment observed during diagnostics. quick fix low priority fault</t>
  </si>
  <si>
    <t>MD03069</t>
  </si>
  <si>
    <t>Component software patch after detecting battery wear; functionality restored. data loss critical malfunction</t>
  </si>
  <si>
    <t>MD04657</t>
  </si>
  <si>
    <t>Component software patch after detecting battery wear; functionality restored. moderate delay average severity report</t>
  </si>
  <si>
    <t>MD04289</t>
  </si>
  <si>
    <t>software crash caused operational delay; system reset initiated. minor issue temporary glitch</t>
  </si>
  <si>
    <t>MD04025</t>
  </si>
  <si>
    <t>Routine check completed; data lag observed during diagnostics. log cleaned system check passed</t>
  </si>
  <si>
    <t>MD02020</t>
  </si>
  <si>
    <t>Component inspection after detecting data lag; functionality restored. minor issue quick fix</t>
  </si>
  <si>
    <t>MD05127</t>
  </si>
  <si>
    <t>System performance degraded due to data lag; mitigation via component upgrade. log cleaned minor issue</t>
  </si>
  <si>
    <t>MD04812</t>
  </si>
  <si>
    <t>Routine check completed; data lag observed during diagnostics. software reset system check passed</t>
  </si>
  <si>
    <t>MD00032</t>
  </si>
  <si>
    <t>Routine check completed; abnormal sound observed during diagnostics. driver update non-critical warning</t>
  </si>
  <si>
    <t>MD04625</t>
  </si>
  <si>
    <t>Routine check completed; battery wear observed during diagnostics. driver update component review</t>
  </si>
  <si>
    <t>MD02258</t>
  </si>
  <si>
    <t>Component inspection after detecting data lag; functionality restored. quick fix system check passed</t>
  </si>
  <si>
    <t>MD04082</t>
  </si>
  <si>
    <t>voltage spike caused operational delay; software patch initiated. log cleaned routine reset</t>
  </si>
  <si>
    <t>MD01360</t>
  </si>
  <si>
    <t>System performance degraded due to sensor misalignment; mitigation via software patch. reboot failed high priority failure</t>
  </si>
  <si>
    <t>MD04141</t>
  </si>
  <si>
    <t>System performance degraded due to data lag; mitigation via recalibration. critical failure hardware fault</t>
  </si>
  <si>
    <t>MD02879</t>
  </si>
  <si>
    <t>MD00882</t>
  </si>
  <si>
    <t>System performance degraded due to battery wear; mitigation via inspection. minor issue system check passed</t>
  </si>
  <si>
    <t>MD03579</t>
  </si>
  <si>
    <t>voltage spike caused operational delay; component upgrade initiated. moderate delay component review</t>
  </si>
  <si>
    <t>MD02057</t>
  </si>
  <si>
    <t>Routine check completed; software crash observed during diagnostics. log cleaned routine reset</t>
  </si>
  <si>
    <t>MD01050</t>
  </si>
  <si>
    <t>MD04268</t>
  </si>
  <si>
    <t>Routine check completed; abnormal sound observed during diagnostics. quick fix quick fix</t>
  </si>
  <si>
    <t>MD04429</t>
  </si>
  <si>
    <t>Component firmware update after detecting circuit failure; functionality restored. data loss sensor replacement</t>
  </si>
  <si>
    <t>MD03744</t>
  </si>
  <si>
    <t>circuit failure caused operational delay; software patch initiated. reboot failed system crash</t>
  </si>
  <si>
    <t>MD03228</t>
  </si>
  <si>
    <t>Component component upgrade after detecting abnormal sound; functionality restored. reviewed logs moderate delay</t>
  </si>
  <si>
    <t>MD04064</t>
  </si>
  <si>
    <t>System performance degraded due to sensor misalignment; mitigation via inspection. reboot failed critical failure</t>
  </si>
  <si>
    <t>MD01243</t>
  </si>
  <si>
    <t>voltage spike caused operational delay; software patch initiated. reboot failed critical failure</t>
  </si>
  <si>
    <t>MD04131</t>
  </si>
  <si>
    <t>sensor misalignment caused operational delay; replacement initiated. critical failure emergency shutdown</t>
  </si>
  <si>
    <t>MD05296</t>
  </si>
  <si>
    <t>sensor misalignment caused operational delay; software patch initiated. reboot failed critical failure</t>
  </si>
  <si>
    <t>MD05172</t>
  </si>
  <si>
    <t>Routine check completed; abnormal sound observed during diagnostics. sensor replaced critical failure</t>
  </si>
  <si>
    <t>MD01455</t>
  </si>
  <si>
    <t>Component firmware update after detecting battery wear; functionality restored. component issue average severity report</t>
  </si>
  <si>
    <t>MD02926</t>
  </si>
  <si>
    <t>Routine check completed; sensor misalignment observed during diagnostics. data loss system crash</t>
  </si>
  <si>
    <t>MD00079</t>
  </si>
  <si>
    <t>Routine check completed; data lag observed during diagnostics. driver update driver update applied</t>
  </si>
  <si>
    <t>MD01275</t>
  </si>
  <si>
    <t>System performance degraded due to circuit failure; mitigation via component upgrade. minor issue low priority fault</t>
  </si>
  <si>
    <t>MD00835</t>
  </si>
  <si>
    <t>battery wear caused operational delay; inspection initiated. sensor replaced sensor replacement</t>
  </si>
  <si>
    <t>MD01045</t>
  </si>
  <si>
    <t>Component component upgrade after detecting abnormal sound; functionality restored. component issue performance warning</t>
  </si>
  <si>
    <t>MD00748</t>
  </si>
  <si>
    <t>System performance degraded due to battery wear; mitigation via component upgrade. minor issue minor issue</t>
  </si>
  <si>
    <t>MD00148</t>
  </si>
  <si>
    <t>Component system reset after detecting sensor misalignment; functionality restored. driver update component review</t>
  </si>
  <si>
    <t>MD04304</t>
  </si>
  <si>
    <t>Routine check completed; software crash observed during diagnostics. reviewed logs driver update applied</t>
  </si>
  <si>
    <t>MD01287</t>
  </si>
  <si>
    <t>Routine check completed; voltage spike observed during diagnostics. component issue device required inspection</t>
  </si>
  <si>
    <t>MD01691</t>
  </si>
  <si>
    <t>overheating caused operational delay; system reset initiated. data loss high priority failure</t>
  </si>
  <si>
    <t>MD00515</t>
  </si>
  <si>
    <t>Routine check completed; data lag observed during diagnostics. quick fix low priority fault</t>
  </si>
  <si>
    <t>MD04916</t>
  </si>
  <si>
    <t>Component firmware update after detecting software crash; functionality restored. log cleaned minor issue</t>
  </si>
  <si>
    <t>MD01318</t>
  </si>
  <si>
    <t>Routine check completed; battery wear observed during diagnostics. reviewed logs component review</t>
  </si>
  <si>
    <t>MD01865</t>
  </si>
  <si>
    <t>software crash caused operational delay; firmware update initiated. sensor replaced critical malfunction</t>
  </si>
  <si>
    <t>MD00399</t>
  </si>
  <si>
    <t>Component recalibration after detecting abnormal sound; functionality restored. reboot failed critical failure</t>
  </si>
  <si>
    <t>MD00428</t>
  </si>
  <si>
    <t>Routine check completed; voltage spike observed during diagnostics. driver update component review</t>
  </si>
  <si>
    <t>MD01141</t>
  </si>
  <si>
    <t>Routine check completed; battery wear observed during diagnostics. quick fix quick fix</t>
  </si>
  <si>
    <t>MD01585</t>
  </si>
  <si>
    <t>battery wear caused operational delay; system reset initiated. driver update device required inspection</t>
  </si>
  <si>
    <t>MD03304</t>
  </si>
  <si>
    <t>battery wear caused operational delay; component upgrade initiated. component issue component review</t>
  </si>
  <si>
    <t>MD01434</t>
  </si>
  <si>
    <t>Component firmware update after detecting circuit failure; functionality restored. log cleaned quick fix</t>
  </si>
  <si>
    <t>MD02860</t>
  </si>
  <si>
    <t>System performance degraded due to software crash; mitigation via system reset. quick fix minor issue</t>
  </si>
  <si>
    <t>MD03810</t>
  </si>
  <si>
    <t>Component replacement after detecting software crash; functionality restored. component issue component review</t>
  </si>
  <si>
    <t>MD04652</t>
  </si>
  <si>
    <t>voltage spike caused operational delay; firmware update initiated. component issue performance warning</t>
  </si>
  <si>
    <t>MD00494</t>
  </si>
  <si>
    <t>Routine check completed; circuit failure observed during diagnostics. sensor replaced critical malfunction</t>
  </si>
  <si>
    <t>MD02751</t>
  </si>
  <si>
    <t>Component software patch after detecting sensor misalignment; functionality restored. moderate delay moderate delay</t>
  </si>
  <si>
    <t>MD01743</t>
  </si>
  <si>
    <t>Routine check completed; battery wear observed during diagnostics. quick fix low priority fault</t>
  </si>
  <si>
    <t>MD04059</t>
  </si>
  <si>
    <t>System performance degraded due to software crash; mitigation via replacement. reboot failed system crash</t>
  </si>
  <si>
    <t>MD00699</t>
  </si>
  <si>
    <t>Routine check completed; abnormal sound observed during diagnostics. software reset low priority fault</t>
  </si>
  <si>
    <t>MD01204</t>
  </si>
  <si>
    <t>voltage spike caused operational delay; component upgrade initiated. reboot failed sensor replacement</t>
  </si>
  <si>
    <t>MD04894</t>
  </si>
  <si>
    <t>System performance degraded due to overheating; mitigation via software patch. reboot failed emergency shutdown</t>
  </si>
  <si>
    <t>MD02341</t>
  </si>
  <si>
    <t>System performance degraded due to sensor misalignment; mitigation via firmware update. minor issue stable condition</t>
  </si>
  <si>
    <t>MD02395</t>
  </si>
  <si>
    <t>Routine check completed; voltage spike observed during diagnostics. software reset quick fix</t>
  </si>
  <si>
    <t>MD01954</t>
  </si>
  <si>
    <t>Routine check completed; abnormal sound observed during diagnostics. minor issue system check passed</t>
  </si>
  <si>
    <t>MD00027</t>
  </si>
  <si>
    <t>Component inspection after detecting data lag; functionality restored. quick fix low priority fault</t>
  </si>
  <si>
    <t>MD01492</t>
  </si>
  <si>
    <t>Component recalibration after detecting sensor misalignment; functionality restored. software reset routine reset</t>
  </si>
  <si>
    <t>MD00095</t>
  </si>
  <si>
    <t>MD03637</t>
  </si>
  <si>
    <t>abnormal sound caused operational delay; replacement initiated. sensor replaced high priority failure</t>
  </si>
  <si>
    <t>MD05222</t>
  </si>
  <si>
    <t>Routine check completed; overheating observed during diagnostics. minor issue routine reset</t>
  </si>
  <si>
    <t>MD01982</t>
  </si>
  <si>
    <t>software crash caused operational delay; inspection initiated. software reset system check passed</t>
  </si>
  <si>
    <t>MD02066</t>
  </si>
  <si>
    <t>circuit failure caused operational delay; inspection initiated. quick fix minor issue</t>
  </si>
  <si>
    <t>MD00721</t>
  </si>
  <si>
    <t>software crash caused operational delay; software patch initiated. minor issue low priority fault</t>
  </si>
  <si>
    <t>MD01441</t>
  </si>
  <si>
    <t>System performance degraded due to overheating; mitigation via software patch. reviewed logs driver update applied</t>
  </si>
  <si>
    <t>MD05104</t>
  </si>
  <si>
    <t>abnormal sound caused operational delay; component upgrade initiated. minor issue quick fix</t>
  </si>
  <si>
    <t>MD02883</t>
  </si>
  <si>
    <t>Component recalibration after detecting sensor misalignment; functionality restored. component issue moderate delay</t>
  </si>
  <si>
    <t>MD04197</t>
  </si>
  <si>
    <t>System performance degraded due to abnormal sound; mitigation via software patch. driver update performance warning</t>
  </si>
  <si>
    <t>MD05009</t>
  </si>
  <si>
    <t>Routine check completed; abnormal sound observed during diagnostics. data loss critical malfunction</t>
  </si>
  <si>
    <t>MD04068</t>
  </si>
  <si>
    <t>Component recalibration after detecting overheating; functionality restored. log cleaned log file cleared</t>
  </si>
  <si>
    <t>MD00538</t>
  </si>
  <si>
    <t>Routine check completed; data lag observed during diagnostics. reboot failed hardware fault</t>
  </si>
  <si>
    <t>MD02366</t>
  </si>
  <si>
    <t>data lag caused operational delay; replacement initiated. driver update non-critical warning</t>
  </si>
  <si>
    <t>MD01518</t>
  </si>
  <si>
    <t>System performance degraded due to overheating; mitigation via replacement. reviewed logs average severity report</t>
  </si>
  <si>
    <t>MD04108</t>
  </si>
  <si>
    <t>battery wear caused operational delay; software patch initiated. minor issue stable condition</t>
  </si>
  <si>
    <t>MD02501</t>
  </si>
  <si>
    <t>System performance degraded due to abnormal sound; mitigation via software patch. critical failure sensor replacement</t>
  </si>
  <si>
    <t>MD00171</t>
  </si>
  <si>
    <t>Routine check completed; voltage spike observed during diagnostics. minor issue quick fix</t>
  </si>
  <si>
    <t>MD04128</t>
  </si>
  <si>
    <t>Routine check completed; battery wear observed during diagnostics. driver update device required inspection</t>
  </si>
  <si>
    <t>MD02224</t>
  </si>
  <si>
    <t>Component software patch after detecting data lag; functionality restored. log cleaned routine reset</t>
  </si>
  <si>
    <t>MD03757</t>
  </si>
  <si>
    <t>circuit failure caused operational delay; recalibration initiated. minor issue stable condition</t>
  </si>
  <si>
    <t>MD03178</t>
  </si>
  <si>
    <t>MD03901</t>
  </si>
  <si>
    <t>Routine check completed; data lag observed during diagnostics. data loss emergency shutdown</t>
  </si>
  <si>
    <t>MD02112</t>
  </si>
  <si>
    <t>System performance degraded due to circuit failure; mitigation via inspection. data loss urgent inspection needed</t>
  </si>
  <si>
    <t>MD02444</t>
  </si>
  <si>
    <t>abnormal sound caused operational delay; inspection initiated. software reset quick fix</t>
  </si>
  <si>
    <t>MD02979</t>
  </si>
  <si>
    <t>Component firmware update after detecting abnormal sound; functionality restored. sensor replaced urgent inspection needed</t>
  </si>
  <si>
    <t>MD01138</t>
  </si>
  <si>
    <t>System performance degraded due to data lag; mitigation via recalibration. moderate delay device required inspection</t>
  </si>
  <si>
    <t>MD04923</t>
  </si>
  <si>
    <t>Routine check completed; voltage spike observed during diagnostics. quick fix routine reset</t>
  </si>
  <si>
    <t>MD01823</t>
  </si>
  <si>
    <t>sensor misalignment caused operational delay; firmware update initiated. component issue performance warning</t>
  </si>
  <si>
    <t>MD02839</t>
  </si>
  <si>
    <t>MD04543</t>
  </si>
  <si>
    <t>Routine check completed; data lag observed during diagnostics. software reset temporary glitch</t>
  </si>
  <si>
    <t>MD05214</t>
  </si>
  <si>
    <t>System performance degraded due to abnormal sound; mitigation via system reset. minor issue temporary glitch</t>
  </si>
  <si>
    <t>MD04378</t>
  </si>
  <si>
    <t>System performance degraded due to battery wear; mitigation via component upgrade. reboot failed sensor replacement</t>
  </si>
  <si>
    <t>MD00338</t>
  </si>
  <si>
    <t>Routine check completed; software crash observed during diagnostics. driver update non-critical warning</t>
  </si>
  <si>
    <t>MD02583</t>
  </si>
  <si>
    <t>software crash caused operational delay; system reset initiated. critical failure urgent inspection needed</t>
  </si>
  <si>
    <t>MD05237</t>
  </si>
  <si>
    <t>Component system reset after detecting sensor misalignment; functionality restored. minor issue minor issue</t>
  </si>
  <si>
    <t>MD05491</t>
  </si>
  <si>
    <t>abnormal sound caused operational delay; replacement initiated. critical failure critical failure</t>
  </si>
  <si>
    <t>MD04886</t>
  </si>
  <si>
    <t>Routine check completed; circuit failure observed during diagnostics. critical failure sensor replacement</t>
  </si>
  <si>
    <t>MD02028</t>
  </si>
  <si>
    <t>battery wear caused operational delay; firmware update initiated. log cleaned minor issue</t>
  </si>
  <si>
    <t>MD02014</t>
  </si>
  <si>
    <t>Routine check completed; voltage spike observed during diagnostics. moderate delay device required inspection</t>
  </si>
  <si>
    <t>MD02255</t>
  </si>
  <si>
    <t>Routine check completed; overheating observed during diagnostics. reboot failed critical failure</t>
  </si>
  <si>
    <t>MD01728</t>
  </si>
  <si>
    <t>Routine check completed; data lag observed during diagnostics. reboot failed system crash</t>
  </si>
  <si>
    <t>MD03397</t>
  </si>
  <si>
    <t>MD05040</t>
  </si>
  <si>
    <t>Component firmware update after detecting software crash; functionality restored. quick fix system check passed</t>
  </si>
  <si>
    <t>MD04980</t>
  </si>
  <si>
    <t>Routine check completed; sensor misalignment observed during diagnostics. moderate delay average severity report</t>
  </si>
  <si>
    <t>MD02596</t>
  </si>
  <si>
    <t>Component system reset after detecting sensor misalignment; functionality restored. critical failure sensor replacement</t>
  </si>
  <si>
    <t>MD01622</t>
  </si>
  <si>
    <t>overheating caused operational delay; component upgrade initiated. moderate delay average severity report</t>
  </si>
  <si>
    <t>MD04977</t>
  </si>
  <si>
    <t>Routine check completed; overheating observed during diagnostics. log cleaned routine reset</t>
  </si>
  <si>
    <t>MD03151</t>
  </si>
  <si>
    <t>battery wear caused operational delay; replacement initiated. minor issue stable condition</t>
  </si>
  <si>
    <t>MD02940</t>
  </si>
  <si>
    <t>abnormal sound caused operational delay; firmware update initiated. software reset minor issue</t>
  </si>
  <si>
    <t>MD04987</t>
  </si>
  <si>
    <t>System performance degraded due to sensor misalignment; mitigation via software patch. critical failure high priority failure</t>
  </si>
  <si>
    <t>MD02789</t>
  </si>
  <si>
    <t>Routine check completed; software crash observed during diagnostics. quick fix log file cleared</t>
  </si>
  <si>
    <t>MD04798</t>
  </si>
  <si>
    <t>software crash caused operational delay; firmware update initiated. sensor replaced high priority failure</t>
  </si>
  <si>
    <t>MD00077</t>
  </si>
  <si>
    <t>sensor misalignment caused operational delay; recalibration initiated. minor issue system check passed</t>
  </si>
  <si>
    <t>MD01628</t>
  </si>
  <si>
    <t>Component replacement after detecting sensor misalignment; functionality restored. log cleaned temporary glitch</t>
  </si>
  <si>
    <t>MD03264</t>
  </si>
  <si>
    <t>System performance degraded due to voltage spike; mitigation via recalibration. reviewed logs performance warning</t>
  </si>
  <si>
    <t>MD01180</t>
  </si>
  <si>
    <t>Component system reset after detecting voltage spike; functionality restored. driver update non-critical warning</t>
  </si>
  <si>
    <t>MD00738</t>
  </si>
  <si>
    <t>circuit failure caused operational delay; inspection initiated. sensor replaced high priority failure</t>
  </si>
  <si>
    <t>MD02593</t>
  </si>
  <si>
    <t>Component component upgrade after detecting overheating; functionality restored. component issue moderate delay</t>
  </si>
  <si>
    <t>MD00626</t>
  </si>
  <si>
    <t>Routine check completed; data lag observed during diagnostics. minor issue system check passed</t>
  </si>
  <si>
    <t>MD04808</t>
  </si>
  <si>
    <t>MD02439</t>
  </si>
  <si>
    <t>Component inspection after detecting abnormal sound; functionality restored. critical failure critical malfunction</t>
  </si>
  <si>
    <t>MD04585</t>
  </si>
  <si>
    <t>Component inspection after detecting abnormal sound; functionality restored. reviewed logs non-critical warning</t>
  </si>
  <si>
    <t>MD02369</t>
  </si>
  <si>
    <t>Routine check completed; abnormal sound observed during diagnostics. reboot failed system crash</t>
  </si>
  <si>
    <t>MD01710</t>
  </si>
  <si>
    <t>Component software patch after detecting sensor misalignment; functionality restored. driver update moderate delay</t>
  </si>
  <si>
    <t>MD00193</t>
  </si>
  <si>
    <t>MD03718</t>
  </si>
  <si>
    <t>abnormal sound caused operational delay; firmware update initiated. reviewed logs average severity report</t>
  </si>
  <si>
    <t>MD00220</t>
  </si>
  <si>
    <t>System performance degraded due to sensor misalignment; mitigation via system reset. moderate delay non-critical warning</t>
  </si>
  <si>
    <t>MD01756</t>
  </si>
  <si>
    <t>Routine check completed; battery wear observed during diagnostics. reviewed logs non-critical warning</t>
  </si>
  <si>
    <t>MD05163</t>
  </si>
  <si>
    <t>Component recalibration after detecting battery wear; functionality restored. data loss hardware fault</t>
  </si>
  <si>
    <t>MD03502</t>
  </si>
  <si>
    <t>Component recalibration after detecting abnormal sound; functionality restored. quick fix routine reset</t>
  </si>
  <si>
    <t>MD04887</t>
  </si>
  <si>
    <t>Component component upgrade after detecting software crash; functionality restored. component issue average severity report</t>
  </si>
  <si>
    <t>MD05387</t>
  </si>
  <si>
    <t>MD03961</t>
  </si>
  <si>
    <t>Component replacement after detecting overheating; functionality restored. log cleaned system check passed</t>
  </si>
  <si>
    <t>MD00985</t>
  </si>
  <si>
    <t>circuit failure caused operational delay; inspection initiated. critical failure critical failure</t>
  </si>
  <si>
    <t>MD03177</t>
  </si>
  <si>
    <t>System performance degraded due to voltage spike; mitigation via system reset. reboot failed emergency shutdown</t>
  </si>
  <si>
    <t>MD02283</t>
  </si>
  <si>
    <t>System performance degraded due to voltage spike; mitigation via replacement. quick fix low priority fault</t>
  </si>
  <si>
    <t>MD01990</t>
  </si>
  <si>
    <t>System performance degraded due to abnormal sound; mitigation via component upgrade. reviewed logs non-critical warning</t>
  </si>
  <si>
    <t>MD00289</t>
  </si>
  <si>
    <t>Component inspection after detecting software crash; functionality restored. log cleaned minor issue</t>
  </si>
  <si>
    <t>MD02613</t>
  </si>
  <si>
    <t>System performance degraded due to software crash; mitigation via system reset. reboot failed emergency shutdown</t>
  </si>
  <si>
    <t>MD00618</t>
  </si>
  <si>
    <t>overheating caused operational delay; inspection initiated. software reset log file cleared</t>
  </si>
  <si>
    <t>MD04922</t>
  </si>
  <si>
    <t>Routine check completed; voltage spike observed during diagnostics. moderate delay driver update applied</t>
  </si>
  <si>
    <t>MD00519</t>
  </si>
  <si>
    <t>Routine check completed; overheating observed during diagnostics. software reset minor issue</t>
  </si>
  <si>
    <t>MD00533</t>
  </si>
  <si>
    <t>circuit failure caused operational delay; system reset initiated. component issue average severity report</t>
  </si>
  <si>
    <t>MD02101</t>
  </si>
  <si>
    <t>MD01144</t>
  </si>
  <si>
    <t>sensor misalignment caused operational delay; component upgrade initiated. sensor replaced critical malfunction</t>
  </si>
  <si>
    <t>MD01742</t>
  </si>
  <si>
    <t>software crash caused operational delay; recalibration initiated. driver update performance warning</t>
  </si>
  <si>
    <t>MD00122</t>
  </si>
  <si>
    <t>System performance degraded due to battery wear; mitigation via replacement. log cleaned temporary glitch</t>
  </si>
  <si>
    <t>MD00419</t>
  </si>
  <si>
    <t>Component system reset after detecting overheating; functionality restored. reviewed logs driver update applied</t>
  </si>
  <si>
    <t>MD03091</t>
  </si>
  <si>
    <t>Component replacement after detecting abnormal sound; functionality restored. component issue device required inspection</t>
  </si>
  <si>
    <t>MD01436</t>
  </si>
  <si>
    <t>abnormal sound caused operational delay; recalibration initiated. minor issue stable condition</t>
  </si>
  <si>
    <t>MD05111</t>
  </si>
  <si>
    <t>MD03295</t>
  </si>
  <si>
    <t>Component system reset after detecting circuit failure; functionality restored. moderate delay device required inspection</t>
  </si>
  <si>
    <t>MD03946</t>
  </si>
  <si>
    <t>System performance degraded due to software crash; mitigation via recalibration. software reset quick fix</t>
  </si>
  <si>
    <t>MD04425</t>
  </si>
  <si>
    <t>System performance degraded due to data lag; mitigation via firmware update. reviewed logs device required inspection</t>
  </si>
  <si>
    <t>MD05230</t>
  </si>
  <si>
    <t>Component component upgrade after detecting abnormal sound; functionality restored. log cleaned low priority fault</t>
  </si>
  <si>
    <t>MD01781</t>
  </si>
  <si>
    <t>Component inspection after detecting sensor misalignment; functionality restored. log cleaned temporary glitch</t>
  </si>
  <si>
    <t>MD02994</t>
  </si>
  <si>
    <t>Component software patch after detecting data lag; functionality restored. data loss urgent inspection needed</t>
  </si>
  <si>
    <t>MD01616</t>
  </si>
  <si>
    <t>Component firmware update after detecting abnormal sound; functionality restored. reviewed logs driver update applied</t>
  </si>
  <si>
    <t>MD00655</t>
  </si>
  <si>
    <t>data lag caused operational delay; software patch initiated. component issue non-critical warning</t>
  </si>
  <si>
    <t>MD01469</t>
  </si>
  <si>
    <t>Component software patch after detecting sensor misalignment; functionality restored. software reset low priority fault</t>
  </si>
  <si>
    <t>MD04079</t>
  </si>
  <si>
    <t>Component component upgrade after detecting circuit failure; functionality restored. component issue non-critical warning</t>
  </si>
  <si>
    <t>MD02693</t>
  </si>
  <si>
    <t>Component system reset after detecting sensor misalignment; functionality restored. minor issue log file cleared</t>
  </si>
  <si>
    <t>MD02318</t>
  </si>
  <si>
    <t>System performance degraded due to software crash; mitigation via inspection. driver update moderate delay</t>
  </si>
  <si>
    <t>MD04329</t>
  </si>
  <si>
    <t>System performance degraded due to circuit failure; mitigation via replacement. data loss system crash</t>
  </si>
  <si>
    <t>MD01641</t>
  </si>
  <si>
    <t>circuit failure caused operational delay; software patch initiated. component issue moderate delay</t>
  </si>
  <si>
    <t>MD03759</t>
  </si>
  <si>
    <t>MD00311</t>
  </si>
  <si>
    <t>battery wear caused operational delay; recalibration initiated. sensor replaced high priority failure</t>
  </si>
  <si>
    <t>MD00130</t>
  </si>
  <si>
    <t>overheating caused operational delay; system reset initiated. sensor replaced critical failure</t>
  </si>
  <si>
    <t>MD04271</t>
  </si>
  <si>
    <t>Component recalibration after detecting overheating; functionality restored. driver update non-critical warning</t>
  </si>
  <si>
    <t>MD02327</t>
  </si>
  <si>
    <t>System performance degraded due to circuit failure; mitigation via replacement. quick fix routine reset</t>
  </si>
  <si>
    <t>MD05262</t>
  </si>
  <si>
    <t>Component firmware update after detecting software crash; functionality restored. component issue component review</t>
  </si>
  <si>
    <t>MD00158</t>
  </si>
  <si>
    <t>MD03871</t>
  </si>
  <si>
    <t>MD02367</t>
  </si>
  <si>
    <t>Routine check completed; abnormal sound observed during diagnostics. component issue average severity report</t>
  </si>
  <si>
    <t>MD04265</t>
  </si>
  <si>
    <t>System performance degraded due to overheating; mitigation via recalibration. data loss critical malfunction</t>
  </si>
  <si>
    <t>MD01699</t>
  </si>
  <si>
    <t>Routine check completed; circuit failure observed during diagnostics. component issue device required inspection</t>
  </si>
  <si>
    <t>MD01272</t>
  </si>
  <si>
    <t>System performance degraded due to battery wear; mitigation via firmware update. log cleaned quick fix</t>
  </si>
  <si>
    <t>MD03020</t>
  </si>
  <si>
    <t>overheating caused operational delay; replacement initiated. sensor replaced sensor replacement</t>
  </si>
  <si>
    <t>MD03320</t>
  </si>
  <si>
    <t>Component recalibration after detecting data lag; functionality restored. software reset system check passed</t>
  </si>
  <si>
    <t>MD00017</t>
  </si>
  <si>
    <t>battery wear caused operational delay; system reset initiated. sensor replaced system crash</t>
  </si>
  <si>
    <t>MD01476</t>
  </si>
  <si>
    <t>System performance degraded due to overheating; mitigation via system reset. critical failure hardware fault</t>
  </si>
  <si>
    <t>MD03483</t>
  </si>
  <si>
    <t>MD04317</t>
  </si>
  <si>
    <t>voltage spike caused operational delay; software patch initiated. data loss critical malfunction</t>
  </si>
  <si>
    <t>MD00663</t>
  </si>
  <si>
    <t>System performance degraded due to battery wear; mitigation via firmware update. critical failure critical malfunction</t>
  </si>
  <si>
    <t>MD01964</t>
  </si>
  <si>
    <t>System performance degraded due to circuit failure; mitigation via recalibration. minor issue routine reset</t>
  </si>
  <si>
    <t>MD02731</t>
  </si>
  <si>
    <t>System performance degraded due to software crash; mitigation via system reset. reboot failed system crash</t>
  </si>
  <si>
    <t>MD01122</t>
  </si>
  <si>
    <t>Component component upgrade after detecting abnormal sound; functionality restored. critical failure system crash</t>
  </si>
  <si>
    <t>MD00834</t>
  </si>
  <si>
    <t>Routine check completed; software crash observed during diagnostics. software reset temporary glitch</t>
  </si>
  <si>
    <t>MD03715</t>
  </si>
  <si>
    <t>System performance degraded due to circuit failure; mitigation via software patch. quick fix quick fix</t>
  </si>
  <si>
    <t>MD01521</t>
  </si>
  <si>
    <t>MD01114</t>
  </si>
  <si>
    <t>Routine check completed; voltage spike observed during diagnostics. software reset stable condition</t>
  </si>
  <si>
    <t>MD01132</t>
  </si>
  <si>
    <t>System performance degraded due to sensor misalignment; mitigation via software patch. software reset minor issue</t>
  </si>
  <si>
    <t>MD03466</t>
  </si>
  <si>
    <t>overheating caused operational delay; inspection initiated. moderate delay component review</t>
  </si>
  <si>
    <t>MD01589</t>
  </si>
  <si>
    <t>System performance degraded due to battery wear; mitigation via recalibration. sensor replaced critical failure</t>
  </si>
  <si>
    <t>MD01451</t>
  </si>
  <si>
    <t>System performance degraded due to sensor misalignment; mitigation via software patch. minor issue minor issue</t>
  </si>
  <si>
    <t>MD01076</t>
  </si>
  <si>
    <t>System performance degraded due to voltage spike; mitigation via recalibration. software reset minor issue</t>
  </si>
  <si>
    <t>MD00906</t>
  </si>
  <si>
    <t>Routine check completed; sensor misalignment observed during diagnostics. driver update component review</t>
  </si>
  <si>
    <t>MD05381</t>
  </si>
  <si>
    <t>overheating caused operational delay; firmware update initiated. quick fix low priority fault</t>
  </si>
  <si>
    <t>MD03558</t>
  </si>
  <si>
    <t>Component recalibration after detecting sensor misalignment; functionality restored. driver update performance warning</t>
  </si>
  <si>
    <t>MD03728</t>
  </si>
  <si>
    <t>Routine check completed; circuit failure observed during diagnostics. quick fix minor issue</t>
  </si>
  <si>
    <t>MD02569</t>
  </si>
  <si>
    <t>System performance degraded due to battery wear; mitigation via inspection. quick fix temporary glitch</t>
  </si>
  <si>
    <t>MD03783</t>
  </si>
  <si>
    <t>System performance degraded due to data lag; mitigation via replacement. reboot failed hardware fault</t>
  </si>
  <si>
    <t>MD03882</t>
  </si>
  <si>
    <t>circuit failure caused operational delay; software patch initiated. sensor replaced sensor replacement</t>
  </si>
  <si>
    <t>MD03377</t>
  </si>
  <si>
    <t>System performance degraded due to voltage spike; mitigation via recalibration. quick fix low priority fault</t>
  </si>
  <si>
    <t>MD03182</t>
  </si>
  <si>
    <t>Component system reset after detecting sensor misalignment; functionality restored. reboot failed hardware fault</t>
  </si>
  <si>
    <t>MD00319</t>
  </si>
  <si>
    <t>Component recalibration after detecting circuit failure; functionality restored. log cleaned routine reset</t>
  </si>
  <si>
    <t>MD01217</t>
  </si>
  <si>
    <t>System performance degraded due to abnormal sound; mitigation via firmware update. reboot failed hardware fault</t>
  </si>
  <si>
    <t>MD02398</t>
  </si>
  <si>
    <t>MD00547</t>
  </si>
  <si>
    <t>Component component upgrade after detecting sensor misalignment; functionality restored. driver update non-critical warning</t>
  </si>
  <si>
    <t>MD05007</t>
  </si>
  <si>
    <t>Routine check completed; abnormal sound observed during diagnostics. minor issue minor issue</t>
  </si>
  <si>
    <t>MD00405</t>
  </si>
  <si>
    <t>Routine check completed; circuit failure observed during diagnostics. sensor replaced high priority failure</t>
  </si>
  <si>
    <t>MD05309</t>
  </si>
  <si>
    <t>Routine check completed; circuit failure observed during diagnostics. driver update non-critical warning</t>
  </si>
  <si>
    <t>MD00128</t>
  </si>
  <si>
    <t>System performance degraded due to overheating; mitigation via component upgrade. log cleaned temporary glitch</t>
  </si>
  <si>
    <t>MD01529</t>
  </si>
  <si>
    <t>Component inspection after detecting voltage spike; functionality restored. sensor replaced hardware fault</t>
  </si>
  <si>
    <t>MD01048</t>
  </si>
  <si>
    <t>Component firmware update after detecting software crash; functionality restored. log cleaned temporary glitch</t>
  </si>
  <si>
    <t>MD01787</t>
  </si>
  <si>
    <t>System performance degraded due to data lag; mitigation via firmware update. minor issue stable condition</t>
  </si>
  <si>
    <t>MD04637</t>
  </si>
  <si>
    <t>Component software patch after detecting sensor misalignment; functionality restored. data loss critical malfunction</t>
  </si>
  <si>
    <t>MD00360</t>
  </si>
  <si>
    <t>software crash caused operational delay; recalibration initiated. log cleaned stable condition</t>
  </si>
  <si>
    <t>MD00873</t>
  </si>
  <si>
    <t>System performance degraded due to software crash; mitigation via system reset. reviewed logs device required inspection</t>
  </si>
  <si>
    <t>MD05264</t>
  </si>
  <si>
    <t>System performance degraded due to abnormal sound; mitigation via component upgrade. log cleaned system check passed</t>
  </si>
  <si>
    <t>MD02039</t>
  </si>
  <si>
    <t>Routine check completed; data lag observed during diagnostics. driver update moderate delay</t>
  </si>
  <si>
    <t>MD00329</t>
  </si>
  <si>
    <t>System performance degraded due to data lag; mitigation via component upgrade. quick fix low priority fault</t>
  </si>
  <si>
    <t>MD02015</t>
  </si>
  <si>
    <t>Routine check completed; circuit failure observed during diagnostics. moderate delay non-critical warning</t>
  </si>
  <si>
    <t>MD01101</t>
  </si>
  <si>
    <t>System performance degraded due to data lag; mitigation via component upgrade. driver update non-critical warning</t>
  </si>
  <si>
    <t>MD01067</t>
  </si>
  <si>
    <t>Component recalibration after detecting battery wear; functionality restored. critical failure high priority failure</t>
  </si>
  <si>
    <t>MD01792</t>
  </si>
  <si>
    <t>battery wear caused operational delay; recalibration initiated. component issue average severity report</t>
  </si>
  <si>
    <t>MD01155</t>
  </si>
  <si>
    <t>System performance degraded due to battery wear; mitigation via software patch. driver update device required inspection</t>
  </si>
  <si>
    <t>MD05345</t>
  </si>
  <si>
    <t>Component software patch after detecting abnormal sound; functionality restored. minor issue log file cleared</t>
  </si>
  <si>
    <t>MD02933</t>
  </si>
  <si>
    <t>Routine check completed; circuit failure observed during diagnostics. reviewed logs average severity report</t>
  </si>
  <si>
    <t>MD01445</t>
  </si>
  <si>
    <t>overheating caused operational delay; system reset initiated. reboot failed urgent inspection needed</t>
  </si>
  <si>
    <t>MD02113</t>
  </si>
  <si>
    <t>Component firmware update after detecting software crash; functionality restored. sensor replaced emergency shutdown</t>
  </si>
  <si>
    <t>MD02628</t>
  </si>
  <si>
    <t>Component replacement after detecting circuit failure; functionality restored. moderate delay device required inspection</t>
  </si>
  <si>
    <t>MD03652</t>
  </si>
  <si>
    <t>Routine check completed; software crash observed during diagnostics. quick fix system check passed</t>
  </si>
  <si>
    <t>MD03872</t>
  </si>
  <si>
    <t>Routine check completed; data lag observed during diagnostics. critical failure system crash</t>
  </si>
  <si>
    <t>MD03650</t>
  </si>
  <si>
    <t>System performance degraded due to software crash; mitigation via software patch. quick fix stable condition</t>
  </si>
  <si>
    <t>MD04945</t>
  </si>
  <si>
    <t>Routine check completed; voltage spike observed during diagnostics. reboot failed critical malfunction</t>
  </si>
  <si>
    <t>MD03200</t>
  </si>
  <si>
    <t>System performance degraded due to circuit failure; mitigation via firmware update. software reset log file cleared</t>
  </si>
  <si>
    <t>MD04312</t>
  </si>
  <si>
    <t>Component software patch after detecting circuit failure; functionality restored. quick fix routine reset</t>
  </si>
  <si>
    <t>MD00473</t>
  </si>
  <si>
    <t>Routine check completed; sensor misalignment observed during diagnostics. software reset quick fix</t>
  </si>
  <si>
    <t>MD04130</t>
  </si>
  <si>
    <t>abnormal sound caused operational delay; replacement initiated. component issue moderate delay</t>
  </si>
  <si>
    <t>MD02625</t>
  </si>
  <si>
    <t>System performance degraded due to abnormal sound; mitigation via recalibration. sensor replaced critical failure</t>
  </si>
  <si>
    <t>MD01254</t>
  </si>
  <si>
    <t>System performance degraded due to voltage spike; mitigation via system reset. software reset routine reset</t>
  </si>
  <si>
    <t>MD02745</t>
  </si>
  <si>
    <t>Routine check completed; abnormal sound observed during diagnostics. software reset stable condition</t>
  </si>
  <si>
    <t>MD00967</t>
  </si>
  <si>
    <t>Component replacement after detecting software crash; functionality restored. reboot failed critical failure</t>
  </si>
  <si>
    <t>MD01145</t>
  </si>
  <si>
    <t>System performance degraded due to sensor misalignment; mitigation via system reset. driver update component review</t>
  </si>
  <si>
    <t>MD02411</t>
  </si>
  <si>
    <t>software crash caused operational delay; recalibration initiated. reviewed logs moderate delay</t>
  </si>
  <si>
    <t>MD03274</t>
  </si>
  <si>
    <t>System performance degraded due to software crash; mitigation via inspection. driver update component review</t>
  </si>
  <si>
    <t>MD03530</t>
  </si>
  <si>
    <t>Routine check completed; sensor misalignment observed during diagnostics. sensor replaced emergency shutdown</t>
  </si>
  <si>
    <t>MD01832</t>
  </si>
  <si>
    <t>System performance degraded due to circuit failure; mitigation via component upgrade. moderate delay average severity report</t>
  </si>
  <si>
    <t>MD03828</t>
  </si>
  <si>
    <t>Component component upgrade after detecting circuit failure; functionality restored. moderate delay moderate delay</t>
  </si>
  <si>
    <t>MD02403</t>
  </si>
  <si>
    <t>Component recalibration after detecting sensor misalignment; functionality restored. software reset log file cleared</t>
  </si>
  <si>
    <t>MD00772</t>
  </si>
  <si>
    <t>overheating caused operational delay; inspection initiated. software reset routine reset</t>
  </si>
  <si>
    <t>MD05468</t>
  </si>
  <si>
    <t>System performance degraded due to overheating; mitigation via system reset. reboot failed hardware fault</t>
  </si>
  <si>
    <t>MD01634</t>
  </si>
  <si>
    <t>Component system reset after detecting circuit failure; functionality restored. moderate delay performance warning</t>
  </si>
  <si>
    <t>MD05058</t>
  </si>
  <si>
    <t>MD02587</t>
  </si>
  <si>
    <t>Component inspection after detecting voltage spike; functionality restored. minor issue log file cleared</t>
  </si>
  <si>
    <t>MD04681</t>
  </si>
  <si>
    <t>Routine check completed; voltage spike observed during diagnostics. software reset low priority fault</t>
  </si>
  <si>
    <t>MD03425</t>
  </si>
  <si>
    <t>software crash caused operational delay; component upgrade initiated. driver update component review</t>
  </si>
  <si>
    <t>MD00314</t>
  </si>
  <si>
    <t>abnormal sound caused operational delay; inspection initiated. sensor replaced critical malfunction</t>
  </si>
  <si>
    <t>MD01536</t>
  </si>
  <si>
    <t>Routine check completed; software crash observed during diagnostics. data loss system crash</t>
  </si>
  <si>
    <t>MD01876</t>
  </si>
  <si>
    <t>Routine check completed; circuit failure observed during diagnostics. driver update moderate delay</t>
  </si>
  <si>
    <t>MD00963</t>
  </si>
  <si>
    <t>data lag caused operational delay; software patch initiated. log cleaned minor issue</t>
  </si>
  <si>
    <t>MD02722</t>
  </si>
  <si>
    <t>System performance degraded due to abnormal sound; mitigation via recalibration. sensor replaced sensor replacement</t>
  </si>
  <si>
    <t>MD02404</t>
  </si>
  <si>
    <t>MD03076</t>
  </si>
  <si>
    <t>battery wear caused operational delay; recalibration initiated. quick fix stable condition</t>
  </si>
  <si>
    <t>MD03285</t>
  </si>
  <si>
    <t>Routine check completed; voltage spike observed during diagnostics. reviewed logs component review</t>
  </si>
  <si>
    <t>MD03825</t>
  </si>
  <si>
    <t>Routine check completed; sensor misalignment observed during diagnostics. log cleaned log file cleared</t>
  </si>
  <si>
    <t>MD00813</t>
  </si>
  <si>
    <t>System performance degraded due to overheating; mitigation via software patch. minor issue temporary glitch</t>
  </si>
  <si>
    <t>MD01945</t>
  </si>
  <si>
    <t>overheating caused operational delay; firmware update initiated. critical failure emergency shutdown</t>
  </si>
  <si>
    <t>MD00163</t>
  </si>
  <si>
    <t>System performance degraded due to circuit failure; mitigation via system reset. log cleaned stable condition</t>
  </si>
  <si>
    <t>MD05240</t>
  </si>
  <si>
    <t>battery wear caused operational delay; system reset initiated. driver update non-critical warning</t>
  </si>
  <si>
    <t>MD04912</t>
  </si>
  <si>
    <t>System performance degraded due to circuit failure; mitigation via system reset. critical failure sensor replacement</t>
  </si>
  <si>
    <t>MD02038</t>
  </si>
  <si>
    <t>System performance degraded due to battery wear; mitigation via system reset. critical failure urgent inspection needed</t>
  </si>
  <si>
    <t>MD00503</t>
  </si>
  <si>
    <t>Component firmware update after detecting data lag; functionality restored. quick fix low priority fault</t>
  </si>
  <si>
    <t>MD03392</t>
  </si>
  <si>
    <t>Routine check completed; overheating observed during diagnostics. minor issue low priority fault</t>
  </si>
  <si>
    <t>MD02018</t>
  </si>
  <si>
    <t>Component software patch after detecting abnormal sound; functionality restored. reboot failed system crash</t>
  </si>
  <si>
    <t>MD05411</t>
  </si>
  <si>
    <t>System performance degraded due to circuit failure; mitigation via recalibration. moderate delay driver update applied</t>
  </si>
  <si>
    <t>MD00788</t>
  </si>
  <si>
    <t>data lag caused operational delay; system reset initiated. critical failure critical malfunction</t>
  </si>
  <si>
    <t>MD04558</t>
  </si>
  <si>
    <t>Routine check completed; software crash observed during diagnostics. log cleaned minor issue</t>
  </si>
  <si>
    <t>MD00008</t>
  </si>
  <si>
    <t>Component firmware update after detecting software crash; functionality restored. data loss emergency shutdown</t>
  </si>
  <si>
    <t>MD05255</t>
  </si>
  <si>
    <t>Component firmware update after detecting sensor misalignment; functionality restored. reviewed logs driver update applied</t>
  </si>
  <si>
    <t>MD01520</t>
  </si>
  <si>
    <t>circuit failure caused operational delay; recalibration initiated. software reset stable condition</t>
  </si>
  <si>
    <t>MD00443</t>
  </si>
  <si>
    <t>software crash caused operational delay; recalibration initiated. quick fix quick fix</t>
  </si>
  <si>
    <t>MD04323</t>
  </si>
  <si>
    <t>System performance degraded due to abnormal sound; mitigation via firmware update. moderate delay performance warning</t>
  </si>
  <si>
    <t>MD02901</t>
  </si>
  <si>
    <t>battery wear caused operational delay; replacement initiated. reboot failed sensor replacement</t>
  </si>
  <si>
    <t>MD04281</t>
  </si>
  <si>
    <t>Component inspection after detecting abnormal sound; functionality restored. minor issue stable condition</t>
  </si>
  <si>
    <t>MD03246</t>
  </si>
  <si>
    <t>Routine check completed; software crash observed during diagnostics. software reset stable condition</t>
  </si>
  <si>
    <t>MD03432</t>
  </si>
  <si>
    <t>Routine check completed; overheating observed during diagnostics. moderate delay performance warning</t>
  </si>
  <si>
    <t>MD00809</t>
  </si>
  <si>
    <t>MD05394</t>
  </si>
  <si>
    <t>Component system reset after detecting sensor misalignment; functionality restored. software reset system check passed</t>
  </si>
  <si>
    <t>MD01788</t>
  </si>
  <si>
    <t>System performance degraded due to circuit failure; mitigation via software patch. log cleaned minor issue</t>
  </si>
  <si>
    <t>MD02484</t>
  </si>
  <si>
    <t>Component firmware update after detecting data lag; functionality restored. minor issue routine reset</t>
  </si>
  <si>
    <t>MD02818</t>
  </si>
  <si>
    <t>Component replacement after detecting overheating; functionality restored. quick fix log file cleared</t>
  </si>
  <si>
    <t>MD01718</t>
  </si>
  <si>
    <t>System performance degraded due to software crash; mitigation via firmware update. reviewed logs average severity report</t>
  </si>
  <si>
    <t>MD01458</t>
  </si>
  <si>
    <t>Component inspection after detecting voltage spike; functionality restored. driver update driver update applied</t>
  </si>
  <si>
    <t>MD04256</t>
  </si>
  <si>
    <t>System performance degraded due to abnormal sound; mitigation via recalibration. reboot failed system crash</t>
  </si>
  <si>
    <t>MD04448</t>
  </si>
  <si>
    <t>Component firmware update after detecting data lag; functionality restored. reviewed logs device required inspection</t>
  </si>
  <si>
    <t>MD01150</t>
  </si>
  <si>
    <t>abnormal sound caused operational delay; recalibration initiated. moderate delay average severity report</t>
  </si>
  <si>
    <t>MD00280</t>
  </si>
  <si>
    <t>Routine check completed; battery wear observed during diagnostics. data loss critical failure</t>
  </si>
  <si>
    <t>MD04503</t>
  </si>
  <si>
    <t>Component component upgrade after detecting battery wear; functionality restored. software reset stable condition</t>
  </si>
  <si>
    <t>MD03196</t>
  </si>
  <si>
    <t>Component recalibration after detecting data lag; functionality restored. component issue performance warning</t>
  </si>
  <si>
    <t>MD02949</t>
  </si>
  <si>
    <t>System performance degraded due to software crash; mitigation via replacement. component issue non-critical warning</t>
  </si>
  <si>
    <t>MD02770</t>
  </si>
  <si>
    <t>MD05247</t>
  </si>
  <si>
    <t>abnormal sound caused operational delay; software patch initiated. minor issue routine reset</t>
  </si>
  <si>
    <t>MD02629</t>
  </si>
  <si>
    <t>circuit failure caused operational delay; firmware update initiated. minor issue log file cleared</t>
  </si>
  <si>
    <t>MD02709</t>
  </si>
  <si>
    <t>abnormal sound caused operational delay; system reset initiated. component issue device required inspection</t>
  </si>
  <si>
    <t>MD00877</t>
  </si>
  <si>
    <t>Component recalibration after detecting software crash; functionality restored. minor issue stable condition</t>
  </si>
  <si>
    <t>MD00633</t>
  </si>
  <si>
    <t>Component inspection after detecting data lag; functionality restored. quick fix quick fix</t>
  </si>
  <si>
    <t>MD02915</t>
  </si>
  <si>
    <t>battery wear caused operational delay; inspection initiated. reboot failed sensor replacement</t>
  </si>
  <si>
    <t>MD02459</t>
  </si>
  <si>
    <t>abnormal sound caused operational delay; system reset initiated. reviewed logs component review</t>
  </si>
  <si>
    <t>MD02790</t>
  </si>
  <si>
    <t>MD00808</t>
  </si>
  <si>
    <t>data lag caused operational delay; system reset initiated. reboot failed high priority failure</t>
  </si>
  <si>
    <t>MD01483</t>
  </si>
  <si>
    <t>MD04988</t>
  </si>
  <si>
    <t>System performance degraded due to software crash; mitigation via replacement. reboot failed high priority failure</t>
  </si>
  <si>
    <t>MD01871</t>
  </si>
  <si>
    <t>MD04474</t>
  </si>
  <si>
    <t>software crash caused operational delay; firmware update initiated. reboot failed urgent inspection needed</t>
  </si>
  <si>
    <t>MD05494</t>
  </si>
  <si>
    <t>circuit failure caused operational delay; firmware update initiated. moderate delay moderate delay</t>
  </si>
  <si>
    <t>MD03072</t>
  </si>
  <si>
    <t>Routine check completed; data lag observed during diagnostics. quick fix quick fix</t>
  </si>
  <si>
    <t>MD01778</t>
  </si>
  <si>
    <t>software crash caused operational delay; recalibration initiated. reboot failed system crash</t>
  </si>
  <si>
    <t>MD03070</t>
  </si>
  <si>
    <t>Routine check completed; data lag observed during diagnostics. data loss sensor replacement</t>
  </si>
  <si>
    <t>MD05024</t>
  </si>
  <si>
    <t>Component inspection after detecting circuit failure; functionality restored. driver update device required inspection</t>
  </si>
  <si>
    <t>MD00152</t>
  </si>
  <si>
    <t>Routine check completed; circuit failure observed during diagnostics. reboot failed critical malfunction</t>
  </si>
  <si>
    <t>MD02379</t>
  </si>
  <si>
    <t>System performance degraded due to data lag; mitigation via system reset. minor issue routine reset</t>
  </si>
  <si>
    <t>MD03085</t>
  </si>
  <si>
    <t>Component system reset after detecting voltage spike; functionality restored. log cleaned system check passed</t>
  </si>
  <si>
    <t>MD03539</t>
  </si>
  <si>
    <t>Component software patch after detecting overheating; functionality restored. component issue performance warning</t>
  </si>
  <si>
    <t>MD00156</t>
  </si>
  <si>
    <t>System performance degraded due to abnormal sound; mitigation via component upgrade. minor issue log file cleared</t>
  </si>
  <si>
    <t>MD05152</t>
  </si>
  <si>
    <t>Component inspection after detecting data lag; functionality restored. component issue average severity report</t>
  </si>
  <si>
    <t>MD01783</t>
  </si>
  <si>
    <t>Component replacement after detecting battery wear; functionality restored. data loss sensor replacement</t>
  </si>
  <si>
    <t>MD03515</t>
  </si>
  <si>
    <t>Component inspection after detecting abnormal sound; functionality restored. sensor replaced urgent inspection needed</t>
  </si>
  <si>
    <t>MD04530</t>
  </si>
  <si>
    <t>Component firmware update after detecting sensor misalignment; functionality restored. component issue performance warning</t>
  </si>
  <si>
    <t>MD02713</t>
  </si>
  <si>
    <t>System performance degraded due to circuit failure; mitigation via inspection. moderate delay average severity report</t>
  </si>
  <si>
    <t>MD02396</t>
  </si>
  <si>
    <t>MD02608</t>
  </si>
  <si>
    <t>software crash caused operational delay; replacement initiated. minor issue low priority fault</t>
  </si>
  <si>
    <t>MD04507</t>
  </si>
  <si>
    <t>System performance degraded due to software crash; mitigation via inspection. quick fix system check passed</t>
  </si>
  <si>
    <t>MD04621</t>
  </si>
  <si>
    <t>Routine check completed; abnormal sound observed during diagnostics. quick fix system check passed</t>
  </si>
  <si>
    <t>MD01173</t>
  </si>
  <si>
    <t>Component inspection after detecting data lag; functionality restored. driver update non-critical warning</t>
  </si>
  <si>
    <t>MD01774</t>
  </si>
  <si>
    <t>MD01863</t>
  </si>
  <si>
    <t>abnormal sound caused operational delay; replacement initiated. reviewed logs performance warning</t>
  </si>
  <si>
    <t>MD03725</t>
  </si>
  <si>
    <t>Routine check completed; voltage spike observed during diagnostics. data loss hardware fault</t>
  </si>
  <si>
    <t>MD02339</t>
  </si>
  <si>
    <t>System performance degraded due to software crash; mitigation via software patch. minor issue temporary glitch</t>
  </si>
  <si>
    <t>MD04536</t>
  </si>
  <si>
    <t>Component replacement after detecting circuit failure; functionality restored. quick fix minor issue</t>
  </si>
  <si>
    <t>MD04114</t>
  </si>
  <si>
    <t>software crash caused operational delay; recalibration initiated. sensor replaced urgent inspection needed</t>
  </si>
  <si>
    <t>MD02975</t>
  </si>
  <si>
    <t>overheating caused operational delay; recalibration initiated. driver update component review</t>
  </si>
  <si>
    <t>MD02651</t>
  </si>
  <si>
    <t>Component recalibration after detecting voltage spike; functionality restored. critical failure high priority failure</t>
  </si>
  <si>
    <t>MD04056</t>
  </si>
  <si>
    <t>Routine check completed; voltage spike observed during diagnostics. critical failure emergency shutdown</t>
  </si>
  <si>
    <t>MD02814</t>
  </si>
  <si>
    <t>Routine check completed; sensor misalignment observed during diagnostics. sensor replaced urgent inspection needed</t>
  </si>
  <si>
    <t>MD05016</t>
  </si>
  <si>
    <t>System performance degraded due to abnormal sound; mitigation via firmware update. minor issue system check passed</t>
  </si>
  <si>
    <t>MD00242</t>
  </si>
  <si>
    <t>Routine check completed; overheating observed during diagnostics. moderate delay driver update applied</t>
  </si>
  <si>
    <t>MD03428</t>
  </si>
  <si>
    <t>circuit failure caused operational delay; component upgrade initiated. data loss critical failure</t>
  </si>
  <si>
    <t>MD04454</t>
  </si>
  <si>
    <t>Component firmware update after detecting software crash; functionality restored. log cleaned log file cleared</t>
  </si>
  <si>
    <t>MD04324</t>
  </si>
  <si>
    <t>Routine check completed; software crash observed during diagnostics. reboot failed high priority failure</t>
  </si>
  <si>
    <t>MD03610</t>
  </si>
  <si>
    <t>Component software patch after detecting sensor misalignment; functionality restored. reviewed logs non-critical warning</t>
  </si>
  <si>
    <t>MD04611</t>
  </si>
  <si>
    <t>sensor misalignment caused operational delay; software patch initiated. software reset low priority fault</t>
  </si>
  <si>
    <t>MD05105</t>
  </si>
  <si>
    <t>Component recalibration after detecting software crash; functionality restored. reviewed logs performance warning</t>
  </si>
  <si>
    <t>MD01719</t>
  </si>
  <si>
    <t>overheating caused operational delay; firmware update initiated. moderate delay non-critical warning</t>
  </si>
  <si>
    <t>MD00935</t>
  </si>
  <si>
    <t>Component firmware update after detecting battery wear; functionality restored. log cleaned log file cleared</t>
  </si>
  <si>
    <t>MD01225</t>
  </si>
  <si>
    <t>Component inspection after detecting circuit failure; functionality restored. minor issue system check passed</t>
  </si>
  <si>
    <t>MD04406</t>
  </si>
  <si>
    <t>Routine check completed; software crash observed during diagnostics. reviewed logs average severity report</t>
  </si>
  <si>
    <t>MD00301</t>
  </si>
  <si>
    <t>System performance degraded due to data lag; mitigation via recalibration. data loss high priority failure</t>
  </si>
  <si>
    <t>MD03263</t>
  </si>
  <si>
    <t>battery wear caused operational delay; system reset initiated. quick fix low priority fault</t>
  </si>
  <si>
    <t>MD01705</t>
  </si>
  <si>
    <t>System performance degraded due to sensor misalignment; mitigation via software patch. reviewed logs moderate delay</t>
  </si>
  <si>
    <t>MD01976</t>
  </si>
  <si>
    <t>sensor misalignment caused operational delay; firmware update initiated. quick fix routine reset</t>
  </si>
  <si>
    <t>MD02794</t>
  </si>
  <si>
    <t>Component recalibration after detecting overheating; functionality restored. sensor replaced emergency shutdown</t>
  </si>
  <si>
    <t>MD02261</t>
  </si>
  <si>
    <t>software crash caused operational delay; recalibration initiated. reviewed logs non-critical warning</t>
  </si>
  <si>
    <t>MD03751</t>
  </si>
  <si>
    <t>System performance degraded due to sensor misalignment; mitigation via software patch. driver update moderate delay</t>
  </si>
  <si>
    <t>MD00073</t>
  </si>
  <si>
    <t>System performance degraded due to sensor misalignment; mitigation via component upgrade. component issue moderate delay</t>
  </si>
  <si>
    <t>MD03437</t>
  </si>
  <si>
    <t>Component recalibration after detecting sensor misalignment; functionality restored. quick fix quick fix</t>
  </si>
  <si>
    <t>MD01467</t>
  </si>
  <si>
    <t>System performance degraded due to abnormal sound; mitigation via firmware update. driver update performance warning</t>
  </si>
  <si>
    <t>MD02562</t>
  </si>
  <si>
    <t>battery wear caused operational delay; component upgrade initiated. sensor replaced sensor replacement</t>
  </si>
  <si>
    <t>MD04446</t>
  </si>
  <si>
    <t>Component firmware update after detecting abnormal sound; functionality restored. minor issue temporary glitch</t>
  </si>
  <si>
    <t>MD02824</t>
  </si>
  <si>
    <t>Component inspection after detecting sensor misalignment; functionality restored. reviewed logs average severity report</t>
  </si>
  <si>
    <t>MD02766</t>
  </si>
  <si>
    <t>System performance degraded due to sensor misalignment; mitigation via software patch. reboot failed sensor replacement</t>
  </si>
  <si>
    <t>MD02041</t>
  </si>
  <si>
    <t>overheating caused operational delay; system reset initiated. driver update moderate delay</t>
  </si>
  <si>
    <t>MD03977</t>
  </si>
  <si>
    <t>System performance degraded due to data lag; mitigation via firmware update. minor issue quick fix</t>
  </si>
  <si>
    <t>MD01539</t>
  </si>
  <si>
    <t>battery wear caused operational delay; firmware update initiated. minor issue temporary glitch</t>
  </si>
  <si>
    <t>MD05434</t>
  </si>
  <si>
    <t>Routine check completed; circuit failure observed during diagnostics. quick fix stable condition</t>
  </si>
  <si>
    <t>MD01306</t>
  </si>
  <si>
    <t>sensor misalignment caused operational delay; component upgrade initiated. moderate delay driver update applied</t>
  </si>
  <si>
    <t>MD03659</t>
  </si>
  <si>
    <t>Component replacement after detecting overheating; functionality restored. software reset quick fix</t>
  </si>
  <si>
    <t>MD03460</t>
  </si>
  <si>
    <t>Component inspection after detecting sensor misalignment; functionality restored. moderate delay performance warning</t>
  </si>
  <si>
    <t>MD00211</t>
  </si>
  <si>
    <t>voltage spike caused operational delay; component upgrade initiated. driver update average severity report</t>
  </si>
  <si>
    <t>MD02410</t>
  </si>
  <si>
    <t>Routine check completed; overheating observed during diagnostics. reviewed logs component review</t>
  </si>
  <si>
    <t>MD02064</t>
  </si>
  <si>
    <t>System performance degraded due to voltage spike; mitigation via software patch. software reset stable condition</t>
  </si>
  <si>
    <t>MD00374</t>
  </si>
  <si>
    <t>Component component upgrade after detecting battery wear; functionality restored. component issue average severity report</t>
  </si>
  <si>
    <t>MD05096</t>
  </si>
  <si>
    <t>System performance degraded due to overheating; mitigation via component upgrade. data loss urgent inspection needed</t>
  </si>
  <si>
    <t>MD04438</t>
  </si>
  <si>
    <t>battery wear caused operational delay; system reset initiated. quick fix routine reset</t>
  </si>
  <si>
    <t>MD01406</t>
  </si>
  <si>
    <t>MD02483</t>
  </si>
  <si>
    <t>System performance degraded due to overheating; mitigation via inspection. reviewed logs driver update applied</t>
  </si>
  <si>
    <t>MD00037</t>
  </si>
  <si>
    <t>Routine check completed; data lag observed during diagnostics. minor issue temporary glitch</t>
  </si>
  <si>
    <t>MD01111</t>
  </si>
  <si>
    <t>System performance degraded due to circuit failure; mitigation via inspection. data loss critical malfunction</t>
  </si>
  <si>
    <t>MD01977</t>
  </si>
  <si>
    <t>battery wear caused operational delay; component upgrade initiated. quick fix log file cleared</t>
  </si>
  <si>
    <t>MD03498</t>
  </si>
  <si>
    <t>MD04223</t>
  </si>
  <si>
    <t>System performance degraded due to voltage spike; mitigation via system reset. moderate delay performance warning</t>
  </si>
  <si>
    <t>MD05235</t>
  </si>
  <si>
    <t>voltage spike caused operational delay; replacement initiated. software reset stable condition</t>
  </si>
  <si>
    <t>MD01032</t>
  </si>
  <si>
    <t>sensor misalignment caused operational delay; software patch initiated. component issue driver update applied</t>
  </si>
  <si>
    <t>MD02618</t>
  </si>
  <si>
    <t>voltage spike caused operational delay; firmware update initiated. reboot failed emergency shutdown</t>
  </si>
  <si>
    <t>MD03669</t>
  </si>
  <si>
    <t>Component firmware update after detecting voltage spike; functionality restored. reboot failed critical failure</t>
  </si>
  <si>
    <t>MD02657</t>
  </si>
  <si>
    <t>Routine check completed; voltage spike observed during diagnostics. critical failure high priority failure</t>
  </si>
  <si>
    <t>MD02687</t>
  </si>
  <si>
    <t>System performance degraded due to sensor misalignment; mitigation via component upgrade. reviewed logs performance warning</t>
  </si>
  <si>
    <t>MD00162</t>
  </si>
  <si>
    <t>Routine check completed; sensor misalignment observed during diagnostics. log cleaned system check passed</t>
  </si>
  <si>
    <t>MD03475</t>
  </si>
  <si>
    <t>sensor misalignment caused operational delay; firmware update initiated. reviewed logs moderate delay</t>
  </si>
  <si>
    <t>MD03939</t>
  </si>
  <si>
    <t>abnormal sound caused operational delay; firmware update initiated. sensor replaced system crash</t>
  </si>
  <si>
    <t>MD03647</t>
  </si>
  <si>
    <t>MD00904</t>
  </si>
  <si>
    <t>circuit failure caused operational delay; firmware update initiated. moderate delay device required inspection</t>
  </si>
  <si>
    <t>MD01811</t>
  </si>
  <si>
    <t>voltage spike caused operational delay; software patch initiated. moderate delay average severity report</t>
  </si>
  <si>
    <t>MD04764</t>
  </si>
  <si>
    <t>data lag caused operational delay; software patch initiated. driver update component review</t>
  </si>
  <si>
    <t>MD00667</t>
  </si>
  <si>
    <t>MD05475</t>
  </si>
  <si>
    <t>Component recalibration after detecting abnormal sound; functionality restored. sensor replaced sensor replacement</t>
  </si>
  <si>
    <t>MD05487</t>
  </si>
  <si>
    <t>System performance degraded due to voltage spike; mitigation via replacement. sensor replaced urgent inspection needed</t>
  </si>
  <si>
    <t>MD01012</t>
  </si>
  <si>
    <t>System performance degraded due to overheating; mitigation via inspection. reviewed logs moderate delay</t>
  </si>
  <si>
    <t>MD02546</t>
  </si>
  <si>
    <t>Component inspection after detecting battery wear; functionality restored. reviewed logs moderate delay</t>
  </si>
  <si>
    <t>MD03324</t>
  </si>
  <si>
    <t>System performance degraded due to battery wear; mitigation via firmware update. sensor replaced urgent inspection needed</t>
  </si>
  <si>
    <t>MD05057</t>
  </si>
  <si>
    <t>Component inspection after detecting data lag; functionality restored. minor issue low priority fault</t>
  </si>
  <si>
    <t>MD04823</t>
  </si>
  <si>
    <t>Component software patch after detecting sensor misalignment; functionality restored. reboot failed critical malfunction</t>
  </si>
  <si>
    <t>MD00392</t>
  </si>
  <si>
    <t>overheating caused operational delay; system reset initiated. reviewed logs non-critical warning</t>
  </si>
  <si>
    <t>MD01386</t>
  </si>
  <si>
    <t>Component recalibration after detecting circuit failure; functionality restored. reboot failed hardware fault</t>
  </si>
  <si>
    <t>MD00476</t>
  </si>
  <si>
    <t>Component inspection after detecting circuit failure; functionality restored. log cleaned routine reset</t>
  </si>
  <si>
    <t>MD04453</t>
  </si>
  <si>
    <t>battery wear caused operational delay; replacement initiated. reviewed logs component review</t>
  </si>
  <si>
    <t>MD03441</t>
  </si>
  <si>
    <t>software crash caused operational delay; system reset initiated. reboot failed urgent inspection needed</t>
  </si>
  <si>
    <t>MD03729</t>
  </si>
  <si>
    <t>System performance degraded due to data lag; mitigation via component upgrade. reviewed logs moderate delay</t>
  </si>
  <si>
    <t>MD03242</t>
  </si>
  <si>
    <t>Component software patch after detecting circuit failure; functionality restored. reviewed logs component review</t>
  </si>
  <si>
    <t>MD00598</t>
  </si>
  <si>
    <t>Routine check completed; software crash observed during diagnostics. moderate delay device required inspection</t>
  </si>
  <si>
    <t>MD04924</t>
  </si>
  <si>
    <t>System performance degraded due to circuit failure; mitigation via replacement. component issue component review</t>
  </si>
  <si>
    <t>MD02895</t>
  </si>
  <si>
    <t>System performance degraded due to sensor misalignment; mitigation via inspection. quick fix low priority fault</t>
  </si>
  <si>
    <t>MD00664</t>
  </si>
  <si>
    <t>Routine check completed; overheating observed during diagnostics. moderate delay device required inspection</t>
  </si>
  <si>
    <t>MD02811</t>
  </si>
  <si>
    <t>Routine check completed; abnormal sound observed during diagnostics. software reset temporary glitch</t>
  </si>
  <si>
    <t>MD04510</t>
  </si>
  <si>
    <t>Component recalibration after detecting abnormal sound; functionality restored. reboot failed system crash</t>
  </si>
  <si>
    <t>MD04926</t>
  </si>
  <si>
    <t>software crash caused operational delay; firmware update initiated. quick fix routine reset</t>
  </si>
  <si>
    <t>MD05283</t>
  </si>
  <si>
    <t>System performance degraded due to abnormal sound; mitigation via software patch. critical failure system crash</t>
  </si>
  <si>
    <t>MD00470</t>
  </si>
  <si>
    <t>abnormal sound caused operational delay; system reset initiated. critical failure sensor replacement</t>
  </si>
  <si>
    <t>MD04651</t>
  </si>
  <si>
    <t>Routine check completed; abnormal sound observed during diagnostics. component issue driver update applied</t>
  </si>
  <si>
    <t>MD03730</t>
  </si>
  <si>
    <t>Component recalibration after detecting abnormal sound; functionality restored. moderate delay non-critical warning</t>
  </si>
  <si>
    <t>MD00221</t>
  </si>
  <si>
    <t>Component inspection after detecting sensor misalignment; functionality restored. data loss hardware fault</t>
  </si>
  <si>
    <t>MD02683</t>
  </si>
  <si>
    <t>Component software patch after detecting software crash; functionality restored. driver update performance warning</t>
  </si>
  <si>
    <t>MD04140</t>
  </si>
  <si>
    <t>System performance degraded due to battery wear; mitigation via software patch. component issue performance warning</t>
  </si>
  <si>
    <t>MD01263</t>
  </si>
  <si>
    <t>MD03472</t>
  </si>
  <si>
    <t>System performance degraded due to software crash; mitigation via component upgrade. minor issue routine reset</t>
  </si>
  <si>
    <t>MD01058</t>
  </si>
  <si>
    <t>Component component upgrade after detecting data lag; functionality restored. reviewed logs average severity report</t>
  </si>
  <si>
    <t>MD01159</t>
  </si>
  <si>
    <t>circuit failure caused operational delay; firmware update initiated. reboot failed sensor replacement</t>
  </si>
  <si>
    <t>MD04569</t>
  </si>
  <si>
    <t>System performance degraded due to sensor misalignment; mitigation via recalibration. component issue performance warning</t>
  </si>
  <si>
    <t>MD03722</t>
  </si>
  <si>
    <t>System performance degraded due to circuit failure; mitigation via firmware update. reviewed logs component review</t>
  </si>
  <si>
    <t>MD00897</t>
  </si>
  <si>
    <t>Component software patch after detecting sensor misalignment; functionality restored. moderate delay component review</t>
  </si>
  <si>
    <t>MD01604</t>
  </si>
  <si>
    <t>abnormal sound caused operational delay; recalibration initiated. sensor replaced critical failure</t>
  </si>
  <si>
    <t>MD04216</t>
  </si>
  <si>
    <t>voltage spike caused operational delay; recalibration initiated. sensor replaced high priority failure</t>
  </si>
  <si>
    <t>MD04990</t>
  </si>
  <si>
    <t>Routine check completed; battery wear observed during diagnostics. moderate delay device required inspection</t>
  </si>
  <si>
    <t>MD05042</t>
  </si>
  <si>
    <t>software crash caused operational delay; component upgrade initiated. reboot failed emergency shutdown</t>
  </si>
  <si>
    <t>MD00230</t>
  </si>
  <si>
    <t>sensor misalignment caused operational delay; component upgrade initiated. software reset quick fix</t>
  </si>
  <si>
    <t>MD03786</t>
  </si>
  <si>
    <t>MD01923</t>
  </si>
  <si>
    <t>System performance degraded due to battery wear; mitigation via software patch. critical failure urgent inspection needed</t>
  </si>
  <si>
    <t>MD04803</t>
  </si>
  <si>
    <t>System performance degraded due to software crash; mitigation via recalibration. data loss critical malfunction</t>
  </si>
  <si>
    <t>MD03015</t>
  </si>
  <si>
    <t>MD03630</t>
  </si>
  <si>
    <t>System performance degraded due to battery wear; mitigation via inspection. reviewed logs average severity report</t>
  </si>
  <si>
    <t>MD03481</t>
  </si>
  <si>
    <t>Routine check completed; abnormal sound observed during diagnostics. log cleaned stable condition</t>
  </si>
  <si>
    <t>MD04753</t>
  </si>
  <si>
    <t>System performance degraded due to circuit failure; mitigation via component upgrade. moderate delay non-critical warning</t>
  </si>
  <si>
    <t>MD01841</t>
  </si>
  <si>
    <t>MD02320</t>
  </si>
  <si>
    <t>System performance degraded due to overheating; mitigation via inspection. component issue component review</t>
  </si>
  <si>
    <t>MD01888</t>
  </si>
  <si>
    <t>System performance degraded due to battery wear; mitigation via system reset. component issue driver update applied</t>
  </si>
  <si>
    <t>MD05377</t>
  </si>
  <si>
    <t>Routine check completed; overheating observed during diagnostics. component issue performance warning</t>
  </si>
  <si>
    <t>MD03809</t>
  </si>
  <si>
    <t>Component software patch after detecting abnormal sound; functionality restored. log cleaned minor issue</t>
  </si>
  <si>
    <t>MD00933</t>
  </si>
  <si>
    <t>Routine check completed; data lag observed during diagnostics. software reset log file cleared</t>
  </si>
  <si>
    <t>MD05149</t>
  </si>
  <si>
    <t>System performance degraded due to circuit failure; mitigation via firmware update. data loss critical malfunction</t>
  </si>
  <si>
    <t>MD00565</t>
  </si>
  <si>
    <t>Routine check completed; circuit failure observed during diagnostics. driver update device required inspection</t>
  </si>
  <si>
    <t>MD05227</t>
  </si>
  <si>
    <t>Component system reset after detecting overheating; functionality restored. data loss high priority failure</t>
  </si>
  <si>
    <t>MD04795</t>
  </si>
  <si>
    <t>Component system reset after detecting data lag; functionality restored. sensor replaced hardware fault</t>
  </si>
  <si>
    <t>MD02806</t>
  </si>
  <si>
    <t>System performance degraded due to overheating; mitigation via inspection. critical failure urgent inspection needed</t>
  </si>
  <si>
    <t>MD05307</t>
  </si>
  <si>
    <t>Routine check completed; sensor misalignment observed during diagnostics. reviewed logs device required inspection</t>
  </si>
  <si>
    <t>MD05433</t>
  </si>
  <si>
    <t>Routine check completed; sensor misalignment observed during diagnostics. moderate delay component review</t>
  </si>
  <si>
    <t>MD01772</t>
  </si>
  <si>
    <t>System performance degraded due to circuit failure; mitigation via software patch. reboot failed urgent inspection needed</t>
  </si>
  <si>
    <t>MD04832</t>
  </si>
  <si>
    <t>Component firmware update after detecting overheating; functionality restored. reviewed logs component review</t>
  </si>
  <si>
    <t>MD05427</t>
  </si>
  <si>
    <t>Component firmware update after detecting data lag; functionality restored. moderate delay component review</t>
  </si>
  <si>
    <t>MD00080</t>
  </si>
  <si>
    <t>battery wear caused operational delay; software patch initiated. sensor replaced critical malfunction</t>
  </si>
  <si>
    <t>MD04512</t>
  </si>
  <si>
    <t>sensor misalignment caused operational delay; replacement initiated. minor issue low priority fault</t>
  </si>
  <si>
    <t>MD04156</t>
  </si>
  <si>
    <t>System performance degraded due to voltage spike; mitigation via replacement. log cleaned temporary glitch</t>
  </si>
  <si>
    <t>MD02115</t>
  </si>
  <si>
    <t>Component recalibration after detecting voltage spike; functionality restored. sensor replaced critical failure</t>
  </si>
  <si>
    <t>MD02564</t>
  </si>
  <si>
    <t>battery wear caused operational delay; firmware update initiated. software reset temporary glitch</t>
  </si>
  <si>
    <t>MD03316</t>
  </si>
  <si>
    <t>Routine check completed; data lag observed during diagnostics. component issue moderate delay</t>
  </si>
  <si>
    <t>MD02510</t>
  </si>
  <si>
    <t>Routine check completed; abnormal sound observed during diagnostics. minor issue stable condition</t>
  </si>
  <si>
    <t>MD00595</t>
  </si>
  <si>
    <t>Component inspection after detecting circuit failure; functionality restored. critical failure sensor replacement</t>
  </si>
  <si>
    <t>MD00998</t>
  </si>
  <si>
    <t>System performance degraded due to abnormal sound; mitigation via component upgrade. reboot failed urgent inspection needed</t>
  </si>
  <si>
    <t>MD00070</t>
  </si>
  <si>
    <t>Component system reset after detecting overheating; functionality restored. critical failure critical failure</t>
  </si>
  <si>
    <t>MD02206</t>
  </si>
  <si>
    <t>MD03606</t>
  </si>
  <si>
    <t>System performance degraded due to voltage spike; mitigation via component upgrade. critical failure emergency shutdown</t>
  </si>
  <si>
    <t>MD04413</t>
  </si>
  <si>
    <t>software crash caused operational delay; replacement initiated. minor issue stable condition</t>
  </si>
  <si>
    <t>MD04946</t>
  </si>
  <si>
    <t>Routine check completed; battery wear observed during diagnostics. software reset minor issue</t>
  </si>
  <si>
    <t>MD03526</t>
  </si>
  <si>
    <t>overheating caused operational delay; inspection initiated. component issue component review</t>
  </si>
  <si>
    <t>MD02036</t>
  </si>
  <si>
    <t>MD00263</t>
  </si>
  <si>
    <t>overheating caused operational delay; firmware update initiated. minor issue low priority fault</t>
  </si>
  <si>
    <t>MD02443</t>
  </si>
  <si>
    <t>sensor misalignment caused operational delay; firmware update initiated. critical failure critical failure</t>
  </si>
  <si>
    <t>MD00331</t>
  </si>
  <si>
    <t>Component system reset after detecting software crash; functionality restored. sensor replaced system crash</t>
  </si>
  <si>
    <t>MD05073</t>
  </si>
  <si>
    <t>Component system reset after detecting overheating; functionality restored. minor issue temporary glitch</t>
  </si>
  <si>
    <t>MD05382</t>
  </si>
  <si>
    <t>Routine check completed; sensor misalignment observed during diagnostics. reviewed logs driver update applied</t>
  </si>
  <si>
    <t>MD04600</t>
  </si>
  <si>
    <t>Routine check completed; software crash observed during diagnostics. log cleaned low priority fault</t>
  </si>
  <si>
    <t>MD02412</t>
  </si>
  <si>
    <t>Routine check completed; software crash observed during diagnostics. moderate delay driver update applied</t>
  </si>
  <si>
    <t>MD03754</t>
  </si>
  <si>
    <t>Routine check completed; abnormal sound observed during diagnostics. moderate delay non-critical warning</t>
  </si>
  <si>
    <t>MD03047</t>
  </si>
  <si>
    <t>Component inspection after detecting voltage spike; functionality restored. quick fix log file cleared</t>
  </si>
  <si>
    <t>MD00453</t>
  </si>
  <si>
    <t>System performance degraded due to battery wear; mitigation via software patch. reviewed logs component review</t>
  </si>
  <si>
    <t>MD05449</t>
  </si>
  <si>
    <t>Component recalibration after detecting sensor misalignment; functionality restored. log cleaned system check passed</t>
  </si>
  <si>
    <t>MD01932</t>
  </si>
  <si>
    <t>System performance degraded due to overheating; mitigation via system reset. log cleaned log file cleared</t>
  </si>
  <si>
    <t>MD00298</t>
  </si>
  <si>
    <t>MD04849</t>
  </si>
  <si>
    <t>Routine check completed; voltage spike observed during diagnostics. software reset minor issue</t>
  </si>
  <si>
    <t>MD02027</t>
  </si>
  <si>
    <t>Component software patch after detecting voltage spike; functionality restored. critical failure critical malfunction</t>
  </si>
  <si>
    <t>MD03777</t>
  </si>
  <si>
    <t>data lag caused operational delay; replacement initiated. quick fix quick fix</t>
  </si>
  <si>
    <t>MD04748</t>
  </si>
  <si>
    <t>MD03381</t>
  </si>
  <si>
    <t>Component replacement after detecting circuit failure; functionality restored. reboot failed emergency shutdown</t>
  </si>
  <si>
    <t>MD00562</t>
  </si>
  <si>
    <t>data lag caused operational delay; component upgrade initiated. driver update device required inspection</t>
  </si>
  <si>
    <t>MD03692</t>
  </si>
  <si>
    <t>MD04383</t>
  </si>
  <si>
    <t>Routine check completed; abnormal sound observed during diagnostics. moderate delay driver update applied</t>
  </si>
  <si>
    <t>MD00880</t>
  </si>
  <si>
    <t>Component replacement after detecting software crash; functionality restored. log cleaned temporary glitch</t>
  </si>
  <si>
    <t>MD00334</t>
  </si>
  <si>
    <t>System performance degraded due to abnormal sound; mitigation via system reset. reboot failed high priority failure</t>
  </si>
  <si>
    <t>MD00316</t>
  </si>
  <si>
    <t>Routine check completed; software crash observed during diagnostics. moderate delay performance warning</t>
  </si>
  <si>
    <t>MD01765</t>
  </si>
  <si>
    <t>System performance degraded due to data lag; mitigation via recalibration. software reset system check passed</t>
  </si>
  <si>
    <t>MD05402</t>
  </si>
  <si>
    <t>Routine check completed; software crash observed during diagnostics. quick fix stable condition</t>
  </si>
  <si>
    <t>MD05141</t>
  </si>
  <si>
    <t>System performance degraded due to voltage spike; mitigation via software patch. moderate delay component review</t>
  </si>
  <si>
    <t>MD00571</t>
  </si>
  <si>
    <t>MD05170</t>
  </si>
  <si>
    <t>data lag caused operational delay; replacement initiated. driver update average severity report</t>
  </si>
  <si>
    <t>MD00868</t>
  </si>
  <si>
    <t>software crash caused operational delay; component upgrade initiated. driver update moderate delay</t>
  </si>
  <si>
    <t>MD02549</t>
  </si>
  <si>
    <t>System performance degraded due to voltage spike; mitigation via replacement. reboot failed high priority failure</t>
  </si>
  <si>
    <t>MD04417</t>
  </si>
  <si>
    <t>overheating caused operational delay; firmware update initiated. software reset routine reset</t>
  </si>
  <si>
    <t>MD03122</t>
  </si>
  <si>
    <t>Component system reset after detecting data lag; functionality restored. moderate delay performance warning</t>
  </si>
  <si>
    <t>MD02012</t>
  </si>
  <si>
    <t>Routine check completed; software crash observed during diagnostics. component issue driver update applied</t>
  </si>
  <si>
    <t>MD04311</t>
  </si>
  <si>
    <t>Component inspection after detecting sensor misalignment; functionality restored. log cleaned minor issue</t>
  </si>
  <si>
    <t>MD02721</t>
  </si>
  <si>
    <t>Routine check completed; overheating observed during diagnostics. driver update non-critical warning</t>
  </si>
  <si>
    <t>MD04649</t>
  </si>
  <si>
    <t>MD04050</t>
  </si>
  <si>
    <t>Routine check completed; software crash observed during diagnostics. driver update device required inspection</t>
  </si>
  <si>
    <t>MD02240</t>
  </si>
  <si>
    <t>voltage spike caused operational delay; recalibration initiated. minor issue quick fix</t>
  </si>
  <si>
    <t>MD00340</t>
  </si>
  <si>
    <t>sensor misalignment caused operational delay; firmware update initiated. data loss hardware fault</t>
  </si>
  <si>
    <t>MD01571</t>
  </si>
  <si>
    <t>overheating caused operational delay; firmware update initiated. driver update performance warning</t>
  </si>
  <si>
    <t>MD01381</t>
  </si>
  <si>
    <t>voltage spike caused operational delay; replacement initiated. reboot failed critical failure</t>
  </si>
  <si>
    <t>MD01282</t>
  </si>
  <si>
    <t>circuit failure caused operational delay; software patch initiated. log cleaned routine reset</t>
  </si>
  <si>
    <t>MD00848</t>
  </si>
  <si>
    <t>System performance degraded due to sensor misalignment; mitigation via inspection. critical failure hardware fault</t>
  </si>
  <si>
    <t>MD02407</t>
  </si>
  <si>
    <t>abnormal sound caused operational delay; inspection initiated. critical failure urgent inspection needed</t>
  </si>
  <si>
    <t>MD00851</t>
  </si>
  <si>
    <t>MD01010</t>
  </si>
  <si>
    <t>voltage spike caused operational delay; software patch initiated. moderate delay device required inspection</t>
  </si>
  <si>
    <t>MD00768</t>
  </si>
  <si>
    <t>System performance degraded due to sensor misalignment; mitigation via software patch. quick fix quick fix</t>
  </si>
  <si>
    <t>MD02427</t>
  </si>
  <si>
    <t>Component inspection after detecting battery wear; functionality restored. component issue device required inspection</t>
  </si>
  <si>
    <t>MD00190</t>
  </si>
  <si>
    <t>Routine check completed; data lag observed during diagnostics. driver update average severity report</t>
  </si>
  <si>
    <t>MD01430</t>
  </si>
  <si>
    <t>overheating caused operational delay; software patch initiated. quick fix minor issue</t>
  </si>
  <si>
    <t>MD00957</t>
  </si>
  <si>
    <t>Routine check completed; voltage spike observed during diagnostics. critical failure hardware fault</t>
  </si>
  <si>
    <t>MD02548</t>
  </si>
  <si>
    <t>MD03287</t>
  </si>
  <si>
    <t>data lag caused operational delay; software patch initiated. data loss urgent inspection needed</t>
  </si>
  <si>
    <t>MD01850</t>
  </si>
  <si>
    <t>System performance degraded due to abnormal sound; mitigation via recalibration. log cleaned system check passed</t>
  </si>
  <si>
    <t>MD02681</t>
  </si>
  <si>
    <t>overheating caused operational delay; component upgrade initiated. minor issue system check passed</t>
  </si>
  <si>
    <t>MD02127</t>
  </si>
  <si>
    <t>System performance degraded due to circuit failure; mitigation via component upgrade. quick fix log file cleared</t>
  </si>
  <si>
    <t>MD02201</t>
  </si>
  <si>
    <t>System performance degraded due to abnormal sound; mitigation via replacement. sensor replaced urgent inspection needed</t>
  </si>
  <si>
    <t>MD05021</t>
  </si>
  <si>
    <t>Routine check completed; battery wear observed during diagnostics. sensor replaced urgent inspection needed</t>
  </si>
  <si>
    <t>MD01266</t>
  </si>
  <si>
    <t>software crash caused operational delay; recalibration initiated. driver update component review</t>
  </si>
  <si>
    <t>MD03068</t>
  </si>
  <si>
    <t>Component software patch after detecting data lag; functionality restored. sensor replaced urgent inspection needed</t>
  </si>
  <si>
    <t>MD01021</t>
  </si>
  <si>
    <t>System performance degraded due to overheating; mitigation via system reset. reboot failed emergency shutdown</t>
  </si>
  <si>
    <t>MD04927</t>
  </si>
  <si>
    <t>System performance degraded due to software crash; mitigation via firmware update. reviewed logs moderate delay</t>
  </si>
  <si>
    <t>MD01495</t>
  </si>
  <si>
    <t>Component inspection after detecting software crash; functionality restored. critical failure high priority failure</t>
  </si>
  <si>
    <t>MD01082</t>
  </si>
  <si>
    <t>Routine check completed; sensor misalignment observed during diagnostics. reboot failed critical malfunction</t>
  </si>
  <si>
    <t>MD00965</t>
  </si>
  <si>
    <t>battery wear caused operational delay; software patch initiated. critical failure emergency shutdown</t>
  </si>
  <si>
    <t>MD04859</t>
  </si>
  <si>
    <t>abnormal sound caused operational delay; replacement initiated. quick fix routine reset</t>
  </si>
  <si>
    <t>MD01161</t>
  </si>
  <si>
    <t>battery wear caused operational delay; recalibration initiated. critical failure critical malfunction</t>
  </si>
  <si>
    <t>MD04539</t>
  </si>
  <si>
    <t>System performance degraded due to overheating; mitigation via recalibration. critical failure urgent inspection needed</t>
  </si>
  <si>
    <t>MD03451</t>
  </si>
  <si>
    <t>System performance degraded due to software crash; mitigation via system reset. moderate delay non-critical warning</t>
  </si>
  <si>
    <t>MD02122</t>
  </si>
  <si>
    <t>System performance degraded due to voltage spike; mitigation via recalibration. log cleaned low priority fault</t>
  </si>
  <si>
    <t>MD01803</t>
  </si>
  <si>
    <t>battery wear caused operational delay; recalibration initiated. moderate delay non-critical warning</t>
  </si>
  <si>
    <t>MD03998</t>
  </si>
  <si>
    <t>Routine check completed; data lag observed during diagnostics. critical failure critical malfunction</t>
  </si>
  <si>
    <t>MD02609</t>
  </si>
  <si>
    <t>Component firmware update after detecting data lag; functionality restored. data loss critical failure</t>
  </si>
  <si>
    <t>MD02347</t>
  </si>
  <si>
    <t>System performance degraded due to abnormal sound; mitigation via recalibration. reviewed logs average severity report</t>
  </si>
  <si>
    <t>MD00020</t>
  </si>
  <si>
    <t>System performance degraded due to abnormal sound; mitigation via replacement. driver update device required inspection</t>
  </si>
  <si>
    <t>MD05004</t>
  </si>
  <si>
    <t>voltage spike caused operational delay; system reset initiated. data loss high priority failure</t>
  </si>
  <si>
    <t>MD01917</t>
  </si>
  <si>
    <t>data lag caused operational delay; firmware update initiated. reboot failed critical malfunction</t>
  </si>
  <si>
    <t>MD04466</t>
  </si>
  <si>
    <t>Component replacement after detecting circuit failure; functionality restored. software reset system check passed</t>
  </si>
  <si>
    <t>MD01996</t>
  </si>
  <si>
    <t>Component software patch after detecting voltage spike; functionality restored. data loss system crash</t>
  </si>
  <si>
    <t>MD03137</t>
  </si>
  <si>
    <t>Routine check completed; sensor misalignment observed during diagnostics. software reset low priority fault</t>
  </si>
  <si>
    <t>MD00281</t>
  </si>
  <si>
    <t>Component firmware update after detecting data lag; functionality restored. software reset stable condition</t>
  </si>
  <si>
    <t>MD01147</t>
  </si>
  <si>
    <t>data lag caused operational delay; replacement initiated. log cleaned routine reset</t>
  </si>
  <si>
    <t>MD00264</t>
  </si>
  <si>
    <t>battery wear caused operational delay; replacement initiated. reboot failed critical failure</t>
  </si>
  <si>
    <t>MD04677</t>
  </si>
  <si>
    <t>voltage spike caused operational delay; system reset initiated. data loss hardware fault</t>
  </si>
  <si>
    <t>MD05201</t>
  </si>
  <si>
    <t>MD04075</t>
  </si>
  <si>
    <t>Component system reset after detecting battery wear; functionality restored. driver update non-critical warning</t>
  </si>
  <si>
    <t>MD05371</t>
  </si>
  <si>
    <t>MD00352</t>
  </si>
  <si>
    <t>software crash caused operational delay; firmware update initiated. driver update component review</t>
  </si>
  <si>
    <t>MD02136</t>
  </si>
  <si>
    <t>battery wear caused operational delay; system reset initiated. data loss system crash</t>
  </si>
  <si>
    <t>MD02560</t>
  </si>
  <si>
    <t>Component system reset after detecting data lag; functionality restored. moderate delay device required inspection</t>
  </si>
  <si>
    <t>MD02869</t>
  </si>
  <si>
    <t>MD05364</t>
  </si>
  <si>
    <t>MD04269</t>
  </si>
  <si>
    <t>software crash caused operational delay; recalibration initiated. minor issue quick fix</t>
  </si>
  <si>
    <t>MD05428</t>
  </si>
  <si>
    <t>abnormal sound caused operational delay; inspection initiated. data loss hardware fault</t>
  </si>
  <si>
    <t>MD02076</t>
  </si>
  <si>
    <t>Component firmware update after detecting data lag; functionality restored. driver update performance warning</t>
  </si>
  <si>
    <t>MD02749</t>
  </si>
  <si>
    <t>Routine check completed; circuit failure observed during diagnostics. moderate delay device required inspection</t>
  </si>
  <si>
    <t>MD02700</t>
  </si>
  <si>
    <t>System performance degraded due to circuit failure; mitigation via system reset. minor issue minor issue</t>
  </si>
  <si>
    <t>MD04262</t>
  </si>
  <si>
    <t>Routine check completed; voltage spike observed during diagnostics. sensor replaced emergency shutdown</t>
  </si>
  <si>
    <t>MD00836</t>
  </si>
  <si>
    <t>Component inspection after detecting sensor misalignment; functionality restored. log cleaned routine reset</t>
  </si>
  <si>
    <t>MD03616</t>
  </si>
  <si>
    <t>System performance degraded due to circuit failure; mitigation via component upgrade. critical failure emergency shutdown</t>
  </si>
  <si>
    <t>MD04424</t>
  </si>
  <si>
    <t>Component recalibration after detecting voltage spike; functionality restored. component issue performance warning</t>
  </si>
  <si>
    <t>MD04178</t>
  </si>
  <si>
    <t>MD02782</t>
  </si>
  <si>
    <t>Component recalibration after detecting voltage spike; functionality restored. log cleaned quick fix</t>
  </si>
  <si>
    <t>MD04199</t>
  </si>
  <si>
    <t>MD04272</t>
  </si>
  <si>
    <t>sensor misalignment caused operational delay; inspection initiated. critical failure critical malfunction</t>
  </si>
  <si>
    <t>MD00071</t>
  </si>
  <si>
    <t>System performance degraded due to sensor misalignment; mitigation via component upgrade. reboot failed critical failure</t>
  </si>
  <si>
    <t>MD02760</t>
  </si>
  <si>
    <t>voltage spike caused operational delay; software patch initiated. quick fix quick fix</t>
  </si>
  <si>
    <t>MD02134</t>
  </si>
  <si>
    <t>Routine check completed; data lag observed during diagnostics. log cleaned low priority fault</t>
  </si>
  <si>
    <t>MD02780</t>
  </si>
  <si>
    <t>Component inspection after detecting abnormal sound; functionality restored. driver update performance warning</t>
  </si>
  <si>
    <t>MD01185</t>
  </si>
  <si>
    <t>Component software patch after detecting overheating; functionality restored. driver update device required inspection</t>
  </si>
  <si>
    <t>MD03890</t>
  </si>
  <si>
    <t>MD00237</t>
  </si>
  <si>
    <t>Component replacement after detecting abnormal sound; functionality restored. software reset system check passed</t>
  </si>
  <si>
    <t>MD04254</t>
  </si>
  <si>
    <t>MD02109</t>
  </si>
  <si>
    <t>Routine check completed; software crash observed during diagnostics. software reset minor issue</t>
  </si>
  <si>
    <t>MD03157</t>
  </si>
  <si>
    <t>overheating caused operational delay; software patch initiated. reviewed logs driver update applied</t>
  </si>
  <si>
    <t>MD01003</t>
  </si>
  <si>
    <t>Routine check completed; software crash observed during diagnostics. minor issue routine reset</t>
  </si>
  <si>
    <t>MD03771</t>
  </si>
  <si>
    <t>MD04844</t>
  </si>
  <si>
    <t>Routine check completed; overheating observed during diagnostics. data loss urgent inspection needed</t>
  </si>
  <si>
    <t>MD00943</t>
  </si>
  <si>
    <t>System performance degraded due to battery wear; mitigation via firmware update. minor issue temporary glitch</t>
  </si>
  <si>
    <t>MD01905</t>
  </si>
  <si>
    <t>System performance degraded due to battery wear; mitigation via recalibration. sensor replaced emergency shutdown</t>
  </si>
  <si>
    <t>MD03284</t>
  </si>
  <si>
    <t>Component replacement after detecting abnormal sound; functionality restored. reboot failed sensor replacement</t>
  </si>
  <si>
    <t>MD01459</t>
  </si>
  <si>
    <t>Routine check completed; data lag observed during diagnostics. driver update performance warning</t>
  </si>
  <si>
    <t>MD00890</t>
  </si>
  <si>
    <t>Component component upgrade after detecting data lag; functionality restored. driver update performance warning</t>
  </si>
  <si>
    <t>MD04160</t>
  </si>
  <si>
    <t>Routine check completed; sensor misalignment observed during diagnostics. reviewed logs non-critical warning</t>
  </si>
  <si>
    <t>MD00922</t>
  </si>
  <si>
    <t>Component replacement after detecting software crash; functionality restored. reboot failed urgent inspection needed</t>
  </si>
  <si>
    <t>MD02368</t>
  </si>
  <si>
    <t>battery wear caused operational delay; software patch initiated. critical failure sensor replacement</t>
  </si>
  <si>
    <t>MD02315</t>
  </si>
  <si>
    <t>data lag caused operational delay; inspection initiated. moderate delay device required inspection</t>
  </si>
  <si>
    <t>MD02826</t>
  </si>
  <si>
    <t>Component firmware update after detecting voltage spike; functionality restored. data loss critical failure</t>
  </si>
  <si>
    <t>MD02137</t>
  </si>
  <si>
    <t>System performance degraded due to abnormal sound; mitigation via system reset. critical failure critical malfunction</t>
  </si>
  <si>
    <t>MD05319</t>
  </si>
  <si>
    <t>System performance degraded due to overheating; mitigation via software patch. minor issue quick fix</t>
  </si>
  <si>
    <t>MD04752</t>
  </si>
  <si>
    <t>Component recalibration after detecting circuit failure; functionality restored. reviewed logs moderate delay</t>
  </si>
  <si>
    <t>MD05226</t>
  </si>
  <si>
    <t>MD05046</t>
  </si>
  <si>
    <t>System performance degraded due to circuit failure; mitigation via firmware update. minor issue temporary glitch</t>
  </si>
  <si>
    <t>MD04606</t>
  </si>
  <si>
    <t>System performance degraded due to software crash; mitigation via component upgrade. minor issue system check passed</t>
  </si>
  <si>
    <t>MD02619</t>
  </si>
  <si>
    <t>Routine check completed; sensor misalignment observed during diagnostics. sensor replaced high priority failure</t>
  </si>
  <si>
    <t>MD04162</t>
  </si>
  <si>
    <t>Routine check completed; circuit failure observed during diagnostics. reviewed logs non-critical warning</t>
  </si>
  <si>
    <t>MD03283</t>
  </si>
  <si>
    <t>Component component upgrade after detecting abnormal sound; functionality restored. minor issue temporary glitch</t>
  </si>
  <si>
    <t>MD01858</t>
  </si>
  <si>
    <t>System performance degraded due to overheating; mitigation via recalibration. sensor replaced critical malfunction</t>
  </si>
  <si>
    <t>MD04716</t>
  </si>
  <si>
    <t>Component inspection after detecting battery wear; functionality restored. driver update device required inspection</t>
  </si>
  <si>
    <t>MD00022</t>
  </si>
  <si>
    <t>Component replacement after detecting data lag; functionality restored. component issue average severity report</t>
  </si>
  <si>
    <t>MD04092</t>
  </si>
  <si>
    <t>System performance degraded due to sensor misalignment; mitigation via inspection. data loss critical malfunction</t>
  </si>
  <si>
    <t>MD02841</t>
  </si>
  <si>
    <t>Routine check completed; sensor misalignment observed during diagnostics. log cleaned stable condition</t>
  </si>
  <si>
    <t>MD04683</t>
  </si>
  <si>
    <t>data lag caused operational delay; firmware update initiated. component issue average severity report</t>
  </si>
  <si>
    <t>MD03717</t>
  </si>
  <si>
    <t>Routine check completed; abnormal sound observed during diagnostics. data loss emergency shutdown</t>
  </si>
  <si>
    <t>MD00065</t>
  </si>
  <si>
    <t>System performance degraded due to battery wear; mitigation via inspection. data loss sensor replacement</t>
  </si>
  <si>
    <t>MD01230</t>
  </si>
  <si>
    <t>MD00191</t>
  </si>
  <si>
    <t>Component inspection after detecting software crash; functionality restored. driver update performance warning</t>
  </si>
  <si>
    <t>MD01308</t>
  </si>
  <si>
    <t>Component replacement after detecting circuit failure; functionality restored. minor issue minor issue</t>
  </si>
  <si>
    <t>MD01277</t>
  </si>
  <si>
    <t>circuit failure caused operational delay; system reset initiated. minor issue log file cleared</t>
  </si>
  <si>
    <t>MD03205</t>
  </si>
  <si>
    <t>MD00980</t>
  </si>
  <si>
    <t>MD02457</t>
  </si>
  <si>
    <t>System performance degraded due to overheating; mitigation via inspection. sensor replaced urgent inspection needed</t>
  </si>
  <si>
    <t>MD02157</t>
  </si>
  <si>
    <t>overheating caused operational delay; inspection initiated. component issue moderate delay</t>
  </si>
  <si>
    <t>MD05109</t>
  </si>
  <si>
    <t>software crash caused operational delay; component upgrade initiated. component issue non-critical warning</t>
  </si>
  <si>
    <t>MD01444</t>
  </si>
  <si>
    <t>System performance degraded due to battery wear; mitigation via component upgrade. log cleaned system check passed</t>
  </si>
  <si>
    <t>MD02866</t>
  </si>
  <si>
    <t>System performance degraded due to sensor misalignment; mitigation via recalibration. log cleaned system check passed</t>
  </si>
  <si>
    <t>MD05451</t>
  </si>
  <si>
    <t>sensor misalignment caused operational delay; inspection initiated. reviewed logs non-critical warning</t>
  </si>
  <si>
    <t>MD03493</t>
  </si>
  <si>
    <t>Routine check completed; battery wear observed during diagnostics. component issue component review</t>
  </si>
  <si>
    <t>MD00235</t>
  </si>
  <si>
    <t>Component component upgrade after detecting software crash; functionality restored. minor issue minor issue</t>
  </si>
  <si>
    <t>MD03249</t>
  </si>
  <si>
    <t>System performance degraded due to sensor misalignment; mitigation via software patch. driver update non-critical warning</t>
  </si>
  <si>
    <t>MD00337</t>
  </si>
  <si>
    <t>System performance degraded due to circuit failure; mitigation via recalibration. reviewed logs average severity report</t>
  </si>
  <si>
    <t>MD04449</t>
  </si>
  <si>
    <t>Routine check completed; voltage spike observed during diagnostics. driver update device required inspection</t>
  </si>
  <si>
    <t>MD04851</t>
  </si>
  <si>
    <t>System performance degraded due to software crash; mitigation via replacement. sensor replaced hardware fault</t>
  </si>
  <si>
    <t>MD02537</t>
  </si>
  <si>
    <t>Component inspection after detecting circuit failure; functionality restored. data loss sensor replacement</t>
  </si>
  <si>
    <t>MD04326</t>
  </si>
  <si>
    <t>System performance degraded due to abnormal sound; mitigation via system reset. critical failure high priority failure</t>
  </si>
  <si>
    <t>MD02294</t>
  </si>
  <si>
    <t>Routine check completed; software crash observed during diagnostics. reboot failed urgent inspection needed</t>
  </si>
  <si>
    <t>MD04626</t>
  </si>
  <si>
    <t>Component software patch after detecting software crash; functionality restored. moderate delay component review</t>
  </si>
  <si>
    <t>MD00068</t>
  </si>
  <si>
    <t>battery wear caused operational delay; software patch initiated. component issue moderate delay</t>
  </si>
  <si>
    <t>MD03639</t>
  </si>
  <si>
    <t>overheating caused operational delay; firmware update initiated. minor issue quick fix</t>
  </si>
  <si>
    <t>MD05454</t>
  </si>
  <si>
    <t>Component software patch after detecting sensor misalignment; functionality restored. sensor replaced critical malfunction</t>
  </si>
  <si>
    <t>MD02890</t>
  </si>
  <si>
    <t>voltage spike caused operational delay; software patch initiated. reboot failed sensor replacement</t>
  </si>
  <si>
    <t>MD05166</t>
  </si>
  <si>
    <t>Component software patch after detecting software crash; functionality restored. sensor replaced urgent inspection needed</t>
  </si>
  <si>
    <t>MD00469</t>
  </si>
  <si>
    <t>abnormal sound caused operational delay; component upgrade initiated. driver update driver update applied</t>
  </si>
  <si>
    <t>MD02272</t>
  </si>
  <si>
    <t>voltage spike caused operational delay; replacement initiated. log cleaned quick fix</t>
  </si>
  <si>
    <t>MD03693</t>
  </si>
  <si>
    <t>MD03672</t>
  </si>
  <si>
    <t>System performance degraded due to data lag; mitigation via inspection. driver update driver update applied</t>
  </si>
  <si>
    <t>MD05030</t>
  </si>
  <si>
    <t>MD05044</t>
  </si>
  <si>
    <t>Component replacement after detecting overheating; functionality restored. reviewed logs non-critical warning</t>
  </si>
  <si>
    <t>MD03506</t>
  </si>
  <si>
    <t>System performance degraded due to sensor misalignment; mitigation via firmware update. reviewed logs average severity report</t>
  </si>
  <si>
    <t>MD05258</t>
  </si>
  <si>
    <t>Component recalibration after detecting overheating; functionality restored. data loss critical malfunction</t>
  </si>
  <si>
    <t>MD04008</t>
  </si>
  <si>
    <t>System performance degraded due to battery wear; mitigation via replacement. reboot failed critical malfunction</t>
  </si>
  <si>
    <t>MD05304</t>
  </si>
  <si>
    <t>overheating caused operational delay; system reset initiated. reviewed logs moderate delay</t>
  </si>
  <si>
    <t>MD03546</t>
  </si>
  <si>
    <t>data lag caused operational delay; firmware update initiated. log cleaned stable condition</t>
  </si>
  <si>
    <t>MD00769</t>
  </si>
  <si>
    <t>System performance degraded due to circuit failure; mitigation via firmware update. log cleaned system check passed</t>
  </si>
  <si>
    <t>MD00196</t>
  </si>
  <si>
    <t>Component replacement after detecting abnormal sound; functionality restored. minor issue quick fix</t>
  </si>
  <si>
    <t>MD04481</t>
  </si>
  <si>
    <t>System performance degraded due to sensor misalignment; mitigation via recalibration. driver update component review</t>
  </si>
  <si>
    <t>MD05059</t>
  </si>
  <si>
    <t>software crash caused operational delay; inspection initiated. driver update average severity report</t>
  </si>
  <si>
    <t>MD01623</t>
  </si>
  <si>
    <t>Component component upgrade after detecting battery wear; functionality restored. log cleaned minor issue</t>
  </si>
  <si>
    <t>MD01332</t>
  </si>
  <si>
    <t>sensor misalignment caused operational delay; replacement initiated. reboot failed sensor replacement</t>
  </si>
  <si>
    <t>MD01842</t>
  </si>
  <si>
    <t>Routine check completed; circuit failure observed during diagnostics. reboot failed sensor replacement</t>
  </si>
  <si>
    <t>MD02779</t>
  </si>
  <si>
    <t>System performance degraded due to overheating; mitigation via inspection. reboot failed hardware fault</t>
  </si>
  <si>
    <t>MD03803</t>
  </si>
  <si>
    <t>voltage spike caused operational delay; firmware update initiated. reboot failed high priority failure</t>
  </si>
  <si>
    <t>MD03613</t>
  </si>
  <si>
    <t>MD01978</t>
  </si>
  <si>
    <t>voltage spike caused operational delay; recalibration initiated. minor issue minor issue</t>
  </si>
  <si>
    <t>MD00397</t>
  </si>
  <si>
    <t>System performance degraded due to voltage spike; mitigation via inspection. minor issue routine reset</t>
  </si>
  <si>
    <t>MD04109</t>
  </si>
  <si>
    <t>abnormal sound caused operational delay; system reset initiated. software reset quick fix</t>
  </si>
  <si>
    <t>MD03785</t>
  </si>
  <si>
    <t>Component replacement after detecting software crash; functionality restored. driver update average severity report</t>
  </si>
  <si>
    <t>MD02420</t>
  </si>
  <si>
    <t>System performance degraded due to circuit failure; mitigation via recalibration. log cleaned temporary glitch</t>
  </si>
  <si>
    <t>MD03448</t>
  </si>
  <si>
    <t>Routine check completed; sensor misalignment observed during diagnostics. data loss urgent inspection needed</t>
  </si>
  <si>
    <t>MD03509</t>
  </si>
  <si>
    <t>Routine check completed; data lag observed during diagnostics. driver update component review</t>
  </si>
  <si>
    <t>MD02977</t>
  </si>
  <si>
    <t>Component firmware update after detecting voltage spike; functionality restored. critical failure system crash</t>
  </si>
  <si>
    <t>MD01959</t>
  </si>
  <si>
    <t>circuit failure caused operational delay; inspection initiated. quick fix low priority fault</t>
  </si>
  <si>
    <t>MD04685</t>
  </si>
  <si>
    <t>Component software patch after detecting overheating; functionality restored. quick fix stable condition</t>
  </si>
  <si>
    <t>MD01592</t>
  </si>
  <si>
    <t>System performance degraded due to sensor misalignment; mitigation via software patch. critical failure system crash</t>
  </si>
  <si>
    <t>MD00001</t>
  </si>
  <si>
    <t>System performance degraded due to sensor misalignment; mitigation via replacement. data loss hardware fault</t>
  </si>
  <si>
    <t>MD01702</t>
  </si>
  <si>
    <t>battery wear caused operational delay; system reset initiated. component issue non-critical warning</t>
  </si>
  <si>
    <t>MD02203</t>
  </si>
  <si>
    <t>Component inspection after detecting voltage spike; functionality restored. reboot failed system crash</t>
  </si>
  <si>
    <t>MD03278</t>
  </si>
  <si>
    <t>System performance degraded due to overheating; mitigation via replacement. sensor replaced sensor replacement</t>
  </si>
  <si>
    <t>MD05294</t>
  </si>
  <si>
    <t>System performance degraded due to abnormal sound; mitigation via recalibration. critical failure emergency shutdown</t>
  </si>
  <si>
    <t>MD02935</t>
  </si>
  <si>
    <t>Routine check completed; circuit failure observed during diagnostics. critical failure system crash</t>
  </si>
  <si>
    <t>MD04985</t>
  </si>
  <si>
    <t>Component software patch after detecting overheating; functionality restored. minor issue low priority fault</t>
  </si>
  <si>
    <t>MD01838</t>
  </si>
  <si>
    <t>MD01624</t>
  </si>
  <si>
    <t>voltage spike caused operational delay; component upgrade initiated. software reset log file cleared</t>
  </si>
  <si>
    <t>MD02125</t>
  </si>
  <si>
    <t>abnormal sound caused operational delay; replacement initiated. moderate delay component review</t>
  </si>
  <si>
    <t>MD00543</t>
  </si>
  <si>
    <t>System performance degraded due to circuit failure; mitigation via system reset. software reset routine reset</t>
  </si>
  <si>
    <t>MD01980</t>
  </si>
  <si>
    <t>System performance degraded due to abnormal sound; mitigation via recalibration. quick fix quick fix</t>
  </si>
  <si>
    <t>MD01127</t>
  </si>
  <si>
    <t>Routine check completed; sensor misalignment observed during diagnostics. component issue moderate delay</t>
  </si>
  <si>
    <t>MD04115</t>
  </si>
  <si>
    <t>MD02184</t>
  </si>
  <si>
    <t>Routine check completed; battery wear observed during diagnostics. software reset temporary glitch</t>
  </si>
  <si>
    <t>MD04904</t>
  </si>
  <si>
    <t>MD01755</t>
  </si>
  <si>
    <t>circuit failure caused operational delay; software patch initiated. log cleaned stable condition</t>
  </si>
  <si>
    <t>MD01606</t>
  </si>
  <si>
    <t>Routine check completed; data lag observed during diagnostics. log cleaned routine reset</t>
  </si>
  <si>
    <t>MD00924</t>
  </si>
  <si>
    <t>circuit failure caused operational delay; component upgrade initiated. data loss sensor replacement</t>
  </si>
  <si>
    <t>MD03861</t>
  </si>
  <si>
    <t>MD05190</t>
  </si>
  <si>
    <t>overheating caused operational delay; system reset initiated. driver update component review</t>
  </si>
  <si>
    <t>MD04634</t>
  </si>
  <si>
    <t>MD05470</t>
  </si>
  <si>
    <t>sensor misalignment caused operational delay; replacement initiated. software reset temporary glitch</t>
  </si>
  <si>
    <t>MD00589</t>
  </si>
  <si>
    <t>battery wear caused operational delay; system reset initiated. data loss hardware fault</t>
  </si>
  <si>
    <t>MD03265</t>
  </si>
  <si>
    <t>software crash caused operational delay; software patch initiated. minor issue routine reset</t>
  </si>
  <si>
    <t>MD05151</t>
  </si>
  <si>
    <t>Component replacement after detecting software crash; functionality restored. minor issue system check passed</t>
  </si>
  <si>
    <t>MD00204</t>
  </si>
  <si>
    <t>MD05022</t>
  </si>
  <si>
    <t>Routine check completed; circuit failure observed during diagnostics. component issue moderate delay</t>
  </si>
  <si>
    <t>MD02707</t>
  </si>
  <si>
    <t>Routine check completed; abnormal sound observed during diagnostics. critical failure urgent inspection needed</t>
  </si>
  <si>
    <t>MD00567</t>
  </si>
  <si>
    <t>voltage spike caused operational delay; software patch initiated. critical failure sensor replacement</t>
  </si>
  <si>
    <t>MD02834</t>
  </si>
  <si>
    <t>Component recalibration after detecting circuit failure; functionality restored. moderate delay performance warning</t>
  </si>
  <si>
    <t>MD04698</t>
  </si>
  <si>
    <t>MD04391</t>
  </si>
  <si>
    <t>data lag caused operational delay; recalibration initiated. sensor replaced emergency shutdown</t>
  </si>
  <si>
    <t>MD00609</t>
  </si>
  <si>
    <t>Component component upgrade after detecting circuit failure; functionality restored. critical failure emergency shutdown</t>
  </si>
  <si>
    <t>MD04167</t>
  </si>
  <si>
    <t>Component inspection after detecting data lag; functionality restored. critical failure critical malfunction</t>
  </si>
  <si>
    <t>MD01924</t>
  </si>
  <si>
    <t>data lag caused operational delay; inspection initiated. reboot failed critical failure</t>
  </si>
  <si>
    <t>MD00477</t>
  </si>
  <si>
    <t>MD05415</t>
  </si>
  <si>
    <t>battery wear caused operational delay; firmware update initiated. data loss system crash</t>
  </si>
  <si>
    <t>MD05355</t>
  </si>
  <si>
    <t>Routine check completed; sensor misalignment observed during diagnostics. quick fix log file cleared</t>
  </si>
  <si>
    <t>MD02898</t>
  </si>
  <si>
    <t>sensor misalignment caused operational delay; software patch initiated. software reset log file cleared</t>
  </si>
  <si>
    <t>MD05446</t>
  </si>
  <si>
    <t>Component system reset after detecting abnormal sound; functionality restored. reboot failed urgent inspection needed</t>
  </si>
  <si>
    <t>MD00970</t>
  </si>
  <si>
    <t>abnormal sound caused operational delay; firmware update initiated. data loss urgent inspection needed</t>
  </si>
  <si>
    <t>MD00592</t>
  </si>
  <si>
    <t>Component firmware update after detecting sensor misalignment; functionality restored. moderate delay average severity report</t>
  </si>
  <si>
    <t>MD01716</t>
  </si>
  <si>
    <t>battery wear caused operational delay; component upgrade initiated. data loss high priority failure</t>
  </si>
  <si>
    <t>MD02519</t>
  </si>
  <si>
    <t>Routine check completed; data lag observed during diagnostics. data loss hardware fault</t>
  </si>
  <si>
    <t>MD01879</t>
  </si>
  <si>
    <t>Routine check completed; sensor misalignment observed during diagnostics. data loss critical failure</t>
  </si>
  <si>
    <t>MD04475</t>
  </si>
  <si>
    <t>sensor misalignment caused operational delay; firmware update initiated. critical failure hardware fault</t>
  </si>
  <si>
    <t>MD01683</t>
  </si>
  <si>
    <t>Routine check completed; sensor misalignment observed during diagnostics. quick fix minor issue</t>
  </si>
  <si>
    <t>MD04702</t>
  </si>
  <si>
    <t>System performance degraded due to overheating; mitigation via software patch. data loss emergency shutdown</t>
  </si>
  <si>
    <t>MD04755</t>
  </si>
  <si>
    <t>Routine check completed; data lag observed during diagnostics. reboot failed urgent inspection needed</t>
  </si>
  <si>
    <t>MD03869</t>
  </si>
  <si>
    <t>System performance degraded due to sensor misalignment; mitigation via recalibration. software reset quick fix</t>
  </si>
  <si>
    <t>MD01326</t>
  </si>
  <si>
    <t>Routine check completed; battery wear observed during diagnostics. reboot failed emergency shutdown</t>
  </si>
  <si>
    <t>MD04147</t>
  </si>
  <si>
    <t>MD04575</t>
  </si>
  <si>
    <t>data lag caused operational delay; inspection initiated. critical failure critical failure</t>
  </si>
  <si>
    <t>MD03811</t>
  </si>
  <si>
    <t>Component firmware update after detecting overheating; functionality restored. sensor replaced urgent inspection needed</t>
  </si>
  <si>
    <t>MD01669</t>
  </si>
  <si>
    <t>Component system reset after detecting sensor misalignment; functionality restored. moderate delay component review</t>
  </si>
  <si>
    <t>MD00364</t>
  </si>
  <si>
    <t>Component firmware update after detecting battery wear; functionality restored. reboot failed high priority failure</t>
  </si>
  <si>
    <t>MD05452</t>
  </si>
  <si>
    <t>Routine check completed; battery wear observed during diagnostics. quick fix temporary glitch</t>
  </si>
  <si>
    <t>MD00343</t>
  </si>
  <si>
    <t>Component system reset after detecting overheating; functionality restored. reviewed logs device required inspection</t>
  </si>
  <si>
    <t>MD02507</t>
  </si>
  <si>
    <t>Routine check completed; overheating observed during diagnostics. log cleaned system check passed</t>
  </si>
  <si>
    <t>MD04318</t>
  </si>
  <si>
    <t>software crash caused operational delay; software patch initiated. data loss critical failure</t>
  </si>
  <si>
    <t>MD02078</t>
  </si>
  <si>
    <t>voltage spike caused operational delay; inspection initiated. sensor replaced hardware fault</t>
  </si>
  <si>
    <t>MD02121</t>
  </si>
  <si>
    <t>Component recalibration after detecting voltage spike; functionality restored. driver update non-critical warning</t>
  </si>
  <si>
    <t>MD00749</t>
  </si>
  <si>
    <t>System performance degraded due to voltage spike; mitigation via system reset. quick fix minor issue</t>
  </si>
  <si>
    <t>MD04505</t>
  </si>
  <si>
    <t>Routine check completed; data lag observed during diagnostics. reviewed logs average severity report</t>
  </si>
  <si>
    <t>MD00372</t>
  </si>
  <si>
    <t>Routine check completed; software crash observed during diagnostics. data loss sensor replacement</t>
  </si>
  <si>
    <t>MD01229</t>
  </si>
  <si>
    <t>System performance degraded due to abnormal sound; mitigation via recalibration. moderate delay device required inspection</t>
  </si>
  <si>
    <t>MD02746</t>
  </si>
  <si>
    <t>Component replacement after detecting abnormal sound; functionality restored. software reset temporary glitch</t>
  </si>
  <si>
    <t>MD02644</t>
  </si>
  <si>
    <t>abnormal sound caused operational delay; component upgrade initiated. log cleaned temporary glitch</t>
  </si>
  <si>
    <t>MD05000</t>
  </si>
  <si>
    <t>Component recalibration after detecting data lag; functionality restored. software reset quick fix</t>
  </si>
  <si>
    <t>MD02056</t>
  </si>
  <si>
    <t>MD00431</t>
  </si>
  <si>
    <t>Routine check completed; abnormal sound observed during diagnostics. driver update device required inspection</t>
  </si>
  <si>
    <t>MD03277</t>
  </si>
  <si>
    <t>Component replacement after detecting software crash; functionality restored. reviewed logs moderate delay</t>
  </si>
  <si>
    <t>MD01239</t>
  </si>
  <si>
    <t>battery wear caused operational delay; inspection initiated. minor issue low priority fault</t>
  </si>
  <si>
    <t>MD00546</t>
  </si>
  <si>
    <t>System performance degraded due to data lag; mitigation via firmware update. component issue average severity report</t>
  </si>
  <si>
    <t>MD04297</t>
  </si>
  <si>
    <t>Component firmware update after detecting data lag; functionality restored. moderate delay non-critical warning</t>
  </si>
  <si>
    <t>MD01052</t>
  </si>
  <si>
    <t>battery wear caused operational delay; component upgrade initiated. sensor replaced critical malfunction</t>
  </si>
  <si>
    <t>MD04642</t>
  </si>
  <si>
    <t>software crash caused operational delay; component upgrade initiated. log cleaned system check passed</t>
  </si>
  <si>
    <t>MD01673</t>
  </si>
  <si>
    <t>System performance degraded due to sensor misalignment; mitigation via inspection. minor issue routine reset</t>
  </si>
  <si>
    <t>MD02996</t>
  </si>
  <si>
    <t>System performance degraded due to circuit failure; mitigation via software patch. log cleaned quick fix</t>
  </si>
  <si>
    <t>MD04166</t>
  </si>
  <si>
    <t>Routine check completed; voltage spike observed during diagnostics. driver update non-critical warning</t>
  </si>
  <si>
    <t>MD01321</t>
  </si>
  <si>
    <t>Component inspection after detecting data lag; functionality restored. reviewed logs device required inspection</t>
  </si>
  <si>
    <t>MD00612</t>
  </si>
  <si>
    <t>System performance degraded due to circuit failure; mitigation via system reset. driver update average severity report</t>
  </si>
  <si>
    <t>MD01853</t>
  </si>
  <si>
    <t>Component firmware update after detecting software crash; functionality restored. data loss high priority failure</t>
  </si>
  <si>
    <t>MD00939</t>
  </si>
  <si>
    <t>Routine check completed; data lag observed during diagnostics. component issue performance warning</t>
  </si>
  <si>
    <t>MD00047</t>
  </si>
  <si>
    <t>MD03945</t>
  </si>
  <si>
    <t>Routine check completed; circuit failure observed during diagnostics. reboot failed critical failure</t>
  </si>
  <si>
    <t>MD05395</t>
  </si>
  <si>
    <t>Component recalibration after detecting software crash; functionality restored. component issue driver update applied</t>
  </si>
  <si>
    <t>MD00894</t>
  </si>
  <si>
    <t>sensor misalignment caused operational delay; inspection initiated. minor issue low priority fault</t>
  </si>
  <si>
    <t>MD02785</t>
  </si>
  <si>
    <t>sensor misalignment caused operational delay; component upgrade initiated. reboot failed emergency shutdown</t>
  </si>
  <si>
    <t>MD02104</t>
  </si>
  <si>
    <t>Routine check completed; overheating observed during diagnostics. data loss system crash</t>
  </si>
  <si>
    <t>MD00771</t>
  </si>
  <si>
    <t>software crash caused operational delay; software patch initiated. driver update average severity report</t>
  </si>
  <si>
    <t>MD02550</t>
  </si>
  <si>
    <t>System performance degraded due to sensor misalignment; mitigation via recalibration. moderate delay component review</t>
  </si>
  <si>
    <t>MD04725</t>
  </si>
  <si>
    <t>Component component upgrade after detecting data lag; functionality restored. driver update non-critical warning</t>
  </si>
  <si>
    <t>MD01578</t>
  </si>
  <si>
    <t>MD00438</t>
  </si>
  <si>
    <t>Component replacement after detecting battery wear; functionality restored. software reset system check passed</t>
  </si>
  <si>
    <t>MD01506</t>
  </si>
  <si>
    <t>MD00083</t>
  </si>
  <si>
    <t>MD02090</t>
  </si>
  <si>
    <t>System performance degraded due to overheating; mitigation via software patch. reviewed logs performance warning</t>
  </si>
  <si>
    <t>MD01764</t>
  </si>
  <si>
    <t>Component recalibration after detecting data lag; functionality restored. data loss critical failure</t>
  </si>
  <si>
    <t>MD04335</t>
  </si>
  <si>
    <t>System performance degraded due to abnormal sound; mitigation via component upgrade. reviewed logs moderate delay</t>
  </si>
  <si>
    <t>MD01283</t>
  </si>
  <si>
    <t>System performance degraded due to battery wear; mitigation via firmware update. software reset temporary glitch</t>
  </si>
  <si>
    <t>MD03896</t>
  </si>
  <si>
    <t>Routine check completed; voltage spike observed during diagnostics. component issue moderate delay</t>
  </si>
  <si>
    <t>MD02163</t>
  </si>
  <si>
    <t>Component firmware update after detecting sensor misalignment; functionality restored. software reset system check passed</t>
  </si>
  <si>
    <t>MD01597</t>
  </si>
  <si>
    <t>Routine check completed; data lag observed during diagnostics. data loss urgent inspection needed</t>
  </si>
  <si>
    <t>MD02739</t>
  </si>
  <si>
    <t>System performance degraded due to voltage spike; mitigation via system reset. moderate delay average severity report</t>
  </si>
  <si>
    <t>MD01997</t>
  </si>
  <si>
    <t>Component firmware update after detecting software crash; functionality restored. component issue performance warning</t>
  </si>
  <si>
    <t>MD03049</t>
  </si>
  <si>
    <t>abnormal sound caused operational delay; firmware update initiated. driver update moderate delay</t>
  </si>
  <si>
    <t>MD00680</t>
  </si>
  <si>
    <t>software crash caused operational delay; component upgrade initiated. critical failure critical malfunction</t>
  </si>
  <si>
    <t>MD04535</t>
  </si>
  <si>
    <t>System performance degraded due to software crash; mitigation via replacement. data loss sensor replacement</t>
  </si>
  <si>
    <t>MD04567</t>
  </si>
  <si>
    <t>System performance degraded due to data lag; mitigation via inspection. moderate delay driver update applied</t>
  </si>
  <si>
    <t>MD03403</t>
  </si>
  <si>
    <t>Routine check completed; data lag observed during diagnostics. component issue device required inspection</t>
  </si>
  <si>
    <t>MD03703</t>
  </si>
  <si>
    <t>System performance degraded due to sensor misalignment; mitigation via software patch. moderate delay device required inspection</t>
  </si>
  <si>
    <t>MD01270</t>
  </si>
  <si>
    <t>Component component upgrade after detecting data lag; functionality restored. reboot failed system crash</t>
  </si>
  <si>
    <t>MD03654</t>
  </si>
  <si>
    <t>MD04219</t>
  </si>
  <si>
    <t>Component system reset after detecting overheating; functionality restored. sensor replaced system crash</t>
  </si>
  <si>
    <t>MD04102</t>
  </si>
  <si>
    <t>MD04432</t>
  </si>
  <si>
    <t>System performance degraded due to abnormal sound; mitigation via firmware update. moderate delay driver update applied</t>
  </si>
  <si>
    <t>MD04246</t>
  </si>
  <si>
    <t>System performance degraded due to battery wear; mitigation via replacement. moderate delay device required inspection</t>
  </si>
  <si>
    <t>MD00133</t>
  </si>
  <si>
    <t>MD01499</t>
  </si>
  <si>
    <t>System performance degraded due to circuit failure; mitigation via replacement. log cleaned log file cleared</t>
  </si>
  <si>
    <t>MD01135</t>
  </si>
  <si>
    <t>System performance degraded due to voltage spike; mitigation via recalibration. reviewed logs driver update applied</t>
  </si>
  <si>
    <t>MD02803</t>
  </si>
  <si>
    <t>System performance degraded due to battery wear; mitigation via component upgrade. driver update device required inspection</t>
  </si>
  <si>
    <t>MD02666</t>
  </si>
  <si>
    <t>Routine check completed; software crash observed during diagnostics. driver update moderate delay</t>
  </si>
  <si>
    <t>MD04835</t>
  </si>
  <si>
    <t>Component software patch after detecting sensor misalignment; functionality restored. quick fix minor issue</t>
  </si>
  <si>
    <t>MD01471</t>
  </si>
  <si>
    <t>overheating caused operational delay; replacement initiated. sensor replaced system crash</t>
  </si>
  <si>
    <t>MD01276</t>
  </si>
  <si>
    <t>Component system reset after detecting voltage spike; functionality restored. software reset log file cleared</t>
  </si>
  <si>
    <t>MD04640</t>
  </si>
  <si>
    <t>System performance degraded due to data lag; mitigation via software patch. log cleaned temporary glitch</t>
  </si>
  <si>
    <t>MD02429</t>
  </si>
  <si>
    <t>System performance degraded due to abnormal sound; mitigation via software patch. component issue performance warning</t>
  </si>
  <si>
    <t>MD04787</t>
  </si>
  <si>
    <t>Component inspection after detecting overheating; functionality restored. minor issue stable condition</t>
  </si>
  <si>
    <t>MD00386</t>
  </si>
  <si>
    <t>System performance degraded due to voltage spike; mitigation via replacement. driver update non-critical warning</t>
  </si>
  <si>
    <t>MD04319</t>
  </si>
  <si>
    <t>software crash caused operational delay; software patch initiated. reboot failed sensor replacement</t>
  </si>
  <si>
    <t>MD00582</t>
  </si>
  <si>
    <t>Component system reset after detecting abnormal sound; functionality restored. minor issue temporary glitch</t>
  </si>
  <si>
    <t>MD05091</t>
  </si>
  <si>
    <t>Routine check completed; overheating observed during diagnostics. driver update device required inspection</t>
  </si>
  <si>
    <t>MD00294</t>
  </si>
  <si>
    <t>Routine check completed; overheating observed during diagnostics. minor issue log file cleared</t>
  </si>
  <si>
    <t>MD02375</t>
  </si>
  <si>
    <t>Component firmware update after detecting voltage spike; functionality restored. quick fix stable condition</t>
  </si>
  <si>
    <t>MD04354</t>
  </si>
  <si>
    <t>Component recalibration after detecting circuit failure; functionality restored. reboot failed emergency shutdown</t>
  </si>
  <si>
    <t>MD04095</t>
  </si>
  <si>
    <t>Component recalibration after detecting overheating; functionality restored. reboot failed emergency shutdown</t>
  </si>
  <si>
    <t>MD05438</t>
  </si>
  <si>
    <t>System performance degraded due to software crash; mitigation via firmware update. software reset low priority fault</t>
  </si>
  <si>
    <t>MD01789</t>
  </si>
  <si>
    <t>Routine check completed; abnormal sound observed during diagnostics. software reset log file cleared</t>
  </si>
  <si>
    <t>MD03858</t>
  </si>
  <si>
    <t>sensor misalignment caused operational delay; software patch initiated. reboot failed hardware fault</t>
  </si>
  <si>
    <t>MD00119</t>
  </si>
  <si>
    <t>Component replacement after detecting overheating; functionality restored. minor issue minor issue</t>
  </si>
  <si>
    <t>MD01206</t>
  </si>
  <si>
    <t>abnormal sound caused operational delay; recalibration initiated. minor issue minor issue</t>
  </si>
  <si>
    <t>MD02809</t>
  </si>
  <si>
    <t>Component component upgrade after detecting sensor misalignment; functionality restored. reviewed logs moderate delay</t>
  </si>
  <si>
    <t>MD01017</t>
  </si>
  <si>
    <t>Routine check completed; circuit failure observed during diagnostics. software reset log file cleared</t>
  </si>
  <si>
    <t>MD04786</t>
  </si>
  <si>
    <t>Routine check completed; circuit failure observed during diagnostics. component issue average severity report</t>
  </si>
  <si>
    <t>MD01573</t>
  </si>
  <si>
    <t>sensor misalignment caused operational delay; inspection initiated. component issue average severity report</t>
  </si>
  <si>
    <t>MD03931</t>
  </si>
  <si>
    <t>Component firmware update after detecting battery wear; functionality restored. driver update driver update applied</t>
  </si>
  <si>
    <t>MD00217</t>
  </si>
  <si>
    <t>circuit failure caused operational delay; inspection initiated. data loss critical failure</t>
  </si>
  <si>
    <t>MD03936</t>
  </si>
  <si>
    <t>Component firmware update after detecting battery wear; functionality restored. quick fix log file cleared</t>
  </si>
  <si>
    <t>MD02251</t>
  </si>
  <si>
    <t>battery wear caused operational delay; recalibration initiated. component issue component review</t>
  </si>
  <si>
    <t>MD02304</t>
  </si>
  <si>
    <t>MD02913</t>
  </si>
  <si>
    <t>Routine check completed; sensor misalignment observed during diagnostics. critical failure system crash</t>
  </si>
  <si>
    <t>MD03734</t>
  </si>
  <si>
    <t>System performance degraded due to data lag; mitigation via firmware update. quick fix stable condition</t>
  </si>
  <si>
    <t>MD00867</t>
  </si>
  <si>
    <t>System performance degraded due to battery wear; mitigation via system reset. critical failure emergency shutdown</t>
  </si>
  <si>
    <t>MD00693</t>
  </si>
  <si>
    <t>System performance degraded due to data lag; mitigation via recalibration. critical failure emergency shutdown</t>
  </si>
  <si>
    <t>MD03071</t>
  </si>
  <si>
    <t>sensor misalignment caused operational delay; inspection initiated. data loss critical malfunction</t>
  </si>
  <si>
    <t>MD02325</t>
  </si>
  <si>
    <t>Component replacement after detecting abnormal sound; functionality restored. quick fix system check passed</t>
  </si>
  <si>
    <t>MD02093</t>
  </si>
  <si>
    <t>MD03025</t>
  </si>
  <si>
    <t>Component inspection after detecting voltage spike; functionality restored. reboot failed urgent inspection needed</t>
  </si>
  <si>
    <t>MD01564</t>
  </si>
  <si>
    <t>System performance degraded due to software crash; mitigation via replacement. moderate delay average severity report</t>
  </si>
  <si>
    <t>MD02316</t>
  </si>
  <si>
    <t>Component replacement after detecting circuit failure; functionality restored. critical failure critical failure</t>
  </si>
  <si>
    <t>MD05429</t>
  </si>
  <si>
    <t>MD01746</t>
  </si>
  <si>
    <t>Component software patch after detecting software crash; functionality restored. quick fix log file cleared</t>
  </si>
  <si>
    <t>MD03883</t>
  </si>
  <si>
    <t>Routine check completed; circuit failure observed during diagnostics. critical failure hardware fault</t>
  </si>
  <si>
    <t>MD04784</t>
  </si>
  <si>
    <t>System performance degraded due to voltage spike; mitigation via firmware update. critical failure urgent inspection needed</t>
  </si>
  <si>
    <t>MD01416</t>
  </si>
  <si>
    <t>MD04900</t>
  </si>
  <si>
    <t>System performance degraded due to battery wear; mitigation via system reset. log cleaned routine reset</t>
  </si>
  <si>
    <t>MD02302</t>
  </si>
  <si>
    <t>circuit failure caused operational delay; replacement initiated. sensor replaced system crash</t>
  </si>
  <si>
    <t>MD00645</t>
  </si>
  <si>
    <t>Component component upgrade after detecting sensor misalignment; functionality restored. minor issue low priority fault</t>
  </si>
  <si>
    <t>MD04794</t>
  </si>
  <si>
    <t>MD00110</t>
  </si>
  <si>
    <t>System performance degraded due to battery wear; mitigation via replacement. software reset minor issue</t>
  </si>
  <si>
    <t>MD03171</t>
  </si>
  <si>
    <t>Component recalibration after detecting battery wear; functionality restored. reboot failed hardware fault</t>
  </si>
  <si>
    <t>MD01224</t>
  </si>
  <si>
    <t>voltage spike caused operational delay; component upgrade initiated. log cleaned minor issue</t>
  </si>
  <si>
    <t>MD04953</t>
  </si>
  <si>
    <t>System performance degraded due to data lag; mitigation via recalibration. component issue non-critical warning</t>
  </si>
  <si>
    <t>MD01522</t>
  </si>
  <si>
    <t>voltage spike caused operational delay; inspection initiated. reviewed logs non-critical warning</t>
  </si>
  <si>
    <t>MD01859</t>
  </si>
  <si>
    <t>Routine check completed; sensor misalignment observed during diagnostics. reboot failed emergency shutdown</t>
  </si>
  <si>
    <t>MD00451</t>
  </si>
  <si>
    <t>Component firmware update after detecting abnormal sound; functionality restored. driver update non-critical warning</t>
  </si>
  <si>
    <t>MD00486</t>
  </si>
  <si>
    <t>System performance degraded due to abnormal sound; mitigation via recalibration. reviewed logs component review</t>
  </si>
  <si>
    <t>MD04623</t>
  </si>
  <si>
    <t>System performance degraded due to data lag; mitigation via firmware update. component issue performance warning</t>
  </si>
  <si>
    <t>MD02846</t>
  </si>
  <si>
    <t>software crash caused operational delay; system reset initiated. reviewed logs driver update applied</t>
  </si>
  <si>
    <t>MD04693</t>
  </si>
  <si>
    <t>software crash caused operational delay; replacement initiated. quick fix quick fix</t>
  </si>
  <si>
    <t>MD01769</t>
  </si>
  <si>
    <t>System performance degraded due to voltage spike; mitigation via system reset. component issue non-critical warning</t>
  </si>
  <si>
    <t>MD04853</t>
  </si>
  <si>
    <t>Routine check completed; sensor misalignment observed during diagnostics. moderate delay moderate delay</t>
  </si>
  <si>
    <t>MD03686</t>
  </si>
  <si>
    <t>data lag caused operational delay; software patch initiated. reboot failed critical malfunction</t>
  </si>
  <si>
    <t>MD02917</t>
  </si>
  <si>
    <t>MD05368</t>
  </si>
  <si>
    <t>Component software patch after detecting overheating; functionality restored. sensor replaced hardware fault</t>
  </si>
  <si>
    <t>MD01949</t>
  </si>
  <si>
    <t>Routine check completed; circuit failure observed during diagnostics. reviewed logs driver update applied</t>
  </si>
  <si>
    <t>MD02342</t>
  </si>
  <si>
    <t>MD00293</t>
  </si>
  <si>
    <t>System performance degraded due to software crash; mitigation via component upgrade. sensor replaced urgent inspection needed</t>
  </si>
  <si>
    <t>MD05379</t>
  </si>
  <si>
    <t>MD05301</t>
  </si>
  <si>
    <t>Component recalibration after detecting data lag; functionality restored. critical failure critical failure</t>
  </si>
  <si>
    <t>MD03195</t>
  </si>
  <si>
    <t>MD02669</t>
  </si>
  <si>
    <t>Component component upgrade after detecting battery wear; functionality restored. driver update moderate delay</t>
  </si>
  <si>
    <t>MD03745</t>
  </si>
  <si>
    <t>System performance degraded due to data lag; mitigation via replacement. critical failure critical failure</t>
  </si>
  <si>
    <t>MD04463</t>
  </si>
  <si>
    <t>sensor misalignment caused operational delay; system reset initiated. driver update device required inspection</t>
  </si>
  <si>
    <t>MD00277</t>
  </si>
  <si>
    <t>MD00816</t>
  </si>
  <si>
    <t>System performance degraded due to sensor misalignment; mitigation via recalibration. reboot failed system crash</t>
  </si>
  <si>
    <t>MD01703</t>
  </si>
  <si>
    <t>MD01543</t>
  </si>
  <si>
    <t>voltage spike caused operational delay; software patch initiated. component issue component review</t>
  </si>
  <si>
    <t>MD03838</t>
  </si>
  <si>
    <t>Routine check completed; voltage spike observed during diagnostics. moderate delay average severity report</t>
  </si>
  <si>
    <t>MD00046</t>
  </si>
  <si>
    <t>Component software patch after detecting abnormal sound; functionality restored. data loss urgent inspection needed</t>
  </si>
  <si>
    <t>MD02031</t>
  </si>
  <si>
    <t>abnormal sound caused operational delay; system reset initiated. reviewed logs performance warning</t>
  </si>
  <si>
    <t>MD05278</t>
  </si>
  <si>
    <t>circuit failure caused operational delay; component upgrade initiated. component issue performance warning</t>
  </si>
  <si>
    <t>MD01591</t>
  </si>
  <si>
    <t>data lag caused operational delay; software patch initiated. component issue performance warning</t>
  </si>
  <si>
    <t>MD04939</t>
  </si>
  <si>
    <t>data lag caused operational delay; component upgrade initiated. sensor replaced critical malfunction</t>
  </si>
  <si>
    <t>MD01749</t>
  </si>
  <si>
    <t>System performance degraded due to overheating; mitigation via inspection. sensor replaced critical failure</t>
  </si>
  <si>
    <t>MD01709</t>
  </si>
  <si>
    <t>System performance degraded due to circuit failure; mitigation via software patch. data loss emergency shutdown</t>
  </si>
  <si>
    <t>MD04954</t>
  </si>
  <si>
    <t>Component system reset after detecting circuit failure; functionality restored. software reset log file cleared</t>
  </si>
  <si>
    <t>MD01420</t>
  </si>
  <si>
    <t>System performance degraded due to circuit failure; mitigation via replacement. software reset system check passed</t>
  </si>
  <si>
    <t>MD02094</t>
  </si>
  <si>
    <t>software crash caused operational delay; inspection initiated. software reset routine reset</t>
  </si>
  <si>
    <t>MD00700</t>
  </si>
  <si>
    <t>System performance degraded due to data lag; mitigation via recalibration. moderate delay component review</t>
  </si>
  <si>
    <t>MD00306</t>
  </si>
  <si>
    <t>MD03742</t>
  </si>
  <si>
    <t>Routine check completed; battery wear observed during diagnostics. sensor replaced system crash</t>
  </si>
  <si>
    <t>MD03215</t>
  </si>
  <si>
    <t>System performance degraded due to software crash; mitigation via component upgrade. data loss critical failure</t>
  </si>
  <si>
    <t>MD02873</t>
  </si>
  <si>
    <t>System performance degraded due to abnormal sound; mitigation via recalibration. log cleaned low priority fault</t>
  </si>
  <si>
    <t>MD02927</t>
  </si>
  <si>
    <t>System performance degraded due to sensor misalignment; mitigation via component upgrade. sensor replaced emergency shutdown</t>
  </si>
  <si>
    <t>MD02464</t>
  </si>
  <si>
    <t>abnormal sound caused operational delay; firmware update initiated. driver update driver update applied</t>
  </si>
  <si>
    <t>MD02726</t>
  </si>
  <si>
    <t>Component system reset after detecting circuit failure; functionality restored. software reset minor issue</t>
  </si>
  <si>
    <t>MD03081</t>
  </si>
  <si>
    <t>MD05209</t>
  </si>
  <si>
    <t>voltage spike caused operational delay; firmware update initiated. minor issue quick fix</t>
  </si>
  <si>
    <t>MD01547</t>
  </si>
  <si>
    <t>System performance degraded due to voltage spike; mitigation via software patch. quick fix system check passed</t>
  </si>
  <si>
    <t>MD03756</t>
  </si>
  <si>
    <t>data lag caused operational delay; recalibration initiated. sensor replaced sensor replacement</t>
  </si>
  <si>
    <t>MD02865</t>
  </si>
  <si>
    <t>Component component upgrade after detecting sensor misalignment; functionality restored. data loss hardware fault</t>
  </si>
  <si>
    <t>MD05426</t>
  </si>
  <si>
    <t>Routine check completed; abnormal sound observed during diagnostics. data loss sensor replacement</t>
  </si>
  <si>
    <t>MD01720</t>
  </si>
  <si>
    <t>Component inspection after detecting software crash; functionality restored. critical failure critical failure</t>
  </si>
  <si>
    <t>MD02442</t>
  </si>
  <si>
    <t>System performance degraded due to circuit failure; mitigation via component upgrade. software reset stable condition</t>
  </si>
  <si>
    <t>MD01453</t>
  </si>
  <si>
    <t>Component software patch after detecting voltage spike; functionality restored. moderate delay component review</t>
  </si>
  <si>
    <t>MD03077</t>
  </si>
  <si>
    <t>Component system reset after detecting battery wear; functionality restored. reviewed logs component review</t>
  </si>
  <si>
    <t>MD02065</t>
  </si>
  <si>
    <t>Component software patch after detecting battery wear; functionality restored. software reset log file cleared</t>
  </si>
  <si>
    <t>MD03165</t>
  </si>
  <si>
    <t>System performance degraded due to abnormal sound; mitigation via recalibration. critical failure critical malfunction</t>
  </si>
  <si>
    <t>MD01442</t>
  </si>
  <si>
    <t>System performance degraded due to software crash; mitigation via software patch. data loss urgent inspection needed</t>
  </si>
  <si>
    <t>MD03802</t>
  </si>
  <si>
    <t>overheating caused operational delay; system reset initiated. critical failure sensor replacement</t>
  </si>
  <si>
    <t>MD04901</t>
  </si>
  <si>
    <t>System performance degraded due to voltage spike; mitigation via firmware update. moderate delay component review</t>
  </si>
  <si>
    <t>MD03477</t>
  </si>
  <si>
    <t>Routine check completed; abnormal sound observed during diagnostics. moderate delay average severity report</t>
  </si>
  <si>
    <t>MD00972</t>
  </si>
  <si>
    <t>battery wear caused operational delay; software patch initiated. software reset routine reset</t>
  </si>
  <si>
    <t>MD03299</t>
  </si>
  <si>
    <t>Component inspection after detecting battery wear; functionality restored. reviewed logs component review</t>
  </si>
  <si>
    <t>MD01726</t>
  </si>
  <si>
    <t>abnormal sound caused operational delay; software patch initiated. moderate delay average severity report</t>
  </si>
  <si>
    <t>MD01259</t>
  </si>
  <si>
    <t>System performance degraded due to overheating; mitigation via inspection. quick fix routine reset</t>
  </si>
  <si>
    <t>MD02984</t>
  </si>
  <si>
    <t>software crash caused operational delay; component upgrade initiated. log cleaned quick fix</t>
  </si>
  <si>
    <t>MD03288</t>
  </si>
  <si>
    <t>MD00800</t>
  </si>
  <si>
    <t>Routine check completed; software crash observed during diagnostics. quick fix low priority fault</t>
  </si>
  <si>
    <t>MD03490</t>
  </si>
  <si>
    <t>software crash caused operational delay; replacement initiated. reboot failed critical failure</t>
  </si>
  <si>
    <t>MD05199</t>
  </si>
  <si>
    <t>Component inspection after detecting software crash; functionality restored. critical failure sensor replacement</t>
  </si>
  <si>
    <t>MD02021</t>
  </si>
  <si>
    <t>data lag caused operational delay; component upgrade initiated. sensor replaced critical failure</t>
  </si>
  <si>
    <t>MD00081</t>
  </si>
  <si>
    <t>circuit failure caused operational delay; inspection initiated. sensor replaced emergency shutdown</t>
  </si>
  <si>
    <t>MD00447</t>
  </si>
  <si>
    <t>sensor misalignment caused operational delay; software patch initiated. reboot failed critical malfunction</t>
  </si>
  <si>
    <t>MD04471</t>
  </si>
  <si>
    <t>overheating caused operational delay; firmware update initiated. component issue moderate delay</t>
  </si>
  <si>
    <t>MD04791</t>
  </si>
  <si>
    <t>Routine check completed; voltage spike observed during diagnostics. critical failure sensor replacement</t>
  </si>
  <si>
    <t>MD04423</t>
  </si>
  <si>
    <t>Routine check completed; overheating observed during diagnostics. software reset system check passed</t>
  </si>
  <si>
    <t>MD04555</t>
  </si>
  <si>
    <t>Component software patch after detecting voltage spike; functionality restored. component issue performance warning</t>
  </si>
  <si>
    <t>MD00154</t>
  </si>
  <si>
    <t>System performance degraded due to circuit failure; mitigation via component upgrade. log cleaned quick fix</t>
  </si>
  <si>
    <t>MD02512</t>
  </si>
  <si>
    <t>System performance degraded due to abnormal sound; mitigation via firmware update. data loss emergency shutdown</t>
  </si>
  <si>
    <t>MD02084</t>
  </si>
  <si>
    <t>Component recalibration after detecting software crash; functionality restored. critical failure system crash</t>
  </si>
  <si>
    <t>MD00087</t>
  </si>
  <si>
    <t>Routine check completed; battery wear observed during diagnostics. critical failure critical failure</t>
  </si>
  <si>
    <t>MD00707</t>
  </si>
  <si>
    <t>System performance degraded due to battery wear; mitigation via system reset. log cleaned minor issue</t>
  </si>
  <si>
    <t>MD03950</t>
  </si>
  <si>
    <t>System performance degraded due to software crash; mitigation via component upgrade. component issue device required inspection</t>
  </si>
  <si>
    <t>MD04372</t>
  </si>
  <si>
    <t>MD00113</t>
  </si>
  <si>
    <t>Routine check completed; overheating observed during diagnostics. component issue moderate delay</t>
  </si>
  <si>
    <t>MD04746</t>
  </si>
  <si>
    <t>sensor misalignment caused operational delay; software patch initiated. moderate delay performance warning</t>
  </si>
  <si>
    <t>MD03093</t>
  </si>
  <si>
    <t>Routine check completed; software crash observed during diagnostics. critical failure critical failure</t>
  </si>
  <si>
    <t>MD01218</t>
  </si>
  <si>
    <t>Component component upgrade after detecting circuit failure; functionality restored. sensor replaced system crash</t>
  </si>
  <si>
    <t>MD01472</t>
  </si>
  <si>
    <t>System performance degraded due to software crash; mitigation via replacement. log cleaned quick fix</t>
  </si>
  <si>
    <t>MD04122</t>
  </si>
  <si>
    <t>MD03655</t>
  </si>
  <si>
    <t>sensor misalignment caused operational delay; system reset initiated. moderate delay device required inspection</t>
  </si>
  <si>
    <t>MD00229</t>
  </si>
  <si>
    <t>Component inspection after detecting software crash; functionality restored. minor issue log file cleared</t>
  </si>
  <si>
    <t>MD00051</t>
  </si>
  <si>
    <t>data lag caused operational delay; system reset initiated. minor issue temporary glitch</t>
  </si>
  <si>
    <t>MD00411</t>
  </si>
  <si>
    <t>voltage spike caused operational delay; system reset initiated. log cleaned routine reset</t>
  </si>
  <si>
    <t>MD02200</t>
  </si>
  <si>
    <t>Routine check completed; circuit failure observed during diagnostics. log cleaned routine reset</t>
  </si>
  <si>
    <t>MD00134</t>
  </si>
  <si>
    <t>Component replacement after detecting battery wear; functionality restored. driver update device required inspection</t>
  </si>
  <si>
    <t>MD04159</t>
  </si>
  <si>
    <t>MD03701</t>
  </si>
  <si>
    <t>Routine check completed; battery wear observed during diagnostics. data loss urgent inspection needed</t>
  </si>
  <si>
    <t>MD04357</t>
  </si>
  <si>
    <t>System performance degraded due to software crash; mitigation via software patch. component issue driver update applied</t>
  </si>
  <si>
    <t>MD02876</t>
  </si>
  <si>
    <t>Routine check completed; overheating observed during diagnostics. quick fix temporary glitch</t>
  </si>
  <si>
    <t>MD02612</t>
  </si>
  <si>
    <t>overheating caused operational delay; component upgrade initiated. component issue driver update applied</t>
  </si>
  <si>
    <t>MD03794</t>
  </si>
  <si>
    <t>Routine check completed; overheating observed during diagnostics. quick fix minor issue</t>
  </si>
  <si>
    <t>MD04561</t>
  </si>
  <si>
    <t>Routine check completed; battery wear observed during diagnostics. critical failure emergency shutdown</t>
  </si>
  <si>
    <t>MD02244</t>
  </si>
  <si>
    <t>MD04967</t>
  </si>
  <si>
    <t>abnormal sound caused operational delay; recalibration initiated. moderate delay component review</t>
  </si>
  <si>
    <t>MD02517</t>
  </si>
  <si>
    <t>MD02645</t>
  </si>
  <si>
    <t>Component recalibration after detecting circuit failure; functionality restored. log cleaned stable condition</t>
  </si>
  <si>
    <t>MD00901</t>
  </si>
  <si>
    <t>MD01061</t>
  </si>
  <si>
    <t>voltage spike caused operational delay; replacement initiated. reboot failed high priority failure</t>
  </si>
  <si>
    <t>MD03066</t>
  </si>
  <si>
    <t>overheating caused operational delay; replacement initiated. reviewed logs device required inspection</t>
  </si>
  <si>
    <t>MD01818</t>
  </si>
  <si>
    <t>System performance degraded due to sensor misalignment; mitigation via system reset. driver update performance warning</t>
  </si>
  <si>
    <t>MD03888</t>
  </si>
  <si>
    <t>Routine check completed; abnormal sound observed during diagnostics. data loss high priority failure</t>
  </si>
  <si>
    <t>MD00271</t>
  </si>
  <si>
    <t>Component system reset after detecting sensor misalignment; functionality restored. moderate delay non-critical warning</t>
  </si>
  <si>
    <t>MD00973</t>
  </si>
  <si>
    <t>Component software patch after detecting overheating; functionality restored. reviewed logs device required inspection</t>
  </si>
  <si>
    <t>MD00310</t>
  </si>
  <si>
    <t>Component recalibration after detecting abnormal sound; functionality restored. data loss critical failure</t>
  </si>
  <si>
    <t>MD03651</t>
  </si>
  <si>
    <t>Component replacement after detecting software crash; functionality restored. software reset minor issue</t>
  </si>
  <si>
    <t>MD00513</t>
  </si>
  <si>
    <t>System performance degraded due to sensor misalignment; mitigation via software patch. log cleaned routine reset</t>
  </si>
  <si>
    <t>MD00787</t>
  </si>
  <si>
    <t>System performance degraded due to data lag; mitigation via software patch. minor issue routine reset</t>
  </si>
  <si>
    <t>MD05195</t>
  </si>
  <si>
    <t>abnormal sound caused operational delay; system reset initiated. reviewed logs driver update applied</t>
  </si>
  <si>
    <t>MD00241</t>
  </si>
  <si>
    <t>Component recalibration after detecting data lag; functionality restored. log cleaned low priority fault</t>
  </si>
  <si>
    <t>MD00743</t>
  </si>
  <si>
    <t>sensor misalignment caused operational delay; replacement initiated. data loss sensor replacement</t>
  </si>
  <si>
    <t>MD05137</t>
  </si>
  <si>
    <t>Routine check completed; software crash observed during diagnostics. driver update average severity report</t>
  </si>
  <si>
    <t>MD03605</t>
  </si>
  <si>
    <t>Component software patch after detecting abnormal sound; functionality restored. software reset low priority fault</t>
  </si>
  <si>
    <t>MD04777</t>
  </si>
  <si>
    <t>data lag caused operational delay; software patch initiated. critical failure high priority failure</t>
  </si>
  <si>
    <t>MD04408</t>
  </si>
  <si>
    <t>Routine check completed; software crash observed during diagnostics. log cleaned temporary glitch</t>
  </si>
  <si>
    <t>MD00276</t>
  </si>
  <si>
    <t>Routine check completed; data lag observed during diagnostics. reviewed logs moderate delay</t>
  </si>
  <si>
    <t>MD01365</t>
  </si>
  <si>
    <t>abnormal sound caused operational delay; software patch initiated. reboot failed emergency shutdown</t>
  </si>
  <si>
    <t>MD01369</t>
  </si>
  <si>
    <t>MD01717</t>
  </si>
  <si>
    <t>software crash caused operational delay; component upgrade initiated. log cleaned low priority fault</t>
  </si>
  <si>
    <t>MD01179</t>
  </si>
  <si>
    <t>System performance degraded due to data lag; mitigation via replacement. minor issue quick fix</t>
  </si>
  <si>
    <t>MD04101</t>
  </si>
  <si>
    <t>MD04824</t>
  </si>
  <si>
    <t>software crash caused operational delay; replacement initiated. minor issue log file cleared</t>
  </si>
  <si>
    <t>MD03541</t>
  </si>
  <si>
    <t>Routine check completed; circuit failure observed during diagnostics. quick fix quick fix</t>
  </si>
  <si>
    <t>MD03487</t>
  </si>
  <si>
    <t>System performance degraded due to abnormal sound; mitigation via component upgrade. software reset stable condition</t>
  </si>
  <si>
    <t>MD02988</t>
  </si>
  <si>
    <t>MD02212</t>
  </si>
  <si>
    <t>MD03355</t>
  </si>
  <si>
    <t>MD02335</t>
  </si>
  <si>
    <t>MD03683</t>
  </si>
  <si>
    <t>System performance degraded due to software crash; mitigation via software patch. sensor replaced emergency shutdown</t>
  </si>
  <si>
    <t>MD02660</t>
  </si>
  <si>
    <t>System performance degraded due to circuit failure; mitigation via system reset. component issue device required inspection</t>
  </si>
  <si>
    <t>MD04094</t>
  </si>
  <si>
    <t>abnormal sound caused operational delay; software patch initiated. quick fix minor issue</t>
  </si>
  <si>
    <t>MD01026</t>
  </si>
  <si>
    <t>System performance degraded due to sensor misalignment; mitigation via inspection. quick fix temporary glitch</t>
  </si>
  <si>
    <t>MD04490</t>
  </si>
  <si>
    <t>Component inspection after detecting abnormal sound; functionality restored. reviewed logs component review</t>
  </si>
  <si>
    <t>MD01039</t>
  </si>
  <si>
    <t>System performance degraded due to data lag; mitigation via system reset. data loss high priority failure</t>
  </si>
  <si>
    <t>MD00830</t>
  </si>
  <si>
    <t>System performance degraded due to data lag; mitigation via replacement. moderate delay moderate delay</t>
  </si>
  <si>
    <t>MD01129</t>
  </si>
  <si>
    <t>System performance degraded due to battery wear; mitigation via inspection. component issue non-critical warning</t>
  </si>
  <si>
    <t>MD00296</t>
  </si>
  <si>
    <t>MD01427</t>
  </si>
  <si>
    <t>System performance degraded due to voltage spike; mitigation via system reset. critical failure urgent inspection needed</t>
  </si>
  <si>
    <t>MD04136</t>
  </si>
  <si>
    <t>Routine check completed; voltage spike observed during diagnostics. data loss critical failure</t>
  </si>
  <si>
    <t>MD02956</t>
  </si>
  <si>
    <t>battery wear caused operational delay; inspection initiated. critical failure critical malfunction</t>
  </si>
  <si>
    <t>MD04038</t>
  </si>
  <si>
    <t>System performance degraded due to circuit failure; mitigation via component upgrade. sensor replaced critical malfunction</t>
  </si>
  <si>
    <t>MD03281</t>
  </si>
  <si>
    <t>battery wear caused operational delay; system reset initiated. driver update average severity report</t>
  </si>
  <si>
    <t>MD02870</t>
  </si>
  <si>
    <t>MD02186</t>
  </si>
  <si>
    <t>overheating caused operational delay; system reset initiated. component issue driver update applied</t>
  </si>
  <si>
    <t>MD01238</t>
  </si>
  <si>
    <t>Component component upgrade after detecting circuit failure; functionality restored. sensor replaced urgent inspection needed</t>
  </si>
  <si>
    <t>MD01852</t>
  </si>
  <si>
    <t>System performance degraded due to circuit failure; mitigation via inspection. moderate delay device required inspection</t>
  </si>
  <si>
    <t>MD01576</t>
  </si>
  <si>
    <t>battery wear caused operational delay; firmware update initiated. software reset routine reset</t>
  </si>
  <si>
    <t>MD03225</t>
  </si>
  <si>
    <t>MD03603</t>
  </si>
  <si>
    <t>Component replacement after detecting software crash; functionality restored. data loss sensor replacement</t>
  </si>
  <si>
    <t>MD05342</t>
  </si>
  <si>
    <t>voltage spike caused operational delay; inspection initiated. data loss hardware fault</t>
  </si>
  <si>
    <t>MD01351</t>
  </si>
  <si>
    <t>software crash caused operational delay; system reset initiated. sensor replaced high priority failure</t>
  </si>
  <si>
    <t>MD01760</t>
  </si>
  <si>
    <t>MD01393</t>
  </si>
  <si>
    <t>Routine check completed; voltage spike observed during diagnostics. minor issue routine reset</t>
  </si>
  <si>
    <t>MD01013</t>
  </si>
  <si>
    <t>Routine check completed; circuit failure observed during diagnostics. minor issue temporary glitch</t>
  </si>
  <si>
    <t>MD01614</t>
  </si>
  <si>
    <t>Routine check completed; overheating observed during diagnostics. critical failure high priority failure</t>
  </si>
  <si>
    <t>MD04869</t>
  </si>
  <si>
    <t>System performance degraded due to abnormal sound; mitigation via firmware update. software reset routine reset</t>
  </si>
  <si>
    <t>MD05062</t>
  </si>
  <si>
    <t>MD01072</t>
  </si>
  <si>
    <t>voltage spike caused operational delay; component upgrade initiated. reboot failed critical failure</t>
  </si>
  <si>
    <t>MD03897</t>
  </si>
  <si>
    <t>overheating caused operational delay; recalibration initiated. log cleaned routine reset</t>
  </si>
  <si>
    <t>MD01419</t>
  </si>
  <si>
    <t>MD04629</t>
  </si>
  <si>
    <t>MD03060</t>
  </si>
  <si>
    <t>Component firmware update after detecting voltage spike; functionality restored. reviewed logs average severity report</t>
  </si>
  <si>
    <t>MD04602</t>
  </si>
  <si>
    <t>overheating caused operational delay; inspection initiated. component issue driver update applied</t>
  </si>
  <si>
    <t>MD01648</t>
  </si>
  <si>
    <t>System performance degraded due to software crash; mitigation via firmware update. critical failure emergency shutdown</t>
  </si>
  <si>
    <t>MD05308</t>
  </si>
  <si>
    <t>Component software patch after detecting software crash; functionality restored. data loss system crash</t>
  </si>
  <si>
    <t>MD05156</t>
  </si>
  <si>
    <t>Component software patch after detecting voltage spike; functionality restored. component issue moderate delay</t>
  </si>
  <si>
    <t>MD00007</t>
  </si>
  <si>
    <t>Routine check completed; voltage spike observed during diagnostics. quick fix minor issue</t>
  </si>
  <si>
    <t>MD02954</t>
  </si>
  <si>
    <t>System performance degraded due to overheating; mitigation via replacement. data loss sensor replacement</t>
  </si>
  <si>
    <t>MD01418</t>
  </si>
  <si>
    <t>voltage spike caused operational delay; replacement initiated. quick fix stable condition</t>
  </si>
  <si>
    <t>MD02195</t>
  </si>
  <si>
    <t>Component software patch after detecting sensor misalignment; functionality restored. log cleaned system check passed</t>
  </si>
  <si>
    <t>MD00708</t>
  </si>
  <si>
    <t>Component system reset after detecting abnormal sound; functionality restored. reviewed logs device required inspection</t>
  </si>
  <si>
    <t>MD04664</t>
  </si>
  <si>
    <t>Component software patch after detecting overheating; functionality restored. moderate delay device required inspection</t>
  </si>
  <si>
    <t>MD03548</t>
  </si>
  <si>
    <t>Routine check completed; software crash observed during diagnostics. driver update driver update applied</t>
  </si>
  <si>
    <t>MD01330</t>
  </si>
  <si>
    <t>System performance degraded due to sensor misalignment; mitigation via firmware update. sensor replaced critical malfunction</t>
  </si>
  <si>
    <t>MD01984</t>
  </si>
  <si>
    <t>Component system reset after detecting sensor misalignment; functionality restored. minor issue stable condition</t>
  </si>
  <si>
    <t>MD02389</t>
  </si>
  <si>
    <t>MD04565</t>
  </si>
  <si>
    <t>System performance degraded due to battery wear; mitigation via software patch. data loss sensor replacement</t>
  </si>
  <si>
    <t>MD00227</t>
  </si>
  <si>
    <t>Component component upgrade after detecting sensor misalignment; functionality restored. reboot failed hardware fault</t>
  </si>
  <si>
    <t>MD05312</t>
  </si>
  <si>
    <t>Component replacement after detecting circuit failure; functionality restored. sensor replaced urgent inspection needed</t>
  </si>
  <si>
    <t>MD01015</t>
  </si>
  <si>
    <t>circuit failure caused operational delay; recalibration initiated. software reset routine reset</t>
  </si>
  <si>
    <t>MD03843</t>
  </si>
  <si>
    <t>System performance degraded due to overheating; mitigation via system reset. driver update component review</t>
  </si>
  <si>
    <t>MD05245</t>
  </si>
  <si>
    <t>data lag caused operational delay; system reset initiated. critical failure high priority failure</t>
  </si>
  <si>
    <t>MD05398</t>
  </si>
  <si>
    <t>MD03030</t>
  </si>
  <si>
    <t>Component replacement after detecting software crash; functionality restored. moderate delay performance warning</t>
  </si>
  <si>
    <t>MD03836</t>
  </si>
  <si>
    <t>Component inspection after detecting abnormal sound; functionality restored. log cleaned log file cleared</t>
  </si>
  <si>
    <t>MD00286</t>
  </si>
  <si>
    <t>data lag caused operational delay; replacement initiated. reviewed logs component review</t>
  </si>
  <si>
    <t>MD02832</t>
  </si>
  <si>
    <t>System performance degraded due to battery wear; mitigation via recalibration. driver update driver update applied</t>
  </si>
  <si>
    <t>MD01540</t>
  </si>
  <si>
    <t>Component replacement after detecting circuit failure; functionality restored. minor issue routine reset</t>
  </si>
  <si>
    <t>MD04978</t>
  </si>
  <si>
    <t>Component replacement after detecting data lag; functionality restored. sensor replaced sensor replacement</t>
  </si>
  <si>
    <t>MD03486</t>
  </si>
  <si>
    <t>MD05485</t>
  </si>
  <si>
    <t>battery wear caused operational delay; software patch initiated. quick fix stable condition</t>
  </si>
  <si>
    <t>MD01182</t>
  </si>
  <si>
    <t>System performance degraded due to voltage spike; mitigation via recalibration. quick fix stable condition</t>
  </si>
  <si>
    <t>MD00285</t>
  </si>
  <si>
    <t>System performance degraded due to software crash; mitigation via component upgrade. minor issue stable condition</t>
  </si>
  <si>
    <t>MD01089</t>
  </si>
  <si>
    <t>Component replacement after detecting overheating; functionality restored. driver update component review</t>
  </si>
  <si>
    <t>MD00600</t>
  </si>
  <si>
    <t>MD03221</t>
  </si>
  <si>
    <t>Routine check completed; data lag observed during diagnostics. moderate delay average severity report</t>
  </si>
  <si>
    <t>MD05303</t>
  </si>
  <si>
    <t>System performance degraded due to software crash; mitigation via software patch. reviewed logs driver update applied</t>
  </si>
  <si>
    <t>MD00617</t>
  </si>
  <si>
    <t>sensor misalignment caused operational delay; system reset initiated. moderate delay moderate delay</t>
  </si>
  <si>
    <t>MD04230</t>
  </si>
  <si>
    <t>MD00463</t>
  </si>
  <si>
    <t>voltage spike caused operational delay; software patch initiated. driver update component review</t>
  </si>
  <si>
    <t>MD01553</t>
  </si>
  <si>
    <t>System performance degraded due to abnormal sound; mitigation via recalibration. minor issue routine reset</t>
  </si>
  <si>
    <t>MD01886</t>
  </si>
  <si>
    <t>Component firmware update after detecting abnormal sound; functionality restored. sensor replaced sensor replacement</t>
  </si>
  <si>
    <t>MD02557</t>
  </si>
  <si>
    <t>Routine check completed; battery wear observed during diagnostics. data loss system crash</t>
  </si>
  <si>
    <t>MD03674</t>
  </si>
  <si>
    <t>System performance degraded due to battery wear; mitigation via replacement. reviewed logs moderate delay</t>
  </si>
  <si>
    <t>MD02706</t>
  </si>
  <si>
    <t>data lag caused operational delay; inspection initiated. component issue device required inspection</t>
  </si>
  <si>
    <t>MD03176</t>
  </si>
  <si>
    <t>circuit failure caused operational delay; inspection initiated. log cleaned routine reset</t>
  </si>
  <si>
    <t>MD02617</t>
  </si>
  <si>
    <t>System performance degraded due to data lag; mitigation via system reset. moderate delay driver update applied</t>
  </si>
  <si>
    <t>MD00442</t>
  </si>
  <si>
    <t>Routine check completed; sensor misalignment observed during diagnostics. quick fix stable condition</t>
  </si>
  <si>
    <t>MD03985</t>
  </si>
  <si>
    <t>System performance degraded due to data lag; mitigation via replacement. software reset temporary glitch</t>
  </si>
  <si>
    <t>MD03707</t>
  </si>
  <si>
    <t>System performance degraded due to circuit failure; mitigation via software patch. moderate delay moderate delay</t>
  </si>
  <si>
    <t>MD05051</t>
  </si>
  <si>
    <t>Routine check completed; overheating observed during diagnostics. reboot failed urgent inspection needed</t>
  </si>
  <si>
    <t>MD04740</t>
  </si>
  <si>
    <t>software crash caused operational delay; inspection initiated. sensor replaced hardware fault</t>
  </si>
  <si>
    <t>MD03167</t>
  </si>
  <si>
    <t>Component software patch after detecting sensor misalignment; functionality restored. minor issue routine reset</t>
  </si>
  <si>
    <t>MD01398</t>
  </si>
  <si>
    <t>data lag caused operational delay; system reset initiated. component issue moderate delay</t>
  </si>
  <si>
    <t>MD01424</t>
  </si>
  <si>
    <t>MD00697</t>
  </si>
  <si>
    <t>Component replacement after detecting battery wear; functionality restored. component issue component review</t>
  </si>
  <si>
    <t>MD00918</t>
  </si>
  <si>
    <t>System performance degraded due to circuit failure; mitigation via inspection. software reset log file cleared</t>
  </si>
  <si>
    <t>MD04484</t>
  </si>
  <si>
    <t>battery wear caused operational delay; system reset initiated. software reset low priority fault</t>
  </si>
  <si>
    <t>MD00042</t>
  </si>
  <si>
    <t>System performance degraded due to overheating; mitigation via component upgrade. quick fix stable condition</t>
  </si>
  <si>
    <t>MD05327</t>
  </si>
  <si>
    <t>Component component upgrade after detecting sensor misalignment; functionality restored. critical failure system crash</t>
  </si>
  <si>
    <t>MD01036</t>
  </si>
  <si>
    <t>System performance degraded due to abnormal sound; mitigation via software patch. log cleaned stable condition</t>
  </si>
  <si>
    <t>MD05038</t>
  </si>
  <si>
    <t>Component component upgrade after detecting abnormal sound; functionality restored. component issue component review</t>
  </si>
  <si>
    <t>MD05102</t>
  </si>
  <si>
    <t>System performance degraded due to data lag; mitigation via inspection. driver update device required inspection</t>
  </si>
  <si>
    <t>MD00720</t>
  </si>
  <si>
    <t>MD02181</t>
  </si>
  <si>
    <t>Routine check completed; battery wear observed during diagnostics. quick fix routine reset</t>
  </si>
  <si>
    <t>MD03395</t>
  </si>
  <si>
    <t>MD00615</t>
  </si>
  <si>
    <t>data lag caused operational delay; software patch initiated. component issue average severity report</t>
  </si>
  <si>
    <t>MD03839</t>
  </si>
  <si>
    <t>MD00557</t>
  </si>
  <si>
    <t>battery wear caused operational delay; inspection initiated. component issue device required inspection</t>
  </si>
  <si>
    <t>MD03222</t>
  </si>
  <si>
    <t>abnormal sound caused operational delay; firmware update initiated. critical failure critical malfunction</t>
  </si>
  <si>
    <t>MD03853</t>
  </si>
  <si>
    <t>System performance degraded due to overheating; mitigation via replacement. log cleaned minor issue</t>
  </si>
  <si>
    <t>MD03102</t>
  </si>
  <si>
    <t>Component recalibration after detecting software crash; functionality restored. data loss critical failure</t>
  </si>
  <si>
    <t>MD05158</t>
  </si>
  <si>
    <t>System performance degraded due to voltage spike; mitigation via software patch. sensor replaced emergency shutdown</t>
  </si>
  <si>
    <t>MD00695</t>
  </si>
  <si>
    <t>Routine check completed; data lag observed during diagnostics. software reset low priority fault</t>
  </si>
  <si>
    <t>MD02985</t>
  </si>
  <si>
    <t>sensor misalignment caused operational delay; component upgrade initiated. driver update device required inspection</t>
  </si>
  <si>
    <t>MD01401</t>
  </si>
  <si>
    <t>Routine check completed; battery wear observed during diagnostics. reviewed logs device required inspection</t>
  </si>
  <si>
    <t>MD02862</t>
  </si>
  <si>
    <t>MD01115</t>
  </si>
  <si>
    <t>System performance degraded due to software crash; mitigation via component upgrade. critical failure high priority failure</t>
  </si>
  <si>
    <t>MD05013</t>
  </si>
  <si>
    <t>Component inspection after detecting abnormal sound; functionality restored. reviewed logs device required inspection</t>
  </si>
  <si>
    <t>MD01172</t>
  </si>
  <si>
    <t>Component system reset after detecting sensor misalignment; functionality restored. component issue average severity report</t>
  </si>
  <si>
    <t>MD00437</t>
  </si>
  <si>
    <t>MD05144</t>
  </si>
  <si>
    <t>Component component upgrade after detecting voltage spike; functionality restored. moderate delay component review</t>
  </si>
  <si>
    <t>MD00604</t>
  </si>
  <si>
    <t>software crash caused operational delay; system reset initiated. minor issue routine reset</t>
  </si>
  <si>
    <t>MD03356</t>
  </si>
  <si>
    <t>MD03214</t>
  </si>
  <si>
    <t>Component recalibration after detecting overheating; functionality restored. log cleaned system check passed</t>
  </si>
  <si>
    <t>MD04932</t>
  </si>
  <si>
    <t>System performance degraded due to sensor misalignment; mitigation via inspection. reviewed logs component review</t>
  </si>
  <si>
    <t>MD00406</t>
  </si>
  <si>
    <t>System performance degraded due to battery wear; mitigation via recalibration. reviewed logs performance warning</t>
  </si>
  <si>
    <t>MD03257</t>
  </si>
  <si>
    <t>System performance degraded due to circuit failure; mitigation via replacement. quick fix temporary glitch</t>
  </si>
  <si>
    <t>MD02419</t>
  </si>
  <si>
    <t>Component software patch after detecting data lag; functionality restored. reboot failed system crash</t>
  </si>
  <si>
    <t>MD04118</t>
  </si>
  <si>
    <t>Routine check completed; voltage spike observed during diagnostics. reviewed logs driver update applied</t>
  </si>
  <si>
    <t>MD01707</t>
  </si>
  <si>
    <t>Component inspection after detecting voltage spike; functionality restored. driver update component review</t>
  </si>
  <si>
    <t>MD04349</t>
  </si>
  <si>
    <t>System performance degraded due to voltage spike; mitigation via replacement. driver update average severity report</t>
  </si>
  <si>
    <t>MD02059</t>
  </si>
  <si>
    <t>System performance degraded due to overheating; mitigation via firmware update. software reset minor issue</t>
  </si>
  <si>
    <t>MD05348</t>
  </si>
  <si>
    <t>Routine check completed; circuit failure observed during diagnostics. reboot failed hardware fault</t>
  </si>
  <si>
    <t>MD03286</t>
  </si>
  <si>
    <t>Routine check completed; voltage spike observed during diagnostics. quick fix quick fix</t>
  </si>
  <si>
    <t>MD00806</t>
  </si>
  <si>
    <t>System performance degraded due to battery wear; mitigation via system reset. reboot failed critical failure</t>
  </si>
  <si>
    <t>MD05164</t>
  </si>
  <si>
    <t>System performance degraded due to data lag; mitigation via software patch. component issue component review</t>
  </si>
  <si>
    <t>MD05246</t>
  </si>
  <si>
    <t>voltage spike caused operational delay; recalibration initiated. component issue average severity report</t>
  </si>
  <si>
    <t>MD04250</t>
  </si>
  <si>
    <t>System performance degraded due to software crash; mitigation via firmware update. critical failure critical malfunction</t>
  </si>
  <si>
    <t>MD02796</t>
  </si>
  <si>
    <t>Routine check completed; overheating observed during diagnostics. moderate delay non-critical warning</t>
  </si>
  <si>
    <t>MD04858</t>
  </si>
  <si>
    <t>System performance degraded due to software crash; mitigation via software patch. moderate delay device required inspection</t>
  </si>
  <si>
    <t>MD02435</t>
  </si>
  <si>
    <t>Routine check completed; circuit failure observed during diagnostics. reboot failed emergency shutdown</t>
  </si>
  <si>
    <t>MD04984</t>
  </si>
  <si>
    <t>System performance degraded due to abnormal sound; mitigation via replacement. minor issue quick fix</t>
  </si>
  <si>
    <t>MD01397</t>
  </si>
  <si>
    <t>MD01323</t>
  </si>
  <si>
    <t>Component firmware update after detecting overheating; functionality restored. minor issue minor issue</t>
  </si>
  <si>
    <t>MD03844</t>
  </si>
  <si>
    <t>System performance degraded due to voltage spike; mitigation via software patch. log cleaned temporary glitch</t>
  </si>
  <si>
    <t>MD01339</t>
  </si>
  <si>
    <t>MD03418</t>
  </si>
  <si>
    <t>Component recalibration after detecting data lag; functionality restored. reviewed logs driver update applied</t>
  </si>
  <si>
    <t>MD04143</t>
  </si>
  <si>
    <t>battery wear caused operational delay; firmware update initiated. moderate delay component review</t>
  </si>
  <si>
    <t>MD03646</t>
  </si>
  <si>
    <t>Routine check completed; data lag observed during diagnostics. reboot failed emergency shutdown</t>
  </si>
  <si>
    <t>MD04379</t>
  </si>
  <si>
    <t>Component system reset after detecting circuit failure; functionality restored. driver update driver update applied</t>
  </si>
  <si>
    <t>MD00168</t>
  </si>
  <si>
    <t>Component replacement after detecting software crash; functionality restored. data loss hardware fault</t>
  </si>
  <si>
    <t>MD00016</t>
  </si>
  <si>
    <t>System performance degraded due to overheating; mitigation via firmware update. reboot failed high priority failure</t>
  </si>
  <si>
    <t>MD03370</t>
  </si>
  <si>
    <t>System performance degraded due to voltage spike; mitigation via component upgrade. sensor replaced emergency shutdown</t>
  </si>
  <si>
    <t>MD02570</t>
  </si>
  <si>
    <t>MD02555</t>
  </si>
  <si>
    <t>battery wear caused operational delay; replacement initiated. critical failure emergency shutdown</t>
  </si>
  <si>
    <t>MD00409</t>
  </si>
  <si>
    <t>System performance degraded due to battery wear; mitigation via firmware update. critical failure sensor replacement</t>
  </si>
  <si>
    <t>MD00783</t>
  </si>
  <si>
    <t>battery wear caused operational delay; replacement initiated. data loss emergency shutdown</t>
  </si>
  <si>
    <t>MD03714</t>
  </si>
  <si>
    <t>System performance degraded due to data lag; mitigation via software patch. reviewed logs driver update applied</t>
  </si>
  <si>
    <t>MD03704</t>
  </si>
  <si>
    <t>System performance degraded due to circuit failure; mitigation via firmware update. moderate delay non-critical warning</t>
  </si>
  <si>
    <t>MD05060</t>
  </si>
  <si>
    <t>System performance degraded due to sensor misalignment; mitigation via software patch. moderate delay average severity report</t>
  </si>
  <si>
    <t>MD04982</t>
  </si>
  <si>
    <t>MD03096</t>
  </si>
  <si>
    <t>MD03963</t>
  </si>
  <si>
    <t>Component replacement after detecting software crash; functionality restored. reboot failed hardware fault</t>
  </si>
  <si>
    <t>MD02207</t>
  </si>
  <si>
    <t>abnormal sound caused operational delay; inspection initiated. critical failure emergency shutdown</t>
  </si>
  <si>
    <t>MD03112</t>
  </si>
  <si>
    <t>MD02424</t>
  </si>
  <si>
    <t>Routine check completed; data lag observed during diagnostics. minor issue routine reset</t>
  </si>
  <si>
    <t>MD02092</t>
  </si>
  <si>
    <t>MD03361</t>
  </si>
  <si>
    <t>System performance degraded due to data lag; mitigation via firmware update. component issue component review</t>
  </si>
  <si>
    <t>MD02823</t>
  </si>
  <si>
    <t>voltage spike caused operational delay; component upgrade initiated. sensor replaced sensor replacement</t>
  </si>
  <si>
    <t>MD00118</t>
  </si>
  <si>
    <t>System performance degraded due to data lag; mitigation via recalibration. data loss system crash</t>
  </si>
  <si>
    <t>MD01384</t>
  </si>
  <si>
    <t>Component system reset after detecting software crash; functionality restored. component issue component review</t>
  </si>
  <si>
    <t>MD01625</t>
  </si>
  <si>
    <t>MD04822</t>
  </si>
  <si>
    <t>Routine check completed; abnormal sound observed during diagnostics. driver update component review</t>
  </si>
  <si>
    <t>MD03499</t>
  </si>
  <si>
    <t>overheating caused operational delay; firmware update initiated. reviewed logs device required inspection</t>
  </si>
  <si>
    <t>MD02023</t>
  </si>
  <si>
    <t>Routine check completed; circuit failure observed during diagnostics. software reset system check passed</t>
  </si>
  <si>
    <t>MD03227</t>
  </si>
  <si>
    <t>Component firmware update after detecting overheating; functionality restored. log cleaned log file cleared</t>
  </si>
  <si>
    <t>MD04902</t>
  </si>
  <si>
    <t>MD01805</t>
  </si>
  <si>
    <t>Component component upgrade after detecting abnormal sound; functionality restored. quick fix stable condition</t>
  </si>
  <si>
    <t>MD05365</t>
  </si>
  <si>
    <t>Component replacement after detecting software crash; functionality restored. reviewed logs performance warning</t>
  </si>
  <si>
    <t>MD00507</t>
  </si>
  <si>
    <t>Routine check completed; circuit failure observed during diagnostics. reviewed logs device required inspection</t>
  </si>
  <si>
    <t>MD02231</t>
  </si>
  <si>
    <t>abnormal sound caused operational delay; replacement initiated. driver update device required inspection</t>
  </si>
  <si>
    <t>MD02698</t>
  </si>
  <si>
    <t>System performance degraded due to sensor misalignment; mitigation via firmware update. reviewed logs component review</t>
  </si>
  <si>
    <t>MD00820</t>
  </si>
  <si>
    <t>MD03749</t>
  </si>
  <si>
    <t>abnormal sound caused operational delay; software patch initiated. sensor replaced sensor replacement</t>
  </si>
  <si>
    <t>MD02835</t>
  </si>
  <si>
    <t>MD03912</t>
  </si>
  <si>
    <t>System performance degraded due to battery wear; mitigation via recalibration. reboot failed critical malfunction</t>
  </si>
  <si>
    <t>MD03974</t>
  </si>
  <si>
    <t>System performance degraded due to overheating; mitigation via recalibration. quick fix minor issue</t>
  </si>
  <si>
    <t>MD01242</t>
  </si>
  <si>
    <t>MD00308</t>
  </si>
  <si>
    <t>MD04442</t>
  </si>
  <si>
    <t>Component component upgrade after detecting data lag; functionality restored. reviewed logs non-critical warning</t>
  </si>
  <si>
    <t>MD00335</t>
  </si>
  <si>
    <t>System performance degraded due to software crash; mitigation via component upgrade. reboot failed high priority failure</t>
  </si>
  <si>
    <t>MD02620</t>
  </si>
  <si>
    <t>MD00523</t>
  </si>
  <si>
    <t>Routine check completed; abnormal sound observed during diagnostics. driver update average severity report</t>
  </si>
  <si>
    <t>MD01831</t>
  </si>
  <si>
    <t>MD01291</t>
  </si>
  <si>
    <t>data lag caused operational delay; firmware update initiated. log cleaned system check passed</t>
  </si>
  <si>
    <t>MD00593</t>
  </si>
  <si>
    <t>Component software patch after detecting sensor misalignment; functionality restored. component issue driver update applied</t>
  </si>
  <si>
    <t>MD00455</t>
  </si>
  <si>
    <t>System performance degraded due to abnormal sound; mitigation via system reset. log cleaned system check passed</t>
  </si>
  <si>
    <t>MD02723</t>
  </si>
  <si>
    <t>MD00892</t>
  </si>
  <si>
    <t>Routine check completed; circuit failure observed during diagnostics. moderate delay component review</t>
  </si>
  <si>
    <t>MD04766</t>
  </si>
  <si>
    <t>Component firmware update after detecting sensor misalignment; functionality restored. data loss high priority failure</t>
  </si>
  <si>
    <t>MD04093</t>
  </si>
  <si>
    <t>System performance degraded due to circuit failure; mitigation via inspection. quick fix minor issue</t>
  </si>
  <si>
    <t>MD04052</t>
  </si>
  <si>
    <t>System performance degraded due to voltage spike; mitigation via inspection. software reset minor issue</t>
  </si>
  <si>
    <t>MD00898</t>
  </si>
  <si>
    <t>Component replacement after detecting abnormal sound; functionality restored. sensor replaced hardware fault</t>
  </si>
  <si>
    <t>MD03889</t>
  </si>
  <si>
    <t>System performance degraded due to sensor misalignment; mitigation via component upgrade. data loss critical malfunction</t>
  </si>
  <si>
    <t>MD04228</t>
  </si>
  <si>
    <t>System performance degraded due to voltage spike; mitigation via replacement. reviewed logs component review</t>
  </si>
  <si>
    <t>MD02000</t>
  </si>
  <si>
    <t>System performance degraded due to sensor misalignment; mitigation via recalibration. log cleaned low priority fault</t>
  </si>
  <si>
    <t>MD00269</t>
  </si>
  <si>
    <t>System performance degraded due to sensor misalignment; mitigation via replacement. reviewed logs performance warning</t>
  </si>
  <si>
    <t>MD04644</t>
  </si>
  <si>
    <t>System performance degraded due to data lag; mitigation via component upgrade. minor issue system check passed</t>
  </si>
  <si>
    <t>MD02215</t>
  </si>
  <si>
    <t>software crash caused operational delay; software patch initiated. quick fix system check passed</t>
  </si>
  <si>
    <t>MD05074</t>
  </si>
  <si>
    <t>Component system reset after detecting abnormal sound; functionality restored. data loss critical failure</t>
  </si>
  <si>
    <t>MD02287</t>
  </si>
  <si>
    <t>Routine check completed; software crash observed during diagnostics. minor issue system check passed</t>
  </si>
  <si>
    <t>MD03976</t>
  </si>
  <si>
    <t>Component component upgrade after detecting battery wear; functionality restored. reboot failed emergency shutdown</t>
  </si>
  <si>
    <t>MD05373</t>
  </si>
  <si>
    <t>data lag caused operational delay; replacement initiated. data loss high priority failure</t>
  </si>
  <si>
    <t>MD00441</t>
  </si>
  <si>
    <t>Routine check completed; sensor misalignment observed during diagnostics. reboot failed critical failure</t>
  </si>
  <si>
    <t>MD05388</t>
  </si>
  <si>
    <t>Component inspection after detecting abnormal sound; functionality restored. software reset minor issue</t>
  </si>
  <si>
    <t>MD02680</t>
  </si>
  <si>
    <t>Routine check completed; battery wear observed during diagnostics. reviewed logs driver update applied</t>
  </si>
  <si>
    <t>MD01148</t>
  </si>
  <si>
    <t>Component software patch after detecting abnormal sound; functionality restored. critical failure urgent inspection needed</t>
  </si>
  <si>
    <t>MD01582</t>
  </si>
  <si>
    <t>Component component upgrade after detecting voltage spike; functionality restored. reviewed logs device required inspection</t>
  </si>
  <si>
    <t>MD01618</t>
  </si>
  <si>
    <t>abnormal sound caused operational delay; system reset initiated. critical failure urgent inspection needed</t>
  </si>
  <si>
    <t>MD03572</t>
  </si>
  <si>
    <t>MD02598</t>
  </si>
  <si>
    <t>System performance degraded due to software crash; mitigation via inspection. software reset stable condition</t>
  </si>
  <si>
    <t>MD05310</t>
  </si>
  <si>
    <t>Component replacement after detecting data lag; functionality restored. component issue moderate delay</t>
  </si>
  <si>
    <t>MD01808</t>
  </si>
  <si>
    <t>System performance degraded due to overheating; mitigation via firmware update. reboot failed emergency shutdown</t>
  </si>
  <si>
    <t>MD00876</t>
  </si>
  <si>
    <t>voltage spike caused operational delay; recalibration initiated. sensor replaced critical failure</t>
  </si>
  <si>
    <t>MD02361</t>
  </si>
  <si>
    <t>Routine check completed; sensor misalignment observed during diagnostics. minor issue temporary glitch</t>
  </si>
  <si>
    <t>MD00804</t>
  </si>
  <si>
    <t>MD00055</t>
  </si>
  <si>
    <t>MD04458</t>
  </si>
  <si>
    <t>circuit failure caused operational delay; component upgrade initiated. critical failure emergency shutdown</t>
  </si>
  <si>
    <t>MD02699</t>
  </si>
  <si>
    <t>Routine check completed; voltage spike observed during diagnostics. reboot failed emergency shutdown</t>
  </si>
  <si>
    <t>MD02599</t>
  </si>
  <si>
    <t>Component system reset after detecting abnormal sound; functionality restored. sensor replaced sensor replacement</t>
  </si>
  <si>
    <t>MD03322</t>
  </si>
  <si>
    <t>System performance degraded due to overheating; mitigation via software patch. software reset system check passed</t>
  </si>
  <si>
    <t>MD05302</t>
  </si>
  <si>
    <t>System performance degraded due to battery wear; mitigation via firmware update. critical failure high priority failure</t>
  </si>
  <si>
    <t>MD00512</t>
  </si>
  <si>
    <t>abnormal sound caused operational delay; inspection initiated. driver update device required inspection</t>
  </si>
  <si>
    <t>MD01656</t>
  </si>
  <si>
    <t>Routine check completed; abnormal sound observed during diagnostics. component issue performance warning</t>
  </si>
  <si>
    <t>MD05492</t>
  </si>
  <si>
    <t>MD05188</t>
  </si>
  <si>
    <t>MD03665</t>
  </si>
  <si>
    <t>Routine check completed; voltage spike observed during diagnostics. log cleaned system check passed</t>
  </si>
  <si>
    <t>MD00770</t>
  </si>
  <si>
    <t>MD05134</t>
  </si>
  <si>
    <t>System performance degraded due to sensor misalignment; mitigation via component upgrade. sensor replaced urgent inspection needed</t>
  </si>
  <si>
    <t>MD00824</t>
  </si>
  <si>
    <t>Component replacement after detecting abnormal sound; functionality restored. log cleaned low priority fault</t>
  </si>
  <si>
    <t>MD00930</t>
  </si>
  <si>
    <t>Component system reset after detecting circuit failure; functionality restored. driver update average severity report</t>
  </si>
  <si>
    <t>MD03860</t>
  </si>
  <si>
    <t>System performance degraded due to sensor misalignment; mitigation via recalibration. critical failure sensor replacement</t>
  </si>
  <si>
    <t>MD03033</t>
  </si>
  <si>
    <t>Component recalibration after detecting sensor misalignment; functionality restored. sensor replaced critical malfunction</t>
  </si>
  <si>
    <t>MD04594</t>
  </si>
  <si>
    <t>MD01548</t>
  </si>
  <si>
    <t>MD04504</t>
  </si>
  <si>
    <t>overheating caused operational delay; system reset initiated. sensor replaced system crash</t>
  </si>
  <si>
    <t>MD05338</t>
  </si>
  <si>
    <t>Routine check completed; sensor misalignment observed during diagnostics. data loss critical malfunction</t>
  </si>
  <si>
    <t>MD05320</t>
  </si>
  <si>
    <t>System performance degraded due to voltage spike; mitigation via replacement. component issue moderate delay</t>
  </si>
  <si>
    <t>MD02825</t>
  </si>
  <si>
    <t>Component component upgrade after detecting software crash; functionality restored. critical failure sensor replacement</t>
  </si>
  <si>
    <t>MD01870</t>
  </si>
  <si>
    <t>System performance degraded due to abnormal sound; mitigation via replacement. log cleaned minor issue</t>
  </si>
  <si>
    <t>MD04070</t>
  </si>
  <si>
    <t>Routine check completed; voltage spike observed during diagnostics. quick fix system check passed</t>
  </si>
  <si>
    <t>MD02577</t>
  </si>
  <si>
    <t>circuit failure caused operational delay; software patch initiated. minor issue quick fix</t>
  </si>
  <si>
    <t>MD02837</t>
  </si>
  <si>
    <t>Component inspection after detecting voltage spike; functionality restored. reviewed logs performance warning</t>
  </si>
  <si>
    <t>MD02931</t>
  </si>
  <si>
    <t>System performance degraded due to voltage spike; mitigation via inspection. moderate delay moderate delay</t>
  </si>
  <si>
    <t>MD03492</t>
  </si>
  <si>
    <t>System performance degraded due to abnormal sound; mitigation via replacement. software reset system check passed</t>
  </si>
  <si>
    <t>MD01519</t>
  </si>
  <si>
    <t>overheating caused operational delay; component upgrade initiated. data loss high priority failure</t>
  </si>
  <si>
    <t>MD01108</t>
  </si>
  <si>
    <t>System performance degraded due to sensor misalignment; mitigation via firmware update. quick fix minor issue</t>
  </si>
  <si>
    <t>MD04039</t>
  </si>
  <si>
    <t>Component system reset after detecting software crash; functionality restored. critical failure high priority failure</t>
  </si>
  <si>
    <t>MD02141</t>
  </si>
  <si>
    <t>System performance degraded due to battery wear; mitigation via recalibration. component issue component review</t>
  </si>
  <si>
    <t>MD00845</t>
  </si>
  <si>
    <t>System performance degraded due to overheating; mitigation via component upgrade. sensor replaced high priority failure</t>
  </si>
  <si>
    <t>MD03251</t>
  </si>
  <si>
    <t>Component system reset after detecting software crash; functionality restored. moderate delay driver update applied</t>
  </si>
  <si>
    <t>MD00648</t>
  </si>
  <si>
    <t>Routine check completed; battery wear observed during diagnostics. critical failure sensor replacement</t>
  </si>
  <si>
    <t>MD05140</t>
  </si>
  <si>
    <t>Component system reset after detecting abnormal sound; functionality restored. reboot failed critical failure</t>
  </si>
  <si>
    <t>MD04994</t>
  </si>
  <si>
    <t>MD01654</t>
  </si>
  <si>
    <t>Component software patch after detecting data lag; functionality restored. quick fix routine reset</t>
  </si>
  <si>
    <t>MD00268</t>
  </si>
  <si>
    <t>System performance degraded due to circuit failure; mitigation via component upgrade. critical failure critical malfunction</t>
  </si>
  <si>
    <t>MD02894</t>
  </si>
  <si>
    <t>System performance degraded due to data lag; mitigation via component upgrade. reviewed logs non-critical warning</t>
  </si>
  <si>
    <t>MD02317</t>
  </si>
  <si>
    <t>data lag caused operational delay; replacement initiated. log cleaned quick fix</t>
  </si>
  <si>
    <t>MD02116</t>
  </si>
  <si>
    <t>MD05185</t>
  </si>
  <si>
    <t>battery wear caused operational delay; inspection initiated. component issue component review</t>
  </si>
  <si>
    <t>MD03298</t>
  </si>
  <si>
    <t>MD03902</t>
  </si>
  <si>
    <t>System performance degraded due to overheating; mitigation via system reset. reviewed logs device required inspection</t>
  </si>
  <si>
    <t>MD01079</t>
  </si>
  <si>
    <t>System performance degraded due to battery wear; mitigation via recalibration. moderate delay device required inspection</t>
  </si>
  <si>
    <t>MD04619</t>
  </si>
  <si>
    <t>System performance degraded due to abnormal sound; mitigation via software patch. quick fix stable condition</t>
  </si>
  <si>
    <t>MD01599</t>
  </si>
  <si>
    <t>Component system reset after detecting sensor misalignment; functionality restored. driver update moderate delay</t>
  </si>
  <si>
    <t>MD03837</t>
  </si>
  <si>
    <t>Component inspection after detecting sensor misalignment; functionality restored. reboot failed critical failure</t>
  </si>
  <si>
    <t>MD00140</t>
  </si>
  <si>
    <t>Routine check completed; voltage spike observed during diagnostics. log cleaned routine reset</t>
  </si>
  <si>
    <t>MD04461</t>
  </si>
  <si>
    <t>overheating caused operational delay; recalibration initiated. driver update device required inspection</t>
  </si>
  <si>
    <t>MD04298</t>
  </si>
  <si>
    <t>MD03584</t>
  </si>
  <si>
    <t>Component component upgrade after detecting circuit failure; functionality restored. log cleaned routine reset</t>
  </si>
  <si>
    <t>MD03319</t>
  </si>
  <si>
    <t>MD01319</t>
  </si>
  <si>
    <t>System performance degraded due to circuit failure; mitigation via firmware update. reviewed logs performance warning</t>
  </si>
  <si>
    <t>MD00346</t>
  </si>
  <si>
    <t>System performance degraded due to data lag; mitigation via component upgrade. moderate delay driver update applied</t>
  </si>
  <si>
    <t>MD02248</t>
  </si>
  <si>
    <t>sensor misalignment caused operational delay; recalibration initiated. component issue non-critical warning</t>
  </si>
  <si>
    <t>MD00069</t>
  </si>
  <si>
    <t>Component software patch after detecting voltage spike; functionality restored. driver update component review</t>
  </si>
  <si>
    <t>MD03266</t>
  </si>
  <si>
    <t>Component replacement after detecting voltage spike; functionality restored. minor issue quick fix</t>
  </si>
  <si>
    <t>MD00025</t>
  </si>
  <si>
    <t>sensor misalignment caused operational delay; firmware update initiated. reviewed logs performance warning</t>
  </si>
  <si>
    <t>MD05219</t>
  </si>
  <si>
    <t>Routine check completed; battery wear observed during diagnostics. data loss sensor replacement</t>
  </si>
  <si>
    <t>MD03198</t>
  </si>
  <si>
    <t>System performance degraded due to overheating; mitigation via system reset. reboot failed system crash</t>
  </si>
  <si>
    <t>MD02226</t>
  </si>
  <si>
    <t>System performance degraded due to battery wear; mitigation via recalibration. critical failure critical malfunction</t>
  </si>
  <si>
    <t>MD01165</t>
  </si>
  <si>
    <t>data lag caused operational delay; component upgrade initiated. moderate delay moderate delay</t>
  </si>
  <si>
    <t>MD00141</t>
  </si>
  <si>
    <t>System performance degraded due to voltage spike; mitigation via system reset. reviewed logs non-critical warning</t>
  </si>
  <si>
    <t>MD03535</t>
  </si>
  <si>
    <t>Routine check completed; software crash observed during diagnostics. sensor replaced hardware fault</t>
  </si>
  <si>
    <t>MD04067</t>
  </si>
  <si>
    <t>Routine check completed; voltage spike observed during diagnostics. moderate delay non-critical warning</t>
  </si>
  <si>
    <t>MD05461</t>
  </si>
  <si>
    <t>System performance degraded due to software crash; mitigation via recalibration. moderate delay moderate delay</t>
  </si>
  <si>
    <t>MD01829</t>
  </si>
  <si>
    <t>Component inspection after detecting voltage spike; functionality restored. minor issue minor issue</t>
  </si>
  <si>
    <t>MD02572</t>
  </si>
  <si>
    <t>voltage spike caused operational delay; system reset initiated. critical failure critical failure</t>
  </si>
  <si>
    <t>MD05019</t>
  </si>
  <si>
    <t>battery wear caused operational delay; replacement initiated. critical failure sensor replacement</t>
  </si>
  <si>
    <t>MD02060</t>
  </si>
  <si>
    <t>Component recalibration after detecting overheating; functionality restored. moderate delay driver update applied</t>
  </si>
  <si>
    <t>MD00841</t>
  </si>
  <si>
    <t>System performance degraded due to sensor misalignment; mitigation via software patch. quick fix log file cleared</t>
  </si>
  <si>
    <t>MD04465</t>
  </si>
  <si>
    <t>Component system reset after detecting battery wear; functionality restored. moderate delay average severity report</t>
  </si>
  <si>
    <t>MD03975</t>
  </si>
  <si>
    <t>MD01213</t>
  </si>
  <si>
    <t>Routine check completed; sensor misalignment observed during diagnostics. log cleaned minor issue</t>
  </si>
  <si>
    <t>MD00238</t>
  </si>
  <si>
    <t>System performance degraded due to abnormal sound; mitigation via component upgrade. log cleaned low priority fault</t>
  </si>
  <si>
    <t>MD01197</t>
  </si>
  <si>
    <t>System performance degraded due to battery wear; mitigation via component upgrade. sensor replaced hardware fault</t>
  </si>
  <si>
    <t>MD04158</t>
  </si>
  <si>
    <t>System performance degraded due to voltage spike; mitigation via firmware update. driver update device required inspection</t>
  </si>
  <si>
    <t>MD03497</t>
  </si>
  <si>
    <t>Routine check completed; battery wear observed during diagnostics. moderate delay component review</t>
  </si>
  <si>
    <t>MD02714</t>
  </si>
  <si>
    <t>abnormal sound caused operational delay; inspection initiated. critical failure critical failure</t>
  </si>
  <si>
    <t>MD00681</t>
  </si>
  <si>
    <t>MD01001</t>
  </si>
  <si>
    <t>Component replacement after detecting abnormal sound; functionality restored. quick fix quick fix</t>
  </si>
  <si>
    <t>MD03130</t>
  </si>
  <si>
    <t>MD00759</t>
  </si>
  <si>
    <t>System performance degraded due to voltage spike; mitigation via recalibration. reviewed logs moderate delay</t>
  </si>
  <si>
    <t>MD04005</t>
  </si>
  <si>
    <t>Component component upgrade after detecting sensor misalignment; functionality restored. reviewed logs driver update applied</t>
  </si>
  <si>
    <t>MD04727</t>
  </si>
  <si>
    <t>Routine check completed; sensor misalignment observed during diagnostics. critical failure high priority failure</t>
  </si>
  <si>
    <t>MD03338</t>
  </si>
  <si>
    <t>MD04769</t>
  </si>
  <si>
    <t>System performance degraded due to overheating; mitigation via system reset. quick fix stable condition</t>
  </si>
  <si>
    <t>MD02506</t>
  </si>
  <si>
    <t>Component component upgrade after detecting voltage spike; functionality restored. reboot failed emergency shutdown</t>
  </si>
  <si>
    <t>MD02357</t>
  </si>
  <si>
    <t>abnormal sound caused operational delay; system reset initiated. reboot failed critical failure</t>
  </si>
  <si>
    <t>MD02173</t>
  </si>
  <si>
    <t>Component component upgrade after detecting sensor misalignment; functionality restored. moderate delay average severity report</t>
  </si>
  <si>
    <t>MD03635</t>
  </si>
  <si>
    <t>System performance degraded due to battery wear; mitigation via inspection. sensor replaced critical failure</t>
  </si>
  <si>
    <t>MD03698</t>
  </si>
  <si>
    <t>System performance degraded due to battery wear; mitigation via recalibration. reboot failed high priority failure</t>
  </si>
  <si>
    <t>MD05215</t>
  </si>
  <si>
    <t>battery wear caused operational delay; recalibration initiated. minor issue routine reset</t>
  </si>
  <si>
    <t>MD01821</t>
  </si>
  <si>
    <t>Component replacement after detecting overheating; functionality restored. critical failure urgent inspection needed</t>
  </si>
  <si>
    <t>MD02421</t>
  </si>
  <si>
    <t>abnormal sound caused operational delay; replacement initiated. moderate delay device required inspection</t>
  </si>
  <si>
    <t>MD00058</t>
  </si>
  <si>
    <t>Routine check completed; sensor misalignment observed during diagnostics. sensor replaced critical failure</t>
  </si>
  <si>
    <t>MD00330</t>
  </si>
  <si>
    <t>Routine check completed; overheating observed during diagnostics. component issue average severity report</t>
  </si>
  <si>
    <t>MD01296</t>
  </si>
  <si>
    <t>Component component upgrade after detecting data lag; functionality restored. software reset quick fix</t>
  </si>
  <si>
    <t>MD01396</t>
  </si>
  <si>
    <t>battery wear caused operational delay; software patch initiated. reviewed logs moderate delay</t>
  </si>
  <si>
    <t>MD03413</t>
  </si>
  <si>
    <t>System performance degraded due to data lag; mitigation via firmware update. moderate delay driver update applied</t>
  </si>
  <si>
    <t>MD03457</t>
  </si>
  <si>
    <t>MD05126</t>
  </si>
  <si>
    <t>voltage spike caused operational delay; replacement initiated. minor issue stable condition</t>
  </si>
  <si>
    <t>MD04264</t>
  </si>
  <si>
    <t>Component replacement after detecting voltage spike; functionality restored. sensor replaced system crash</t>
  </si>
  <si>
    <t>MD02151</t>
  </si>
  <si>
    <t>System performance degraded due to abnormal sound; mitigation via replacement. log cleaned system check passed</t>
  </si>
  <si>
    <t>MD01383</t>
  </si>
  <si>
    <t>battery wear caused operational delay; software patch initiated. reboot failed system crash</t>
  </si>
  <si>
    <t>MD02800</t>
  </si>
  <si>
    <t>System performance degraded due to circuit failure; mitigation via system reset. moderate delay non-critical warning</t>
  </si>
  <si>
    <t>MD02299</t>
  </si>
  <si>
    <t>Routine check completed; sensor misalignment observed during diagnostics. sensor replaced system crash</t>
  </si>
  <si>
    <t>MD04043</t>
  </si>
  <si>
    <t>MD02586</t>
  </si>
  <si>
    <t>Component software patch after detecting sensor misalignment; functionality restored. reboot failed sensor replacement</t>
  </si>
  <si>
    <t>MD03293</t>
  </si>
  <si>
    <t>software crash caused operational delay; software patch initiated. sensor replaced system crash</t>
  </si>
  <si>
    <t>MD04306</t>
  </si>
  <si>
    <t>System performance degraded due to voltage spike; mitigation via component upgrade. software reset system check passed</t>
  </si>
  <si>
    <t>MD05493</t>
  </si>
  <si>
    <t>System performance degraded due to battery wear; mitigation via replacement. reboot failed high priority failure</t>
  </si>
  <si>
    <t>MD02311</t>
  </si>
  <si>
    <t>Component recalibration after detecting sensor misalignment; functionality restored. moderate delay driver update applied</t>
  </si>
  <si>
    <t>MD00279</t>
  </si>
  <si>
    <t>System performance degraded due to voltage spike; mitigation via inspection. reboot failed system crash</t>
  </si>
  <si>
    <t>MD00878</t>
  </si>
  <si>
    <t>Component replacement after detecting software crash; functionality restored. reboot failed emergency shutdown</t>
  </si>
  <si>
    <t>MD03308</t>
  </si>
  <si>
    <t>software crash caused operational delay; inspection initiated. reboot failed critical malfunction</t>
  </si>
  <si>
    <t>MD05386</t>
  </si>
  <si>
    <t>Routine check completed; overheating observed during diagnostics. sensor replaced sensor replacement</t>
  </si>
  <si>
    <t>MD03237</t>
  </si>
  <si>
    <t>System performance degraded due to data lag; mitigation via recalibration. reboot failed hardware fault</t>
  </si>
  <si>
    <t>MD01714</t>
  </si>
  <si>
    <t>System performance degraded due to software crash; mitigation via recalibration. moderate delay non-critical warning</t>
  </si>
  <si>
    <t>MD02624</t>
  </si>
  <si>
    <t>System performance degraded due to circuit failure; mitigation via recalibration. sensor replaced urgent inspection needed</t>
  </si>
  <si>
    <t>MD04063</t>
  </si>
  <si>
    <t>System performance degraded due to circuit failure; mitigation via inspection. component issue average severity report</t>
  </si>
  <si>
    <t>MD04560</t>
  </si>
  <si>
    <t>MD00049</t>
  </si>
  <si>
    <t>Component inspection after detecting overheating; functionality restored. component issue driver update applied</t>
  </si>
  <si>
    <t>MD01460</t>
  </si>
  <si>
    <t>MD04348</t>
  </si>
  <si>
    <t>Component firmware update after detecting overheating; functionality restored. critical failure urgent inspection needed</t>
  </si>
  <si>
    <t>MD00643</t>
  </si>
  <si>
    <t>Component software patch after detecting data lag; functionality restored. reviewed logs average severity report</t>
  </si>
  <si>
    <t>MD01299</t>
  </si>
  <si>
    <t>Routine check completed; software crash observed during diagnostics. quick fix minor issue</t>
  </si>
  <si>
    <t>MD05078</t>
  </si>
  <si>
    <t>System performance degraded due to overheating; mitigation via firmware update. quick fix stable condition</t>
  </si>
  <si>
    <t>MD02600</t>
  </si>
  <si>
    <t>Component system reset after detecting battery wear; functionality restored. software reset quick fix</t>
  </si>
  <si>
    <t>MD04930</t>
  </si>
  <si>
    <t>Routine check completed; voltage spike observed during diagnostics. driver update performance warning</t>
  </si>
  <si>
    <t>MD00524</t>
  </si>
  <si>
    <t>System performance degraded due to data lag; mitigation via firmware update. driver update average severity report</t>
  </si>
  <si>
    <t>MD02247</t>
  </si>
  <si>
    <t>MD02310</t>
  </si>
  <si>
    <t>Component component upgrade after detecting software crash; functionality restored. data loss critical malfunction</t>
  </si>
  <si>
    <t>MD02096</t>
  </si>
  <si>
    <t>MD02787</t>
  </si>
  <si>
    <t>Routine check completed; battery wear observed during diagnostics. minor issue quick fix</t>
  </si>
  <si>
    <t>MD00474</t>
  </si>
  <si>
    <t>MD02900</t>
  </si>
  <si>
    <t>MD02328</t>
  </si>
  <si>
    <t>voltage spike caused operational delay; inspection initiated. reboot failed high priority failure</t>
  </si>
  <si>
    <t>MD04537</t>
  </si>
  <si>
    <t>System performance degraded due to sensor misalignment; mitigation via replacement. moderate delay performance warning</t>
  </si>
  <si>
    <t>MD01776</t>
  </si>
  <si>
    <t>System performance degraded due to battery wear; mitigation via software patch. minor issue system check passed</t>
  </si>
  <si>
    <t>MD04838</t>
  </si>
  <si>
    <t>Routine check completed; circuit failure observed during diagnostics. moderate delay moderate delay</t>
  </si>
  <si>
    <t>MD02448</t>
  </si>
  <si>
    <t>MD04451</t>
  </si>
  <si>
    <t>Component component upgrade after detecting sensor misalignment; functionality restored. critical failure hardware fault</t>
  </si>
  <si>
    <t>MD03925</t>
  </si>
  <si>
    <t>data lag caused operational delay; recalibration initiated. minor issue quick fix</t>
  </si>
  <si>
    <t>MD04525</t>
  </si>
  <si>
    <t>overheating caused operational delay; recalibration initiated. quick fix temporary glitch</t>
  </si>
  <si>
    <t>MD04426</t>
  </si>
  <si>
    <t>Routine check completed; overheating observed during diagnostics. sensor replaced critical failure</t>
  </si>
  <si>
    <t>MD00445</t>
  </si>
  <si>
    <t>System performance degraded due to abnormal sound; mitigation via replacement. moderate delay device required inspection</t>
  </si>
  <si>
    <t>MD02753</t>
  </si>
  <si>
    <t>MD00872</t>
  </si>
  <si>
    <t>MD02907</t>
  </si>
  <si>
    <t>Routine check completed; overheating observed during diagnostics. minor issue quick fix</t>
  </si>
  <si>
    <t>MD03146</t>
  </si>
  <si>
    <t>MD04227</t>
  </si>
  <si>
    <t>MD03787</t>
  </si>
  <si>
    <t>software crash caused operational delay; system reset initiated. reviewed logs average severity report</t>
  </si>
  <si>
    <t>MD02918</t>
  </si>
  <si>
    <t>System performance degraded due to sensor misalignment; mitigation via inspection. driver update performance warning</t>
  </si>
  <si>
    <t>MD01680</t>
  </si>
  <si>
    <t>overheating caused operational delay; replacement initiated. data loss urgent inspection needed</t>
  </si>
  <si>
    <t>MD03435</t>
  </si>
  <si>
    <t>Routine check completed; overheating observed during diagnostics. reboot failed hardware fault</t>
  </si>
  <si>
    <t>MD00307</t>
  </si>
  <si>
    <t>Component inspection after detecting battery wear; functionality restored. log cleaned minor issue</t>
  </si>
  <si>
    <t>MD03576</t>
  </si>
  <si>
    <t>battery wear caused operational delay; recalibration initiated. reviewed logs non-critical warning</t>
  </si>
  <si>
    <t>MD05482</t>
  </si>
  <si>
    <t>MD01931</t>
  </si>
  <si>
    <t>MD03818</t>
  </si>
  <si>
    <t>abnormal sound caused operational delay; system reset initiated. software reset system check passed</t>
  </si>
  <si>
    <t>MD02981</t>
  </si>
  <si>
    <t>MD03333</t>
  </si>
  <si>
    <t>System performance degraded due to overheating; mitigation via recalibration. critical failure sensor replacement</t>
  </si>
  <si>
    <t>MD01271</t>
  </si>
  <si>
    <t>Component firmware update after detecting data lag; functionality restored. driver update device required inspection</t>
  </si>
  <si>
    <t>MD04460</t>
  </si>
  <si>
    <t>System performance degraded due to data lag; mitigation via component upgrade. critical failure sensor replacement</t>
  </si>
  <si>
    <t>MD04846</t>
  </si>
  <si>
    <t>Component system reset after detecting data lag; functionality restored. sensor replaced urgent inspection needed</t>
  </si>
  <si>
    <t>MD00323</t>
  </si>
  <si>
    <t>overheating caused operational delay; component upgrade initiated. critical failure emergency shutdown</t>
  </si>
  <si>
    <t>MD04097</t>
  </si>
  <si>
    <t>voltage spike caused operational delay; software patch initiated. software reset routine reset</t>
  </si>
  <si>
    <t>MD03083</t>
  </si>
  <si>
    <t>System performance degraded due to data lag; mitigation via system reset. sensor replaced critical failure</t>
  </si>
  <si>
    <t>MD00658</t>
  </si>
  <si>
    <t>System performance degraded due to circuit failure; mitigation via software patch. critical failure emergency shutdown</t>
  </si>
  <si>
    <t>MD00050</t>
  </si>
  <si>
    <t>System performance degraded due to circuit failure; mitigation via recalibration. critical failure hardware fault</t>
  </si>
  <si>
    <t>MD00448</t>
  </si>
  <si>
    <t>sensor misalignment caused operational delay; inspection initiated. sensor replaced urgent inspection needed</t>
  </si>
  <si>
    <t>MD02095</t>
  </si>
  <si>
    <t>Component inspection after detecting overheating; functionality restored. moderate delay non-critical warning</t>
  </si>
  <si>
    <t>MD04520</t>
  </si>
  <si>
    <t>System performance degraded due to battery wear; mitigation via recalibration. quick fix low priority fault</t>
  </si>
  <si>
    <t>MD01958</t>
  </si>
  <si>
    <t>Routine check completed; voltage spike observed during diagnostics. reboot failed system crash</t>
  </si>
  <si>
    <t>MD02976</t>
  </si>
  <si>
    <t>System performance degraded due to battery wear; mitigation via recalibration. reviewed logs device required inspection</t>
  </si>
  <si>
    <t>MD02249</t>
  </si>
  <si>
    <t>sensor misalignment caused operational delay; system reset initiated. reboot failed critical malfunction</t>
  </si>
  <si>
    <t>MD03180</t>
  </si>
  <si>
    <t>System performance degraded due to abnormal sound; mitigation via component upgrade. sensor replaced system crash</t>
  </si>
  <si>
    <t>MD01316</t>
  </si>
  <si>
    <t>circuit failure caused operational delay; component upgrade initiated. driver update device required inspection</t>
  </si>
  <si>
    <t>MD03087</t>
  </si>
  <si>
    <t>System performance degraded due to sensor misalignment; mitigation via replacement. moderate delay component review</t>
  </si>
  <si>
    <t>MD04029</t>
  </si>
  <si>
    <t>Routine check completed; overheating observed during diagnostics. moderate delay moderate delay</t>
  </si>
  <si>
    <t>MD04950</t>
  </si>
  <si>
    <t>software crash caused operational delay; inspection initiated. component issue component review</t>
  </si>
  <si>
    <t>MD02743</t>
  </si>
  <si>
    <t>Component software patch after detecting circuit failure; functionality restored. driver update driver update applied</t>
  </si>
  <si>
    <t>MD05316</t>
  </si>
  <si>
    <t>System performance degraded due to battery wear; mitigation via inspection. software reset stable condition</t>
  </si>
  <si>
    <t>MD02928</t>
  </si>
  <si>
    <t>Routine check completed; data lag observed during diagnostics. minor issue low priority fault</t>
  </si>
  <si>
    <t>MD02871</t>
  </si>
  <si>
    <t>Component inspection after detecting overheating; functionality restored. moderate delay driver update applied</t>
  </si>
  <si>
    <t>MD01164</t>
  </si>
  <si>
    <t>System performance degraded due to software crash; mitigation via component upgrade. quick fix quick fix</t>
  </si>
  <si>
    <t>MD04137</t>
  </si>
  <si>
    <t>Component component upgrade after detecting voltage spike; functionality restored. software reset minor issue</t>
  </si>
  <si>
    <t>MD01120</t>
  </si>
  <si>
    <t>sensor misalignment caused operational delay; inspection initiated. minor issue quick fix</t>
  </si>
  <si>
    <t>MD05354</t>
  </si>
  <si>
    <t>Routine check completed; abnormal sound observed during diagnostics. quick fix log file cleared</t>
  </si>
  <si>
    <t>MD01345</t>
  </si>
  <si>
    <t>MD02343</t>
  </si>
  <si>
    <t>overheating caused operational delay; replacement initiated. reviewed logs component review</t>
  </si>
  <si>
    <t>MD01004</t>
  </si>
  <si>
    <t>Component system reset after detecting sensor misalignment; functionality restored. reviewed logs moderate delay</t>
  </si>
  <si>
    <t>MD04570</t>
  </si>
  <si>
    <t>circuit failure caused operational delay; system reset initiated. reviewed logs device required inspection</t>
  </si>
  <si>
    <t>MD02071</t>
  </si>
  <si>
    <t>battery wear caused operational delay; software patch initiated. quick fix low priority fault</t>
  </si>
  <si>
    <t>MD00089</t>
  </si>
  <si>
    <t>software crash caused operational delay; software patch initiated. moderate delay performance warning</t>
  </si>
  <si>
    <t>MD05474</t>
  </si>
  <si>
    <t>Component inspection after detecting circuit failure; functionality restored. quick fix temporary glitch</t>
  </si>
  <si>
    <t>MD03875</t>
  </si>
  <si>
    <t>abnormal sound caused operational delay; recalibration initiated. log cleaned temporary glitch</t>
  </si>
  <si>
    <t>MD04399</t>
  </si>
  <si>
    <t>Component component upgrade after detecting circuit failure; functionality restored. sensor replaced hardware fault</t>
  </si>
  <si>
    <t>MD01167</t>
  </si>
  <si>
    <t>System performance degraded due to data lag; mitigation via firmware update. log cleaned quick fix</t>
  </si>
  <si>
    <t>MD02417</t>
  </si>
  <si>
    <t>System performance degraded due to overheating; mitigation via firmware update. minor issue stable condition</t>
  </si>
  <si>
    <t>MD04334</t>
  </si>
  <si>
    <t>data lag caused operational delay; inspection initiated. driver update component review</t>
  </si>
  <si>
    <t>MD00019</t>
  </si>
  <si>
    <t>System performance degraded due to sensor misalignment; mitigation via firmware update. software reset low priority fault</t>
  </si>
  <si>
    <t>MD00180</t>
  </si>
  <si>
    <t>Component recalibration after detecting software crash; functionality restored. moderate delay device required inspection</t>
  </si>
  <si>
    <t>MD05359</t>
  </si>
  <si>
    <t>Component system reset after detecting voltage spike; functionality restored. driver update component review</t>
  </si>
  <si>
    <t>MD02352</t>
  </si>
  <si>
    <t>Component component upgrade after detecting sensor misalignment; functionality restored. sensor replaced critical malfunction</t>
  </si>
  <si>
    <t>MD00485</t>
  </si>
  <si>
    <t>MD01946</t>
  </si>
  <si>
    <t>MD03675</t>
  </si>
  <si>
    <t>voltage spike caused operational delay; inspection initiated. software reset quick fix</t>
  </si>
  <si>
    <t>MD05315</t>
  </si>
  <si>
    <t>voltage spike caused operational delay; firmware update initiated. driver update non-critical warning</t>
  </si>
  <si>
    <t>MD00955</t>
  </si>
  <si>
    <t>Routine check completed; sensor misalignment observed during diagnostics. sensor replaced hardware fault</t>
  </si>
  <si>
    <t>MD04170</t>
  </si>
  <si>
    <t>System performance degraded due to overheating; mitigation via replacement. reboot failed hardware fault</t>
  </si>
  <si>
    <t>MD01660</t>
  </si>
  <si>
    <t>System performance degraded due to abnormal sound; mitigation via firmware update. sensor replaced hardware fault</t>
  </si>
  <si>
    <t>MD00251</t>
  </si>
  <si>
    <t>MD03560</t>
  </si>
  <si>
    <t>Routine check completed; overheating observed during diagnostics. component issue device required inspection</t>
  </si>
  <si>
    <t>MD02025</t>
  </si>
  <si>
    <t>Routine check completed; abnormal sound observed during diagnostics. reviewed logs driver update applied</t>
  </si>
  <si>
    <t>MD00779</t>
  </si>
  <si>
    <t>Routine check completed; battery wear observed during diagnostics. component issue moderate delay</t>
  </si>
  <si>
    <t>MD04397</t>
  </si>
  <si>
    <t>Component component upgrade after detecting software crash; functionality restored. critical failure urgent inspection needed</t>
  </si>
  <si>
    <t>MD01359</t>
  </si>
  <si>
    <t>sensor misalignment caused operational delay; firmware update initiated. driver update driver update applied</t>
  </si>
  <si>
    <t>MD00928</t>
  </si>
  <si>
    <t>circuit failure caused operational delay; inspection initiated. critical failure emergency shutdown</t>
  </si>
  <si>
    <t>MD03941</t>
  </si>
  <si>
    <t>MD03267</t>
  </si>
  <si>
    <t>Routine check completed; circuit failure observed during diagnostics. sensor replaced emergency shutdown</t>
  </si>
  <si>
    <t>MD00556</t>
  </si>
  <si>
    <t>Component recalibration after detecting voltage spike; functionality restored. software reset log file cleared</t>
  </si>
  <si>
    <t>MD00739</t>
  </si>
  <si>
    <t>System performance degraded due to circuit failure; mitigation via replacement. minor issue low priority fault</t>
  </si>
  <si>
    <t>MD05500</t>
  </si>
  <si>
    <t>System performance degraded due to abnormal sound; mitigation via system reset. quick fix stable condition</t>
  </si>
  <si>
    <t>MD01413</t>
  </si>
  <si>
    <t>System performance degraded due to abnormal sound; mitigation via software patch. minor issue routine reset</t>
  </si>
  <si>
    <t>MD00740</t>
  </si>
  <si>
    <t>Routine check completed; voltage spike observed during diagnostics. moderate delay component review</t>
  </si>
  <si>
    <t>MD02383</t>
  </si>
  <si>
    <t>System performance degraded due to voltage spike; mitigation via replacement. quick fix temporary glitch</t>
  </si>
  <si>
    <t>MD01799</t>
  </si>
  <si>
    <t>MD00131</t>
  </si>
  <si>
    <t>Component recalibration after detecting sensor misalignment; functionality restored. data loss system crash</t>
  </si>
  <si>
    <t>MD01336</t>
  </si>
  <si>
    <t>System performance degraded due to abnormal sound; mitigation via inspection. data loss sensor replacement</t>
  </si>
  <si>
    <t>MD04467</t>
  </si>
  <si>
    <t>MD03402</t>
  </si>
  <si>
    <t>Routine check completed; voltage spike observed during diagnostics. reboot failed urgent inspection needed</t>
  </si>
  <si>
    <t>MD01121</t>
  </si>
  <si>
    <t>Component system reset after detecting battery wear; functionality restored. driver update device required inspection</t>
  </si>
  <si>
    <t>MD01512</t>
  </si>
  <si>
    <t>MD02556</t>
  </si>
  <si>
    <t>overheating caused operational delay; replacement initiated. moderate delay performance warning</t>
  </si>
  <si>
    <t>MD03926</t>
  </si>
  <si>
    <t>System performance degraded due to sensor misalignment; mitigation via system reset. component issue moderate delay</t>
  </si>
  <si>
    <t>MD00380</t>
  </si>
  <si>
    <t>software crash caused operational delay; replacement initiated. log cleaned quick fix</t>
  </si>
  <si>
    <t>MD04382</t>
  </si>
  <si>
    <t>MD04403</t>
  </si>
  <si>
    <t>sensor misalignment caused operational delay; inspection initiated. log cleaned low priority fault</t>
  </si>
  <si>
    <t>MD02087</t>
  </si>
  <si>
    <t>MD01112</t>
  </si>
  <si>
    <t>Component component upgrade after detecting circuit failure; functionality restored. component issue average severity report</t>
  </si>
  <si>
    <t>MD00425</t>
  </si>
  <si>
    <t>software crash caused operational delay; replacement initiated. minor issue system check passed</t>
  </si>
  <si>
    <t>MD03673</t>
  </si>
  <si>
    <t>Component firmware update after detecting overheating; functionality restored. reviewed logs driver update applied</t>
  </si>
  <si>
    <t>MD05153</t>
  </si>
  <si>
    <t>System performance degraded due to voltage spike; mitigation via replacement. driver update device required inspection</t>
  </si>
  <si>
    <t>MD00418</t>
  </si>
  <si>
    <t>System performance degraded due to data lag; mitigation via system reset. sensor replaced high priority failure</t>
  </si>
  <si>
    <t>MD03192</t>
  </si>
  <si>
    <t>Routine check completed; overheating observed during diagnostics. component issue non-critical warning</t>
  </si>
  <si>
    <t>MD00400</t>
  </si>
  <si>
    <t>MD01988</t>
  </si>
  <si>
    <t>Routine check completed; software crash observed during diagnostics. critical failure critical malfunction</t>
  </si>
  <si>
    <t>MD03056</t>
  </si>
  <si>
    <t>circuit failure caused operational delay; software patch initiated. critical failure high priority failure</t>
  </si>
  <si>
    <t>MD02791</t>
  </si>
  <si>
    <t>System performance degraded due to abnormal sound; mitigation via recalibration. reboot failed sensor replacement</t>
  </si>
  <si>
    <t>MD04470</t>
  </si>
  <si>
    <t>Routine check completed; circuit failure observed during diagnostics. reviewed logs moderate delay</t>
  </si>
  <si>
    <t>MD02119</t>
  </si>
  <si>
    <t>System performance degraded due to abnormal sound; mitigation via software patch. quick fix quick fix</t>
  </si>
  <si>
    <t>MD03955</t>
  </si>
  <si>
    <t>System performance degraded due to circuit failure; mitigation via system reset. software reset low priority fault</t>
  </si>
  <si>
    <t>MD05287</t>
  </si>
  <si>
    <t>System performance degraded due to voltage spike; mitigation via component upgrade. software reset low priority fault</t>
  </si>
  <si>
    <t>MD04517</t>
  </si>
  <si>
    <t>MD04550</t>
  </si>
  <si>
    <t>Component component upgrade after detecting data lag; functionality restored. critical failure urgent inspection needed</t>
  </si>
  <si>
    <t>MD00424</t>
  </si>
  <si>
    <t>Component recalibration after detecting sensor misalignment; functionality restored. log cleaned quick fix</t>
  </si>
  <si>
    <t>MD03193</t>
  </si>
  <si>
    <t>System performance degraded due to battery wear; mitigation via recalibration. reboot failed sensor replacement</t>
  </si>
  <si>
    <t>MD00516</t>
  </si>
  <si>
    <t>MD04957</t>
  </si>
  <si>
    <t>sensor misalignment caused operational delay; component upgrade initiated. data loss critical malfunction</t>
  </si>
  <si>
    <t>MD03940</t>
  </si>
  <si>
    <t>voltage spike caused operational delay; replacement initiated. data loss hardware fault</t>
  </si>
  <si>
    <t>MD04468</t>
  </si>
  <si>
    <t>MD00398</t>
  </si>
  <si>
    <t>Component inspection after detecting data lag; functionality restored. driver update driver update applied</t>
  </si>
  <si>
    <t>MD05471</t>
  </si>
  <si>
    <t>sensor misalignment caused operational delay; replacement initiated. minor issue minor issue</t>
  </si>
  <si>
    <t>MD00102</t>
  </si>
  <si>
    <t>Routine check completed; data lag observed during diagnostics. quick fix system check passed</t>
  </si>
  <si>
    <t>MD02565</t>
  </si>
  <si>
    <t>System performance degraded due to data lag; mitigation via software patch. quick fix low priority fault</t>
  </si>
  <si>
    <t>MD02647</t>
  </si>
  <si>
    <t>System performance degraded due to voltage spike; mitigation via firmware update. reviewed logs average severity report</t>
  </si>
  <si>
    <t>MD02172</t>
  </si>
  <si>
    <t>System performance degraded due to voltage spike; mitigation via software patch. critical failure emergency shutdown</t>
  </si>
  <si>
    <t>MD01231</t>
  </si>
  <si>
    <t>sensor misalignment caused operational delay; software patch initiated. reviewed logs non-critical warning</t>
  </si>
  <si>
    <t>MD05265</t>
  </si>
  <si>
    <t>MD04866</t>
  </si>
  <si>
    <t>abnormal sound caused operational delay; recalibration initiated. component issue driver update applied</t>
  </si>
  <si>
    <t>MD01479</t>
  </si>
  <si>
    <t>Routine check completed; battery wear observed during diagnostics. driver update non-critical warning</t>
  </si>
  <si>
    <t>MD02107</t>
  </si>
  <si>
    <t>Routine check completed; circuit failure observed during diagnostics. critical failure high priority failure</t>
  </si>
  <si>
    <t>MD02030</t>
  </si>
  <si>
    <t>Routine check completed; software crash observed during diagnostics. sensor replaced urgent inspection needed</t>
  </si>
  <si>
    <t>MD01337</t>
  </si>
  <si>
    <t>MD01670</t>
  </si>
  <si>
    <t>battery wear caused operational delay; system reset initiated. data loss critical malfunction</t>
  </si>
  <si>
    <t>MD01668</t>
  </si>
  <si>
    <t>MD00777</t>
  </si>
  <si>
    <t>MD04961</t>
  </si>
  <si>
    <t>battery wear caused operational delay; recalibration initiated. critical failure hardware fault</t>
  </si>
  <si>
    <t>MD02584</t>
  </si>
  <si>
    <t>Routine check completed; voltage spike observed during diagnostics. critical failure system crash</t>
  </si>
  <si>
    <t>MD03023</t>
  </si>
  <si>
    <t>System performance degraded due to overheating; mitigation via firmware update. reviewed logs non-critical warning</t>
  </si>
  <si>
    <t>MD00172</t>
  </si>
  <si>
    <t>Component replacement after detecting data lag; functionality restored. reboot failed urgent inspection needed</t>
  </si>
  <si>
    <t>MD04825</t>
  </si>
  <si>
    <t>abnormal sound caused operational delay; recalibration initiated. component issue average severity report</t>
  </si>
  <si>
    <t>MD02405</t>
  </si>
  <si>
    <t>software crash caused operational delay; firmware update initiated. data loss system crash</t>
  </si>
  <si>
    <t>MD05268</t>
  </si>
  <si>
    <t>Routine check completed; data lag observed during diagnostics. driver update non-critical warning</t>
  </si>
  <si>
    <t>MD02062</t>
  </si>
  <si>
    <t>Component firmware update after detecting abnormal sound; functionality restored. reviewed logs performance warning</t>
  </si>
  <si>
    <t>MD02047</t>
  </si>
  <si>
    <t>MD05343</t>
  </si>
  <si>
    <t>Component replacement after detecting battery wear; functionality restored. log cleaned system check passed</t>
  </si>
  <si>
    <t>MD00517</t>
  </si>
  <si>
    <t>System performance degraded due to abnormal sound; mitigation via replacement. critical failure sensor replacement</t>
  </si>
  <si>
    <t>MD00257</t>
  </si>
  <si>
    <t>circuit failure caused operational delay; software patch initiated. reviewed logs performance warning</t>
  </si>
  <si>
    <t>MD02690</t>
  </si>
  <si>
    <t>abnormal sound caused operational delay; system reset initiated. moderate delay device required inspection</t>
  </si>
  <si>
    <t>MD02732</t>
  </si>
  <si>
    <t>abnormal sound caused operational delay; replacement initiated. moderate delay moderate delay</t>
  </si>
  <si>
    <t>MD02747</t>
  </si>
  <si>
    <t>System performance degraded due to sensor misalignment; mitigation via system reset. reviewed logs device required inspection</t>
  </si>
  <si>
    <t>MD02987</t>
  </si>
  <si>
    <t>MD03507</t>
  </si>
  <si>
    <t>MD00299</t>
  </si>
  <si>
    <t>MD01363</t>
  </si>
  <si>
    <t>System performance degraded due to data lag; mitigation via inspection. driver update component review</t>
  </si>
  <si>
    <t>MD04919</t>
  </si>
  <si>
    <t>Routine check completed; circuit failure observed during diagnostics. quick fix temporary glitch</t>
  </si>
  <si>
    <t>MD04734</t>
  </si>
  <si>
    <t>System performance degraded due to abnormal sound; mitigation via firmware update. driver update component review</t>
  </si>
  <si>
    <t>MD03964</t>
  </si>
  <si>
    <t>circuit failure caused operational delay; replacement initiated. software reset quick fix</t>
  </si>
  <si>
    <t>MD02337</t>
  </si>
  <si>
    <t>overheating caused operational delay; recalibration initiated. driver update driver update applied</t>
  </si>
  <si>
    <t>MD00136</t>
  </si>
  <si>
    <t>System performance degraded due to circuit failure; mitigation via recalibration. component issue average severity report</t>
  </si>
  <si>
    <t>MD03791</t>
  </si>
  <si>
    <t>circuit failure caused operational delay; replacement initiated. log cleaned log file cleared</t>
  </si>
  <si>
    <t>MD04028</t>
  </si>
  <si>
    <t>battery wear caused operational delay; recalibration initiated. data loss hardware fault</t>
  </si>
  <si>
    <t>MD03210</t>
  </si>
  <si>
    <t>System performance degraded due to software crash; mitigation via recalibration. moderate delay component review</t>
  </si>
  <si>
    <t>MD04732</t>
  </si>
  <si>
    <t>Routine check completed; voltage spike observed during diagnostics. reviewed logs device required inspection</t>
  </si>
  <si>
    <t>MD02211</t>
  </si>
  <si>
    <t>System performance degraded due to data lag; mitigation via firmware update. software reset minor issue</t>
  </si>
  <si>
    <t>MD03852</t>
  </si>
  <si>
    <t>MD00373</t>
  </si>
  <si>
    <t>System performance degraded due to circuit failure; mitigation via component upgrade. reviewed logs moderate delay</t>
  </si>
  <si>
    <t>MD00187</t>
  </si>
  <si>
    <t>System performance degraded due to voltage spike; mitigation via recalibration. minor issue low priority fault</t>
  </si>
  <si>
    <t>MD03059</t>
  </si>
  <si>
    <t>System performance degraded due to data lag; mitigation via recalibration. quick fix quick fix</t>
  </si>
  <si>
    <t>MD02477</t>
  </si>
  <si>
    <t>System performance degraded due to circuit failure; mitigation via system reset. reboot failed critical malfunction</t>
  </si>
  <si>
    <t>MD01367</t>
  </si>
  <si>
    <t>Routine check completed; software crash observed during diagnostics. minor issue log file cleared</t>
  </si>
  <si>
    <t>MD01025</t>
  </si>
  <si>
    <t>Component system reset after detecting battery wear; functionality restored. data loss system crash</t>
  </si>
  <si>
    <t>MD00968</t>
  </si>
  <si>
    <t>MD04258</t>
  </si>
  <si>
    <t>software crash caused operational delay; inspection initiated. component issue device required inspection</t>
  </si>
  <si>
    <t>MD00775</t>
  </si>
  <si>
    <t>MD00837</t>
  </si>
  <si>
    <t>MD05421</t>
  </si>
  <si>
    <t>MD05077</t>
  </si>
  <si>
    <t>System performance degraded due to battery wear; mitigation via software patch. data loss high priority failure</t>
  </si>
  <si>
    <t>MD02234</t>
  </si>
  <si>
    <t>Component firmware update after detecting circuit failure; functionality restored. moderate delay component review</t>
  </si>
  <si>
    <t>MD01797</t>
  </si>
  <si>
    <t>software crash caused operational delay; recalibration initiated. reboot failed urgent inspection needed</t>
  </si>
  <si>
    <t>MD03617</t>
  </si>
  <si>
    <t>System performance degraded due to overheating; mitigation via inspection. log cleaned stable condition</t>
  </si>
  <si>
    <t>MD02130</t>
  </si>
  <si>
    <t>data lag caused operational delay; system reset initiated. component issue device required inspection</t>
  </si>
  <si>
    <t>MD03014</t>
  </si>
  <si>
    <t>Component component upgrade after detecting overheating; functionality restored. critical failure emergency shutdown</t>
  </si>
  <si>
    <t>MD02381</t>
  </si>
  <si>
    <t>Component firmware update after detecting abnormal sound; functionality restored. data loss critical failure</t>
  </si>
  <si>
    <t>MD00170</t>
  </si>
  <si>
    <t>MD02953</t>
  </si>
  <si>
    <t>System performance degraded due to voltage spike; mitigation via inspection. moderate delay driver update applied</t>
  </si>
  <si>
    <t>MD02603</t>
  </si>
  <si>
    <t>Component component upgrade after detecting overheating; functionality restored. data loss system crash</t>
  </si>
  <si>
    <t>MD02155</t>
  </si>
  <si>
    <t>sensor misalignment caused operational delay; recalibration initiated. reboot failed sensor replacement</t>
  </si>
  <si>
    <t>MD04897</t>
  </si>
  <si>
    <t>Routine check completed; data lag observed during diagnostics. moderate delay device required inspection</t>
  </si>
  <si>
    <t>MD04881</t>
  </si>
  <si>
    <t>System performance degraded due to data lag; mitigation via inspection. component issue driver update applied</t>
  </si>
  <si>
    <t>MD01273</t>
  </si>
  <si>
    <t>System performance degraded due to voltage spike; mitigation via firmware update. minor issue system check passed</t>
  </si>
  <si>
    <t>MD05453</t>
  </si>
  <si>
    <t>Component firmware update after detecting overheating; functionality restored. moderate delay performance warning</t>
  </si>
  <si>
    <t>MD02830</t>
  </si>
  <si>
    <t>Component firmware update after detecting overheating; functionality restored. software reset system check passed</t>
  </si>
  <si>
    <t>MD02468</t>
  </si>
  <si>
    <t>Routine check completed; sensor misalignment observed during diagnostics. data loss emergency shutdown</t>
  </si>
  <si>
    <t>MD05325</t>
  </si>
  <si>
    <t>battery wear caused operational delay; software patch initiated. quick fix minor issue</t>
  </si>
  <si>
    <t>MD04951</t>
  </si>
  <si>
    <t>battery wear caused operational delay; replacement initiated. log cleaned minor issue</t>
  </si>
  <si>
    <t>MD02881</t>
  </si>
  <si>
    <t>battery wear caused operational delay; firmware update initiated. quick fix quick fix</t>
  </si>
  <si>
    <t>MD02798</t>
  </si>
  <si>
    <t>Routine check completed; circuit failure observed during diagnostics. data loss critical malfunction</t>
  </si>
  <si>
    <t>MD04968</t>
  </si>
  <si>
    <t>Routine check completed; overheating observed during diagnostics. critical failure urgent inspection needed</t>
  </si>
  <si>
    <t>MD05370</t>
  </si>
  <si>
    <t>MD04180</t>
  </si>
  <si>
    <t>sensor misalignment caused operational delay; replacement initiated. reboot failed high priority failure</t>
  </si>
  <si>
    <t>MD04580</t>
  </si>
  <si>
    <t>System performance degraded due to software crash; mitigation via inspection. component issue device required inspection</t>
  </si>
  <si>
    <t>MD01438</t>
  </si>
  <si>
    <t>sensor misalignment caused operational delay; replacement initiated. moderate delay average severity report</t>
  </si>
  <si>
    <t>MD01758</t>
  </si>
  <si>
    <t>System performance degraded due to sensor misalignment; mitigation via firmware update. data loss hardware fault</t>
  </si>
  <si>
    <t>MD05479</t>
  </si>
  <si>
    <t>Routine check completed; sensor misalignment observed during diagnostics. data loss hardware fault</t>
  </si>
  <si>
    <t>MD03943</t>
  </si>
  <si>
    <t>Component component upgrade after detecting sensor misalignment; functionality restored. critical failure sensor replacement</t>
  </si>
  <si>
    <t>MD02923</t>
  </si>
  <si>
    <t>Component system reset after detecting battery wear; functionality restored. reboot failed critical malfunction</t>
  </si>
  <si>
    <t>MD04688</t>
  </si>
  <si>
    <t>Component software patch after detecting abnormal sound; functionality restored. reviewed logs average severity report</t>
  </si>
  <si>
    <t>MD03516</t>
  </si>
  <si>
    <t>Component inspection after detecting battery wear; functionality restored. quick fix log file cleared</t>
  </si>
  <si>
    <t>MD03954</t>
  </si>
  <si>
    <t>MD00198</t>
  </si>
  <si>
    <t>Component firmware update after detecting voltage spike; functionality restored. moderate delay average severity report</t>
  </si>
  <si>
    <t>MD04486</t>
  </si>
  <si>
    <t>Component recalibration after detecting overheating; functionality restored. software reset routine reset</t>
  </si>
  <si>
    <t>MD03747</t>
  </si>
  <si>
    <t>sensor misalignment caused operational delay; replacement initiated. quick fix minor issue</t>
  </si>
  <si>
    <t>MD02571</t>
  </si>
  <si>
    <t>Component system reset after detecting overheating; functionality restored. log cleaned log file cleared</t>
  </si>
  <si>
    <t>MD02844</t>
  </si>
  <si>
    <t>sensor misalignment caused operational delay; replacement initiated. reviewed logs performance warning</t>
  </si>
  <si>
    <t>MD01729</t>
  </si>
  <si>
    <t>circuit failure caused operational delay; replacement initiated. quick fix quick fix</t>
  </si>
  <si>
    <t>MD05063</t>
  </si>
  <si>
    <t>System performance degraded due to circuit failure; mitigation via inspection. reviewed logs moderate delay</t>
  </si>
  <si>
    <t>MD03352</t>
  </si>
  <si>
    <t>Component recalibration after detecting sensor misalignment; functionality restored. reviewed logs driver update applied</t>
  </si>
  <si>
    <t>MD02758</t>
  </si>
  <si>
    <t>Routine check completed; battery wear observed during diagnostics. log cleaned routine reset</t>
  </si>
  <si>
    <t>MD04943</t>
  </si>
  <si>
    <t>Routine check completed; abnormal sound observed during diagnostics. reviewed logs component review</t>
  </si>
  <si>
    <t>MD02161</t>
  </si>
  <si>
    <t>System performance degraded due to battery wear; mitigation via replacement. reboot failed system crash</t>
  </si>
  <si>
    <t>MD02678</t>
  </si>
  <si>
    <t>voltage spike caused operational delay; system reset initiated. log cleaned temporary glitch</t>
  </si>
  <si>
    <t>MD04007</t>
  </si>
  <si>
    <t>data lag caused operational delay; recalibration initiated. moderate delay device required inspection</t>
  </si>
  <si>
    <t>MD04708</t>
  </si>
  <si>
    <t>Component inspection after detecting voltage spike; functionality restored. quick fix low priority fault</t>
  </si>
  <si>
    <t>MD00521</t>
  </si>
  <si>
    <t>software crash caused operational delay; recalibration initiated. moderate delay performance warning</t>
  </si>
  <si>
    <t>MD03350</t>
  </si>
  <si>
    <t>System performance degraded due to battery wear; mitigation via inspection. reviewed logs driver update applied</t>
  </si>
  <si>
    <t>MD01157</t>
  </si>
  <si>
    <t>System performance degraded due to abnormal sound; mitigation via firmware update. minor issue minor issue</t>
  </si>
  <si>
    <t>MD04187</t>
  </si>
  <si>
    <t>System performance degraded due to overheating; mitigation via software patch. reboot failed hardware fault</t>
  </si>
  <si>
    <t>MD00466</t>
  </si>
  <si>
    <t>System performance degraded due to battery wear; mitigation via firmware update. component issue driver update applied</t>
  </si>
  <si>
    <t>MD00853</t>
  </si>
  <si>
    <t>Component software patch after detecting overheating; functionality restored. software reset minor issue</t>
  </si>
  <si>
    <t>MD00954</t>
  </si>
  <si>
    <t>Routine check completed; battery wear observed during diagnostics. software reset quick fix</t>
  </si>
  <si>
    <t>MD01128</t>
  </si>
  <si>
    <t>MD01759</t>
  </si>
  <si>
    <t>battery wear caused operational delay; component upgrade initiated. reviewed logs non-critical warning</t>
  </si>
  <si>
    <t>MD01034</t>
  </si>
  <si>
    <t>Component system reset after detecting overheating; functionality restored. driver update device required inspection</t>
  </si>
  <si>
    <t>MD03804</t>
  </si>
  <si>
    <t>MD02340</t>
  </si>
  <si>
    <t>MD00213</t>
  </si>
  <si>
    <t>overheating caused operational delay; firmware update initiated. critical failure hardware fault</t>
  </si>
  <si>
    <t>MD00603</t>
  </si>
  <si>
    <t>MD02270</t>
  </si>
  <si>
    <t>Component software patch after detecting voltage spike; functionality restored. critical failure emergency shutdown</t>
  </si>
  <si>
    <t>MD05443</t>
  </si>
  <si>
    <t>Routine check completed; voltage spike observed during diagnostics. minor issue stable condition</t>
  </si>
  <si>
    <t>MD04656</t>
  </si>
  <si>
    <t>Component component upgrade after detecting overheating; functionality restored. sensor replaced system crash</t>
  </si>
  <si>
    <t>MD01468</t>
  </si>
  <si>
    <t>Routine check completed; data lag observed during diagnostics. moderate delay driver update applied</t>
  </si>
  <si>
    <t>MD03186</t>
  </si>
  <si>
    <t>MD03529</t>
  </si>
  <si>
    <t>data lag caused operational delay; replacement initiated. software reset temporary glitch</t>
  </si>
  <si>
    <t>MD03863</t>
  </si>
  <si>
    <t>MD02674</t>
  </si>
  <si>
    <t>Component component upgrade after detecting battery wear; functionality restored. component issue device required inspection</t>
  </si>
  <si>
    <t>MD04132</t>
  </si>
  <si>
    <t>Component component upgrade after detecting battery wear; functionality restored. data loss hardware fault</t>
  </si>
  <si>
    <t>MD03430</t>
  </si>
  <si>
    <t>Component recalibration after detecting data lag; functionality restored. critical failure critical malfunction</t>
  </si>
  <si>
    <t>MD00585</t>
  </si>
  <si>
    <t>System performance degraded due to voltage spike; mitigation via inspection. quick fix temporary glitch</t>
  </si>
  <si>
    <t>MD04717</t>
  </si>
  <si>
    <t>circuit failure caused operational delay; system reset initiated. moderate delay component review</t>
  </si>
  <si>
    <t>MD03631</t>
  </si>
  <si>
    <t>Component replacement after detecting overheating; functionality restored. driver update non-critical warning</t>
  </si>
  <si>
    <t>MD03230</t>
  </si>
  <si>
    <t>MD04196</t>
  </si>
  <si>
    <t>Component recalibration after detecting battery wear; functionality restored. quick fix temporary glitch</t>
  </si>
  <si>
    <t>MD04722</t>
  </si>
  <si>
    <t>System performance degraded due to battery wear; mitigation via recalibration. moderate delay performance warning</t>
  </si>
  <si>
    <t>MD01065</t>
  </si>
  <si>
    <t>Routine check completed; circuit failure observed during diagnostics. driver update performance warning</t>
  </si>
  <si>
    <t>MD03953</t>
  </si>
  <si>
    <t>overheating caused operational delay; system reset initiated. log cleaned minor issue</t>
  </si>
  <si>
    <t>MD04763</t>
  </si>
  <si>
    <t>software crash caused operational delay; recalibration initiated. sensor replaced system crash</t>
  </si>
  <si>
    <t>MD01379</t>
  </si>
  <si>
    <t>circuit failure caused operational delay; inspection initiated. critical failure system crash</t>
  </si>
  <si>
    <t>MD01942</t>
  </si>
  <si>
    <t>System performance degraded due to software crash; mitigation via recalibration. quick fix quick fix</t>
  </si>
  <si>
    <t>MD03911</t>
  </si>
  <si>
    <t>Component component upgrade after detecting sensor misalignment; functionality restored. data loss emergency shutdown</t>
  </si>
  <si>
    <t>MD05396</t>
  </si>
  <si>
    <t>abnormal sound caused operational delay; software patch initiated. driver update moderate delay</t>
  </si>
  <si>
    <t>MD01281</t>
  </si>
  <si>
    <t>Component recalibration after detecting sensor misalignment; functionality restored. log cleaned log file cleared</t>
  </si>
  <si>
    <t>MD00833</t>
  </si>
  <si>
    <t>Component replacement after detecting data lag; functionality restored. moderate delay performance warning</t>
  </si>
  <si>
    <t>MD01193</t>
  </si>
  <si>
    <t>System performance degraded due to battery wear; mitigation via replacement. critical failure urgent inspection needed</t>
  </si>
  <si>
    <t>MD03737</t>
  </si>
  <si>
    <t>Routine check completed; abnormal sound observed during diagnostics. log cleaned temporary glitch</t>
  </si>
  <si>
    <t>MD05293</t>
  </si>
  <si>
    <t>Routine check completed; data lag observed during diagnostics. software reset quick fix</t>
  </si>
  <si>
    <t>MD00034</t>
  </si>
  <si>
    <t>sensor misalignment caused operational delay; component upgrade initiated. critical failure sensor replacement</t>
  </si>
  <si>
    <t>MD03181</t>
  </si>
  <si>
    <t>Routine check completed; overheating observed during diagnostics. data loss emergency shutdown</t>
  </si>
  <si>
    <t>MD00587</t>
  </si>
  <si>
    <t>MD01038</t>
  </si>
  <si>
    <t>voltage spike caused operational delay; replacement initiated. driver update moderate delay</t>
  </si>
  <si>
    <t>MD03291</t>
  </si>
  <si>
    <t>Routine check completed; voltage spike observed during diagnostics. log cleaned log file cleared</t>
  </si>
  <si>
    <t>MD00588</t>
  </si>
  <si>
    <t>circuit failure caused operational delay; replacement initiated. moderate delay device required inspection</t>
  </si>
  <si>
    <t>MD01099</t>
  </si>
  <si>
    <t>MD04119</t>
  </si>
  <si>
    <t>battery wear caused operational delay; system reset initiated. critical failure sensor replacement</t>
  </si>
  <si>
    <t>MD01235</t>
  </si>
  <si>
    <t>System performance degraded due to circuit failure; mitigation via component upgrade. reboot failed system crash</t>
  </si>
  <si>
    <t>MD00807</t>
  </si>
  <si>
    <t>System performance degraded due to software crash; mitigation via firmware update. data loss hardware fault</t>
  </si>
  <si>
    <t>MD03211</t>
  </si>
  <si>
    <t>MD02816</t>
  </si>
  <si>
    <t>Routine check completed; sensor misalignment observed during diagnostics. software reset routine reset</t>
  </si>
  <si>
    <t>MD03420</t>
  </si>
  <si>
    <t>Routine check completed; software crash observed during diagnostics. critical failure emergency shutdown</t>
  </si>
  <si>
    <t>MD01214</t>
  </si>
  <si>
    <t>System performance degraded due to circuit failure; mitigation via replacement. reboot failed critical failure</t>
  </si>
  <si>
    <t>MD01981</t>
  </si>
  <si>
    <t>MD02929</t>
  </si>
  <si>
    <t>circuit failure caused operational delay; system reset initiated. driver update driver update applied</t>
  </si>
  <si>
    <t>MD01490</t>
  </si>
  <si>
    <t>Component replacement after detecting circuit failure; functionality restored. minor issue quick fix</t>
  </si>
  <si>
    <t>MD04282</t>
  </si>
  <si>
    <t>System performance degraded due to battery wear; mitigation via replacement. component issue component review</t>
  </si>
  <si>
    <t>MD03895</t>
  </si>
  <si>
    <t>MD00432</t>
  </si>
  <si>
    <t>System performance degraded due to overheating; mitigation via system reset. quick fix low priority fault</t>
  </si>
  <si>
    <t>MD05186</t>
  </si>
  <si>
    <t>Component component upgrade after detecting overheating; functionality restored. quick fix stable condition</t>
  </si>
  <si>
    <t>MD03162</t>
  </si>
  <si>
    <t>Component component upgrade after detecting circuit failure; functionality restored. driver update average severity report</t>
  </si>
  <si>
    <t>MD01902</t>
  </si>
  <si>
    <t>Component inspection after detecting software crash; functionality restored. sensor replaced emergency shutdown</t>
  </si>
  <si>
    <t>MD02450</t>
  </si>
  <si>
    <t>Component component upgrade after detecting circuit failure; functionality restored. sensor replaced sensor replacement</t>
  </si>
  <si>
    <t>MD05093</t>
  </si>
  <si>
    <t>Component firmware update after detecting battery wear; functionality restored. moderate delay non-critical warning</t>
  </si>
  <si>
    <t>MD04855</t>
  </si>
  <si>
    <t>Component component upgrade after detecting abnormal sound; functionality restored. reviewed logs average severity report</t>
  </si>
  <si>
    <t>MD05437</t>
  </si>
  <si>
    <t>System performance degraded due to sensor misalignment; mitigation via inspection. driver update component review</t>
  </si>
  <si>
    <t>MD01657</t>
  </si>
  <si>
    <t>MD03812</t>
  </si>
  <si>
    <t>MD01579</t>
  </si>
  <si>
    <t>data lag caused operational delay; software patch initiated. minor issue low priority fault</t>
  </si>
  <si>
    <t>MD01119</t>
  </si>
  <si>
    <t>overheating caused operational delay; software patch initiated. driver update average severity report</t>
  </si>
  <si>
    <t>MD02775</t>
  </si>
  <si>
    <t>data lag caused operational delay; recalibration initiated. log cleaned stable condition</t>
  </si>
  <si>
    <t>MD03663</t>
  </si>
  <si>
    <t>overheating caused operational delay; software patch initiated. reviewed logs performance warning</t>
  </si>
  <si>
    <t>MD03969</t>
  </si>
  <si>
    <t>Component inspection after detecting sensor misalignment; functionality restored. data loss critical malfunction</t>
  </si>
  <si>
    <t>MD00726</t>
  </si>
  <si>
    <t>overheating caused operational delay; component upgrade initiated. moderate delay driver update applied</t>
  </si>
  <si>
    <t>MD01154</t>
  </si>
  <si>
    <t>MD04761</t>
  </si>
  <si>
    <t>Routine check completed; abnormal sound observed during diagnostics. data loss critical failure</t>
  </si>
  <si>
    <t>MD01603</t>
  </si>
  <si>
    <t>MD00048</t>
  </si>
  <si>
    <t>Component inspection after detecting battery wear; functionality restored. component issue average severity report</t>
  </si>
  <si>
    <t>MD01096</t>
  </si>
  <si>
    <t>System performance degraded due to abnormal sound; mitigation via recalibration. log cleaned quick fix</t>
  </si>
  <si>
    <t>MD00850</t>
  </si>
  <si>
    <t>circuit failure caused operational delay; firmware update initiated. sensor replaced critical malfunction</t>
  </si>
  <si>
    <t>MD00407</t>
  </si>
  <si>
    <t>MD02899</t>
  </si>
  <si>
    <t>MD01171</t>
  </si>
  <si>
    <t>MD03398</t>
  </si>
  <si>
    <t>Component component upgrade after detecting voltage spike; functionality restored. software reset temporary glitch</t>
  </si>
  <si>
    <t>MD03527</t>
  </si>
  <si>
    <t>Component system reset after detecting sensor misalignment; functionality restored. critical failure critical failure</t>
  </si>
  <si>
    <t>MD05353</t>
  </si>
  <si>
    <t>data lag caused operational delay; replacement initiated. sensor replaced critical failure</t>
  </si>
  <si>
    <t>MD04030</t>
  </si>
  <si>
    <t>data lag caused operational delay; replacement initiated. moderate delay performance warning</t>
  </si>
  <si>
    <t>MD00671</t>
  </si>
  <si>
    <t>Routine check completed; data lag observed during diagnostics. reviewed logs performance warning</t>
  </si>
  <si>
    <t>MD00044</t>
  </si>
  <si>
    <t>voltage spike caused operational delay; replacement initiated. reviewed logs component review</t>
  </si>
  <si>
    <t>MD03482</t>
  </si>
  <si>
    <t>Component system reset after detecting voltage spike; functionality restored. quick fix log file cleared</t>
  </si>
  <si>
    <t>MD00146</t>
  </si>
  <si>
    <t>System performance degraded due to data lag; mitigation via inspection. moderate delay device required inspection</t>
  </si>
  <si>
    <t>MD04392</t>
  </si>
  <si>
    <t>Component component upgrade after detecting battery wear; functionality restored. moderate delay moderate delay</t>
  </si>
  <si>
    <t>MD04045</t>
  </si>
  <si>
    <t>Routine check completed; overheating observed during diagnostics. minor issue temporary glitch</t>
  </si>
  <si>
    <t>MD02691</t>
  </si>
  <si>
    <t>MD03470</t>
  </si>
  <si>
    <t>MD00267</t>
  </si>
  <si>
    <t>Component component upgrade after detecting abnormal sound; functionality restored. component issue device required inspection</t>
  </si>
  <si>
    <t>MD05168</t>
  </si>
  <si>
    <t>Component component upgrade after detecting circuit failure; functionality restored. critical failure sensor replacement</t>
  </si>
  <si>
    <t>MD01341</t>
  </si>
  <si>
    <t>System performance degraded due to abnormal sound; mitigation via firmware update. driver update non-critical warning</t>
  </si>
  <si>
    <t>MD00903</t>
  </si>
  <si>
    <t>MD00324</t>
  </si>
  <si>
    <t>MD05002</t>
  </si>
  <si>
    <t>Component software patch after detecting voltage spike; functionality restored. log cleaned low priority fault</t>
  </si>
  <si>
    <t>MD02655</t>
  </si>
  <si>
    <t>data lag caused operational delay; replacement initiated. driver update performance warning</t>
  </si>
  <si>
    <t>MD01851</t>
  </si>
  <si>
    <t>MD03239</t>
  </si>
  <si>
    <t>Routine check completed; abnormal sound observed during diagnostics. log cleaned low priority fault</t>
  </si>
  <si>
    <t>MD02649</t>
  </si>
  <si>
    <t>circuit failure caused operational delay; replacement initiated. sensor replaced emergency shutdown</t>
  </si>
  <si>
    <t>MD05256</t>
  </si>
  <si>
    <t>data lag caused operational delay; replacement initiated. minor issue temporary glitch</t>
  </si>
  <si>
    <t>MD04421</t>
  </si>
  <si>
    <t>Component system reset after detecting abnormal sound; functionality restored. minor issue system check passed</t>
  </si>
  <si>
    <t>MD04455</t>
  </si>
  <si>
    <t>sensor misalignment caused operational delay; replacement initiated. log cleaned temporary glitch</t>
  </si>
  <si>
    <t>MD00706</t>
  </si>
  <si>
    <t>MD02397</t>
  </si>
  <si>
    <t>MD02140</t>
  </si>
  <si>
    <t>System performance degraded due to overheating; mitigation via recalibration. log cleaned temporary glitch</t>
  </si>
  <si>
    <t>MD03983</t>
  </si>
  <si>
    <t>abnormal sound caused operational delay; inspection initiated. reboot failed critical malfunction</t>
  </si>
  <si>
    <t>MD01440</t>
  </si>
  <si>
    <t>Routine check completed; overheating observed during diagnostics. quick fix routine reset</t>
  </si>
  <si>
    <t>MD02082</t>
  </si>
  <si>
    <t>overheating caused operational delay; recalibration initiated. log cleaned low priority fault</t>
  </si>
  <si>
    <t>MD01574</t>
  </si>
  <si>
    <t>System performance degraded due to data lag; mitigation via replacement. critical failure sensor replacement</t>
  </si>
  <si>
    <t>MD01053</t>
  </si>
  <si>
    <t>Component system reset after detecting software crash; functionality restored. minor issue minor issue</t>
  </si>
  <si>
    <t>MD05486</t>
  </si>
  <si>
    <t>Routine check completed; overheating observed during diagnostics. reboot failed sensor replacement</t>
  </si>
  <si>
    <t>MD05005</t>
  </si>
  <si>
    <t>Routine check completed; battery wear observed during diagnostics. reboot failed critical failure</t>
  </si>
  <si>
    <t>MD01655</t>
  </si>
  <si>
    <t>MD05484</t>
  </si>
  <si>
    <t>System performance degraded due to overheating; mitigation via system reset. reboot failed critical failure</t>
  </si>
  <si>
    <t>MD05080</t>
  </si>
  <si>
    <t>Routine check completed; overheating observed during diagnostics. critical failure system crash</t>
  </si>
  <si>
    <t>MD00975</t>
  </si>
  <si>
    <t>Component recalibration after detecting circuit failure; functionality restored. driver update performance warning</t>
  </si>
  <si>
    <t>MD02797</t>
  </si>
  <si>
    <t>abnormal sound caused operational delay; firmware update initiated. quick fix temporary glitch</t>
  </si>
  <si>
    <t>MD00742</t>
  </si>
  <si>
    <t>Component replacement after detecting software crash; functionality restored. minor issue routine reset</t>
  </si>
  <si>
    <t>MD00601</t>
  </si>
  <si>
    <t>System performance degraded due to data lag; mitigation via firmware update. software reset quick fix</t>
  </si>
  <si>
    <t>MD03409</t>
  </si>
  <si>
    <t>System performance degraded due to overheating; mitigation via software patch. sensor replaced urgent inspection needed</t>
  </si>
  <si>
    <t>MD03345</t>
  </si>
  <si>
    <t>System performance degraded due to sensor misalignment; mitigation via inspection. log cleaned routine reset</t>
  </si>
  <si>
    <t>MD02521</t>
  </si>
  <si>
    <t>System performance degraded due to voltage spike; mitigation via software patch. data loss critical malfunction</t>
  </si>
  <si>
    <t>MD01878</t>
  </si>
  <si>
    <t>battery wear caused operational delay; component upgrade initiated. sensor replaced critical failure</t>
  </si>
  <si>
    <t>MD03303</t>
  </si>
  <si>
    <t>MD00814</t>
  </si>
  <si>
    <t>MD00661</t>
  </si>
  <si>
    <t>Routine check completed; sensor misalignment observed during diagnostics. log cleaned routine reset</t>
  </si>
  <si>
    <t>MD02364</t>
  </si>
  <si>
    <t>voltage spike caused operational delay; recalibration initiated. software reset temporary glitch</t>
  </si>
  <si>
    <t>MD01524</t>
  </si>
  <si>
    <t>System performance degraded due to abnormal sound; mitigation via system reset. driver update device required inspection</t>
  </si>
  <si>
    <t>MD04135</t>
  </si>
  <si>
    <t>System performance degraded due to circuit failure; mitigation via software patch. quick fix routine reset</t>
  </si>
  <si>
    <t>MD00232</t>
  </si>
  <si>
    <t>MD00488</t>
  </si>
  <si>
    <t>System performance degraded due to battery wear; mitigation via component upgrade. moderate delay average severity report</t>
  </si>
  <si>
    <t>MD02105</t>
  </si>
  <si>
    <t>System performance degraded due to voltage spike; mitigation via recalibration. sensor replaced critical failure</t>
  </si>
  <si>
    <t>MD04768</t>
  </si>
  <si>
    <t>data lag caused operational delay; component upgrade initiated. component issue driver update applied</t>
  </si>
  <si>
    <t>MD02679</t>
  </si>
  <si>
    <t>software crash caused operational delay; recalibration initiated. software reset temporary glitch</t>
  </si>
  <si>
    <t>MD03570</t>
  </si>
  <si>
    <t>MD01530</t>
  </si>
  <si>
    <t>overheating caused operational delay; inspection initiated. component issue performance warning</t>
  </si>
  <si>
    <t>MD05037</t>
  </si>
  <si>
    <t>System performance degraded due to abnormal sound; mitigation via system reset. data loss urgent inspection needed</t>
  </si>
  <si>
    <t>MD00423</t>
  </si>
  <si>
    <t>System performance degraded due to voltage spike; mitigation via replacement. moderate delay component review</t>
  </si>
  <si>
    <t>MD03156</t>
  </si>
  <si>
    <t>abnormal sound caused operational delay; system reset initiated. critical failure critical malfunction</t>
  </si>
  <si>
    <t>MD00883</t>
  </si>
  <si>
    <t>Routine check completed; circuit failure observed during diagnostics. moderate delay driver update applied</t>
  </si>
  <si>
    <t>MD01979</t>
  </si>
  <si>
    <t>data lag caused operational delay; system reset initiated. driver update component review</t>
  </si>
  <si>
    <t>MD00045</t>
  </si>
  <si>
    <t>System performance degraded due to data lag; mitigation via software patch. moderate delay driver update applied</t>
  </si>
  <si>
    <t>MD01785</t>
  </si>
  <si>
    <t>MD02131</t>
  </si>
  <si>
    <t>System performance degraded due to abnormal sound; mitigation via recalibration. moderate delay moderate delay</t>
  </si>
  <si>
    <t>MD01609</t>
  </si>
  <si>
    <t>data lag caused operational delay; software patch initiated. minor issue routine reset</t>
  </si>
  <si>
    <t>MD04934</t>
  </si>
  <si>
    <t>MD02467</t>
  </si>
  <si>
    <t>Component recalibration after detecting abnormal sound; functionality restored. reviewed logs device required inspection</t>
  </si>
  <si>
    <t>MD02264</t>
  </si>
  <si>
    <t>MD02440</t>
  </si>
  <si>
    <t>MD00105</t>
  </si>
  <si>
    <t>Component component upgrade after detecting software crash; functionality restored. driver update performance warning</t>
  </si>
  <si>
    <t>MD02363</t>
  </si>
  <si>
    <t>System performance degraded due to data lag; mitigation via system reset. moderate delay performance warning</t>
  </si>
  <si>
    <t>MD05361</t>
  </si>
  <si>
    <t>MD04340</t>
  </si>
  <si>
    <t>System performance degraded due to voltage spike; mitigation via replacement. log cleaned system check passed</t>
  </si>
  <si>
    <t>MD04834</t>
  </si>
  <si>
    <t>System performance degraded due to data lag; mitigation via software patch. software reset routine reset</t>
  </si>
  <si>
    <t>MD04992</t>
  </si>
  <si>
    <t>Routine check completed; overheating observed during diagnostics. software reset low priority fault</t>
  </si>
  <si>
    <t>MD01881</t>
  </si>
  <si>
    <t>System performance degraded due to voltage spike; mitigation via recalibration. sensor replaced urgent inspection needed</t>
  </si>
  <si>
    <t>MD03234</t>
  </si>
  <si>
    <t>battery wear caused operational delay; inspection initiated. reviewed logs driver update applied</t>
  </si>
  <si>
    <t>MD01826</t>
  </si>
  <si>
    <t>System performance degraded due to battery wear; mitigation via system reset. reviewed logs average severity report</t>
  </si>
  <si>
    <t>MD04381</t>
  </si>
  <si>
    <t>Component component upgrade after detecting battery wear; functionality restored. reviewed logs driver update applied</t>
  </si>
  <si>
    <t>MD04955</t>
  </si>
  <si>
    <t>overheating caused operational delay; replacement initiated. sensor replaced critical malfunction</t>
  </si>
  <si>
    <t>MD04069</t>
  </si>
  <si>
    <t>MD03627</t>
  </si>
  <si>
    <t>MD03149</t>
  </si>
  <si>
    <t>System performance degraded due to sensor misalignment; mitigation via replacement. sensor replaced critical failure</t>
  </si>
  <si>
    <t>MD03709</t>
  </si>
  <si>
    <t>Component software patch after detecting battery wear; functionality restored. component issue component review</t>
  </si>
  <si>
    <t>MD04210</t>
  </si>
  <si>
    <t>Component system reset after detecting data lag; functionality restored. data loss hardware fault</t>
  </si>
  <si>
    <t>MD02702</t>
  </si>
  <si>
    <t>System performance degraded due to voltage spike; mitigation via software patch. driver update driver update applied</t>
  </si>
  <si>
    <t>MD03036</t>
  </si>
  <si>
    <t>Component replacement after detecting voltage spike; functionality restored. driver update non-critical warning</t>
  </si>
  <si>
    <t>MD00026</t>
  </si>
  <si>
    <t>MD03524</t>
  </si>
  <si>
    <t>System performance degraded due to data lag; mitigation via component upgrade. data loss emergency shutdown</t>
  </si>
  <si>
    <t>MD01456</t>
  </si>
  <si>
    <t>overheating caused operational delay; component upgrade initiated. reboot failed urgent inspection needed</t>
  </si>
  <si>
    <t>MD00889</t>
  </si>
  <si>
    <t>MD02990</t>
  </si>
  <si>
    <t>Component replacement after detecting circuit failure; functionality restored. sensor replaced system crash</t>
  </si>
  <si>
    <t>MD04654</t>
  </si>
  <si>
    <t>System performance degraded due to sensor misalignment; mitigation via inspection. component issue device required inspection</t>
  </si>
  <si>
    <t>MD05086</t>
  </si>
  <si>
    <t>System performance degraded due to battery wear; mitigation via system reset. reboot failed critical malfunction</t>
  </si>
  <si>
    <t>MD01916</t>
  </si>
  <si>
    <t>System performance degraded due to sensor misalignment; mitigation via component upgrade. log cleaned routine reset</t>
  </si>
  <si>
    <t>MD00492</t>
  </si>
  <si>
    <t>voltage spike caused operational delay; component upgrade initiated. component issue performance warning</t>
  </si>
  <si>
    <t>MD02858</t>
  </si>
  <si>
    <t>MD05092</t>
  </si>
  <si>
    <t>overheating caused operational delay; component upgrade initiated. software reset minor issue</t>
  </si>
  <si>
    <t>MD00761</t>
  </si>
  <si>
    <t>Routine check completed; circuit failure observed during diagnostics. reviewed logs component review</t>
  </si>
  <si>
    <t>MD04937</t>
  </si>
  <si>
    <t>System performance degraded due to abnormal sound; mitigation via software patch. sensor replaced system crash</t>
  </si>
  <si>
    <t>MD02434</t>
  </si>
  <si>
    <t>System performance degraded due to battery wear; mitigation via firmware update. driver update moderate delay</t>
  </si>
  <si>
    <t>MD00952</t>
  </si>
  <si>
    <t>Component system reset after detecting circuit failure; functionality restored. driver update moderate delay</t>
  </si>
  <si>
    <t>MD04459</t>
  </si>
  <si>
    <t>circuit failure caused operational delay; inspection initiated. reviewed logs non-critical warning</t>
  </si>
  <si>
    <t>MD00246</t>
  </si>
  <si>
    <t>MD04472</t>
  </si>
  <si>
    <t>MD03103</t>
  </si>
  <si>
    <t>Component system reset after detecting software crash; functionality restored. minor issue log file cleared</t>
  </si>
  <si>
    <t>MD04061</t>
  </si>
  <si>
    <t>abnormal sound caused operational delay; replacement initiated. software reset log file cleared</t>
  </si>
  <si>
    <t>MD01697</t>
  </si>
  <si>
    <t>software crash caused operational delay; inspection initiated. quick fix low priority fault</t>
  </si>
  <si>
    <t>MD00228</t>
  </si>
  <si>
    <t>Routine check completed; data lag observed during diagnostics. sensor replaced hardware fault</t>
  </si>
  <si>
    <t>MD02409</t>
  </si>
  <si>
    <t>MD04074</t>
  </si>
  <si>
    <t>System performance degraded due to data lag; mitigation via replacement. component issue component review</t>
  </si>
  <si>
    <t>MD01731</t>
  </si>
  <si>
    <t>MD04591</t>
  </si>
  <si>
    <t>System performance degraded due to voltage spike; mitigation via inspection. driver update component review</t>
  </si>
  <si>
    <t>MD02974</t>
  </si>
  <si>
    <t>Component component upgrade after detecting abnormal sound; functionality restored. driver update device required inspection</t>
  </si>
  <si>
    <t>MD04127</t>
  </si>
  <si>
    <t>sensor misalignment caused operational delay; replacement initiated. log cleaned system check passed</t>
  </si>
  <si>
    <t>MD03245</t>
  </si>
  <si>
    <t>Component recalibration after detecting sensor misalignment; functionality restored. software reset system check passed</t>
  </si>
  <si>
    <t>MD04522</t>
  </si>
  <si>
    <t>Component firmware update after detecting data lag; functionality restored. moderate delay device required inspection</t>
  </si>
  <si>
    <t>MD03885</t>
  </si>
  <si>
    <t>System performance degraded due to circuit failure; mitigation via software patch. quick fix system check passed</t>
  </si>
  <si>
    <t>MD04842</t>
  </si>
  <si>
    <t>overheating caused operational delay; system reset initiated. reviewed logs average severity report</t>
  </si>
  <si>
    <t>MD04420</t>
  </si>
  <si>
    <t>battery wear caused operational delay; component upgrade initiated. data loss urgent inspection needed</t>
  </si>
  <si>
    <t>MD04546</t>
  </si>
  <si>
    <t>Component replacement after detecting sensor misalignment; functionality restored. reboot failed urgent inspection needed</t>
  </si>
  <si>
    <t>MD05206</t>
  </si>
  <si>
    <t>System performance degraded due to voltage spike; mitigation via inspection. moderate delay device required inspection</t>
  </si>
  <si>
    <t>MD00677</t>
  </si>
  <si>
    <t>data lag caused operational delay; system reset initiated. data loss sensor replacement</t>
  </si>
  <si>
    <t>MD00439</t>
  </si>
  <si>
    <t>System performance degraded due to circuit failure; mitigation via firmware update. component issue driver update applied</t>
  </si>
  <si>
    <t>MD04100</t>
  </si>
  <si>
    <t>MD05476</t>
  </si>
  <si>
    <t>voltage spike caused operational delay; component upgrade initiated. driver update moderate delay</t>
  </si>
  <si>
    <t>MD01439</t>
  </si>
  <si>
    <t>MD02601</t>
  </si>
  <si>
    <t>overheating caused operational delay; system reset initiated. software reset system check passed</t>
  </si>
  <si>
    <t>MD03696</t>
  </si>
  <si>
    <t>Component inspection after detecting voltage spike; functionality restored. software reset system check passed</t>
  </si>
  <si>
    <t>MD02850</t>
  </si>
  <si>
    <t>Component inspection after detecting battery wear; functionality restored. software reset system check passed</t>
  </si>
  <si>
    <t>MD03484</t>
  </si>
  <si>
    <t>System performance degraded due to battery wear; mitigation via inspection. critical failure emergency shutdown</t>
  </si>
  <si>
    <t>MD01898</t>
  </si>
  <si>
    <t>System performance degraded due to sensor misalignment; mitigation via component upgrade. driver update average severity report</t>
  </si>
  <si>
    <t>MD00703</t>
  </si>
  <si>
    <t>Routine check completed; circuit failure observed during diagnostics. log cleaned quick fix</t>
  </si>
  <si>
    <t>MD00753</t>
  </si>
  <si>
    <t>Routine check completed; circuit failure observed during diagnostics. critical failure urgent inspection needed</t>
  </si>
  <si>
    <t>MD03762</t>
  </si>
  <si>
    <t>software crash caused operational delay; recalibration initiated. minor issue temporary glitch</t>
  </si>
  <si>
    <t>MD01298</t>
  </si>
  <si>
    <t>System performance degraded due to overheating; mitigation via firmware update. moderate delay moderate delay</t>
  </si>
  <si>
    <t>MD01550</t>
  </si>
  <si>
    <t>overheating caused operational delay; component upgrade initiated. reboot failed high priority failure</t>
  </si>
  <si>
    <t>MD00127</t>
  </si>
  <si>
    <t>System performance degraded due to software crash; mitigation via inspection. software reset system check passed</t>
  </si>
  <si>
    <t>MD02551</t>
  </si>
  <si>
    <t>abnormal sound caused operational delay; component upgrade initiated. software reset system check passed</t>
  </si>
  <si>
    <t>MD01482</t>
  </si>
  <si>
    <t>Routine check completed; battery wear observed during diagnostics. sensor replaced hardware fault</t>
  </si>
  <si>
    <t>MD01939</t>
  </si>
  <si>
    <t>System performance degraded due to software crash; mitigation via recalibration. critical failure emergency shutdown</t>
  </si>
  <si>
    <t>MD04314</t>
  </si>
  <si>
    <t>MD03421</t>
  </si>
  <si>
    <t>MD00536</t>
  </si>
  <si>
    <t>System performance degraded due to sensor misalignment; mitigation via inspection. moderate delay device required inspection</t>
  </si>
  <si>
    <t>MD03145</t>
  </si>
  <si>
    <t>Routine check completed; voltage spike observed during diagnostics. sensor replaced system crash</t>
  </si>
  <si>
    <t>MD04113</t>
  </si>
  <si>
    <t>circuit failure caused operational delay; system reset initiated. software reset quick fix</t>
  </si>
  <si>
    <t>MD01078</t>
  </si>
  <si>
    <t>software crash caused operational delay; recalibration initiated. moderate delay component review</t>
  </si>
  <si>
    <t>MD03864</t>
  </si>
  <si>
    <t>Routine check completed; overheating observed during diagnostics. log cleaned stable condition</t>
  </si>
  <si>
    <t>MD03980</t>
  </si>
  <si>
    <t>System performance degraded due to data lag; mitigation via recalibration. driver update moderate delay</t>
  </si>
  <si>
    <t>MD02013</t>
  </si>
  <si>
    <t>System performance degraded due to overheating; mitigation via system reset. component issue moderate delay</t>
  </si>
  <si>
    <t>MD01812</t>
  </si>
  <si>
    <t>sensor misalignment caused operational delay; firmware update initiated. sensor replaced system crash</t>
  </si>
  <si>
    <t>MD04935</t>
  </si>
  <si>
    <t>battery wear caused operational delay; firmware update initiated. log cleaned quick fix</t>
  </si>
  <si>
    <t>MD00683</t>
  </si>
  <si>
    <t>Component recalibration after detecting data lag; functionality restored. minor issue minor issue</t>
  </si>
  <si>
    <t>MD03412</t>
  </si>
  <si>
    <t>Component inspection after detecting overheating; functionality restored. quick fix temporary glitch</t>
  </si>
  <si>
    <t>MD04012</t>
  </si>
  <si>
    <t>Routine check completed; overheating observed during diagnostics. quick fix system check passed</t>
  </si>
  <si>
    <t>MD02762</t>
  </si>
  <si>
    <t>System performance degraded due to software crash; mitigation via software patch. software reset low priority fault</t>
  </si>
  <si>
    <t>MD04549</t>
  </si>
  <si>
    <t>voltage spike caused operational delay; inspection initiated. reboot failed sensor replacement</t>
  </si>
  <si>
    <t>MD03772</t>
  </si>
  <si>
    <t>MD00902</t>
  </si>
  <si>
    <t>software crash caused operational delay; system reset initiated. driver update moderate delay</t>
  </si>
  <si>
    <t>MD03347</t>
  </si>
  <si>
    <t>Component component upgrade after detecting data lag; functionality restored. reboot failed high priority failure</t>
  </si>
  <si>
    <t>MD02003</t>
  </si>
  <si>
    <t>System performance degraded due to abnormal sound; mitigation via system reset. minor issue stable condition</t>
  </si>
  <si>
    <t>MD02516</t>
  </si>
  <si>
    <t>MD05322</t>
  </si>
  <si>
    <t>Component recalibration after detecting overheating; functionality restored. software reset log file cleared</t>
  </si>
  <si>
    <t>MD03259</t>
  </si>
  <si>
    <t>System performance degraded due to data lag; mitigation via replacement. reboot failed system crash</t>
  </si>
  <si>
    <t>MD00591</t>
  </si>
  <si>
    <t>battery wear caused operational delay; firmware update initiated. driver update component review</t>
  </si>
  <si>
    <t>MD03808</t>
  </si>
  <si>
    <t>overheating caused operational delay; firmware update initiated. sensor replaced critical failure</t>
  </si>
  <si>
    <t>MD01295</t>
  </si>
  <si>
    <t>Component inspection after detecting software crash; functionality restored. component issue driver update applied</t>
  </si>
  <si>
    <t>MD03000</t>
  </si>
  <si>
    <t>System performance degraded due to software crash; mitigation via system reset. data loss critical malfunction</t>
  </si>
  <si>
    <t>MD04232</t>
  </si>
  <si>
    <t>sensor misalignment caused operational delay; recalibration initiated. component issue moderate delay</t>
  </si>
  <si>
    <t>MD04301</t>
  </si>
  <si>
    <t>Component replacement after detecting overheating; functionality restored. moderate delay non-critical warning</t>
  </si>
  <si>
    <t>MD00669</t>
  </si>
  <si>
    <t>System performance degraded due to voltage spike; mitigation via component upgrade. moderate delay component review</t>
  </si>
  <si>
    <t>MD03106</t>
  </si>
  <si>
    <t>Component inspection after detecting data lag; functionality restored. component issue driver update applied</t>
  </si>
  <si>
    <t>MD04259</t>
  </si>
  <si>
    <t>System performance degraded due to software crash; mitigation via component upgrade. quick fix log file cleared</t>
  </si>
  <si>
    <t>MD00932</t>
  </si>
  <si>
    <t>overheating caused operational delay; system reset initiated. reboot failed hardware fault</t>
  </si>
  <si>
    <t>MD00274</t>
  </si>
  <si>
    <t>data lag caused operational delay; replacement initiated. data loss urgent inspection needed</t>
  </si>
  <si>
    <t>MD01558</t>
  </si>
  <si>
    <t>abnormal sound caused operational delay; system reset initiated. driver update average severity report</t>
  </si>
  <si>
    <t>MD04871</t>
  </si>
  <si>
    <t>Component replacement after detecting voltage spike; functionality restored. log cleaned routine reset</t>
  </si>
  <si>
    <t>MD05048</t>
  </si>
  <si>
    <t>data lag caused operational delay; replacement initiated. sensor replaced system crash</t>
  </si>
  <si>
    <t>MD05403</t>
  </si>
  <si>
    <t>Component software patch after detecting data lag; functionality restored. quick fix system check passed</t>
  </si>
  <si>
    <t>MD04618</t>
  </si>
  <si>
    <t>MD01109</t>
  </si>
  <si>
    <t>System performance degraded due to abnormal sound; mitigation via inspection. sensor replaced hardware fault</t>
  </si>
  <si>
    <t>MD04395</t>
  </si>
  <si>
    <t>MD01935</t>
  </si>
  <si>
    <t>data lag caused operational delay; replacement initiated. software reset log file cleared</t>
  </si>
  <si>
    <t>MD00353</t>
  </si>
  <si>
    <t>MD04877</t>
  </si>
  <si>
    <t>overheating caused operational delay; component upgrade initiated. log cleaned quick fix</t>
  </si>
  <si>
    <t>MD04891</t>
  </si>
  <si>
    <t>MD01249</t>
  </si>
  <si>
    <t>Routine check completed; sensor misalignment observed during diagnostics. component issue driver update applied</t>
  </si>
  <si>
    <t>MD05369</t>
  </si>
  <si>
    <t>Component firmware update after detecting software crash; functionality restored. reviewed logs average severity report</t>
  </si>
  <si>
    <t>MD00803</t>
  </si>
  <si>
    <t>System performance degraded due to abnormal sound; mitigation via inspection. critical failure sensor replacement</t>
  </si>
  <si>
    <t>MD02563</t>
  </si>
  <si>
    <t>MD04002</t>
  </si>
  <si>
    <t>overheating caused operational delay; component upgrade initiated. component issue non-critical warning</t>
  </si>
  <si>
    <t>MD02852</t>
  </si>
  <si>
    <t>MD05231</t>
  </si>
  <si>
    <t>Component software patch after detecting abnormal sound; functionality restored. sensor replaced urgent inspection needed</t>
  </si>
  <si>
    <t>MD02594</t>
  </si>
  <si>
    <t>System performance degraded due to overheating; mitigation via component upgrade. data loss system crash</t>
  </si>
  <si>
    <t>MD04274</t>
  </si>
  <si>
    <t>data lag caused operational delay; firmware update initiated. reviewed logs performance warning</t>
  </si>
  <si>
    <t>MD00558</t>
  </si>
  <si>
    <t>overheating caused operational delay; component upgrade initiated. critical failure sensor replacement</t>
  </si>
  <si>
    <t>MD02912</t>
  </si>
  <si>
    <t>abnormal sound caused operational delay; replacement initiated. reviewed logs driver update applied</t>
  </si>
  <si>
    <t>MD00679</t>
  </si>
  <si>
    <t>Component inspection after detecting overheating; functionality restored. reboot failed emergency shutdown</t>
  </si>
  <si>
    <t>MD02524</t>
  </si>
  <si>
    <t>Component firmware update after detecting abnormal sound; functionality restored. reboot failed urgent inspection needed</t>
  </si>
  <si>
    <t>MD00367</t>
  </si>
  <si>
    <t>voltage spike caused operational delay; system reset initiated. reviewed logs driver update applied</t>
  </si>
  <si>
    <t>MD00449</t>
  </si>
  <si>
    <t>circuit failure caused operational delay; firmware update initiated. log cleaned minor issue</t>
  </si>
  <si>
    <t>MD00006</t>
  </si>
  <si>
    <t>System performance degraded due to abnormal sound; mitigation via replacement. component issue average severity report</t>
  </si>
  <si>
    <t>MD00971</t>
  </si>
  <si>
    <t>Component inspection after detecting sensor misalignment; functionality restored. software reset system check passed</t>
  </si>
  <si>
    <t>MD04739</t>
  </si>
  <si>
    <t>Component software patch after detecting software crash; functionality restored. data loss hardware fault</t>
  </si>
  <si>
    <t>MD03464</t>
  </si>
  <si>
    <t>software crash caused operational delay; software patch initiated. moderate delay non-critical warning</t>
  </si>
  <si>
    <t>MD01532</t>
  </si>
  <si>
    <t>sensor misalignment caused operational delay; system reset initiated. critical failure critical failure</t>
  </si>
  <si>
    <t>MD03208</t>
  </si>
  <si>
    <t>circuit failure caused operational delay; firmware update initiated. log cleaned log file cleared</t>
  </si>
  <si>
    <t>MD01541</t>
  </si>
  <si>
    <t>MD03124</t>
  </si>
  <si>
    <t>abnormal sound caused operational delay; software patch initiated. data loss sensor replacement</t>
  </si>
  <si>
    <t>MD01872</t>
  </si>
  <si>
    <t>MD03552</t>
  </si>
  <si>
    <t>abnormal sound caused operational delay; recalibration initiated. driver update moderate delay</t>
  </si>
  <si>
    <t>MD04796</t>
  </si>
  <si>
    <t>Routine check completed; overheating observed during diagnostics. reboot failed critical malfunction</t>
  </si>
  <si>
    <t>MD04293</t>
  </si>
  <si>
    <t>data lag caused operational delay; recalibration initiated. driver update non-critical warning</t>
  </si>
  <si>
    <t>MD02892</t>
  </si>
  <si>
    <t>Component software patch after detecting voltage spike; functionality restored. reviewed logs average severity report</t>
  </si>
  <si>
    <t>MD03084</t>
  </si>
  <si>
    <t>System performance degraded due to sensor misalignment; mitigation via replacement. moderate delay average severity report</t>
  </si>
  <si>
    <t>MD03339</t>
  </si>
  <si>
    <t>System performance degraded due to abnormal sound; mitigation via software patch. reboot failed system crash</t>
  </si>
  <si>
    <t>MD04371</t>
  </si>
  <si>
    <t>System performance degraded due to battery wear; mitigation via inspection. sensor replaced critical malfunction</t>
  </si>
  <si>
    <t>MD00023</t>
  </si>
  <si>
    <t>MD05441</t>
  </si>
  <si>
    <t>Routine check completed; abnormal sound observed during diagnostics. reboot failed high priority failure</t>
  </si>
  <si>
    <t>MD03348</t>
  </si>
  <si>
    <t>battery wear caused operational delay; inspection initiated. log cleaned low priority fault</t>
  </si>
  <si>
    <t>MD04205</t>
  </si>
  <si>
    <t>System performance degraded due to circuit failure; mitigation via system reset. reviewed logs component review</t>
  </si>
  <si>
    <t>MD02648</t>
  </si>
  <si>
    <t>System performance degraded due to sensor misalignment; mitigation via firmware update. software reset system check passed</t>
  </si>
  <si>
    <t>MD03856</t>
  </si>
  <si>
    <t>battery wear caused operational delay; recalibration initiated. quick fix log file cleared</t>
  </si>
  <si>
    <t>MD03510</t>
  </si>
  <si>
    <t>System performance degraded due to battery wear; mitigation via recalibration. minor issue log file cleared</t>
  </si>
  <si>
    <t>MD00991</t>
  </si>
  <si>
    <t>MD02478</t>
  </si>
  <si>
    <t>battery wear caused operational delay; inspection initiated. software reset temporary glitch</t>
  </si>
  <si>
    <t>MD04017</t>
  </si>
  <si>
    <t>Component system reset after detecting software crash; functionality restored. reboot failed urgent inspection needed</t>
  </si>
  <si>
    <t>MD04489</t>
  </si>
  <si>
    <t>overheating caused operational delay; software patch initiated. reboot failed sensor replacement</t>
  </si>
  <si>
    <t>MD04917</t>
  </si>
  <si>
    <t>abnormal sound caused operational delay; inspection initiated. critical failure critical malfunction</t>
  </si>
  <si>
    <t>MD04699</t>
  </si>
  <si>
    <t>System performance degraded due to overheating; mitigation via software patch. reboot failed high priority failure</t>
  </si>
  <si>
    <t>MD03458</t>
  </si>
  <si>
    <t>MD03973</t>
  </si>
  <si>
    <t>System performance degraded due to battery wear; mitigation via system reset. critical failure critical malfunction</t>
  </si>
  <si>
    <t>MD05323</t>
  </si>
  <si>
    <t>Routine check completed; voltage spike observed during diagnostics. component issue average severity report</t>
  </si>
  <si>
    <t>MD00888</t>
  </si>
  <si>
    <t>System performance degraded due to sensor misalignment; mitigation via firmware update. sensor replaced high priority failure</t>
  </si>
  <si>
    <t>MD04669</t>
  </si>
  <si>
    <t>data lag caused operational delay; inspection initiated. quick fix stable condition</t>
  </si>
  <si>
    <t>MD00817</t>
  </si>
  <si>
    <t>Routine check completed; sensor misalignment observed during diagnostics. driver update performance warning</t>
  </si>
  <si>
    <t>MD03034</t>
  </si>
  <si>
    <t>System performance degraded due to battery wear; mitigation via system reset. log cleaned low priority fault</t>
  </si>
  <si>
    <t>MD00610</t>
  </si>
  <si>
    <t>System performance degraded due to voltage spike; mitigation via software patch. software reset low priority fault</t>
  </si>
  <si>
    <t>MD00977</t>
  </si>
  <si>
    <t>MD01780</t>
  </si>
  <si>
    <t>Component replacement after detecting sensor misalignment; functionality restored. reboot failed sensor replacement</t>
  </si>
  <si>
    <t>MD04133</t>
  </si>
  <si>
    <t>System performance degraded due to sensor misalignment; mitigation via replacement. moderate delay driver update applied</t>
  </si>
  <si>
    <t>MD02288</t>
  </si>
  <si>
    <t>System performance degraded due to sensor misalignment; mitigation via firmware update. data loss system crash</t>
  </si>
  <si>
    <t>MD05496</t>
  </si>
  <si>
    <t>Component inspection after detecting overheating; functionality restored. software reset stable condition</t>
  </si>
  <si>
    <t>MD05180</t>
  </si>
  <si>
    <t>Component firmware update after detecting data lag; functionality restored. reviewed logs performance warning</t>
  </si>
  <si>
    <t>MD01502</t>
  </si>
  <si>
    <t>battery wear caused operational delay; recalibration initiated. reboot failed system crash</t>
  </si>
  <si>
    <t>MD02821</t>
  </si>
  <si>
    <t>voltage spike caused operational delay; replacement initiated. component issue component review</t>
  </si>
  <si>
    <t>MD04014</t>
  </si>
  <si>
    <t>Component system reset after detecting data lag; functionality restored. minor issue minor issue</t>
  </si>
  <si>
    <t>MD01044</t>
  </si>
  <si>
    <t>System performance degraded due to abnormal sound; mitigation via software patch. software reset temporary glitch</t>
  </si>
  <si>
    <t>MD05210</t>
  </si>
  <si>
    <t>MD00986</t>
  </si>
  <si>
    <t>System performance degraded due to sensor misalignment; mitigation via system reset. sensor replaced critical malfunction</t>
  </si>
  <si>
    <t>MD02874</t>
  </si>
  <si>
    <t>Component firmware update after detecting overheating; functionality restored. reboot failed critical failure</t>
  </si>
  <si>
    <t>MD00371</t>
  </si>
  <si>
    <t>software crash caused operational delay; firmware update initiated. quick fix low priority fault</t>
  </si>
  <si>
    <t>MD04479</t>
  </si>
  <si>
    <t>data lag caused operational delay; firmware update initiated. moderate delay driver update applied</t>
  </si>
  <si>
    <t>MD01907</t>
  </si>
  <si>
    <t>MD04083</t>
  </si>
  <si>
    <t>Routine check completed; battery wear observed during diagnostics. minor issue routine reset</t>
  </si>
  <si>
    <t>MD03326</t>
  </si>
  <si>
    <t>battery wear caused operational delay; inspection initiated. driver update component review</t>
  </si>
  <si>
    <t>MD03870</t>
  </si>
  <si>
    <t>sensor misalignment caused operational delay; replacement initiated. critical failure critical failure</t>
  </si>
  <si>
    <t>MD04863</t>
  </si>
  <si>
    <t>Component inspection after detecting overheating; functionality restored. software reset minor issue</t>
  </si>
  <si>
    <t>MD04598</t>
  </si>
  <si>
    <t>MD00496</t>
  </si>
  <si>
    <t>System performance degraded due to overheating; mitigation via recalibration. driver update non-critical warning</t>
  </si>
  <si>
    <t>MD02166</t>
  </si>
  <si>
    <t>voltage spike caused operational delay; component upgrade initiated. moderate delay performance warning</t>
  </si>
  <si>
    <t>MD04845</t>
  </si>
  <si>
    <t>MD00869</t>
  </si>
  <si>
    <t>MD01328</t>
  </si>
  <si>
    <t>abnormal sound caused operational delay; component upgrade initiated. reviewed logs average severity report</t>
  </si>
  <si>
    <t>MD01049</t>
  </si>
  <si>
    <t>MD00139</t>
  </si>
  <si>
    <t>System performance degraded due to overheating; mitigation via software patch. critical failure urgent inspection needed</t>
  </si>
  <si>
    <t>MD04036</t>
  </si>
  <si>
    <t>Component recalibration after detecting abnormal sound; functionality restored. minor issue quick fix</t>
  </si>
  <si>
    <t>MD05313</t>
  </si>
  <si>
    <t>software crash caused operational delay; firmware update initiated. sensor replaced emergency shutdown</t>
  </si>
  <si>
    <t>MD05207</t>
  </si>
  <si>
    <t>sensor misalignment caused operational delay; system reset initiated. minor issue quick fix</t>
  </si>
  <si>
    <t>MD02513</t>
  </si>
  <si>
    <t>circuit failure caused operational delay; replacement initiated. reviewed logs performance warning</t>
  </si>
  <si>
    <t>MD00358</t>
  </si>
  <si>
    <t>sensor misalignment caused operational delay; replacement initiated. driver update component review</t>
  </si>
  <si>
    <t>MD01252</t>
  </si>
  <si>
    <t>System performance degraded due to voltage spike; mitigation via component upgrade. minor issue log file cleared</t>
  </si>
  <si>
    <t>MD01264</t>
  </si>
  <si>
    <t>Routine check completed; overheating observed during diagnostics. component issue driver update applied</t>
  </si>
  <si>
    <t>MD02079</t>
  </si>
  <si>
    <t>Component system reset after detecting sensor misalignment; functionality restored. component issue driver update applied</t>
  </si>
  <si>
    <t>MD01975</t>
  </si>
  <si>
    <t>System performance degraded due to abnormal sound; mitigation via recalibration. software reset log file cleared</t>
  </si>
  <si>
    <t>MD01629</t>
  </si>
  <si>
    <t>Component inspection after detecting circuit failure; functionality restored. critical failure urgent inspection needed</t>
  </si>
  <si>
    <t>MD00434</t>
  </si>
  <si>
    <t>Routine check completed; circuit failure observed during diagnostics. software reset stable condition</t>
  </si>
  <si>
    <t>MD01011</t>
  </si>
  <si>
    <t>System performance degraded due to abnormal sound; mitigation via firmware update. driver update moderate delay</t>
  </si>
  <si>
    <t>MD00929</t>
  </si>
  <si>
    <t>System performance degraded due to data lag; mitigation via software patch. sensor replaced urgent inspection needed</t>
  </si>
  <si>
    <t>MD04829</t>
  </si>
  <si>
    <t>Routine check completed; battery wear observed during diagnostics. critical failure critical malfunction</t>
  </si>
  <si>
    <t>MD02312</t>
  </si>
  <si>
    <t>MD01830</t>
  </si>
  <si>
    <t>Routine check completed; overheating observed during diagnostics. reviewed logs device required inspection</t>
  </si>
  <si>
    <t>MD01569</t>
  </si>
  <si>
    <t>MD02768</t>
  </si>
  <si>
    <t>Routine check completed; data lag observed during diagnostics. sensor replaced critical failure</t>
  </si>
  <si>
    <t>MD04401</t>
  </si>
  <si>
    <t>MD02750</t>
  </si>
  <si>
    <t>MD00452</t>
  </si>
  <si>
    <t>System performance degraded due to circuit failure; mitigation via component upgrade. component issue driver update applied</t>
  </si>
  <si>
    <t>MD01372</t>
  </si>
  <si>
    <t>System performance degraded due to circuit failure; mitigation via inspection. reboot failed emergency shutdown</t>
  </si>
  <si>
    <t>MD01435</t>
  </si>
  <si>
    <t>Routine check completed; software crash observed during diagnostics. log cleaned system check passed</t>
  </si>
  <si>
    <t>MD00596</t>
  </si>
  <si>
    <t>circuit failure caused operational delay; component upgrade initiated. data loss system crash</t>
  </si>
  <si>
    <t>MD01092</t>
  </si>
  <si>
    <t>MD04867</t>
  </si>
  <si>
    <t>Routine check completed; abnormal sound observed during diagnostics. software reset system check passed</t>
  </si>
  <si>
    <t>MD01228</t>
  </si>
  <si>
    <t>software crash caused operational delay; software patch initiated. reboot failed hardware fault</t>
  </si>
  <si>
    <t>MD05436</t>
  </si>
  <si>
    <t>System performance degraded due to sensor misalignment; mitigation via recalibration. software reset minor issue</t>
  </si>
  <si>
    <t>MD00731</t>
  </si>
  <si>
    <t>abnormal sound caused operational delay; system reset initiated. data loss high priority failure</t>
  </si>
  <si>
    <t>MD02281</t>
  </si>
  <si>
    <t>Component replacement after detecting abnormal sound; functionality restored. reviewed logs device required inspection</t>
  </si>
  <si>
    <t>MD04645</t>
  </si>
  <si>
    <t>MD04183</t>
  </si>
  <si>
    <t>Component software patch after detecting battery wear; functionality restored. minor issue stable condition</t>
  </si>
  <si>
    <t>MD01094</t>
  </si>
  <si>
    <t>MD04542</t>
  </si>
  <si>
    <t>Routine check completed; sensor misalignment observed during diagnostics. quick fix routine reset</t>
  </si>
  <si>
    <t>MD05260</t>
  </si>
  <si>
    <t>System performance degraded due to overheating; mitigation via software patch. reviewed logs component review</t>
  </si>
  <si>
    <t>MD05220</t>
  </si>
  <si>
    <t>MD04405</t>
  </si>
  <si>
    <t>System performance degraded due to abnormal sound; mitigation via component upgrade. driver update component review</t>
  </si>
  <si>
    <t>MD02371</t>
  </si>
  <si>
    <t>System performance degraded due to voltage spike; mitigation via software patch. minor issue system check passed</t>
  </si>
  <si>
    <t>MD03559</t>
  </si>
  <si>
    <t>abnormal sound caused operational delay; replacement initiated. log cleaned minor issue</t>
  </si>
  <si>
    <t>MD02857</t>
  </si>
  <si>
    <t>System performance degraded due to battery wear; mitigation via replacement. critical failure emergency shutdown</t>
  </si>
  <si>
    <t>MD02246</t>
  </si>
  <si>
    <t>MD02819</t>
  </si>
  <si>
    <t>System performance degraded due to abnormal sound; mitigation via firmware update. quick fix stable condition</t>
  </si>
  <si>
    <t>MD04963</t>
  </si>
  <si>
    <t>System performance degraded due to data lag; mitigation via firmware update. minor issue log file cleared</t>
  </si>
  <si>
    <t>MD04780</t>
  </si>
  <si>
    <t>MD04615</t>
  </si>
  <si>
    <t>abnormal sound caused operational delay; firmware update initiated. log cleaned quick fix</t>
  </si>
  <si>
    <t>MD02712</t>
  </si>
  <si>
    <t>MD03005</t>
  </si>
  <si>
    <t>Component software patch after detecting circuit failure; functionality restored. driver update moderate delay</t>
  </si>
  <si>
    <t>MD04275</t>
  </si>
  <si>
    <t>Component firmware update after detecting software crash; functionality restored. minor issue minor issue</t>
  </si>
  <si>
    <t>MD00852</t>
  </si>
  <si>
    <t>System performance degraded due to circuit failure; mitigation via replacement. driver update non-critical warning</t>
  </si>
  <si>
    <t>MD04885</t>
  </si>
  <si>
    <t>MD03695</t>
  </si>
  <si>
    <t>abnormal sound caused operational delay; replacement initiated. quick fix low priority fault</t>
  </si>
  <si>
    <t>MD00062</t>
  </si>
  <si>
    <t>voltage spike caused operational delay; firmware update initiated. quick fix routine reset</t>
  </si>
  <si>
    <t>MD02139</t>
  </si>
  <si>
    <t>System performance degraded due to abnormal sound; mitigation via component upgrade. minor issue minor issue</t>
  </si>
  <si>
    <t>MD00223</t>
  </si>
  <si>
    <t>System performance degraded due to battery wear; mitigation via recalibration. minor issue system check passed</t>
  </si>
  <si>
    <t>MD02668</t>
  </si>
  <si>
    <t>data lag caused operational delay; system reset initiated. quick fix temporary glitch</t>
  </si>
  <si>
    <t>MD02296</t>
  </si>
  <si>
    <t>System performance degraded due to software crash; mitigation via replacement. moderate delay driver update applied</t>
  </si>
  <si>
    <t>MD04439</t>
  </si>
  <si>
    <t>Component software patch after detecting circuit failure; functionality restored. reboot failed critical malfunction</t>
  </si>
  <si>
    <t>MD03120</t>
  </si>
  <si>
    <t>System performance degraded due to voltage spike; mitigation via firmware update. reviewed logs performance warning</t>
  </si>
  <si>
    <t>MD03640</t>
  </si>
  <si>
    <t>MD00302</t>
  </si>
  <si>
    <t>MD00504</t>
  </si>
  <si>
    <t>overheating caused operational delay; component upgrade initiated. component issue device required inspection</t>
  </si>
  <si>
    <t>MD02426</t>
  </si>
  <si>
    <t>MD04347</t>
  </si>
  <si>
    <t>System performance degraded due to abnormal sound; mitigation via firmware update. software reset quick fix</t>
  </si>
  <si>
    <t>MD03202</t>
  </si>
  <si>
    <t>MD03702</t>
  </si>
  <si>
    <t>Routine check completed; sensor misalignment observed during diagnostics. software reset system check passed</t>
  </si>
  <si>
    <t>MD01027</t>
  </si>
  <si>
    <t>Routine check completed; software crash observed during diagnostics. component issue average severity report</t>
  </si>
  <si>
    <t>MD02784</t>
  </si>
  <si>
    <t>MD02748</t>
  </si>
  <si>
    <t>Component software patch after detecting sensor misalignment; functionality restored. log cleaned stable condition</t>
  </si>
  <si>
    <t>MD03453</t>
  </si>
  <si>
    <t>MD00181</t>
  </si>
  <si>
    <t>abnormal sound caused operational delay; firmware update initiated. sensor replaced critical failure</t>
  </si>
  <si>
    <t>MD01183</t>
  </si>
  <si>
    <t>System performance degraded due to battery wear; mitigation via recalibration. minor issue routine reset</t>
  </si>
  <si>
    <t>MD01392</t>
  </si>
  <si>
    <t>System performance degraded due to data lag; mitigation via inspection. minor issue system check passed</t>
  </si>
  <si>
    <t>MD00688</t>
  </si>
  <si>
    <t>software crash caused operational delay; replacement initiated. data loss critical failure</t>
  </si>
  <si>
    <t>MD04483</t>
  </si>
  <si>
    <t>System performance degraded due to battery wear; mitigation via system reset. minor issue log file cleared</t>
  </si>
  <si>
    <t>MD04627</t>
  </si>
  <si>
    <t>sensor misalignment caused operational delay; recalibration initiated. reboot failed high priority failure</t>
  </si>
  <si>
    <t>MD03842</t>
  </si>
  <si>
    <t>MD00917</t>
  </si>
  <si>
    <t>Component recalibration after detecting overheating; functionality restored. reboot failed high priority failure</t>
  </si>
  <si>
    <t>MD03328</t>
  </si>
  <si>
    <t>Component system reset after detecting software crash; functionality restored. data loss system crash</t>
  </si>
  <si>
    <t>MD01370</t>
  </si>
  <si>
    <t>sensor misalignment caused operational delay; replacement initiated. data loss critical malfunction</t>
  </si>
  <si>
    <t>MD04527</t>
  </si>
  <si>
    <t>Component component upgrade after detecting overheating; functionality restored. minor issue stable condition</t>
  </si>
  <si>
    <t>MD04749</t>
  </si>
  <si>
    <t>System performance degraded due to overheating; mitigation via replacement. component issue component review</t>
  </si>
  <si>
    <t>MD02840</t>
  </si>
  <si>
    <t>MD00614</t>
  </si>
  <si>
    <t>Component software patch after detecting voltage spike; functionality restored. sensor replaced sensor replacement</t>
  </si>
  <si>
    <t>MD01561</t>
  </si>
  <si>
    <t>Component inspection after detecting sensor misalignment; functionality restored. reviewed logs driver update applied</t>
  </si>
  <si>
    <t>MD02388</t>
  </si>
  <si>
    <t>abnormal sound caused operational delay; inspection initiated. component issue average severity report</t>
  </si>
  <si>
    <t>MD03995</t>
  </si>
  <si>
    <t>voltage spike caused operational delay; replacement initiated. component issue performance warning</t>
  </si>
  <si>
    <t>MD01137</t>
  </si>
  <si>
    <t>MD03753</t>
  </si>
  <si>
    <t>System performance degraded due to data lag; mitigation via firmware update. driver update moderate delay</t>
  </si>
  <si>
    <t>MD03153</t>
  </si>
  <si>
    <t>System performance degraded due to battery wear; mitigation via firmware update. sensor replaced emergency shutdown</t>
  </si>
  <si>
    <t>MD00640</t>
  </si>
  <si>
    <t>MD01537</t>
  </si>
  <si>
    <t>MD01340</t>
  </si>
  <si>
    <t>MD00355</t>
  </si>
  <si>
    <t>Component recalibration after detecting battery wear; functionality restored. driver update component review</t>
  </si>
  <si>
    <t>MD02273</t>
  </si>
  <si>
    <t>MD02489</t>
  </si>
  <si>
    <t>circuit failure caused operational delay; system reset initiated. component issue driver update applied</t>
  </si>
  <si>
    <t>MD00554</t>
  </si>
  <si>
    <t>MD02455</t>
  </si>
  <si>
    <t>MD03877</t>
  </si>
  <si>
    <t>battery wear caused operational delay; firmware update initiated. reviewed logs component review</t>
  </si>
  <si>
    <t>MD01175</t>
  </si>
  <si>
    <t>Component inspection after detecting sensor misalignment; functionality restored. sensor replaced urgent inspection needed</t>
  </si>
  <si>
    <t>MD00356</t>
  </si>
  <si>
    <t>Routine check completed; sensor misalignment observed during diagnostics. software reset temporary glitch</t>
  </si>
  <si>
    <t>MD00702</t>
  </si>
  <si>
    <t>System performance degraded due to voltage spike; mitigation via firmware update. component issue performance warning</t>
  </si>
  <si>
    <t>MD00157</t>
  </si>
  <si>
    <t>MD03615</t>
  </si>
  <si>
    <t>Component system reset after detecting data lag; functionality restored. sensor replaced critical malfunction</t>
  </si>
  <si>
    <t>MD02728</t>
  </si>
  <si>
    <t>MD00155</t>
  </si>
  <si>
    <t>Component inspection after detecting sensor misalignment; functionality restored. reboot failed sensor replacement</t>
  </si>
  <si>
    <t>MD00003</t>
  </si>
  <si>
    <t>sensor misalignment caused operational delay; replacement initiated. log cleaned routine reset</t>
  </si>
  <si>
    <t>MD05465</t>
  </si>
  <si>
    <t>System performance degraded due to circuit failure; mitigation via firmware update. log cleaned stable condition</t>
  </si>
  <si>
    <t>MD00506</t>
  </si>
  <si>
    <t>MD02431</t>
  </si>
  <si>
    <t>Component inspection after detecting voltage spike; functionality restored. software reset log file cleared</t>
  </si>
  <si>
    <t>MD01594</t>
  </si>
  <si>
    <t>data lag caused operational delay; firmware update initiated. log cleaned routine reset</t>
  </si>
  <si>
    <t>MD03038</t>
  </si>
  <si>
    <t>System performance degraded due to battery wear; mitigation via replacement. reviewed logs performance warning</t>
  </si>
  <si>
    <t>MD00608</t>
  </si>
  <si>
    <t>Component software patch after detecting sensor misalignment; functionality restored. software reset quick fix</t>
  </si>
  <si>
    <t>MD00949</t>
  </si>
  <si>
    <t>MD04593</t>
  </si>
  <si>
    <t>Component software patch after detecting voltage spike; functionality restored. minor issue system check passed</t>
  </si>
  <si>
    <t>MD00861</t>
  </si>
  <si>
    <t>System performance degraded due to sensor misalignment; mitigation via replacement. reboot failed system crash</t>
  </si>
  <si>
    <t>MD00915</t>
  </si>
  <si>
    <t>MD02664</t>
  </si>
  <si>
    <t>Component software patch after detecting circuit failure; functionality restored. component issue average severity report</t>
  </si>
  <si>
    <t>MD02285</t>
  </si>
  <si>
    <t>MD05095</t>
  </si>
  <si>
    <t>Component software patch after detecting software crash; functionality restored. moderate delay non-critical warning</t>
  </si>
  <si>
    <t>MD01737</t>
  </si>
  <si>
    <t>Component software patch after detecting software crash; functionality restored. moderate delay performance warning</t>
  </si>
  <si>
    <t>MD00039</t>
  </si>
  <si>
    <t>MD02447</t>
  </si>
  <si>
    <t>Component recalibration after detecting sensor misalignment; functionality restored. quick fix temporary glitch</t>
  </si>
  <si>
    <t>MD03058</t>
  </si>
  <si>
    <t>Routine check completed; sensor misalignment observed during diagnostics. reboot failed sensor replacement</t>
  </si>
  <si>
    <t>MD02756</t>
  </si>
  <si>
    <t>System performance degraded due to software crash; mitigation via firmware update. critical failure high priority failure</t>
  </si>
  <si>
    <t>MD02322</t>
  </si>
  <si>
    <t>overheating caused operational delay; inspection initiated. reboot failed high priority failure</t>
  </si>
  <si>
    <t>MD01390</t>
  </si>
  <si>
    <t>Routine check completed; overheating observed during diagnostics. driver update average severity report</t>
  </si>
  <si>
    <t>MD02932</t>
  </si>
  <si>
    <t>abnormal sound caused operational delay; firmware update initiated. component issue device required inspection</t>
  </si>
  <si>
    <t>MD01450</t>
  </si>
  <si>
    <t>System performance degraded due to abnormal sound; mitigation via replacement. minor issue log file cleared</t>
  </si>
  <si>
    <t>MD02221</t>
  </si>
  <si>
    <t>Component system reset after detecting software crash; functionality restored. software reset minor issue</t>
  </si>
  <si>
    <t>MD00542</t>
  </si>
  <si>
    <t>Routine check completed; sensor misalignment observed during diagnostics. reviewed logs component review</t>
  </si>
  <si>
    <t>MD03554</t>
  </si>
  <si>
    <t>MD04310</t>
  </si>
  <si>
    <t>Component system reset after detecting data lag; functionality restored. sensor replaced emergency shutdown</t>
  </si>
  <si>
    <t>MD00798</t>
  </si>
  <si>
    <t>MD01899</t>
  </si>
  <si>
    <t>MD00757</t>
  </si>
  <si>
    <t>MD01046</t>
  </si>
  <si>
    <t>System performance degraded due to circuit failure; mitigation via system reset. software reset log file cleared</t>
  </si>
  <si>
    <t>MD04071</t>
  </si>
  <si>
    <t>System performance degraded due to sensor misalignment; mitigation via software patch. log cleaned temporary glitch</t>
  </si>
  <si>
    <t>MD05094</t>
  </si>
  <si>
    <t>Component firmware update after detecting software crash; functionality restored. data loss sensor replacement</t>
  </si>
  <si>
    <t>MD02793</t>
  </si>
  <si>
    <t>Routine check completed; abnormal sound observed during diagnostics. reboot failed critical malfunction</t>
  </si>
  <si>
    <t>MD03357</t>
  </si>
  <si>
    <t>Routine check completed; voltage spike observed during diagnostics. log cleaned low priority fault</t>
  </si>
  <si>
    <t>MD05061</t>
  </si>
  <si>
    <t>Component firmware update after detecting battery wear; functionality restored. moderate delay driver update applied</t>
  </si>
  <si>
    <t>MD00997</t>
  </si>
  <si>
    <t>software crash caused operational delay; system reset initiated. driver update non-critical warning</t>
  </si>
  <si>
    <t>MD03801</t>
  </si>
  <si>
    <t>MD01961</t>
  </si>
  <si>
    <t>MD00711</t>
  </si>
  <si>
    <t>System performance degraded due to overheating; mitigation via recalibration. minor issue minor issue</t>
  </si>
  <si>
    <t>MD02884</t>
  </si>
  <si>
    <t>Component inspection after detecting voltage spike; functionality restored. driver update average severity report</t>
  </si>
  <si>
    <t>MD04091</t>
  </si>
  <si>
    <t>Component component upgrade after detecting circuit failure; functionality restored. critical failure hardware fault</t>
  </si>
  <si>
    <t>MD05306</t>
  </si>
  <si>
    <t>MD01596</t>
  </si>
  <si>
    <t>MD00072</t>
  </si>
  <si>
    <t>System performance degraded due to voltage spike; mitigation via replacement. moderate delay device required inspection</t>
  </si>
  <si>
    <t>MD03519</t>
  </si>
  <si>
    <t>MD03406</t>
  </si>
  <si>
    <t>System performance degraded due to battery wear; mitigation via system reset. critical failure hardware fault</t>
  </si>
  <si>
    <t>MD04033</t>
  </si>
  <si>
    <t>abnormal sound caused operational delay; firmware update initiated. data loss hardware fault</t>
  </si>
  <si>
    <t>MD01738</t>
  </si>
  <si>
    <t>MD02183</t>
  </si>
  <si>
    <t>MD00576</t>
  </si>
  <si>
    <t>MD03677</t>
  </si>
  <si>
    <t>software crash caused operational delay; software patch initiated. data loss urgent inspection needed</t>
  </si>
  <si>
    <t>MD02293</t>
  </si>
  <si>
    <t>System performance degraded due to abnormal sound; mitigation via system reset. sensor replaced high priority failure</t>
  </si>
  <si>
    <t>MD02008</t>
  </si>
  <si>
    <t>MD05495</t>
  </si>
  <si>
    <t>System performance degraded due to data lag; mitigation via component upgrade. reviewed logs performance warning</t>
  </si>
  <si>
    <t>MD05311</t>
  </si>
  <si>
    <t>MD02171</t>
  </si>
  <si>
    <t>System performance degraded due to sensor misalignment; mitigation via system reset. driver update non-critical warning</t>
  </si>
  <si>
    <t>MD05380</t>
  </si>
  <si>
    <t>System performance degraded due to overheating; mitigation via replacement. component issue driver update applied</t>
  </si>
  <si>
    <t>MD04501</t>
  </si>
  <si>
    <t>Component firmware update after detecting battery wear; functionality restored. log cleaned low priority fault</t>
  </si>
  <si>
    <t>MD03680</t>
  </si>
  <si>
    <t>Component system reset after detecting overheating; functionality restored. sensor replaced critical failure</t>
  </si>
  <si>
    <t>MD03248</t>
  </si>
  <si>
    <t>MD04096</t>
  </si>
  <si>
    <t>circuit failure caused operational delay; firmware update initiated. moderate delay non-critical warning</t>
  </si>
  <si>
    <t>MD05076</t>
  </si>
  <si>
    <t>voltage spike caused operational delay; replacement initiated. quick fix minor issue</t>
  </si>
  <si>
    <t>MD00984</t>
  </si>
  <si>
    <t>circuit failure caused operational delay; system reset initiated. critical failure hardware fault</t>
  </si>
  <si>
    <t>MD04914</t>
  </si>
  <si>
    <t>overheating caused operational delay; inspection initiated. driver update performance warning</t>
  </si>
  <si>
    <t>MD02581</t>
  </si>
  <si>
    <t>System performance degraded due to overheating; mitigation via inspection. moderate delay performance warning</t>
  </si>
  <si>
    <t>MD01740</t>
  </si>
  <si>
    <t>System performance degraded due to voltage spike; mitigation via component upgrade. sensor replaced sensor replacement</t>
  </si>
  <si>
    <t>MD02142</t>
  </si>
  <si>
    <t>Component system reset after detecting voltage spike; functionality restored. critical failure urgent inspection needed</t>
  </si>
  <si>
    <t>MD01613</t>
  </si>
  <si>
    <t>System performance degraded due to data lag; mitigation via replacement. reviewed logs non-critical warning</t>
  </si>
  <si>
    <t>MD05101</t>
  </si>
  <si>
    <t>System performance degraded due to abnormal sound; mitigation via replacement. quick fix stable condition</t>
  </si>
  <si>
    <t>MD03292</t>
  </si>
  <si>
    <t>Component recalibration after detecting software crash; functionality restored. quick fix routine reset</t>
  </si>
  <si>
    <t>MD03433</t>
  </si>
  <si>
    <t>Component firmware update after detecting overheating; functionality restored. reboot failed hardware fault</t>
  </si>
  <si>
    <t>MD01464</t>
  </si>
  <si>
    <t>System performance degraded due to abnormal sound; mitigation via recalibration. software reset temporary glitch</t>
  </si>
  <si>
    <t>MD02646</t>
  </si>
  <si>
    <t>Component system reset after detecting voltage spike; functionality restored. software reset low priority fault</t>
  </si>
  <si>
    <t>MD03505</t>
  </si>
  <si>
    <t>Component component upgrade after detecting voltage spike; functionality restored. software reset quick fix</t>
  </si>
  <si>
    <t>MD04287</t>
  </si>
  <si>
    <t>sensor misalignment caused operational delay; firmware update initiated. sensor replaced urgent inspection needed</t>
  </si>
  <si>
    <t>MD00520</t>
  </si>
  <si>
    <t>Routine check completed; overheating observed during diagnostics. software reset quick fix</t>
  </si>
  <si>
    <t>MD00456</t>
  </si>
  <si>
    <t>MD05100</t>
  </si>
  <si>
    <t>System performance degraded due to circuit failure; mitigation via firmware update. component issue component review</t>
  </si>
  <si>
    <t>MD05014</t>
  </si>
  <si>
    <t>circuit failure caused operational delay; system reset initiated. data loss system crash</t>
  </si>
  <si>
    <t>MD05279</t>
  </si>
  <si>
    <t>Component recalibration after detecting sensor misalignment; functionality restored. log cleaned temporary glitch</t>
  </si>
  <si>
    <t>MD04925</t>
  </si>
  <si>
    <t>MD03880</t>
  </si>
  <si>
    <t>System performance degraded due to software crash; mitigation via inspection. sensor replaced high priority failure</t>
  </si>
  <si>
    <t>MD01382</t>
  </si>
  <si>
    <t>System performance degraded due to voltage spike; mitigation via inspection. quick fix log file cleared</t>
  </si>
  <si>
    <t>MD05270</t>
  </si>
  <si>
    <t>Component recalibration after detecting circuit failure; functionality restored. moderate delay non-critical warning</t>
  </si>
  <si>
    <t>MD03949</t>
  </si>
  <si>
    <t>Routine check completed; overheating observed during diagnostics. log cleaned minor issue</t>
  </si>
  <si>
    <t>MD02481</t>
  </si>
  <si>
    <t>System performance degraded due to battery wear; mitigation via replacement. driver update non-critical warning</t>
  </si>
  <si>
    <t>MD04116</t>
  </si>
  <si>
    <t>Component recalibration after detecting battery wear; functionality restored. critical failure system crash</t>
  </si>
  <si>
    <t>MD01208</t>
  </si>
  <si>
    <t>MD04478</t>
  </si>
  <si>
    <t>sensor misalignment caused operational delay; software patch initiated. software reset minor issue</t>
  </si>
  <si>
    <t>MD03163</t>
  </si>
  <si>
    <t>circuit failure caused operational delay; inspection initiated. quick fix log file cleared</t>
  </si>
  <si>
    <t>MD01773</t>
  </si>
  <si>
    <t>Routine check completed; overheating observed during diagnostics. log cleaned temporary glitch</t>
  </si>
  <si>
    <t>MD04730</t>
  </si>
  <si>
    <t>System performance degraded due to software crash; mitigation via component upgrade. log cleaned routine reset</t>
  </si>
  <si>
    <t>MD02725</t>
  </si>
  <si>
    <t>Component component upgrade after detecting data lag; functionality restored. sensor replaced sensor replacement</t>
  </si>
  <si>
    <t>MD00066</t>
  </si>
  <si>
    <t>Routine check completed; circuit failure observed during diagnostics. quick fix system check passed</t>
  </si>
  <si>
    <t>MD00691</t>
  </si>
  <si>
    <t>System performance degraded due to voltage spike; mitigation via system reset. component issue moderate delay</t>
  </si>
  <si>
    <t>MD01116</t>
  </si>
  <si>
    <t>Routine check completed; battery wear observed during diagnostics. sensor replaced critical malfunction</t>
  </si>
  <si>
    <t>MD04568</t>
  </si>
  <si>
    <t>Component inspection after detecting overheating; functionality restored. moderate delay component review</t>
  </si>
  <si>
    <t>MD05337</t>
  </si>
  <si>
    <t>System performance degraded due to software crash; mitigation via inspection. log cleaned quick fix</t>
  </si>
  <si>
    <t>MD03442</t>
  </si>
  <si>
    <t>MD01353</t>
  </si>
  <si>
    <t>sensor misalignment caused operational delay; firmware update initiated. data loss critical malfunction</t>
  </si>
  <si>
    <t>MD02937</t>
  </si>
  <si>
    <t>Component recalibration after detecting data lag; functionality restored. software reset low priority fault</t>
  </si>
  <si>
    <t>MD02945</t>
  </si>
  <si>
    <t>Component system reset after detecting battery wear; functionality restored. driver update performance warning</t>
  </si>
  <si>
    <t>MD01126</t>
  </si>
  <si>
    <t>Routine check completed; software crash observed during diagnostics. data loss high priority failure</t>
  </si>
  <si>
    <t>MD05176</t>
  </si>
  <si>
    <t>software crash caused operational delay; system reset initiated. software reset quick fix</t>
  </si>
  <si>
    <t>MD03028</t>
  </si>
  <si>
    <t>data lag caused operational delay; inspection initiated. reviewed logs component review</t>
  </si>
  <si>
    <t>MD00959</t>
  </si>
  <si>
    <t>sensor misalignment caused operational delay; recalibration initiated. minor issue temporary glitch</t>
  </si>
  <si>
    <t>MD01675</t>
  </si>
  <si>
    <t>Component system reset after detecting software crash; functionality restored. software reset quick fix</t>
  </si>
  <si>
    <t>MD01921</t>
  </si>
  <si>
    <t>software crash caused operational delay; software patch initiated. minor issue temporary glitch</t>
  </si>
  <si>
    <t>MD00887</t>
  </si>
  <si>
    <t>circuit failure caused operational delay; firmware update initiated. minor issue quick fix</t>
  </si>
  <si>
    <t>MD03710</t>
  </si>
  <si>
    <t>data lag caused operational delay; recalibration initiated. moderate delay component review</t>
  </si>
  <si>
    <t>MD03241</t>
  </si>
  <si>
    <t>Component component upgrade after detecting battery wear; functionality restored. critical failure high priority failure</t>
  </si>
  <si>
    <t>MD04062</t>
  </si>
  <si>
    <t>MD01763</t>
  </si>
  <si>
    <t>MD00505</t>
  </si>
  <si>
    <t>circuit failure caused operational delay; recalibration initiated. reboot failed hardware fault</t>
  </si>
  <si>
    <t>MD01305</t>
  </si>
  <si>
    <t>Routine check completed; abnormal sound observed during diagnostics. critical failure emergency shutdown</t>
  </si>
  <si>
    <t>MD00654</t>
  </si>
  <si>
    <t>Component component upgrade after detecting circuit failure; functionality restored. minor issue routine reset</t>
  </si>
  <si>
    <t>MD00790</t>
  </si>
  <si>
    <t>Routine check completed; data lag observed during diagnostics. log cleaned quick fix</t>
  </si>
  <si>
    <t>MD04840</t>
  </si>
  <si>
    <t>overheating caused operational delay; recalibration initiated. minor issue system check passed</t>
  </si>
  <si>
    <t>MD01963</t>
  </si>
  <si>
    <t>battery wear caused operational delay; firmware update initiated. moderate delay moderate delay</t>
  </si>
  <si>
    <t>MD05120</t>
  </si>
  <si>
    <t>MD00272</t>
  </si>
  <si>
    <t>abnormal sound caused operational delay; firmware update initiated. sensor replaced critical malfunction</t>
  </si>
  <si>
    <t>MD04202</t>
  </si>
  <si>
    <t>MD02642</t>
  </si>
  <si>
    <t>Component inspection after detecting abnormal sound; functionality restored. sensor replaced critical failure</t>
  </si>
  <si>
    <t>MD02653</t>
  </si>
  <si>
    <t>MD04622</t>
  </si>
  <si>
    <t>Component replacement after detecting circuit failure; functionality restored. moderate delay driver update applied</t>
  </si>
  <si>
    <t>MD00863</t>
  </si>
  <si>
    <t>software crash caused operational delay; system reset initiated. software reset minor issue</t>
  </si>
  <si>
    <t>MD00522</t>
  </si>
  <si>
    <t>System performance degraded due to abnormal sound; mitigation via inspection. software reset minor issue</t>
  </si>
  <si>
    <t>MD01317</t>
  </si>
  <si>
    <t>Component replacement after detecting overheating; functionality restored. reviewed logs moderate delay</t>
  </si>
  <si>
    <t>MD02170</t>
  </si>
  <si>
    <t>battery wear caused operational delay; recalibration initiated. reviewed logs device required inspection</t>
  </si>
  <si>
    <t>MD02275</t>
  </si>
  <si>
    <t>MD02633</t>
  </si>
  <si>
    <t>MD00225</t>
  </si>
  <si>
    <t>Component inspection after detecting voltage spike; functionality restored. software reset stable condition</t>
  </si>
  <si>
    <t>MD04224</t>
  </si>
  <si>
    <t>battery wear caused operational delay; component upgrade initiated. reviewed logs performance warning</t>
  </si>
  <si>
    <t>MD02326</t>
  </si>
  <si>
    <t>software crash caused operational delay; replacement initiated. software reset temporary glitch</t>
  </si>
  <si>
    <t>MD02167</t>
  </si>
  <si>
    <t>System performance degraded due to overheating; mitigation via component upgrade. log cleaned stable condition</t>
  </si>
  <si>
    <t>MD03447</t>
  </si>
  <si>
    <t>System performance degraded due to sensor misalignment; mitigation via inspection. log cleaned temporary glitch</t>
  </si>
  <si>
    <t>MD04194</t>
  </si>
  <si>
    <t>MD02905</t>
  </si>
  <si>
    <t>System performance degraded due to overheating; mitigation via component upgrade. sensor replaced critical malfunction</t>
  </si>
  <si>
    <t>MD01493</t>
  </si>
  <si>
    <t>Component firmware update after detecting voltage spike; functionality restored. reviewed logs component review</t>
  </si>
  <si>
    <t>MD03999</t>
  </si>
  <si>
    <t>System performance degraded due to overheating; mitigation via component upgrade. reboot failed critical failure</t>
  </si>
  <si>
    <t>MD03761</t>
  </si>
  <si>
    <t>System performance degraded due to overheating; mitigation via component upgrade. minor issue log file cleared</t>
  </si>
  <si>
    <t>MD03109</t>
  </si>
  <si>
    <t>System performance degraded due to sensor misalignment; mitigation via recalibration. minor issue system check passed</t>
  </si>
  <si>
    <t>MD00177</t>
  </si>
  <si>
    <t>data lag caused operational delay; firmware update initiated. reviewed logs average severity report</t>
  </si>
  <si>
    <t>MD04879</t>
  </si>
  <si>
    <t>Component replacement after detecting abnormal sound; functionality restored. data loss sensor replacement</t>
  </si>
  <si>
    <t>MD04321</t>
  </si>
  <si>
    <t>Component firmware update after detecting circuit failure; functionality restored. moderate delay device required inspection</t>
  </si>
  <si>
    <t>MD02314</t>
  </si>
  <si>
    <t>MD02951</t>
  </si>
  <si>
    <t>System performance degraded due to voltage spike; mitigation via recalibration. critical failure emergency shutdown</t>
  </si>
  <si>
    <t>MD01274</t>
  </si>
  <si>
    <t>System performance degraded due to voltage spike; mitigation via firmware update. minor issue routine reset</t>
  </si>
  <si>
    <t>MD02757</t>
  </si>
  <si>
    <t>Routine check completed; overheating observed during diagnostics. reviewed logs driver update applied</t>
  </si>
  <si>
    <t>MD04235</t>
  </si>
  <si>
    <t>software crash caused operational delay; software patch initiated. log cleaned minor issue</t>
  </si>
  <si>
    <t>MD00734</t>
  </si>
  <si>
    <t>MD03790</t>
  </si>
  <si>
    <t>System performance degraded due to circuit failure; mitigation via replacement. moderate delay component review</t>
  </si>
  <si>
    <t>MD03636</t>
  </si>
  <si>
    <t>overheating caused operational delay; replacement initiated. moderate delay moderate delay</t>
  </si>
  <si>
    <t>MD01943</t>
  </si>
  <si>
    <t>Routine check completed; abnormal sound observed during diagnostics. driver update driver update applied</t>
  </si>
  <si>
    <t>MD00799</t>
  </si>
  <si>
    <t>Routine check completed; overheating observed during diagnostics. sensor replaced emergency shutdown</t>
  </si>
  <si>
    <t>MD03118</t>
  </si>
  <si>
    <t>overheating caused operational delay; replacement initiated. quick fix quick fix</t>
  </si>
  <si>
    <t>MD03989</t>
  </si>
  <si>
    <t>Routine check completed; battery wear observed during diagnostics. log cleaned temporary glitch</t>
  </si>
  <si>
    <t>MD02694</t>
  </si>
  <si>
    <t>System performance degraded due to circuit failure; mitigation via recalibration. minor issue low priority fault</t>
  </si>
  <si>
    <t>MD01698</t>
  </si>
  <si>
    <t>MD03735</t>
  </si>
  <si>
    <t>software crash caused operational delay; inspection initiated. reboot failed sensor replacement</t>
  </si>
  <si>
    <t>MD00013</t>
  </si>
  <si>
    <t>MD01083</t>
  </si>
  <si>
    <t>MD01374</t>
  </si>
  <si>
    <t>Component firmware update after detecting abnormal sound; functionality restored. critical failure high priority failure</t>
  </si>
  <si>
    <t>MD05291</t>
  </si>
  <si>
    <t>MD00333</t>
  </si>
  <si>
    <t>MD01685</t>
  </si>
  <si>
    <t>MD04148</t>
  </si>
  <si>
    <t>System performance degraded due to voltage spike; mitigation via firmware update. reboot failed sensor replacement</t>
  </si>
  <si>
    <t>MD02637</t>
  </si>
  <si>
    <t>Component recalibration after detecting voltage spike; functionality restored. log cleaned low priority fault</t>
  </si>
  <si>
    <t>MD02035</t>
  </si>
  <si>
    <t>Routine check completed; voltage spike observed during diagnostics. minor issue temporary glitch</t>
  </si>
  <si>
    <t>MD02148</t>
  </si>
  <si>
    <t>battery wear caused operational delay; system reset initiated. critical failure critical malfunction</t>
  </si>
  <si>
    <t>MD02630</t>
  </si>
  <si>
    <t>System performance degraded due to data lag; mitigation via inspection. reboot failed high priority failure</t>
  </si>
  <si>
    <t>MD04476</t>
  </si>
  <si>
    <t>Component replacement after detecting circuit failure; functionality restored. data loss emergency shutdown</t>
  </si>
  <si>
    <t>MD04899</t>
  </si>
  <si>
    <t>voltage spike caused operational delay; firmware update initiated. reboot failed sensor replacement</t>
  </si>
  <si>
    <t>MD02708</t>
  </si>
  <si>
    <t>MD04487</t>
  </si>
  <si>
    <t>data lag caused operational delay; component upgrade initiated. sensor replaced emergency shutdown</t>
  </si>
  <si>
    <t>MD05357</t>
  </si>
  <si>
    <t>Routine check completed; data lag observed during diagnostics. reboot failed high priority failure</t>
  </si>
  <si>
    <t>MD01355</t>
  </si>
  <si>
    <t>MD05145</t>
  </si>
  <si>
    <t>System performance degraded due to overheating; mitigation via software patch. data loss critical malfunction</t>
  </si>
  <si>
    <t>MD00678</t>
  </si>
  <si>
    <t>Component software patch after detecting data lag; functionality restored. reboot failed urgent inspection needed</t>
  </si>
  <si>
    <t>MD01366</t>
  </si>
  <si>
    <t>MD01429</t>
  </si>
  <si>
    <t>MD01588</t>
  </si>
  <si>
    <t>Component replacement after detecting voltage spike; functionality restored. reviewed logs performance warning</t>
  </si>
  <si>
    <t>MD03547</t>
  </si>
  <si>
    <t>software crash caused operational delay; firmware update initiated. reviewed logs device required inspection</t>
  </si>
  <si>
    <t>MD04931</t>
  </si>
  <si>
    <t>Routine check completed; software crash observed during diagnostics. critical failure sensor replacement</t>
  </si>
  <si>
    <t>MD01971</t>
  </si>
  <si>
    <t>data lag caused operational delay; system reset initiated. driver update driver update applied</t>
  </si>
  <si>
    <t>MD04614</t>
  </si>
  <si>
    <t>MD00682</t>
  </si>
  <si>
    <t>System performance degraded due to data lag; mitigation via replacement. critical failure high priority failure</t>
  </si>
  <si>
    <t>MD03708</t>
  </si>
  <si>
    <t>System performance degraded due to circuit failure; mitigation via replacement. data loss hardware fault</t>
  </si>
  <si>
    <t>MD00185</t>
  </si>
  <si>
    <t>MD02734</t>
  </si>
  <si>
    <t>Component inspection after detecting data lag; functionality restored. data loss urgent inspection needed</t>
  </si>
  <si>
    <t>MD03643</t>
  </si>
  <si>
    <t>MD04315</t>
  </si>
  <si>
    <t>Component inspection after detecting sensor misalignment; functionality restored. sensor replaced critical malfunction</t>
  </si>
  <si>
    <t>MD00552</t>
  </si>
  <si>
    <t>Routine check completed; battery wear observed during diagnostics. reboot failed high priority failure</t>
  </si>
  <si>
    <t>MD02640</t>
  </si>
  <si>
    <t>Routine check completed; overheating observed during diagnostics. software reset routine reset</t>
  </si>
  <si>
    <t>MD03910</t>
  </si>
  <si>
    <t>System performance degraded due to battery wear; mitigation via system reset. quick fix temporary glitch</t>
  </si>
  <si>
    <t>MD00381</t>
  </si>
  <si>
    <t>System performance degraded due to voltage spike; mitigation via component upgrade. critical failure urgent inspection needed</t>
  </si>
  <si>
    <t>MD01265</t>
  </si>
  <si>
    <t>System performance degraded due to battery wear; mitigation via software patch. quick fix quick fix</t>
  </si>
  <si>
    <t>MD02887</t>
  </si>
  <si>
    <t>data lag caused operational delay; system reset initiated. software reset low priority fault</t>
  </si>
  <si>
    <t>MD01325</t>
  </si>
  <si>
    <t>abnormal sound caused operational delay; firmware update initiated. sensor replaced hardware fault</t>
  </si>
  <si>
    <t>MD03738</t>
  </si>
  <si>
    <t>System performance degraded due to overheating; mitigation via firmware update. sensor replaced critical malfunction</t>
  </si>
  <si>
    <t>MD03035</t>
  </si>
  <si>
    <t>data lag caused operational delay; component upgrade initiated. component issue device required inspection</t>
  </si>
  <si>
    <t>MD01139</t>
  </si>
  <si>
    <t>Component inspection after detecting circuit failure; functionality restored. driver update moderate delay</t>
  </si>
  <si>
    <t>MD04469</t>
  </si>
  <si>
    <t>Component recalibration after detecting data lag; functionality restored. data loss urgent inspection needed</t>
  </si>
  <si>
    <t>MD02742</t>
  </si>
  <si>
    <t>MD02989</t>
  </si>
  <si>
    <t>MD05334</t>
  </si>
  <si>
    <t>circuit failure caused operational delay; system reset initiated. reboot failed hardware fault</t>
  </si>
  <si>
    <t>MD01825</t>
  </si>
  <si>
    <t>MD04778</t>
  </si>
  <si>
    <t>Component component upgrade after detecting abnormal sound; functionality restored. software reset routine reset</t>
  </si>
  <si>
    <t>MD00921</t>
  </si>
  <si>
    <t>data lag caused operational delay; system reset initiated. moderate delay component review</t>
  </si>
  <si>
    <t>MD04452</t>
  </si>
  <si>
    <t>voltage spike caused operational delay; inspection initiated. moderate delay average severity report</t>
  </si>
  <si>
    <t>MD04124</t>
  </si>
  <si>
    <t>Routine check completed; battery wear observed during diagnostics. critical failure urgent inspection needed</t>
  </si>
  <si>
    <t>MD04041</t>
  </si>
  <si>
    <t>Component replacement after detecting voltage spike; functionality restored. reviewed logs driver update applied</t>
  </si>
  <si>
    <t>MD01461</t>
  </si>
  <si>
    <t>MD04770</t>
  </si>
  <si>
    <t>Routine check completed; abnormal sound observed during diagnostics. component issue component review</t>
  </si>
  <si>
    <t>MD03700</t>
  </si>
  <si>
    <t>MD04163</t>
  </si>
  <si>
    <t>MD02150</t>
  </si>
  <si>
    <t>Routine check completed; battery wear observed during diagnostics. critical failure system crash</t>
  </si>
  <si>
    <t>MD01630</t>
  </si>
  <si>
    <t>circuit failure caused operational delay; inspection initiated. moderate delay average severity report</t>
  </si>
  <si>
    <t>MD00021</t>
  </si>
  <si>
    <t>data lag caused operational delay; replacement initiated. minor issue log file cleared</t>
  </si>
  <si>
    <t>MD00422</t>
  </si>
  <si>
    <t>MD03845</t>
  </si>
  <si>
    <t>Component recalibration after detecting software crash; functionality restored. quick fix stable condition</t>
  </si>
  <si>
    <t>MD01269</t>
  </si>
  <si>
    <t>MD00093</t>
  </si>
  <si>
    <t>circuit failure caused operational delay; firmware update initiated. reboot failed emergency shutdown</t>
  </si>
  <si>
    <t>MD00490</t>
  </si>
  <si>
    <t>abnormal sound caused operational delay; recalibration initiated. reviewed logs moderate delay</t>
  </si>
  <si>
    <t>MD05242</t>
  </si>
  <si>
    <t>Component firmware update after detecting sensor misalignment; functionality restored. component issue component review</t>
  </si>
  <si>
    <t>MD01549</t>
  </si>
  <si>
    <t>Component inspection after detecting sensor misalignment; functionality restored. quick fix log file cleared</t>
  </si>
  <si>
    <t>MD04631</t>
  </si>
  <si>
    <t>data lag caused operational delay; replacement initiated. reviewed logs moderate delay</t>
  </si>
  <si>
    <t>MD04191</t>
  </si>
  <si>
    <t>Component software patch after detecting sensor misalignment; functionality restored. component issue component review</t>
  </si>
  <si>
    <t>MD01240</t>
  </si>
  <si>
    <t>Routine check completed; sensor misalignment observed during diagnostics. critical failure critical failure</t>
  </si>
  <si>
    <t>MD04106</t>
  </si>
  <si>
    <t>MD04792</t>
  </si>
  <si>
    <t>System performance degraded due to circuit failure; mitigation via recalibration. software reset quick fix</t>
  </si>
  <si>
    <t>MD02245</t>
  </si>
  <si>
    <t>System performance degraded due to circuit failure; mitigation via inspection. component issue moderate delay</t>
  </si>
  <si>
    <t>MD04733</t>
  </si>
  <si>
    <t>Component component upgrade after detecting sensor misalignment; functionality restored. reviewed logs component review</t>
  </si>
  <si>
    <t>MD01421</t>
  </si>
  <si>
    <t>System performance degraded due to overheating; mitigation via recalibration. sensor replaced emergency shutdown</t>
  </si>
  <si>
    <t>MD04805</t>
  </si>
  <si>
    <t>System performance degraded due to battery wear; mitigation via system reset. moderate delay moderate delay</t>
  </si>
  <si>
    <t>MD04532</t>
  </si>
  <si>
    <t>Component inspection after detecting software crash; functionality restored. critical failure urgent inspection needed</t>
  </si>
  <si>
    <t>MD01647</t>
  </si>
  <si>
    <t>Component replacement after detecting voltage spike; functionality restored. quick fix stable condition</t>
  </si>
  <si>
    <t>MD02686</t>
  </si>
  <si>
    <t>Component inspection after detecting sensor misalignment; functionality restored. component issue component review</t>
  </si>
  <si>
    <t>MD04248</t>
  </si>
  <si>
    <t>MD03389</t>
  </si>
  <si>
    <t>MD03294</t>
  </si>
  <si>
    <t>System performance degraded due to overheating; mitigation via firmware update. data loss hardware fault</t>
  </si>
  <si>
    <t>MD02580</t>
  </si>
  <si>
    <t>MD04263</t>
  </si>
  <si>
    <t>MD01234</t>
  </si>
  <si>
    <t>Routine check completed; overheating observed during diagnostics. moderate delay component review</t>
  </si>
  <si>
    <t>MD00745</t>
  </si>
  <si>
    <t>Component software patch after detecting circuit failure; functionality restored. quick fix log file cleared</t>
  </si>
  <si>
    <t>MD04389</t>
  </si>
  <si>
    <t>MD00660</t>
  </si>
  <si>
    <t>MD02856</t>
  </si>
  <si>
    <t>MD01733</t>
  </si>
  <si>
    <t>Component component upgrade after detecting voltage spike; functionality restored. reviewed logs average severity report</t>
  </si>
  <si>
    <t>MD01113</t>
  </si>
  <si>
    <t>MD00129</t>
  </si>
  <si>
    <t>abnormal sound caused operational delay; software patch initiated. software reset low priority fault</t>
  </si>
  <si>
    <t>MD02355</t>
  </si>
  <si>
    <t>System performance degraded due to software crash; mitigation via recalibration. component issue driver update applied</t>
  </si>
  <si>
    <t>MD00710</t>
  </si>
  <si>
    <t>Component replacement after detecting overheating; functionality restored. sensor replaced urgent inspection needed</t>
  </si>
  <si>
    <t>MD01896</t>
  </si>
  <si>
    <t>Routine check completed; software crash observed during diagnostics. reboot failed critical malfunction</t>
  </si>
  <si>
    <t>MD05069</t>
  </si>
  <si>
    <t>MD01105</t>
  </si>
  <si>
    <t>abnormal sound caused operational delay; inspection initiated. minor issue routine reset</t>
  </si>
  <si>
    <t>MD00094</t>
  </si>
  <si>
    <t>MD04169</t>
  </si>
  <si>
    <t>Routine check completed; voltage spike observed during diagnostics. quick fix log file cleared</t>
  </si>
  <si>
    <t>MD02939</t>
  </si>
  <si>
    <t>MD01286</t>
  </si>
  <si>
    <t>data lag caused operational delay; inspection initiated. critical failure critical malfunction</t>
  </si>
  <si>
    <t>MD04155</t>
  </si>
  <si>
    <t>MD00436</t>
  </si>
  <si>
    <t>MD04907</t>
  </si>
  <si>
    <t>System performance degraded due to software crash; mitigation via component upgrade. critical failure critical failure</t>
  </si>
  <si>
    <t>MD02067</t>
  </si>
  <si>
    <t>overheating caused operational delay; component upgrade initiated. critical failure critical malfunction</t>
  </si>
  <si>
    <t>MD04610</t>
  </si>
  <si>
    <t>data lag caused operational delay; firmware update initiated. minor issue log file cleared</t>
  </si>
  <si>
    <t>MD05389</t>
  </si>
  <si>
    <t>Component firmware update after detecting abnormal sound; functionality restored. data loss sensor replacement</t>
  </si>
  <si>
    <t>MD04396</t>
  </si>
  <si>
    <t>Routine check completed; software crash observed during diagnostics. minor issue low priority fault</t>
  </si>
  <si>
    <t>MD04078</t>
  </si>
  <si>
    <t>sensor misalignment caused operational delay; inspection initiated. component issue driver update applied</t>
  </si>
  <si>
    <t>MD01377</t>
  </si>
  <si>
    <t>Component system reset after detecting overheating; functionality restored. sensor replaced high priority failure</t>
  </si>
  <si>
    <t>MD00239</t>
  </si>
  <si>
    <t>MD04385</t>
  </si>
  <si>
    <t>MD00778</t>
  </si>
  <si>
    <t>battery wear caused operational delay; replacement initiated. quick fix system check passed</t>
  </si>
  <si>
    <t>MD03948</t>
  </si>
  <si>
    <t>circuit failure caused operational delay; software patch initiated. critical failure critical failure</t>
  </si>
  <si>
    <t>MD00312</t>
  </si>
  <si>
    <t>MD02875</t>
  </si>
  <si>
    <t>System performance degraded due to voltage spike; mitigation via system reset. reboot failed hardware fault</t>
  </si>
  <si>
    <t>MD02836</t>
  </si>
  <si>
    <t>System performance degraded due to voltage spike; mitigation via firmware update. reboot failed critical failure</t>
  </si>
  <si>
    <t>MD04003</t>
  </si>
  <si>
    <t>Component system reset after detecting circuit failure; functionality restored. minor issue routine reset</t>
  </si>
  <si>
    <t>MD04359</t>
  </si>
  <si>
    <t>Routine check completed; abnormal sound observed during diagnostics. minor issue temporary glitch</t>
  </si>
  <si>
    <t>MD05084</t>
  </si>
  <si>
    <t>Routine check completed; battery wear observed during diagnostics. component issue performance warning</t>
  </si>
  <si>
    <t>MD02792</t>
  </si>
  <si>
    <t>System performance degraded due to voltage spike; mitigation via replacement. moderate delay non-critical warning</t>
  </si>
  <si>
    <t>MD00327</t>
  </si>
  <si>
    <t>MD03325</t>
  </si>
  <si>
    <t>Component firmware update after detecting abnormal sound; functionality restored. log cleaned routine reset</t>
  </si>
  <si>
    <t>MD04947</t>
  </si>
  <si>
    <t>System performance degraded due to sensor misalignment; mitigation via system reset. software reset temporary glitch</t>
  </si>
  <si>
    <t>MD01166</t>
  </si>
  <si>
    <t>MD05422</t>
  </si>
  <si>
    <t>System performance degraded due to overheating; mitigation via system reset. minor issue routine reset</t>
  </si>
  <si>
    <t>MD01508</t>
  </si>
  <si>
    <t>software crash caused operational delay; replacement initiated. minor issue routine reset</t>
  </si>
  <si>
    <t>MD00479</t>
  </si>
  <si>
    <t>Component software patch after detecting abnormal sound; functionality restored. component issue performance warning</t>
  </si>
  <si>
    <t>MD03463</t>
  </si>
  <si>
    <t>System performance degraded due to voltage spike; mitigation via system reset. software reset system check passed</t>
  </si>
  <si>
    <t>MD05397</t>
  </si>
  <si>
    <t>MD05273</t>
  </si>
  <si>
    <t>Routine check completed; overheating observed during diagnostics. software reset log file cleared</t>
  </si>
  <si>
    <t>MD04369</t>
  </si>
  <si>
    <t>overheating caused operational delay; inspection initiated. log cleaned temporary glitch</t>
  </si>
  <si>
    <t>MD05043</t>
  </si>
  <si>
    <t>Routine check completed; circuit failure observed during diagnostics. data loss sensor replacement</t>
  </si>
  <si>
    <t>MD03793</t>
  </si>
  <si>
    <t>Component system reset after detecting circuit failure; functionality restored. quick fix minor issue</t>
  </si>
  <si>
    <t>MD04204</t>
  </si>
  <si>
    <t>abnormal sound caused operational delay; recalibration initiated. critical failure critical malfunction</t>
  </si>
  <si>
    <t>MD02574</t>
  </si>
  <si>
    <t>sensor misalignment caused operational delay; replacement initiated. software reset stable condition</t>
  </si>
  <si>
    <t>MD05385</t>
  </si>
  <si>
    <t>Component system reset after detecting abnormal sound; functionality restored. driver update performance warning</t>
  </si>
  <si>
    <t>MD03719</t>
  </si>
  <si>
    <t>MD01894</t>
  </si>
  <si>
    <t>Component firmware update after detecting overheating; functionality restored. critical failure critical malfunction</t>
  </si>
  <si>
    <t>MD05405</t>
  </si>
  <si>
    <t>MD03607</t>
  </si>
  <si>
    <t>Component inspection after detecting circuit failure; functionality restored. component issue average severity report</t>
  </si>
  <si>
    <t>MD02359</t>
  </si>
  <si>
    <t>software crash caused operational delay; software patch initiated. minor issue system check passed</t>
  </si>
  <si>
    <t>MD02961</t>
  </si>
  <si>
    <t>Component inspection after detecting overheating; functionality restored. minor issue routine reset</t>
  </si>
  <si>
    <t>MD01956</t>
  </si>
  <si>
    <t>software crash caused operational delay; firmware update initiated. minor issue low priority fault</t>
  </si>
  <si>
    <t>MD01667</t>
  </si>
  <si>
    <t>Component recalibration after detecting data lag; functionality restored. sensor replaced hardware fault</t>
  </si>
  <si>
    <t>MD00015</t>
  </si>
  <si>
    <t>MD03766</t>
  </si>
  <si>
    <t>Component software patch after detecting overheating; functionality restored. reviewed logs average severity report</t>
  </si>
  <si>
    <t>MD02654</t>
  </si>
  <si>
    <t>Component software patch after detecting data lag; functionality restored. driver update device required inspection</t>
  </si>
  <si>
    <t>MD01162</t>
  </si>
  <si>
    <t>Routine check completed; abnormal sound observed during diagnostics. sensor replaced urgent inspection needed</t>
  </si>
  <si>
    <t>MD04658</t>
  </si>
  <si>
    <t>System performance degraded due to circuit failure; mitigation via inspection. driver update driver update applied</t>
  </si>
  <si>
    <t>MD02771</t>
  </si>
  <si>
    <t>Routine check completed; software crash observed during diagnostics. software reset quick fix</t>
  </si>
  <si>
    <t>MD05218</t>
  </si>
  <si>
    <t>Component inspection after detecting overheating; functionality restored. minor issue quick fix</t>
  </si>
  <si>
    <t>MD03488</t>
  </si>
  <si>
    <t>Routine check completed; circuit failure observed during diagnostics. software reset quick fix</t>
  </si>
  <si>
    <t>MD03767</t>
  </si>
  <si>
    <t>System performance degraded due to circuit failure; mitigation via firmware update. reviewed logs non-critical warning</t>
  </si>
  <si>
    <t>MD03233</t>
  </si>
  <si>
    <t>Component replacement after detecting abnormal sound; functionality restored. critical failure critical malfunction</t>
  </si>
  <si>
    <t>MD00368</t>
  </si>
  <si>
    <t>MD03061</t>
  </si>
  <si>
    <t>MD03271</t>
  </si>
  <si>
    <t>System performance degraded due to voltage spike; mitigation via firmware update. moderate delay average severity report</t>
  </si>
  <si>
    <t>MD03585</t>
  </si>
  <si>
    <t>circuit failure caused operational delay; component upgrade initiated. sensor replaced urgent inspection needed</t>
  </si>
  <si>
    <t>MD02165</t>
  </si>
  <si>
    <t>sensor misalignment caused operational delay; firmware update initiated. log cleaned stable condition</t>
  </si>
  <si>
    <t>MD03868</t>
  </si>
  <si>
    <t>System performance degraded due to abnormal sound; mitigation via recalibration. critical failure critical failure</t>
  </si>
  <si>
    <t>MD02019</t>
  </si>
  <si>
    <t>System performance degraded due to sensor misalignment; mitigation via recalibration. data loss emergency shutdown</t>
  </si>
  <si>
    <t>MD04797</t>
  </si>
  <si>
    <t>MD01653</t>
  </si>
  <si>
    <t>Component recalibration after detecting data lag; functionality restored. reviewed logs moderate delay</t>
  </si>
  <si>
    <t>MD03405</t>
  </si>
  <si>
    <t>Component inspection after detecting circuit failure; functionality restored. quick fix low priority fault</t>
  </si>
  <si>
    <t>MD02729</t>
  </si>
  <si>
    <t>Component component upgrade after detecting sensor misalignment; functionality restored. reboot failed high priority failure</t>
  </si>
  <si>
    <t>MD05053</t>
  </si>
  <si>
    <t>Component system reset after detecting abnormal sound; functionality restored. software reset temporary glitch</t>
  </si>
  <si>
    <t>MD04412</t>
  </si>
  <si>
    <t>System performance degraded due to sensor misalignment; mitigation via inspection. data loss high priority failure</t>
  </si>
  <si>
    <t>MD04152</t>
  </si>
  <si>
    <t>MD04830</t>
  </si>
  <si>
    <t>overheating caused operational delay; component upgrade initiated. component issue performance warning</t>
  </si>
  <si>
    <t>MD04213</t>
  </si>
  <si>
    <t>MD01066</t>
  </si>
  <si>
    <t>Routine check completed; data lag observed during diagnostics. reviewed logs device required inspection</t>
  </si>
  <si>
    <t>MD03232</t>
  </si>
  <si>
    <t>System performance degraded due to software crash; mitigation via replacement. quick fix routine reset</t>
  </si>
  <si>
    <t>MD03624</t>
  </si>
  <si>
    <t>abnormal sound caused operational delay; software patch initiated. minor issue minor issue</t>
  </si>
  <si>
    <t>MD02614</t>
  </si>
  <si>
    <t>MD03446</t>
  </si>
  <si>
    <t>System performance degraded due to battery wear; mitigation via system reset. driver update component review</t>
  </si>
  <si>
    <t>MD05419</t>
  </si>
  <si>
    <t>software crash caused operational delay; component upgrade initiated. quick fix system check passed</t>
  </si>
  <si>
    <t>MD05277</t>
  </si>
  <si>
    <t>MD04176</t>
  </si>
  <si>
    <t>MD04322</t>
  </si>
  <si>
    <t>System performance degraded due to battery wear; mitigation via inspection. software reset quick fix</t>
  </si>
  <si>
    <t>MD02539</t>
  </si>
  <si>
    <t>MD03223</t>
  </si>
  <si>
    <t>Routine check completed; sensor misalignment observed during diagnostics. reviewed logs moderate delay</t>
  </si>
  <si>
    <t>MD03450</t>
  </si>
  <si>
    <t>MD02033</t>
  </si>
  <si>
    <t>Component software patch after detecting sensor misalignment; functionality restored. log cleaned quick fix</t>
  </si>
  <si>
    <t>MD05213</t>
  </si>
  <si>
    <t>software crash caused operational delay; replacement initiated. sensor replaced critical malfunction</t>
  </si>
  <si>
    <t>MD02088</t>
  </si>
  <si>
    <t>System performance degraded due to software crash; mitigation via software patch. software reset temporary glitch</t>
  </si>
  <si>
    <t>MD05431</t>
  </si>
  <si>
    <t>Routine check completed; voltage spike observed during diagnostics. software reset routine reset</t>
  </si>
  <si>
    <t>MD03784</t>
  </si>
  <si>
    <t>System performance degraded due to software crash; mitigation via software patch. data loss high priority failure</t>
  </si>
  <si>
    <t>MD04407</t>
  </si>
  <si>
    <t>Component recalibration after detecting circuit failure; functionality restored. quick fix low priority fault</t>
  </si>
  <si>
    <t>MD00676</t>
  </si>
  <si>
    <t>Component system reset after detecting sensor misalignment; functionality restored. software reset log file cleared</t>
  </si>
  <si>
    <t>MD03528</t>
  </si>
  <si>
    <t>System performance degraded due to battery wear; mitigation via recalibration. quick fix log file cleared</t>
  </si>
  <si>
    <t>MD03514</t>
  </si>
  <si>
    <t>Routine check completed; voltage spike observed during diagnostics. data loss sensor replacement</t>
  </si>
  <si>
    <t>MD04910</t>
  </si>
  <si>
    <t>Component software patch after detecting battery wear; functionality restored. reviewed logs driver update applied</t>
  </si>
  <si>
    <t>MD01819</t>
  </si>
  <si>
    <t>System performance degraded due to voltage spike; mitigation via inspection. sensor replaced critical failure</t>
  </si>
  <si>
    <t>MD04782</t>
  </si>
  <si>
    <t>MD02801</t>
  </si>
  <si>
    <t>MD01391</t>
  </si>
  <si>
    <t>Routine check completed; battery wear observed during diagnostics. reboot failed critical malfunction</t>
  </si>
  <si>
    <t>MD03127</t>
  </si>
  <si>
    <t>System performance degraded due to abnormal sound; mitigation via replacement. sensor replaced high priority failure</t>
  </si>
  <si>
    <t>MD04776</t>
  </si>
  <si>
    <t>MD04495</t>
  </si>
  <si>
    <t>Component inspection after detecting voltage spike; functionality restored. critical failure critical failure</t>
  </si>
  <si>
    <t>MD01544</t>
  </si>
  <si>
    <t>MD03468</t>
  </si>
  <si>
    <t>System performance degraded due to sensor misalignment; mitigation via recalibration. sensor replaced critical failure</t>
  </si>
  <si>
    <t>MD01131</t>
  </si>
  <si>
    <t>data lag caused operational delay; software patch initiated. minor issue stable condition</t>
  </si>
  <si>
    <t>MD02126</t>
  </si>
  <si>
    <t>Routine check completed; overheating observed during diagnostics. driver update component review</t>
  </si>
  <si>
    <t>MD04986</t>
  </si>
  <si>
    <t>Component system reset after detecting software crash; functionality restored. quick fix quick fix</t>
  </si>
  <si>
    <t>MD03253</t>
  </si>
  <si>
    <t>MD02213</t>
  </si>
  <si>
    <t>MD02730</t>
  </si>
  <si>
    <t>overheating caused operational delay; recalibration initiated. sensor replaced system crash</t>
  </si>
  <si>
    <t>MD01024</t>
  </si>
  <si>
    <t>System performance degraded due to overheating; mitigation via software patch. sensor replaced system crash</t>
  </si>
  <si>
    <t>MD04203</t>
  </si>
  <si>
    <t>Routine check completed; sensor misalignment observed during diagnostics. software reset stable condition</t>
  </si>
  <si>
    <t>MD00499</t>
  </si>
  <si>
    <t>Component firmware update after detecting abnormal sound; functionality restored. reboot failed sensor replacement</t>
  </si>
  <si>
    <t>MD05175</t>
  </si>
  <si>
    <t>Routine check completed; abnormal sound observed during diagnostics. log cleaned log file cleared</t>
  </si>
  <si>
    <t>MD04687</t>
  </si>
  <si>
    <t>Component recalibration after detecting abnormal sound; functionality restored. moderate delay driver update applied</t>
  </si>
  <si>
    <t>MD03089</t>
  </si>
  <si>
    <t>Component recalibration after detecting sensor misalignment; functionality restored. reviewed logs moderate delay</t>
  </si>
  <si>
    <t>MD02147</t>
  </si>
  <si>
    <t>software crash caused operational delay; firmware update initiated. data loss critical malfunction</t>
  </si>
  <si>
    <t>MD03050</t>
  </si>
  <si>
    <t>overheating caused operational delay; firmware update initiated. reboot failed urgent inspection needed</t>
  </si>
  <si>
    <t>MD00647</t>
  </si>
  <si>
    <t>MD01762</t>
  </si>
  <si>
    <t>circuit failure caused operational delay; inspection initiated. sensor replaced system crash</t>
  </si>
  <si>
    <t>MD00670</t>
  </si>
  <si>
    <t>Component component upgrade after detecting software crash; functionality restored. reboot failed high priority failure</t>
  </si>
  <si>
    <t>MD00498</t>
  </si>
  <si>
    <t>Component replacement after detecting overheating; functionality restored. critical failure critical malfunction</t>
  </si>
  <si>
    <t>MD02061</t>
  </si>
  <si>
    <t>overheating caused operational delay; replacement initiated. reviewed logs driver update applied</t>
  </si>
  <si>
    <t>MD00366</t>
  </si>
  <si>
    <t>MD04051</t>
  </si>
  <si>
    <t>Component recalibration after detecting data lag; functionality restored. quick fix system check passed</t>
  </si>
  <si>
    <t>MD03111</t>
  </si>
  <si>
    <t>Routine check completed; voltage spike observed during diagnostics. data loss critical malfunction</t>
  </si>
  <si>
    <t>MD04499</t>
  </si>
  <si>
    <t>MD00537</t>
  </si>
  <si>
    <t>software crash caused operational delay; software patch initiated. data loss critical malfunction</t>
  </si>
  <si>
    <t>MD04386</t>
  </si>
  <si>
    <t>MD05244</t>
  </si>
  <si>
    <t>circuit failure caused operational delay; replacement initiated. reviewed logs non-critical warning</t>
  </si>
  <si>
    <t>MD01708</t>
  </si>
  <si>
    <t>MD02652</t>
  </si>
  <si>
    <t>Component inspection after detecting overheating; functionality restored. software reset system check passed</t>
  </si>
  <si>
    <t>MD04562</t>
  </si>
  <si>
    <t>Routine check completed; battery wear observed during diagnostics. moderate delay average severity report</t>
  </si>
  <si>
    <t>MD01904</t>
  </si>
  <si>
    <t>MD04971</t>
  </si>
  <si>
    <t>MD05191</t>
  </si>
  <si>
    <t>overheating caused operational delay; system reset initiated. data loss hardware fault</t>
  </si>
  <si>
    <t>MD05284</t>
  </si>
  <si>
    <t>MD01405</t>
  </si>
  <si>
    <t>MD05463</t>
  </si>
  <si>
    <t>Component recalibration after detecting voltage spike; functionality restored. critical failure critical malfunction</t>
  </si>
  <si>
    <t>MD03088</t>
  </si>
  <si>
    <t>Component recalibration after detecting data lag; functionality restored. driver update component review</t>
  </si>
  <si>
    <t>MD00553</t>
  </si>
  <si>
    <t>MD03915</t>
  </si>
  <si>
    <t>MD04434</t>
  </si>
  <si>
    <t>battery wear caused operational delay; firmware update initiated. minor issue stable condition</t>
  </si>
  <si>
    <t>MD04374</t>
  </si>
  <si>
    <t>battery wear caused operational delay; inspection initiated. moderate delay performance warning</t>
  </si>
  <si>
    <t>MD03580</t>
  </si>
  <si>
    <t>System performance degraded due to abnormal sound; mitigation via recalibration. critical failure sensor replacement</t>
  </si>
  <si>
    <t>MD04023</t>
  </si>
  <si>
    <t>System performance degraded due to abnormal sound; mitigation via replacement. minor issue stable condition</t>
  </si>
  <si>
    <t>MD02208</t>
  </si>
  <si>
    <t>System performance degraded due to software crash; mitigation via firmware update. sensor replaced system crash</t>
  </si>
  <si>
    <t>MD00577</t>
  </si>
  <si>
    <t>Component component upgrade after detecting voltage spike; functionality restored. log cleaned low priority fault</t>
  </si>
  <si>
    <t>MD01448</t>
  </si>
  <si>
    <t>sensor misalignment caused operational delay; replacement initiated. quick fix routine reset</t>
  </si>
  <si>
    <t>MD03823</t>
  </si>
  <si>
    <t>MD02736</t>
  </si>
  <si>
    <t>Routine check completed; overheating observed during diagnostics. log cleaned log file cleared</t>
  </si>
  <si>
    <t>MD00147</t>
  </si>
  <si>
    <t>MD05472</t>
  </si>
  <si>
    <t>MD03052</t>
  </si>
  <si>
    <t>System performance degraded due to sensor misalignment; mitigation via component upgrade. reviewed logs non-critical warning</t>
  </si>
  <si>
    <t>MD00160</t>
  </si>
  <si>
    <t>abnormal sound caused operational delay; recalibration initiated. reboot failed high priority failure</t>
  </si>
  <si>
    <t>MD01313</t>
  </si>
  <si>
    <t>MD02188</t>
  </si>
  <si>
    <t>Routine check completed; sensor misalignment observed during diagnostics. minor issue minor issue</t>
  </si>
  <si>
    <t>MD01227</t>
  </si>
  <si>
    <t>data lag caused operational delay; recalibration initiated. driver update device required inspection</t>
  </si>
  <si>
    <t>MD04493</t>
  </si>
  <si>
    <t>System performance degraded due to overheating; mitigation via component upgrade. quick fix low priority fault</t>
  </si>
  <si>
    <t>MD00666</t>
  </si>
  <si>
    <t>System performance degraded due to sensor misalignment; mitigation via firmware update. reboot failed hardware fault</t>
  </si>
  <si>
    <t>MD04509</t>
  </si>
  <si>
    <t>Routine check completed; sensor misalignment observed during diagnostics. sensor replaced critical malfunction</t>
  </si>
  <si>
    <t>MD04933</t>
  </si>
  <si>
    <t>Component component upgrade after detecting battery wear; functionality restored. quick fix minor issue</t>
  </si>
  <si>
    <t>MD02454</t>
  </si>
  <si>
    <t>System performance degraded due to battery wear; mitigation via software patch. sensor replaced high priority failure</t>
  </si>
  <si>
    <t>MD01854</t>
  </si>
  <si>
    <t>Routine check completed; battery wear observed during diagnostics. data loss critical malfunction</t>
  </si>
  <si>
    <t>MD03913</t>
  </si>
  <si>
    <t>System performance degraded due to battery wear; mitigation via firmware update. quick fix minor issue</t>
  </si>
  <si>
    <t>MD04940</t>
  </si>
  <si>
    <t>Component replacement after detecting overheating; functionality restored. critical failure emergency shutdown</t>
  </si>
  <si>
    <t>MD00462</t>
  </si>
  <si>
    <t>circuit failure caused operational delay; replacement initiated. component issue performance warning</t>
  </si>
  <si>
    <t>MD00412</t>
  </si>
  <si>
    <t>Component component upgrade after detecting software crash; functionality restored. reviewed logs device required inspection</t>
  </si>
  <si>
    <t>MD04892</t>
  </si>
  <si>
    <t>circuit failure caused operational delay; software patch initiated. minor issue low priority fault</t>
  </si>
  <si>
    <t>MD00762</t>
  </si>
  <si>
    <t>MD01068</t>
  </si>
  <si>
    <t>Component recalibration after detecting overheating; functionality restored. sensor replaced urgent inspection needed</t>
  </si>
  <si>
    <t>MD02891</t>
  </si>
  <si>
    <t>Component inspection after detecting abnormal sound; functionality restored. component issue performance warning</t>
  </si>
  <si>
    <t>MD00623</t>
  </si>
  <si>
    <t>overheating caused operational delay; component upgrade initiated. quick fix stable condition</t>
  </si>
  <si>
    <t>MD04164</t>
  </si>
  <si>
    <t>MD01922</t>
  </si>
  <si>
    <t>Component replacement after detecting overheating; functionality restored. moderate delay average severity report</t>
  </si>
  <si>
    <t>MD00756</t>
  </si>
  <si>
    <t>Component system reset after detecting data lag; functionality restored. critical failure critical failure</t>
  </si>
  <si>
    <t>MD02966</t>
  </si>
  <si>
    <t>Component recalibration after detecting voltage spike; functionality restored. sensor replaced system crash</t>
  </si>
  <si>
    <t>MD01936</t>
  </si>
  <si>
    <t>Routine check completed; circuit failure observed during diagnostics. component issue component review</t>
  </si>
  <si>
    <t>MD04444</t>
  </si>
  <si>
    <t>System performance degraded due to abnormal sound; mitigation via inspection. driver update device required inspection</t>
  </si>
  <si>
    <t>MD04999</t>
  </si>
  <si>
    <t>Component inspection after detecting circuit failure; functionality restored. critical failure critical malfunction</t>
  </si>
  <si>
    <t>MD02522</t>
  </si>
  <si>
    <t>Component recalibration after detecting sensor misalignment; functionality restored. data loss high priority failure</t>
  </si>
  <si>
    <t>MD03602</t>
  </si>
  <si>
    <t>Component component upgrade after detecting abnormal sound; functionality restored. moderate delay non-critical warning</t>
  </si>
  <si>
    <t>MD02177</t>
  </si>
  <si>
    <t>Component inspection after detecting battery wear; functionality restored. sensor replaced system crash</t>
  </si>
  <si>
    <t>MD02847</t>
  </si>
  <si>
    <t>Component component upgrade after detecting overheating; functionality restored. data loss sensor replacement</t>
  </si>
  <si>
    <t>MD01994</t>
  </si>
  <si>
    <t>System performance degraded due to data lag; mitigation via inspection. driver update moderate delay</t>
  </si>
  <si>
    <t>MD03108</t>
  </si>
  <si>
    <t>MD03628</t>
  </si>
  <si>
    <t>Component component upgrade after detecting battery wear; functionality restored. quick fix temporary glitch</t>
  </si>
  <si>
    <t>MD03207</t>
  </si>
  <si>
    <t>data lag caused operational delay; component upgrade initiated. reviewed logs component review</t>
  </si>
  <si>
    <t>MD04956</t>
  </si>
  <si>
    <t>sensor misalignment caused operational delay; system reset initiated. component issue driver update applied</t>
  </si>
  <si>
    <t>MD03533</t>
  </si>
  <si>
    <t>MD03046</t>
  </si>
  <si>
    <t>voltage spike caused operational delay; inspection initiated. minor issue log file cleared</t>
  </si>
  <si>
    <t>MD03224</t>
  </si>
  <si>
    <t>MD01437</t>
  </si>
  <si>
    <t>Routine check completed; circuit failure observed during diagnostics. minor issue routine reset</t>
  </si>
  <si>
    <t>MD03011</t>
  </si>
  <si>
    <t>Routine check completed; circuit failure observed during diagnostics. log cleaned log file cleared</t>
  </si>
  <si>
    <t>MD03866</t>
  </si>
  <si>
    <t>Component system reset after detecting data lag; functionality restored. component issue non-critical warning</t>
  </si>
  <si>
    <t>MD01199</t>
  </si>
  <si>
    <t>MD02149</t>
  </si>
  <si>
    <t>Routine check completed; battery wear observed during diagnostics. software reset stable condition</t>
  </si>
  <si>
    <t>MD03390</t>
  </si>
  <si>
    <t>MD02321</t>
  </si>
  <si>
    <t>Component firmware update after detecting voltage spike; functionality restored. sensor replaced urgent inspection needed</t>
  </si>
  <si>
    <t>MD02763</t>
  </si>
  <si>
    <t>Component firmware update after detecting software crash; functionality restored. software reset quick fix</t>
  </si>
  <si>
    <t>MD05263</t>
  </si>
  <si>
    <t>System performance degraded due to data lag; mitigation via replacement. reviewed logs average severity report</t>
  </si>
  <si>
    <t>MD04345</t>
  </si>
  <si>
    <t>battery wear caused operational delay; system reset initiated. reboot failed hardware fault</t>
  </si>
  <si>
    <t>MD03778</t>
  </si>
  <si>
    <t>Component inspection after detecting circuit failure; functionality restored. component issue component review</t>
  </si>
  <si>
    <t>MD03986</t>
  </si>
  <si>
    <t>MD05432</t>
  </si>
  <si>
    <t>software crash caused operational delay; component upgrade initiated. moderate delay non-critical warning</t>
  </si>
  <si>
    <t>MD02982</t>
  </si>
  <si>
    <t>System performance degraded due to overheating; mitigation via firmware update. driver update component review</t>
  </si>
  <si>
    <t>MD00831</t>
  </si>
  <si>
    <t>Routine check completed; data lag observed during diagnostics. minor issue stable condition</t>
  </si>
  <si>
    <t>MD03958</t>
  </si>
  <si>
    <t>System performance degraded due to circuit failure; mitigation via component upgrade. component issue average severity report</t>
  </si>
  <si>
    <t>MD00029</t>
  </si>
  <si>
    <t>MD00395</t>
  </si>
  <si>
    <t>MD03003</t>
  </si>
  <si>
    <t>MD02738</t>
  </si>
  <si>
    <t>Routine check completed; circuit failure observed during diagnostics. component issue driver update applied</t>
  </si>
  <si>
    <t>MD01962</t>
  </si>
  <si>
    <t>Component recalibration after detecting data lag; functionality restored. driver update device required inspection</t>
  </si>
  <si>
    <t>MD03900</t>
  </si>
  <si>
    <t>Routine check completed; software crash observed during diagnostics. minor issue quick fix</t>
  </si>
  <si>
    <t>MD01085</t>
  </si>
  <si>
    <t>MD00126</t>
  </si>
  <si>
    <t>Component inspection after detecting software crash; functionality restored. sensor replaced high priority failure</t>
  </si>
  <si>
    <t>MD04034</t>
  </si>
  <si>
    <t>MD03289</t>
  </si>
  <si>
    <t>System performance degraded due to abnormal sound; mitigation via firmware update. data loss critical malfunction</t>
  </si>
  <si>
    <t>MD02373</t>
  </si>
  <si>
    <t>abnormal sound caused operational delay; replacement initiated. driver update moderate delay</t>
  </si>
  <si>
    <t>MD00966</t>
  </si>
  <si>
    <t>overheating caused operational delay; replacement initiated. critical failure critical malfunction</t>
  </si>
  <si>
    <t>MD02400</t>
  </si>
  <si>
    <t>overheating caused operational delay; firmware update initiated. moderate delay performance warning</t>
  </si>
  <si>
    <t>MD00638</t>
  </si>
  <si>
    <t>abnormal sound caused operational delay; recalibration initiated. sensor replaced high priority failure</t>
  </si>
  <si>
    <t>MD02037</t>
  </si>
  <si>
    <t>System performance degraded due to overheating; mitigation via replacement. log cleaned low priority fault</t>
  </si>
  <si>
    <t>MD03275</t>
  </si>
  <si>
    <t>Component system reset after detecting battery wear; functionality restored. component issue non-critical warning</t>
  </si>
  <si>
    <t>MD02043</t>
  </si>
  <si>
    <t>Routine check completed; software crash observed during diagnostics. reviewed logs moderate delay</t>
  </si>
  <si>
    <t>MD04563</t>
  </si>
  <si>
    <t>System performance degraded due to circuit failure; mitigation via replacement. data loss sensor replacement</t>
  </si>
  <si>
    <t>MD05374</t>
  </si>
  <si>
    <t>Component recalibration after detecting circuit failure; functionality restored. minor issue log file cleared</t>
  </si>
  <si>
    <t>MD02091</t>
  </si>
  <si>
    <t>MD05221</t>
  </si>
  <si>
    <t>System performance degraded due to software crash; mitigation via system reset. data loss emergency shutdown</t>
  </si>
  <si>
    <t>MD00829</t>
  </si>
  <si>
    <t>MD00514</t>
  </si>
  <si>
    <t>System performance degraded due to sensor misalignment; mitigation via recalibration. data loss hardware fault</t>
  </si>
  <si>
    <t>MD00145</t>
  </si>
  <si>
    <t>Routine check completed; voltage spike observed during diagnostics. driver update average severity report</t>
  </si>
  <si>
    <t>MD05041</t>
  </si>
  <si>
    <t>MD03590</t>
  </si>
  <si>
    <t>MD00460</t>
  </si>
  <si>
    <t>battery wear caused operational delay; replacement initiated. data loss critical failure</t>
  </si>
  <si>
    <t>MD05187</t>
  </si>
  <si>
    <t>Component firmware update after detecting voltage spike; functionality restored. software reset quick fix</t>
  </si>
  <si>
    <t>MD04457</t>
  </si>
  <si>
    <t>MD03376</t>
  </si>
  <si>
    <t>Component firmware update after detecting data lag; functionality restored. minor issue system check passed</t>
  </si>
  <si>
    <t>MD04915</t>
  </si>
  <si>
    <t>data lag caused operational delay; replacement initiated. critical failure system crash</t>
  </si>
  <si>
    <t>MD04506</t>
  </si>
  <si>
    <t>MD05118</t>
  </si>
  <si>
    <t>sensor misalignment caused operational delay; replacement initiated. log cleaned stable condition</t>
  </si>
  <si>
    <t>MD02399</t>
  </si>
  <si>
    <t>Component component upgrade after detecting voltage spike; functionality restored. quick fix stable condition</t>
  </si>
  <si>
    <t>MD01505</t>
  </si>
  <si>
    <t>software crash caused operational delay; system reset initiated. data loss system crash</t>
  </si>
  <si>
    <t>MD04544</t>
  </si>
  <si>
    <t>battery wear caused operational delay; component upgrade initiated. moderate delay average severity report</t>
  </si>
  <si>
    <t>MD03114</t>
  </si>
  <si>
    <t>Routine check completed; circuit failure observed during diagnostics. data loss critical failure</t>
  </si>
  <si>
    <t>MD03478</t>
  </si>
  <si>
    <t>System performance degraded due to abnormal sound; mitigation via firmware update. sensor replaced system crash</t>
  </si>
  <si>
    <t>MD04759</t>
  </si>
  <si>
    <t>abnormal sound caused operational delay; recalibration initiated. data loss system crash</t>
  </si>
  <si>
    <t>MD04921</t>
  </si>
  <si>
    <t>Component recalibration after detecting software crash; functionality restored. minor issue minor issue</t>
  </si>
  <si>
    <t>MD04327</t>
  </si>
  <si>
    <t>sensor misalignment caused operational delay; replacement initiated. driver update driver update applied</t>
  </si>
  <si>
    <t>MD03827</t>
  </si>
  <si>
    <t>Component firmware update after detecting data lag; functionality restored. minor issue low priority fault</t>
  </si>
  <si>
    <t>MD00862</t>
  </si>
  <si>
    <t>MD01563</t>
  </si>
  <si>
    <t>Component inspection after detecting overheating; functionality restored. data loss high priority failure</t>
  </si>
  <si>
    <t>MD05138</t>
  </si>
  <si>
    <t>Routine check completed; battery wear observed during diagnostics. reboot failed urgent inspection needed</t>
  </si>
  <si>
    <t>MD03280</t>
  </si>
  <si>
    <t>System performance degraded due to overheating; mitigation via replacement. critical failure critical malfunction</t>
  </si>
  <si>
    <t>MD05211</t>
  </si>
  <si>
    <t>MD01006</t>
  </si>
  <si>
    <t>abnormal sound caused operational delay; system reset initiated. component issue moderate delay</t>
  </si>
  <si>
    <t>MD03172</t>
  </si>
  <si>
    <t>Component inspection after detecting software crash; functionality restored. quick fix log file cleared</t>
  </si>
  <si>
    <t>MD02072</t>
  </si>
  <si>
    <t>System performance degraded due to sensor misalignment; mitigation via software patch. critical failure emergency shutdown</t>
  </si>
  <si>
    <t>MD01489</t>
  </si>
  <si>
    <t>Component recalibration after detecting data lag; functionality restored. reboot failed system crash</t>
  </si>
  <si>
    <t>MD04217</t>
  </si>
  <si>
    <t>Routine check completed; battery wear observed during diagnostics. component issue average severity report</t>
  </si>
  <si>
    <t>MD04788</t>
  </si>
  <si>
    <t>MD01820</t>
  </si>
  <si>
    <t>MD00630</t>
  </si>
  <si>
    <t>overheating caused operational delay; recalibration initiated. reboot failed urgent inspection needed</t>
  </si>
  <si>
    <t>MD04767</t>
  </si>
  <si>
    <t>Component inspection after detecting battery wear; functionality restored. component issue non-critical warning</t>
  </si>
  <si>
    <t>MD02465</t>
  </si>
  <si>
    <t>battery wear caused operational delay; system reset initiated. data loss critical failure</t>
  </si>
  <si>
    <t>MD03079</t>
  </si>
  <si>
    <t>Component firmware update after detecting overheating; functionality restored. data loss high priority failure</t>
  </si>
  <si>
    <t>MD04415</t>
  </si>
  <si>
    <t>Component replacement after detecting abnormal sound; functionality restored. sensor replaced emergency shutdown</t>
  </si>
  <si>
    <t>MD00300</t>
  </si>
  <si>
    <t>Routine check completed; software crash observed during diagnostics. reviewed logs component review</t>
  </si>
  <si>
    <t>MD03682</t>
  </si>
  <si>
    <t>Routine check completed; data lag observed during diagnostics. reboot failed critical failure</t>
  </si>
  <si>
    <t>MD03758</t>
  </si>
  <si>
    <t>MD03687</t>
  </si>
  <si>
    <t>System performance degraded due to sensor misalignment; mitigation via component upgrade. quick fix system check passed</t>
  </si>
  <si>
    <t>MD01474</t>
  </si>
  <si>
    <t>MD00321</t>
  </si>
  <si>
    <t>voltage spike caused operational delay; recalibration initiated. data loss critical malfunction</t>
  </si>
  <si>
    <t>MD00052</t>
  </si>
  <si>
    <t>sensor misalignment caused operational delay; component upgrade initiated. moderate delay performance warning</t>
  </si>
  <si>
    <t>MD04633</t>
  </si>
  <si>
    <t>circuit failure caused operational delay; replacement initiated. data loss emergency shutdown</t>
  </si>
  <si>
    <t>MD04974</t>
  </si>
  <si>
    <t>voltage spike caused operational delay; component upgrade initiated. moderate delay moderate delay</t>
  </si>
  <si>
    <t>MD03982</t>
  </si>
  <si>
    <t>Component firmware update after detecting abnormal sound; functionality restored. reviewed logs moderate delay</t>
  </si>
  <si>
    <t>MD02393</t>
  </si>
  <si>
    <t>data lag caused operational delay; component upgrade initiated. reviewed logs device required inspection</t>
  </si>
  <si>
    <t>MD05329</t>
  </si>
  <si>
    <t>MD02752</t>
  </si>
  <si>
    <t>overheating caused operational delay; inspection initiated. critical failure critical malfunction</t>
  </si>
  <si>
    <t>MD02301</t>
  </si>
  <si>
    <t>Component inspection after detecting overheating; functionality restored. reviewed logs non-critical warning</t>
  </si>
  <si>
    <t>MD01651</t>
  </si>
  <si>
    <t>MD04209</t>
  </si>
  <si>
    <t>Component system reset after detecting overheating; functionality restored. quick fix routine reset</t>
  </si>
  <si>
    <t>MD04760</t>
  </si>
  <si>
    <t>Routine check completed; data lag observed during diagnostics. moderate delay moderate delay</t>
  </si>
  <si>
    <t>MD02968</t>
  </si>
  <si>
    <t>MD05276</t>
  </si>
  <si>
    <t>Component inspection after detecting software crash; functionality restored. sensor replaced sensor replacement</t>
  </si>
  <si>
    <t>MD03206</t>
  </si>
  <si>
    <t>Routine check completed; data lag observed during diagnostics. log cleaned stable condition</t>
  </si>
  <si>
    <t>MD04305</t>
  </si>
  <si>
    <t>Component recalibration after detecting data lag; functionality restored. component issue device required inspection</t>
  </si>
  <si>
    <t>MD04356</t>
  </si>
  <si>
    <t>Routine check completed; overheating observed during diagnostics. reviewed logs performance warning</t>
  </si>
  <si>
    <t>MD03642</t>
  </si>
  <si>
    <t>Routine check completed; sensor misalignment observed during diagnostics. component issue performance warning</t>
  </si>
  <si>
    <t>MD04996</t>
  </si>
  <si>
    <t>MD05169</t>
  </si>
  <si>
    <t>MD01706</t>
  </si>
  <si>
    <t>Component system reset after detecting battery wear; functionality restored. reviewed logs average severity report</t>
  </si>
  <si>
    <t>MD02348</t>
  </si>
  <si>
    <t>System performance degraded due to circuit failure; mitigation via component upgrade. sensor replaced system crash</t>
  </si>
  <si>
    <t>MD05282</t>
  </si>
  <si>
    <t>software crash caused operational delay; system reset initiated. minor issue low priority fault</t>
  </si>
  <si>
    <t>MD01930</t>
  </si>
  <si>
    <t>MD03587</t>
  </si>
  <si>
    <t>abnormal sound caused operational delay; recalibration initiated. log cleaned quick fix</t>
  </si>
  <si>
    <t>MD03874</t>
  </si>
  <si>
    <t>Component recalibration after detecting sensor misalignment; functionality restored. quick fix routine reset</t>
  </si>
  <si>
    <t>MD01621</t>
  </si>
  <si>
    <t>Component software patch after detecting circuit failure; functionality restored. software reset minor issue</t>
  </si>
  <si>
    <t>MD03183</t>
  </si>
  <si>
    <t>voltage spike caused operational delay; inspection initiated. log cleaned log file cleared</t>
  </si>
  <si>
    <t>MD03138</t>
  </si>
  <si>
    <t>Component firmware update after detecting voltage spike; functionality restored. data loss system crash</t>
  </si>
  <si>
    <t>MD03152</t>
  </si>
  <si>
    <t>MD04678</t>
  </si>
  <si>
    <t>MD02643</t>
  </si>
  <si>
    <t>MD02446</t>
  </si>
  <si>
    <t>System performance degraded due to data lag; mitigation via firmware update. component issue driver update applied</t>
  </si>
  <si>
    <t>MD02204</t>
  </si>
  <si>
    <t>System performance degraded due to abnormal sound; mitigation via firmware update. reboot failed emergency shutdown</t>
  </si>
  <si>
    <t>MD04962</t>
  </si>
  <si>
    <t>MD00283</t>
  </si>
  <si>
    <t>Component recalibration after detecting data lag; functionality restored. reviewed logs component review</t>
  </si>
  <si>
    <t>MD04731</t>
  </si>
  <si>
    <t>System performance degraded due to voltage spike; mitigation via recalibration. data loss emergency shutdown</t>
  </si>
  <si>
    <t>MD02878</t>
  </si>
  <si>
    <t>MD01368</t>
  </si>
  <si>
    <t>Component replacement after detecting sensor misalignment; functionality restored. software reset stable condition</t>
  </si>
  <si>
    <t>MD03699</t>
  </si>
  <si>
    <t>battery wear caused operational delay; inspection initiated. log cleaned log file cleared</t>
  </si>
  <si>
    <t>MD00256</t>
  </si>
  <si>
    <t>abnormal sound caused operational delay; recalibration initiated. moderate delay device required inspection</t>
  </si>
  <si>
    <t>MD04556</t>
  </si>
  <si>
    <t>System performance degraded due to sensor misalignment; mitigation via recalibration. driver update average severity report</t>
  </si>
  <si>
    <t>MD01919</t>
  </si>
  <si>
    <t>MD04875</t>
  </si>
  <si>
    <t>System performance degraded due to abnormal sound; mitigation via software patch. reviewed logs performance warning</t>
  </si>
  <si>
    <t>MD03820</t>
  </si>
  <si>
    <t>data lag caused operational delay; inspection initiated. driver update moderate delay</t>
  </si>
  <si>
    <t>MD04816</t>
  </si>
  <si>
    <t>MD01196</t>
  </si>
  <si>
    <t>Component replacement after detecting battery wear; functionality restored. data loss critical failure</t>
  </si>
  <si>
    <t>MD01948</t>
  </si>
  <si>
    <t>System performance degraded due to circuit failure; mitigation via firmware update. quick fix stable condition</t>
  </si>
  <si>
    <t>MD01704</t>
  </si>
  <si>
    <t>overheating caused operational delay; system reset initiated. quick fix low priority fault</t>
  </si>
  <si>
    <t>MD04308</t>
  </si>
  <si>
    <t>MD04482</t>
  </si>
  <si>
    <t>Component inspection after detecting abnormal sound; functionality restored. quick fix stable condition</t>
  </si>
  <si>
    <t>MD00684</t>
  </si>
  <si>
    <t>MD00719</t>
  </si>
  <si>
    <t>abnormal sound caused operational delay; recalibration initiated. moderate delay performance warning</t>
  </si>
  <si>
    <t>MD05068</t>
  </si>
  <si>
    <t>MD05253</t>
  </si>
  <si>
    <t>sensor misalignment caused operational delay; firmware update initiated. log cleaned minor issue</t>
  </si>
  <si>
    <t>MD01775</t>
  </si>
  <si>
    <t>System performance degraded due to circuit failure; mitigation via recalibration. quick fix system check passed</t>
  </si>
  <si>
    <t>MD04694</t>
  </si>
  <si>
    <t>MD04773</t>
  </si>
  <si>
    <t>Component recalibration after detecting circuit failure; functionality restored. reviewed logs non-critical warning</t>
  </si>
  <si>
    <t>MD04186</t>
  </si>
  <si>
    <t>MD03048</t>
  </si>
  <si>
    <t>System performance degraded due to overheating; mitigation via firmware update. quick fix routine reset</t>
  </si>
  <si>
    <t>MD02158</t>
  </si>
  <si>
    <t>System performance degraded due to overheating; mitigation via recalibration. reviewed logs device required inspection</t>
  </si>
  <si>
    <t>MD00497</t>
  </si>
  <si>
    <t>Component inspection after detecting circuit failure; functionality restored. quick fix stable condition</t>
  </si>
  <si>
    <t>MD03608</t>
  </si>
  <si>
    <t>Component inspection after detecting abnormal sound; functionality restored. critical failure critical failure</t>
  </si>
  <si>
    <t>MD03039</t>
  </si>
  <si>
    <t>overheating caused operational delay; inspection initiated. critical failure urgent inspection needed</t>
  </si>
  <si>
    <t>MD00297</t>
  </si>
  <si>
    <t>System performance degraded due to sensor misalignment; mitigation via firmware update. quick fix routine reset</t>
  </si>
  <si>
    <t>MD05067</t>
  </si>
  <si>
    <t>MD03867</t>
  </si>
  <si>
    <t>battery wear caused operational delay; recalibration initiated. reboot failed high priority failure</t>
  </si>
  <si>
    <t>MD00208</t>
  </si>
  <si>
    <t>System performance degraded due to software crash; mitigation via component upgrade. data loss hardware fault</t>
  </si>
  <si>
    <t>MD01223</t>
  </si>
  <si>
    <t>System performance degraded due to software crash; mitigation via replacement. data loss critical malfunction</t>
  </si>
  <si>
    <t>MD05455</t>
  </si>
  <si>
    <t>overheating caused operational delay; recalibration initiated. component issue moderate delay</t>
  </si>
  <si>
    <t>MD03400</t>
  </si>
  <si>
    <t>Component software patch after detecting circuit failure; functionality restored. moderate delay average severity report</t>
  </si>
  <si>
    <t>MD03213</t>
  </si>
  <si>
    <t>System performance degraded due to voltage spike; mitigation via recalibration. driver update moderate delay</t>
  </si>
  <si>
    <t>MD00481</t>
  </si>
  <si>
    <t>MD02267</t>
  </si>
  <si>
    <t>System performance degraded due to circuit failure; mitigation via inspection. sensor replaced system crash</t>
  </si>
  <si>
    <t>MD02908</t>
  </si>
  <si>
    <t>software crash caused operational delay; recalibration initiated. reviewed logs performance warning</t>
  </si>
  <si>
    <t>MD02922</t>
  </si>
  <si>
    <t>MD00713</t>
  </si>
  <si>
    <t>Routine check completed; voltage spike observed during diagnostics. sensor replaced sensor replacement</t>
  </si>
  <si>
    <t>MD05286</t>
  </si>
  <si>
    <t>Component software patch after detecting battery wear; functionality restored. data loss sensor replacement</t>
  </si>
  <si>
    <t>MD00627</t>
  </si>
  <si>
    <t>abnormal sound caused operational delay; component upgrade initiated. component issue non-critical warning</t>
  </si>
  <si>
    <t>MD01590</t>
  </si>
  <si>
    <t>MD00318</t>
  </si>
  <si>
    <t>MD05198</t>
  </si>
  <si>
    <t>Component inspection after detecting voltage spike; functionality restored. component issue component review</t>
  </si>
  <si>
    <t>MD01635</t>
  </si>
  <si>
    <t>MD01425</t>
  </si>
  <si>
    <t>System performance degraded due to data lag; mitigation via system reset. minor issue minor issue</t>
  </si>
  <si>
    <t>MD02313</t>
  </si>
  <si>
    <t>MD00086</t>
  </si>
  <si>
    <t>System performance degraded due to data lag; mitigation via replacement. reviewed logs component review</t>
  </si>
  <si>
    <t>MD02194</t>
  </si>
  <si>
    <t>Routine check completed; abnormal sound observed during diagnostics. data loss system crash</t>
  </si>
  <si>
    <t>MD01730</t>
  </si>
  <si>
    <t>System performance degraded due to battery wear; mitigation via firmware update. driver update average severity report</t>
  </si>
  <si>
    <t>MD03841</t>
  </si>
  <si>
    <t>sensor misalignment caused operational delay; recalibration initiated. driver update driver update applied</t>
  </si>
  <si>
    <t>MD00982</t>
  </si>
  <si>
    <t>System performance degraded due to data lag; mitigation via component upgrade. critical failure emergency shutdown</t>
  </si>
  <si>
    <t>MD01620</t>
  </si>
  <si>
    <t>Component component upgrade after detecting overheating; functionality restored. minor issue minor issue</t>
  </si>
  <si>
    <t>MD00842</t>
  </si>
  <si>
    <t>Component replacement after detecting voltage spike; functionality restored. reboot failed urgent inspection needed</t>
  </si>
  <si>
    <t>MD01991</t>
  </si>
  <si>
    <t>MD00378</t>
  </si>
  <si>
    <t>voltage spike caused operational delay; replacement initiated. quick fix log file cleared</t>
  </si>
  <si>
    <t>MD04433</t>
  </si>
  <si>
    <t>Component inspection after detecting circuit failure; functionality restored. moderate delay device required inspection</t>
  </si>
  <si>
    <t>MD01125</t>
  </si>
  <si>
    <t>Routine check completed; abnormal sound observed during diagnostics. sensor replaced hardware fault</t>
  </si>
  <si>
    <t>MD02002</t>
  </si>
  <si>
    <t>MD02807</t>
  </si>
  <si>
    <t>MD03501</t>
  </si>
  <si>
    <t>Component firmware update after detecting data lag; functionality restored. software reset quick fix</t>
  </si>
  <si>
    <t>MD03496</t>
  </si>
  <si>
    <t>sensor misalignment caused operational delay; firmware update initiated. minor issue temporary glitch</t>
  </si>
  <si>
    <t>MD01696</t>
  </si>
  <si>
    <t>data lag caused operational delay; replacement initiated. critical failure urgent inspection needed</t>
  </si>
  <si>
    <t>MD04703</t>
  </si>
  <si>
    <t>System performance degraded due to voltage spike; mitigation via software patch. component issue performance warning</t>
  </si>
  <si>
    <t>MD00467</t>
  </si>
  <si>
    <t>System performance degraded due to voltage spike; mitigation via firmware update. component issue device required inspection</t>
  </si>
  <si>
    <t>MD02413</t>
  </si>
  <si>
    <t>Component replacement after detecting overheating; functionality restored. minor issue system check passed</t>
  </si>
  <si>
    <t>MD00101</t>
  </si>
  <si>
    <t>System performance degraded due to overheating; mitigation via software patch. sensor replaced critical malfunction</t>
  </si>
  <si>
    <t>MD01993</t>
  </si>
  <si>
    <t>Component software patch after detecting software crash; functionality restored. quick fix minor issue</t>
  </si>
  <si>
    <t>MD04860</t>
  </si>
  <si>
    <t>Component firmware update after detecting overheating; functionality restored. driver update performance warning</t>
  </si>
  <si>
    <t>MD01452</t>
  </si>
  <si>
    <t>System performance degraded due to voltage spike; mitigation via system reset. minor issue low priority fault</t>
  </si>
  <si>
    <t>MD01862</t>
  </si>
  <si>
    <t>Component component upgrade after detecting circuit failure; functionality restored. data loss system crash</t>
  </si>
  <si>
    <t>MD01329</t>
  </si>
  <si>
    <t>Component recalibration after detecting battery wear; functionality restored. reviewed logs device required inspection</t>
  </si>
  <si>
    <t>MD03250</t>
  </si>
  <si>
    <t>MD05466</t>
  </si>
  <si>
    <t>System performance degraded due to sensor misalignment; mitigation via component upgrade. critical failure high priority failure</t>
  </si>
  <si>
    <t>MD02493</t>
  </si>
  <si>
    <t>circuit failure caused operational delay; component upgrade initiated. reviewed logs device required inspection</t>
  </si>
  <si>
    <t>MD05498</t>
  </si>
  <si>
    <t>Component software patch after detecting overheating; functionality restored. software reset routine reset</t>
  </si>
  <si>
    <t>MD04462</t>
  </si>
  <si>
    <t>Component system reset after detecting circuit failure; functionality restored. reviewed logs component review</t>
  </si>
  <si>
    <t>MD03660</t>
  </si>
  <si>
    <t>Routine check completed; voltage spike observed during diagnostics. sensor replaced critical malfunction</t>
  </si>
  <si>
    <t>MD01824</t>
  </si>
  <si>
    <t>Component system reset after detecting abnormal sound; functionality restored. critical failure emergency shutdown</t>
  </si>
  <si>
    <t>MD03312</t>
  </si>
  <si>
    <t>battery wear caused operational delay; recalibration initiated. data loss system crash</t>
  </si>
  <si>
    <t>MD02627</t>
  </si>
  <si>
    <t>Component firmware update after detecting abnormal sound; functionality restored. data loss urgent inspection needed</t>
  </si>
  <si>
    <t>MD04032</t>
  </si>
  <si>
    <t>Component component upgrade after detecting voltage spike; functionality restored. sensor replaced hardware fault</t>
  </si>
  <si>
    <t>MD01646</t>
  </si>
  <si>
    <t>MD03903</t>
  </si>
  <si>
    <t>Routine check completed; abnormal sound observed during diagnostics. reviewed logs non-critical warning</t>
  </si>
  <si>
    <t>MD04695</t>
  </si>
  <si>
    <t>System performance degraded due to abnormal sound; mitigation via replacement. critical failure hardware fault</t>
  </si>
  <si>
    <t>MD02606</t>
  </si>
  <si>
    <t>MD05115</t>
  </si>
  <si>
    <t>MD02671</t>
  </si>
  <si>
    <t>MD02334</t>
  </si>
  <si>
    <t>Component replacement after detecting abnormal sound; functionality restored. log cleaned routine reset</t>
  </si>
  <si>
    <t>MD04243</t>
  </si>
  <si>
    <t>Component recalibration after detecting overheating; functionality restored. software reset temporary glitch</t>
  </si>
  <si>
    <t>MD01074</t>
  </si>
  <si>
    <t>circuit failure caused operational delay; replacement initiated. log cleaned routine reset</t>
  </si>
  <si>
    <t>MD02665</t>
  </si>
  <si>
    <t>battery wear caused operational delay; inspection initiated. component issue driver update applied</t>
  </si>
  <si>
    <t>MD05179</t>
  </si>
  <si>
    <t>MD02152</t>
  </si>
  <si>
    <t>MD00857</t>
  </si>
  <si>
    <t>Component component upgrade after detecting circuit failure; functionality restored. log cleaned low priority fault</t>
  </si>
  <si>
    <t>MD03891</t>
  </si>
  <si>
    <t>Component inspection after detecting battery wear; functionality restored. moderate delay average severity report</t>
  </si>
  <si>
    <t>MD04241</t>
  </si>
  <si>
    <t>MD05399</t>
  </si>
  <si>
    <t>MD01466</t>
  </si>
  <si>
    <t>Component system reset after detecting sensor misalignment; functionality restored. software reset stable condition</t>
  </si>
  <si>
    <t>MD03612</t>
  </si>
  <si>
    <t>overheating caused operational delay; component upgrade initiated. log cleaned minor issue</t>
  </si>
  <si>
    <t>MD03219</t>
  </si>
  <si>
    <t>Routine check completed; overheating observed during diagnostics. minor issue stable condition</t>
  </si>
  <si>
    <t>MD05274</t>
  </si>
  <si>
    <t>Routine check completed; overheating observed during diagnostics. minor issue system check passed</t>
  </si>
  <si>
    <t>MD02323</t>
  </si>
  <si>
    <t>MD00111</t>
  </si>
  <si>
    <t>MD03440</t>
  </si>
  <si>
    <t>Routine check completed; data lag observed during diagnostics. critical failure emergency shutdown</t>
  </si>
  <si>
    <t>MD04221</t>
  </si>
  <si>
    <t>System performance degraded due to circuit failure; mitigation via replacement. log cleaned low priority fault</t>
  </si>
  <si>
    <t>MD04837</t>
  </si>
  <si>
    <t>Routine check completed; circuit failure observed during diagnostics. reboot failed high priority failure</t>
  </si>
  <si>
    <t>MD00832</t>
  </si>
  <si>
    <t>System performance degraded due to overheating; mitigation via recalibration. minor issue low priority fault</t>
  </si>
  <si>
    <t>MD01581</t>
  </si>
  <si>
    <t>System performance degraded due to software crash; mitigation via software patch. component issue component review</t>
  </si>
  <si>
    <t>MD05391</t>
  </si>
  <si>
    <t>Component recalibration after detecting data lag; functionality restored. software reset routine reset</t>
  </si>
  <si>
    <t>MD00709</t>
  </si>
  <si>
    <t>Component replacement after detecting battery wear; functionality restored. critical failure hardware fault</t>
  </si>
  <si>
    <t>MD00100</t>
  </si>
  <si>
    <t>System performance degraded due to data lag; mitigation via replacement. software reset minor issue</t>
  </si>
  <si>
    <t>MD03816</t>
  </si>
  <si>
    <t>Routine check completed; sensor misalignment observed during diagnostics. quick fix system check passed</t>
  </si>
  <si>
    <t>MD01848</t>
  </si>
  <si>
    <t>software crash caused operational delay; system reset initiated. software reset low priority fault</t>
  </si>
  <si>
    <t>MD05072</t>
  </si>
  <si>
    <t>Routine check completed; circuit failure observed during diagnostics. reboot failed urgent inspection needed</t>
  </si>
  <si>
    <t>MD01244</t>
  </si>
  <si>
    <t>Routine check completed; data lag observed during diagnostics. quick fix minor issue</t>
  </si>
  <si>
    <t>MD01938</t>
  </si>
  <si>
    <t>System performance degraded due to circuit failure; mitigation via replacement. driver update component review</t>
  </si>
  <si>
    <t>MD04325</t>
  </si>
  <si>
    <t>Component firmware update after detecting circuit failure; functionality restored. software reset log file cleared</t>
  </si>
  <si>
    <t>MD02070</t>
  </si>
  <si>
    <t>Component component upgrade after detecting circuit failure; functionality restored. driver update performance warning</t>
  </si>
  <si>
    <t>MD00124</t>
  </si>
  <si>
    <t>voltage spike caused operational delay; system reset initiated. moderate delay average severity report</t>
  </si>
  <si>
    <t>MD03380</t>
  </si>
  <si>
    <t>System performance degraded due to software crash; mitigation via software patch. software reset minor issue</t>
  </si>
  <si>
    <t>MD04344</t>
  </si>
  <si>
    <t>battery wear caused operational delay; software patch initiated. data loss critical malfunction</t>
  </si>
  <si>
    <t>MD02456</t>
  </si>
  <si>
    <t>Component replacement after detecting circuit failure; functionality restored. reviewed logs performance warning</t>
  </si>
  <si>
    <t>MD00024</t>
  </si>
  <si>
    <t>System performance degraded due to overheating; mitigation via inspection. reboot failed system crash</t>
  </si>
  <si>
    <t>MD03386</t>
  </si>
  <si>
    <t>System performance degraded due to software crash; mitigation via system reset. component issue non-critical warning</t>
  </si>
  <si>
    <t>MD00446</t>
  </si>
  <si>
    <t>System performance degraded due to overheating; mitigation via inspection. moderate delay non-critical warning</t>
  </si>
  <si>
    <t>MD01866</t>
  </si>
  <si>
    <t>System performance degraded due to circuit failure; mitigation via recalibration. quick fix log file cleared</t>
  </si>
  <si>
    <t>MD01443</t>
  </si>
  <si>
    <t>MD03107</t>
  </si>
  <si>
    <t>overheating caused operational delay; component upgrade initiated. data loss hardware fault</t>
  </si>
  <si>
    <t>MD00061</t>
  </si>
  <si>
    <t>Routine check completed; sensor misalignment observed during diagnostics. reboot failed system crash</t>
  </si>
  <si>
    <t>MD03238</t>
  </si>
  <si>
    <t>Component recalibration after detecting voltage spike; functionality restored. software reset system check passed</t>
  </si>
  <si>
    <t>MD02282</t>
  </si>
  <si>
    <t>battery wear caused operational delay; system reset initiated. moderate delay component review</t>
  </si>
  <si>
    <t>MD04831</t>
  </si>
  <si>
    <t>MD03188</t>
  </si>
  <si>
    <t>Component inspection after detecting circuit failure; functionality restored. reboot failed hardware fault</t>
  </si>
  <si>
    <t>MD04864</t>
  </si>
  <si>
    <t>Routine check completed; overheating observed during diagnostics. driver update performance warning</t>
  </si>
  <si>
    <t>MD02965</t>
  </si>
  <si>
    <t>MD04236</t>
  </si>
  <si>
    <t>Component replacement after detecting circuit failure; functionality restored. reboot failed critical failure</t>
  </si>
  <si>
    <t>MD02529</t>
  </si>
  <si>
    <t>abnormal sound caused operational delay; inspection initiated. software reset low priority fault</t>
  </si>
  <si>
    <t>MD03024</t>
  </si>
  <si>
    <t>MD01005</t>
  </si>
  <si>
    <t>Routine check completed; circuit failure observed during diagnostics. sensor replaced sensor replacement</t>
  </si>
  <si>
    <t>MD04918</t>
  </si>
  <si>
    <t>MD01354</t>
  </si>
  <si>
    <t>abnormal sound caused operational delay; replacement initiated. reboot failed hardware fault</t>
  </si>
  <si>
    <t>MD03653</t>
  </si>
  <si>
    <t>System performance degraded due to software crash; mitigation via system reset. software reset temporary glitch</t>
  </si>
  <si>
    <t>MD04333</t>
  </si>
  <si>
    <t>circuit failure caused operational delay; replacement initiated. critical failure system crash</t>
  </si>
  <si>
    <t>MD01643</t>
  </si>
  <si>
    <t>Routine check completed; battery wear observed during diagnostics. minor issue stable condition</t>
  </si>
  <si>
    <t>MD04682</t>
  </si>
  <si>
    <t>Routine check completed; data lag observed during diagnostics. minor issue log file cleared</t>
  </si>
  <si>
    <t>MD01567</t>
  </si>
  <si>
    <t>circuit failure caused operational delay; firmware update initiated. quick fix log file cleared</t>
  </si>
  <si>
    <t>MD03296</t>
  </si>
  <si>
    <t>Component replacement after detecting overheating; functionality restored. reviewed logs component review</t>
  </si>
  <si>
    <t>MD00315</t>
  </si>
  <si>
    <t>System performance degraded due to voltage spike; mitigation via replacement. software reset system check passed</t>
  </si>
  <si>
    <t>MD04048</t>
  </si>
  <si>
    <t>Routine check completed; sensor misalignment observed during diagnostics. moderate delay non-critical warning</t>
  </si>
  <si>
    <t>MD02344</t>
  </si>
  <si>
    <t>MD02497</t>
  </si>
  <si>
    <t>Component inspection after detecting abnormal sound; functionality restored. log cleaned routine reset</t>
  </si>
  <si>
    <t>MD00786</t>
  </si>
  <si>
    <t>Component system reset after detecting software crash; functionality restored. log cleaned low priority fault</t>
  </si>
  <si>
    <t>MD03988</t>
  </si>
  <si>
    <t>voltage spike caused operational delay; component upgrade initiated. driver update performance warning</t>
  </si>
  <si>
    <t>MD04628</t>
  </si>
  <si>
    <t>overheating caused operational delay; replacement initiated. component issue non-critical warning</t>
  </si>
  <si>
    <t>MD00057</t>
  </si>
  <si>
    <t>System performance degraded due to battery wear; mitigation via inspection. reboot failed critical failure</t>
  </si>
  <si>
    <t>MD04358</t>
  </si>
  <si>
    <t>overheating caused operational delay; system reset initiated. reboot failed sensor replacement</t>
  </si>
  <si>
    <t>MD03358</t>
  </si>
  <si>
    <t>Component component upgrade after detecting voltage spike; functionality restored. quick fix routine reset</t>
  </si>
  <si>
    <t>MD05372</t>
  </si>
  <si>
    <t>System performance degraded due to abnormal sound; mitigation via replacement. reviewed logs non-critical warning</t>
  </si>
  <si>
    <t>MD03935</t>
  </si>
  <si>
    <t>voltage spike caused operational delay; component upgrade initiated. reboot failed system crash</t>
  </si>
  <si>
    <t>MD03022</t>
  </si>
  <si>
    <t>sensor misalignment caused operational delay; component upgrade initiated. minor issue minor issue</t>
  </si>
  <si>
    <t>MD00891</t>
  </si>
  <si>
    <t>System performance degraded due to abnormal sound; mitigation via recalibration. component issue non-critical warning</t>
  </si>
  <si>
    <t>MD00394</t>
  </si>
  <si>
    <t>sensor misalignment caused operational delay; inspection initiated. quick fix temporary glitch</t>
  </si>
  <si>
    <t>MD05184</t>
  </si>
  <si>
    <t>Component system reset after detecting software crash; functionality restored. driver update device required inspection</t>
  </si>
  <si>
    <t>MD04494</t>
  </si>
  <si>
    <t>MD02438</t>
  </si>
  <si>
    <t>Routine check completed; data lag observed during diagnostics. component issue non-critical warning</t>
  </si>
  <si>
    <t>MD05280</t>
  </si>
  <si>
    <t>Component firmware update after detecting circuit failure; functionality restored. log cleaned minor issue</t>
  </si>
  <si>
    <t>MD04261</t>
  </si>
  <si>
    <t>circuit failure caused operational delay; system reset initiated. reboot failed system crash</t>
  </si>
  <si>
    <t>MD01187</t>
  </si>
  <si>
    <t>MD01659</t>
  </si>
  <si>
    <t>System performance degraded due to data lag; mitigation via software patch. critical failure critical failure</t>
  </si>
  <si>
    <t>MD00348</t>
  </si>
  <si>
    <t>System performance degraded due to battery wear; mitigation via firmware update. sensor replaced hardware fault</t>
  </si>
  <si>
    <t>MD03129</t>
  </si>
  <si>
    <t>System performance degraded due to circuit failure; mitigation via recalibration. moderate delay performance warning</t>
  </si>
  <si>
    <t>MD02319</t>
  </si>
  <si>
    <t>System performance degraded due to abnormal sound; mitigation via system reset. log cleaned low priority fault</t>
  </si>
  <si>
    <t>MD01292</t>
  </si>
  <si>
    <t>Component software patch after detecting software crash; functionality restored. reboot failed sensor replacement</t>
  </si>
  <si>
    <t>MD04502</t>
  </si>
  <si>
    <t>Component firmware update after detecting sensor misalignment; functionality restored. software reset stable condition</t>
  </si>
  <si>
    <t>MD01920</t>
  </si>
  <si>
    <t>System performance degraded due to overheating; mitigation via firmware update. moderate delay device required inspection</t>
  </si>
  <si>
    <t>MD04564</t>
  </si>
  <si>
    <t>Component inspection after detecting software crash; functionality restored. moderate delay device required inspection</t>
  </si>
  <si>
    <t>MD00184</t>
  </si>
  <si>
    <t>Routine check completed; battery wear observed during diagnostics. software reset low priority fault</t>
  </si>
  <si>
    <t>MD03589</t>
  </si>
  <si>
    <t>System performance degraded due to voltage spike; mitigation via software patch. quick fix minor issue</t>
  </si>
  <si>
    <t>MD04690</t>
  </si>
  <si>
    <t>abnormal sound caused operational delay; component upgrade initiated. minor issue routine reset</t>
  </si>
  <si>
    <t>MD01198</t>
  </si>
  <si>
    <t>MD03689</t>
  </si>
  <si>
    <t>MD03821</t>
  </si>
  <si>
    <t>Routine check completed; abnormal sound observed during diagnostics. software reset minor issue</t>
  </si>
  <si>
    <t>MD02238</t>
  </si>
  <si>
    <t>Routine check completed; abnormal sound observed during diagnostics. log cleaned routine reset</t>
  </si>
  <si>
    <t>MD04077</t>
  </si>
  <si>
    <t>System performance degraded due to software crash; mitigation via replacement. log cleaned low priority fault</t>
  </si>
  <si>
    <t>MD02453</t>
  </si>
  <si>
    <t>Component replacement after detecting battery wear; functionality restored. moderate delay moderate delay</t>
  </si>
  <si>
    <t>MD00568</t>
  </si>
  <si>
    <t>MD01285</t>
  </si>
  <si>
    <t>MD05165</t>
  </si>
  <si>
    <t>Component replacement after detecting voltage spike; functionality restored. critical failure hardware fault</t>
  </si>
  <si>
    <t>MD00792</t>
  </si>
  <si>
    <t>MD00365</t>
  </si>
  <si>
    <t>Routine check completed; software crash observed during diagnostics. critical failure urgent inspection needed</t>
  </si>
  <si>
    <t>MD03187</t>
  </si>
  <si>
    <t>circuit failure caused operational delay; software patch initiated. moderate delay moderate delay</t>
  </si>
  <si>
    <t>MD01652</t>
  </si>
  <si>
    <t>MD02154</t>
  </si>
  <si>
    <t>overheating caused operational delay; software patch initiated. data loss system crash</t>
  </si>
  <si>
    <t>MD05085</t>
  </si>
  <si>
    <t>Routine check completed; battery wear observed during diagnostics. critical failure high priority failure</t>
  </si>
  <si>
    <t>MD01927</t>
  </si>
  <si>
    <t>voltage spike caused operational delay; firmware update initiated. critical failure system crash</t>
  </si>
  <si>
    <t>MD02380</t>
  </si>
  <si>
    <t>System performance degraded due to battery wear; mitigation via inspection. moderate delay moderate delay</t>
  </si>
  <si>
    <t>MD00951</t>
  </si>
  <si>
    <t>voltage spike caused operational delay; inspection initiated. log cleaned system check passed</t>
  </si>
  <si>
    <t>MD04758</t>
  </si>
  <si>
    <t>MD05189</t>
  </si>
  <si>
    <t>Routine check completed; voltage spike observed during diagnostics. quick fix low priority fault</t>
  </si>
  <si>
    <t>MD02394</t>
  </si>
  <si>
    <t>MD03010</t>
  </si>
  <si>
    <t>System performance degraded due to voltage spike; mitigation via firmware update. sensor replaced high priority failure</t>
  </si>
  <si>
    <t>MD04278</t>
  </si>
  <si>
    <t>abnormal sound caused operational delay; system reset initiated. reboot failed emergency shutdown</t>
  </si>
  <si>
    <t>MD03080</t>
  </si>
  <si>
    <t>System performance degraded due to abnormal sound; mitigation via recalibration. sensor replaced urgent inspection needed</t>
  </si>
  <si>
    <t>MD01860</t>
  </si>
  <si>
    <t>MD01008</t>
  </si>
  <si>
    <t>sensor misalignment caused operational delay; system reset initiated. moderate delay non-critical warning</t>
  </si>
  <si>
    <t>MD03301</t>
  </si>
  <si>
    <t>battery wear caused operational delay; firmware update initiated. driver update non-critical warning</t>
  </si>
  <si>
    <t>MD03830</t>
  </si>
  <si>
    <t>MD03508</t>
  </si>
  <si>
    <t>MD03774</t>
  </si>
  <si>
    <t>MD04368</t>
  </si>
  <si>
    <t>System performance degraded due to circuit failure; mitigation via software patch. minor issue quick fix</t>
  </si>
  <si>
    <t>MD01350</t>
  </si>
  <si>
    <t>circuit failure caused operational delay; software patch initiated. critical failure emergency shutdown</t>
  </si>
  <si>
    <t>MD01207</t>
  </si>
  <si>
    <t>overheating caused operational delay; recalibration initiated. reviewed logs driver update applied</t>
  </si>
  <si>
    <t>MD01209</t>
  </si>
  <si>
    <t>circuit failure caused operational delay; recalibration initiated. software reset system check passed</t>
  </si>
  <si>
    <t>MD02180</t>
  </si>
  <si>
    <t>Component inspection after detecting battery wear; functionality restored. minor issue routine reset</t>
  </si>
  <si>
    <t>MD04464</t>
  </si>
  <si>
    <t>Component component upgrade after detecting software crash; functionality restored. component issue component review</t>
  </si>
  <si>
    <t>MD04247</t>
  </si>
  <si>
    <t>Component component upgrade after detecting circuit failure; functionality restored. log cleaned temporary glitch</t>
  </si>
  <si>
    <t>MD03133</t>
  </si>
  <si>
    <t>System performance degraded due to circuit failure; mitigation via inspection. log cleaned stable condition</t>
  </si>
  <si>
    <t>MD04597</t>
  </si>
  <si>
    <t>Routine check completed; overheating observed during diagnostics. software reset stable condition</t>
  </si>
  <si>
    <t>MD01572</t>
  </si>
  <si>
    <t>MD02290</t>
  </si>
  <si>
    <t>System performance degraded due to sensor misalignment; mitigation via system reset. moderate delay average severity report</t>
  </si>
  <si>
    <t>MD02547</t>
  </si>
  <si>
    <t>MD03594</t>
  </si>
  <si>
    <t>System performance degraded due to abnormal sound; mitigation via system reset. component issue device required inspection</t>
  </si>
  <si>
    <t>MD03154</t>
  </si>
  <si>
    <t>software crash caused operational delay; recalibration initiated. driver update driver update applied</t>
  </si>
  <si>
    <t>MD03593</t>
  </si>
  <si>
    <t>System performance degraded due to abnormal sound; mitigation via firmware update. critical failure urgent inspection needed</t>
  </si>
  <si>
    <t>MD02010</t>
  </si>
  <si>
    <t>MD05003</t>
  </si>
  <si>
    <t>MD02324</t>
  </si>
  <si>
    <t>MD04363</t>
  </si>
  <si>
    <t>data lag caused operational delay; component upgrade initiated. moderate delay component review</t>
  </si>
  <si>
    <t>MD03469</t>
  </si>
  <si>
    <t>System performance degraded due to overheating; mitigation via firmware update. quick fix minor issue</t>
  </si>
  <si>
    <t>MD01514</t>
  </si>
  <si>
    <t>Component component upgrade after detecting abnormal sound; functionality restored. reboot failed hardware fault</t>
  </si>
  <si>
    <t>MD03344</t>
  </si>
  <si>
    <t>MD01130</t>
  </si>
  <si>
    <t>Component recalibration after detecting voltage spike; functionality restored. moderate delay average severity report</t>
  </si>
  <si>
    <t>MD03027</t>
  </si>
  <si>
    <t>System performance degraded due to battery wear; mitigation via inspection. component issue driver update applied</t>
  </si>
  <si>
    <t>MD04065</t>
  </si>
  <si>
    <t>circuit failure caused operational delay; firmware update initiated. reboot failed critical failure</t>
  </si>
  <si>
    <t>MD03504</t>
  </si>
  <si>
    <t>voltage spike caused operational delay; software patch initiated. critical failure urgent inspection needed</t>
  </si>
  <si>
    <t>MD05413</t>
  </si>
  <si>
    <t>sensor misalignment caused operational delay; replacement initiated. critical failure high priority failure</t>
  </si>
  <si>
    <t>MD01051</t>
  </si>
  <si>
    <t>MD05458</t>
  </si>
  <si>
    <t>MD01784</t>
  </si>
  <si>
    <t>MD02703</t>
  </si>
  <si>
    <t>battery wear caused operational delay; firmware update initiated. component issue component review</t>
  </si>
  <si>
    <t>MD02123</t>
  </si>
  <si>
    <t>MD00578</t>
  </si>
  <si>
    <t>MD02635</t>
  </si>
  <si>
    <t>MD02754</t>
  </si>
  <si>
    <t>System performance degraded due to voltage spike; mitigation via system reset. reboot failed critical failure</t>
  </si>
  <si>
    <t>MD03916</t>
  </si>
  <si>
    <t>Component system reset after detecting overheating; functionality restored. reviewed logs non-critical warning</t>
  </si>
  <si>
    <t>MD01314</t>
  </si>
  <si>
    <t>System performance degraded due to sensor misalignment; mitigation via firmware update. driver update moderate delay</t>
  </si>
  <si>
    <t>MD05489</t>
  </si>
  <si>
    <t>MD02518</t>
  </si>
  <si>
    <t>System performance degraded due to circuit failure; mitigation via firmware update. driver update moderate delay</t>
  </si>
  <si>
    <t>MD03018</t>
  </si>
  <si>
    <t>System performance degraded due to data lag; mitigation via firmware update. minor issue low priority fault</t>
  </si>
  <si>
    <t>MD03855</t>
  </si>
  <si>
    <t>MD01190</t>
  </si>
  <si>
    <t>circuit failure caused operational delay; system reset initiated. reboot failed emergency shutdown</t>
  </si>
  <si>
    <t>MD00828</t>
  </si>
  <si>
    <t>Component firmware update after detecting overheating; functionality restored. software reset log file cleared</t>
  </si>
  <si>
    <t>MD00646</t>
  </si>
  <si>
    <t>System performance degraded due to battery wear; mitigation via replacement. minor issue minor issue</t>
  </si>
  <si>
    <t>MD00384</t>
  </si>
  <si>
    <t>System performance degraded due to sensor misalignment; mitigation via recalibration. critical failure critical malfunction</t>
  </si>
  <si>
    <t>MD04691</t>
  </si>
  <si>
    <t>Component inspection after detecting circuit failure; functionality restored. sensor replaced critical failure</t>
  </si>
  <si>
    <t>MD01593</t>
  </si>
  <si>
    <t>MD00698</t>
  </si>
  <si>
    <t>sensor misalignment caused operational delay; system reset initiated. component issue average severity report</t>
  </si>
  <si>
    <t>MD01791</t>
  </si>
  <si>
    <t>software crash caused operational delay; firmware update initiated. data loss hardware fault</t>
  </si>
  <si>
    <t>MD01415</t>
  </si>
  <si>
    <t>Component inspection after detecting battery wear; functionality restored. quick fix temporary glitch</t>
  </si>
  <si>
    <t>MD01486</t>
  </si>
  <si>
    <t>Component inspection after detecting abnormal sound; functionality restored. reboot failed critical malfunction</t>
  </si>
  <si>
    <t>MD00541</t>
  </si>
  <si>
    <t>overheating caused operational delay; firmware update initiated. critical failure system crash</t>
  </si>
  <si>
    <t>MD01346</t>
  </si>
  <si>
    <t>MD03567</t>
  </si>
  <si>
    <t>Component firmware update after detecting sensor misalignment; functionality restored. quick fix quick fix</t>
  </si>
  <si>
    <t>MD01160</t>
  </si>
  <si>
    <t>Component recalibration after detecting circuit failure; functionality restored. quick fix temporary glitch</t>
  </si>
  <si>
    <t>MD05409</t>
  </si>
  <si>
    <t>Component firmware update after detecting sensor misalignment; functionality restored. data loss emergency shutdown</t>
  </si>
  <si>
    <t>MD04338</t>
  </si>
  <si>
    <t>System performance degraded due to circuit failure; mitigation via inspection. data loss high priority failure</t>
  </si>
  <si>
    <t>MD02502</t>
  </si>
  <si>
    <t>data lag caused operational delay; inspection initiated. quick fix temporary glitch</t>
  </si>
  <si>
    <t>MD03399</t>
  </si>
  <si>
    <t>Component firmware update after detecting abnormal sound; functionality restored. quick fix stable condition</t>
  </si>
  <si>
    <t>MD02889</t>
  </si>
  <si>
    <t>MD02969</t>
  </si>
  <si>
    <t>System performance degraded due to abnormal sound; mitigation via component upgrade. data loss critical failure</t>
  </si>
  <si>
    <t>MD02590</t>
  </si>
  <si>
    <t>System performance degraded due to data lag; mitigation via replacement. quick fix log file cleared</t>
  </si>
  <si>
    <t>MD02885</t>
  </si>
  <si>
    <t>Component inspection after detecting overheating; functionality restored. component issue component review</t>
  </si>
  <si>
    <t>MD04583</t>
  </si>
  <si>
    <t>Component software patch after detecting battery wear; functionality restored. sensor replaced system crash</t>
  </si>
  <si>
    <t>MD01678</t>
  </si>
  <si>
    <t>MD02034</t>
  </si>
  <si>
    <t>MD02934</t>
  </si>
  <si>
    <t>circuit failure caused operational delay; recalibration initiated. critical failure critical failure</t>
  </si>
  <si>
    <t>MD04613</t>
  </si>
  <si>
    <t>Component software patch after detecting abnormal sound; functionality restored. critical failure system crash</t>
  </si>
  <si>
    <t>MD01649</t>
  </si>
  <si>
    <t>MD05177</t>
  </si>
  <si>
    <t>System performance degraded due to battery wear; mitigation via replacement. quick fix quick fix</t>
  </si>
  <si>
    <t>MD05335</t>
  </si>
  <si>
    <t>Component recalibration after detecting data lag; functionality restored. driver update performance warning</t>
  </si>
  <si>
    <t>MD04632</t>
  </si>
  <si>
    <t>Routine check completed; voltage spike observed during diagnostics. reviewed logs moderate delay</t>
  </si>
  <si>
    <t>MD04909</t>
  </si>
  <si>
    <t>System performance degraded due to data lag; mitigation via recalibration. component issue moderate delay</t>
  </si>
  <si>
    <t>MD03599</t>
  </si>
  <si>
    <t>MD04120</t>
  </si>
  <si>
    <t>Routine check completed; software crash observed during diagnostics. software reset routine reset</t>
  </si>
  <si>
    <t>MD03276</t>
  </si>
  <si>
    <t>sensor misalignment caused operational delay; software patch initiated. sensor replaced high priority failure</t>
  </si>
  <si>
    <t>MD00414</t>
  </si>
  <si>
    <t>MD01152</t>
  </si>
  <si>
    <t>battery wear caused operational delay; component upgrade initiated. quick fix system check passed</t>
  </si>
  <si>
    <t>MD00332</t>
  </si>
  <si>
    <t>abnormal sound caused operational delay; software patch initiated. driver update component review</t>
  </si>
  <si>
    <t>MD01043</t>
  </si>
  <si>
    <t>MD05015</t>
  </si>
  <si>
    <t>Component recalibration after detecting voltage spike; functionality restored. software reset routine reset</t>
  </si>
  <si>
    <t>MD04750</t>
  </si>
  <si>
    <t>sensor misalignment caused operational delay; component upgrade initiated. data loss hardware fault</t>
  </si>
  <si>
    <t>MD05097</t>
  </si>
  <si>
    <t>Component component upgrade after detecting voltage spike; functionality restored. sensor replaced critical failure</t>
  </si>
  <si>
    <t>MD01362</t>
  </si>
  <si>
    <t>Component recalibration after detecting voltage spike; functionality restored. moderate delay moderate delay</t>
  </si>
  <si>
    <t>MD00169</t>
  </si>
  <si>
    <t>voltage spike caused operational delay; recalibration initiated. driver update average severity report</t>
  </si>
  <si>
    <t>MD05238</t>
  </si>
  <si>
    <t>System performance degraded due to software crash; mitigation via recalibration. sensor replaced emergency shutdown</t>
  </si>
  <si>
    <t>MD00653</t>
  </si>
  <si>
    <t>MD01965</t>
  </si>
  <si>
    <t>System performance degraded due to abnormal sound; mitigation via software patch. sensor replaced high priority failure</t>
  </si>
  <si>
    <t>MD01721</t>
  </si>
  <si>
    <t>Component software patch after detecting data lag; functionality restored. reboot failed critical failure</t>
  </si>
  <si>
    <t>MD02715</t>
  </si>
  <si>
    <t>MD02144</t>
  </si>
  <si>
    <t>System performance degraded due to data lag; mitigation via replacement. moderate delay average severity report</t>
  </si>
  <si>
    <t>MD01380</t>
  </si>
  <si>
    <t>System performance degraded due to software crash; mitigation via firmware update. quick fix log file cleared</t>
  </si>
  <si>
    <t>MD02639</t>
  </si>
  <si>
    <t>MD02132</t>
  </si>
  <si>
    <t>data lag caused operational delay; system reset initiated. software reset minor issue</t>
  </si>
  <si>
    <t>MD04291</t>
  </si>
  <si>
    <t>System performance degraded due to voltage spike; mitigation via firmware update. reboot failed emergency shutdown</t>
  </si>
  <si>
    <t>MD02578</t>
  </si>
  <si>
    <t>System performance degraded due to overheating; mitigation via replacement. software reset routine reset</t>
  </si>
  <si>
    <t>MD02909</t>
  </si>
  <si>
    <t>MD03833</t>
  </si>
  <si>
    <t>Component inspection after detecting voltage spike; functionality restored. driver update device required inspection</t>
  </si>
  <si>
    <t>MD03670</t>
  </si>
  <si>
    <t>abnormal sound caused operational delay; software patch initiated. critical failure critical failure</t>
  </si>
  <si>
    <t>MD04273</t>
  </si>
  <si>
    <t>circuit failure caused operational delay; software patch initiated. moderate delay average severity report</t>
  </si>
  <si>
    <t>MD01750</t>
  </si>
  <si>
    <t>System performance degraded due to circuit failure; mitigation via inspection. quick fix temporary glitch</t>
  </si>
  <si>
    <t>MD02636</t>
  </si>
  <si>
    <t>Component software patch after detecting voltage spike; functionality restored. software reset temporary glitch</t>
  </si>
  <si>
    <t>MD02432</t>
  </si>
  <si>
    <t>Component system reset after detecting voltage spike; functionality restored. minor issue system check passed</t>
  </si>
  <si>
    <t>MD01221</t>
  </si>
  <si>
    <t>System performance degraded due to battery wear; mitigation via inspection. quick fix log file cleared</t>
  </si>
  <si>
    <t>MD03846</t>
  </si>
  <si>
    <t>System performance degraded due to sensor misalignment; mitigation via firmware update. software reset routine reset</t>
  </si>
  <si>
    <t>MD03311</t>
  </si>
  <si>
    <t>Component replacement after detecting abnormal sound; functionality restored. sensor replaced critical malfunction</t>
  </si>
  <si>
    <t>MD04650</t>
  </si>
  <si>
    <t>Component recalibration after detecting overheating; functionality restored. log cleaned quick fix</t>
  </si>
  <si>
    <t>MD02783</t>
  </si>
  <si>
    <t>MD00561</t>
  </si>
  <si>
    <t>Routine check completed; data lag observed during diagnostics. reboot failed sensor replacement</t>
  </si>
  <si>
    <t>MD04168</t>
  </si>
  <si>
    <t>battery wear caused operational delay; recalibration initiated. sensor replaced emergency shutdown</t>
  </si>
  <si>
    <t>MD02189</t>
  </si>
  <si>
    <t>abnormal sound caused operational delay; replacement initiated. software reset low priority fault</t>
  </si>
  <si>
    <t>MD05217</t>
  </si>
  <si>
    <t>MD00121</t>
  </si>
  <si>
    <t>Routine check completed; abnormal sound observed during diagnostics. data loss urgent inspection needed</t>
  </si>
  <si>
    <t>MD03494</t>
  </si>
  <si>
    <t>MD00920</t>
  </si>
  <si>
    <t>MD01315</t>
  </si>
  <si>
    <t>System performance degraded due to circuit failure; mitigation via firmware update. driver update driver update applied</t>
  </si>
  <si>
    <t>MD03595</t>
  </si>
  <si>
    <t>Component system reset after detecting voltage spike; functionality restored. reboot failed sensor replacement</t>
  </si>
  <si>
    <t>MD04639</t>
  </si>
  <si>
    <t>MD02995</t>
  </si>
  <si>
    <t>System performance degraded due to software crash; mitigation via inspection. minor issue quick fix</t>
  </si>
  <si>
    <t>MD03407</t>
  </si>
  <si>
    <t>MD02544</t>
  </si>
  <si>
    <t>MD00784</t>
  </si>
  <si>
    <t>System performance degraded due to battery wear; mitigation via inspection. data loss critical failure</t>
  </si>
  <si>
    <t>MD01212</t>
  </si>
  <si>
    <t>System performance degraded due to circuit failure; mitigation via software patch. software reset minor issue</t>
  </si>
  <si>
    <t>MD03491</t>
  </si>
  <si>
    <t>Routine check completed; battery wear observed during diagnostics. driver update moderate delay</t>
  </si>
  <si>
    <t>MD02475</t>
  </si>
  <si>
    <t>data lag caused operational delay; recalibration initiated. minor issue temporary glitch</t>
  </si>
  <si>
    <t>MD03244</t>
  </si>
  <si>
    <t>sensor misalignment caused operational delay; component upgrade initiated. data loss sensor replacement</t>
  </si>
  <si>
    <t>MD03454</t>
  </si>
  <si>
    <t>System performance degraded due to data lag; mitigation via system reset. reboot failed system crash</t>
  </si>
  <si>
    <t>MD00754</t>
  </si>
  <si>
    <t>MD01658</t>
  </si>
  <si>
    <t>MD01189</t>
  </si>
  <si>
    <t>Routine check completed; circuit failure observed during diagnostics. log cleaned stable condition</t>
  </si>
  <si>
    <t>MD02496</t>
  </si>
  <si>
    <t>MD05412</t>
  </si>
  <si>
    <t>System performance degraded due to battery wear; mitigation via software patch. minor issue log file cleared</t>
  </si>
  <si>
    <t>MD02621</t>
  </si>
  <si>
    <t>MD04810</t>
  </si>
  <si>
    <t>System performance degraded due to overheating; mitigation via recalibration. reviewed logs performance warning</t>
  </si>
  <si>
    <t>MD02536</t>
  </si>
  <si>
    <t>sensor misalignment caused operational delay; firmware update initiated. component issue average severity report</t>
  </si>
  <si>
    <t>MD04888</t>
  </si>
  <si>
    <t>System performance degraded due to circuit failure; mitigation via software patch. critical failure high priority failure</t>
  </si>
  <si>
    <t>MD04179</t>
  </si>
  <si>
    <t>MD03110</t>
  </si>
  <si>
    <t>MD01073</t>
  </si>
  <si>
    <t>Routine check completed; battery wear observed during diagnostics. quick fix minor issue</t>
  </si>
  <si>
    <t>MD05321</t>
  </si>
  <si>
    <t>battery wear caused operational delay; software patch initiated. software reset log file cleared</t>
  </si>
  <si>
    <t>MD02705</t>
  </si>
  <si>
    <t>overheating caused operational delay; software patch initiated. log cleaned stable condition</t>
  </si>
  <si>
    <t>MD03648</t>
  </si>
  <si>
    <t>Component recalibration after detecting sensor misalignment; functionality restored. log cleaned stable condition</t>
  </si>
  <si>
    <t>MD04890</t>
  </si>
  <si>
    <t>battery wear caused operational delay; system reset initiated. moderate delay performance warning</t>
  </si>
  <si>
    <t>MD02999</t>
  </si>
  <si>
    <t>MD00074</t>
  </si>
  <si>
    <t>System performance degraded due to abnormal sound; mitigation via software patch. minor issue stable condition</t>
  </si>
  <si>
    <t>MD02672</t>
  </si>
  <si>
    <t>circuit failure caused operational delay; firmware update initiated. sensor replaced sensor replacement</t>
  </si>
  <si>
    <t>MD01309</t>
  </si>
  <si>
    <t>System performance degraded due to sensor misalignment; mitigation via firmware update. component issue non-critical warning</t>
  </si>
  <si>
    <t>MD00590</t>
  </si>
  <si>
    <t>System performance degraded due to software crash; mitigation via component upgrade. moderate delay component review</t>
  </si>
  <si>
    <t>MD04516</t>
  </si>
  <si>
    <t>MD03951</t>
  </si>
  <si>
    <t>System performance degraded due to sensor misalignment; mitigation via software patch. critical failure urgent inspection needed</t>
  </si>
  <si>
    <t>MD05090</t>
  </si>
  <si>
    <t>MD04181</t>
  </si>
  <si>
    <t>software crash caused operational delay; recalibration initiated. component issue device required inspection</t>
  </si>
  <si>
    <t>MD05224</t>
  </si>
  <si>
    <t>overheating caused operational delay; system reset initiated. minor issue temporary glitch</t>
  </si>
  <si>
    <t>MD05295</t>
  </si>
  <si>
    <t>software crash caused operational delay; software patch initiated. minor issue minor issue</t>
  </si>
  <si>
    <t>MD00534</t>
  </si>
  <si>
    <t>voltage spike caused operational delay; replacement initiated. sensor replaced emergency shutdown</t>
  </si>
  <si>
    <t>MD03511</t>
  </si>
  <si>
    <t>Component inspection after detecting sensor misalignment; functionality restored. driver update performance warning</t>
  </si>
  <si>
    <t>MD03305</t>
  </si>
  <si>
    <t>Component recalibration after detecting battery wear; functionality restored. moderate delay moderate delay</t>
  </si>
  <si>
    <t>MD03979</t>
  </si>
  <si>
    <t>MD03489</t>
  </si>
  <si>
    <t>MD01387</t>
  </si>
  <si>
    <t>MD05271</t>
  </si>
  <si>
    <t>software crash caused operational delay; firmware update initiated. quick fix log file cleared</t>
  </si>
  <si>
    <t>MD02855</t>
  </si>
  <si>
    <t>Component replacement after detecting battery wear; functionality restored. minor issue log file cleared</t>
  </si>
  <si>
    <t>MD04388</t>
  </si>
  <si>
    <t>abnormal sound caused operational delay; inspection initiated. reboot failed emergency shutdown</t>
  </si>
  <si>
    <t>MD01457</t>
  </si>
  <si>
    <t>circuit failure caused operational delay; replacement initiated. log cleaned system check passed</t>
  </si>
  <si>
    <t>MD00120</t>
  </si>
  <si>
    <t>MD02241</t>
  </si>
  <si>
    <t>Routine check completed; battery wear observed during diagnostics. quick fix system check passed</t>
  </si>
  <si>
    <t>MD01140</t>
  </si>
  <si>
    <t>System performance degraded due to circuit failure; mitigation via component upgrade. minor issue minor issue</t>
  </si>
  <si>
    <t>MD01525</t>
  </si>
  <si>
    <t>software crash caused operational delay; software patch initiated. reviewed logs device required inspection</t>
  </si>
  <si>
    <t>MD01324</t>
  </si>
  <si>
    <t>Component system reset after detecting sensor misalignment; functionality restored. log cleaned stable condition</t>
  </si>
  <si>
    <t>MD01504</t>
  </si>
  <si>
    <t>MD02474</t>
  </si>
  <si>
    <t>overheating caused operational delay; software patch initiated. sensor replaced emergency shutdown</t>
  </si>
  <si>
    <t>MD01557</t>
  </si>
  <si>
    <t>Component component upgrade after detecting software crash; functionality restored. sensor replaced system crash</t>
  </si>
  <si>
    <t>MD01847</t>
  </si>
  <si>
    <t>System performance degraded due to voltage spike; mitigation via software patch. critical failure high priority failure</t>
  </si>
  <si>
    <t>MD01552</t>
  </si>
  <si>
    <t>Component component upgrade after detecting voltage spike; functionality restored. sensor replaced high priority failure</t>
  </si>
  <si>
    <t>MD02776</t>
  </si>
  <si>
    <t>battery wear caused operational delay; software patch initiated. driver update non-critical warning</t>
  </si>
  <si>
    <t>MD04898</t>
  </si>
  <si>
    <t>System performance degraded due to voltage spike; mitigation via replacement. minor issue system check passed</t>
  </si>
  <si>
    <t>MD00282</t>
  </si>
  <si>
    <t>System performance degraded due to data lag; mitigation via firmware update. software reset log file cleared</t>
  </si>
  <si>
    <t>MD05196</t>
  </si>
  <si>
    <t>System performance degraded due to abnormal sound; mitigation via component upgrade. minor issue low priority fault</t>
  </si>
  <si>
    <t>MD01779</t>
  </si>
  <si>
    <t>System performance degraded due to software crash; mitigation via firmware update. minor issue system check passed</t>
  </si>
  <si>
    <t>MD05444</t>
  </si>
  <si>
    <t>MD00776</t>
  </si>
  <si>
    <t>Component replacement after detecting sensor misalignment; functionality restored. quick fix temporary glitch</t>
  </si>
  <si>
    <t>MD05416</t>
  </si>
  <si>
    <t>System performance degraded due to voltage spike; mitigation via firmware update. critical failure critical failure</t>
  </si>
  <si>
    <t>MD02242</t>
  </si>
  <si>
    <t>MD01301</t>
  </si>
  <si>
    <t>Component recalibration after detecting battery wear; functionality restored. moderate delay device required inspection</t>
  </si>
  <si>
    <t>MD00797</t>
  </si>
  <si>
    <t>Component firmware update after detecting software crash; functionality restored. driver update moderate delay</t>
  </si>
  <si>
    <t>MD01403</t>
  </si>
  <si>
    <t>System performance degraded due to abnormal sound; mitigation via recalibration. moderate delay component review</t>
  </si>
  <si>
    <t>MD00948</t>
  </si>
  <si>
    <t>System performance degraded due to voltage spike; mitigation via component upgrade. critical failure critical malfunction</t>
  </si>
  <si>
    <t>MD03731</t>
  </si>
  <si>
    <t>System performance degraded due to circuit failure; mitigation via recalibration. critical failure urgent inspection needed</t>
  </si>
  <si>
    <t>MD04431</t>
  </si>
  <si>
    <t>software crash caused operational delay; software patch initiated. moderate delay driver update applied</t>
  </si>
  <si>
    <t>MD04799</t>
  </si>
  <si>
    <t>MD03175</t>
  </si>
  <si>
    <t>voltage spike caused operational delay; component upgrade initiated. log cleaned low priority fault</t>
  </si>
  <si>
    <t>MD05297</t>
  </si>
  <si>
    <t>Routine check completed; sensor misalignment observed during diagnostics. component issue average severity report</t>
  </si>
  <si>
    <t>MD01947</t>
  </si>
  <si>
    <t>Component system reset after detecting data lag; functionality restored. critical failure urgent inspection needed</t>
  </si>
  <si>
    <t>MD04211</t>
  </si>
  <si>
    <t>MD01523</t>
  </si>
  <si>
    <t>MD00435</t>
  </si>
  <si>
    <t>MD00099</t>
  </si>
  <si>
    <t>Component inspection after detecting software crash; functionality restored. critical failure hardware fault</t>
  </si>
  <si>
    <t>MD05083</t>
  </si>
  <si>
    <t>Routine check completed; data lag observed during diagnostics. reviewed logs driver update applied</t>
  </si>
  <si>
    <t>MD03144</t>
  </si>
  <si>
    <t>System performance degraded due to software crash; mitigation via system reset. minor issue quick fix</t>
  </si>
  <si>
    <t>MD03465</t>
  </si>
  <si>
    <t>System performance degraded due to circuit failure; mitigation via software patch. driver update driver update applied</t>
  </si>
  <si>
    <t>MD03887</t>
  </si>
  <si>
    <t>Routine check completed; overheating observed during diagnostics. reboot failed emergency shutdown</t>
  </si>
  <si>
    <t>MD05298</t>
  </si>
  <si>
    <t>circuit failure caused operational delay; inspection initiated. sensor replaced critical failure</t>
  </si>
  <si>
    <t>MD04880</t>
  </si>
  <si>
    <t>MD02032</t>
  </si>
  <si>
    <t>MD04704</t>
  </si>
  <si>
    <t>sensor misalignment caused operational delay; firmware update initiated. log cleaned system check passed</t>
  </si>
  <si>
    <t>MD02053</t>
  </si>
  <si>
    <t>System performance degraded due to overheating; mitigation via firmware update. data loss urgent inspection needed</t>
  </si>
  <si>
    <t>MD01262</t>
  </si>
  <si>
    <t>Component software patch after detecting sensor misalignment; functionality restored. data loss hardware fault</t>
  </si>
  <si>
    <t>MD04995</t>
  </si>
  <si>
    <t>MD00594</t>
  </si>
  <si>
    <t>Component software patch after detecting battery wear; functionality restored. minor issue minor issue</t>
  </si>
  <si>
    <t>MD00527</t>
  </si>
  <si>
    <t>Component inspection after detecting voltage spike; functionality restored. component issue device required inspection</t>
  </si>
  <si>
    <t>MD00475</t>
  </si>
  <si>
    <t>System performance degraded due to data lag; mitigation via recalibration. minor issue quick fix</t>
  </si>
  <si>
    <t>MD04712</t>
  </si>
  <si>
    <t>abnormal sound caused operational delay; software patch initiated. quick fix stable condition</t>
  </si>
  <si>
    <t>MD04850</t>
  </si>
  <si>
    <t>MD00036</t>
  </si>
  <si>
    <t>MD02833</t>
  </si>
  <si>
    <t>System performance degraded due to sensor misalignment; mitigation via system reset. minor issue low priority fault</t>
  </si>
  <si>
    <t>MD04447</t>
  </si>
  <si>
    <t>software crash caused operational delay; replacement initiated. data loss high priority failure</t>
  </si>
  <si>
    <t>MD01694</t>
  </si>
  <si>
    <t>MD02097</t>
  </si>
  <si>
    <t>MD01777</t>
  </si>
  <si>
    <t>System performance degraded due to circuit failure; mitigation via system reset. reboot failed sensor replacement</t>
  </si>
  <si>
    <t>MD01194</t>
  </si>
  <si>
    <t>data lag caused operational delay; inspection initiated. software reset temporary glitch</t>
  </si>
  <si>
    <t>MD02921</t>
  </si>
  <si>
    <t>MD04277</t>
  </si>
  <si>
    <t>MD01069</t>
  </si>
  <si>
    <t>MD04151</t>
  </si>
  <si>
    <t>Routine check completed; battery wear observed during diagnostics. driver update average severity report</t>
  </si>
  <si>
    <t>MD02540</t>
  </si>
  <si>
    <t>battery wear caused operational delay; replacement initiated. log cleaned system check passed</t>
  </si>
  <si>
    <t>MD04511</t>
  </si>
  <si>
    <t>MD03354</t>
  </si>
  <si>
    <t>Component replacement after detecting sensor misalignment; functionality restored. component issue component review</t>
  </si>
  <si>
    <t>MD00724</t>
  </si>
  <si>
    <t>Component component upgrade after detecting data lag; functionality restored. data loss hardware fault</t>
  </si>
  <si>
    <t>MD02463</t>
  </si>
  <si>
    <t>MD02237</t>
  </si>
  <si>
    <t>MD01950</t>
  </si>
  <si>
    <t>Component component upgrade after detecting overheating; functionality restored. critical failure hardware fault</t>
  </si>
  <si>
    <t>MD01146</t>
  </si>
  <si>
    <t>battery wear caused operational delay; component upgrade initiated. sensor replaced urgent inspection needed</t>
  </si>
  <si>
    <t>MD01136</t>
  </si>
  <si>
    <t>MD03161</t>
  </si>
  <si>
    <t>Component software patch after detecting abnormal sound; functionality restored. quick fix routine reset</t>
  </si>
  <si>
    <t>MD01364</t>
  </si>
  <si>
    <t>Component component upgrade after detecting abnormal sound; functionality restored. log cleaned temporary glitch</t>
  </si>
  <si>
    <t>MD03097</t>
  </si>
  <si>
    <t>System performance degraded due to circuit failure; mitigation via replacement. reviewed logs average severity report</t>
  </si>
  <si>
    <t>MD04742</t>
  </si>
  <si>
    <t>Component recalibration after detecting software crash; functionality restored. minor issue low priority fault</t>
  </si>
  <si>
    <t>MD04157</t>
  </si>
  <si>
    <t>abnormal sound caused operational delay; firmware update initiated. critical failure sensor replacement</t>
  </si>
  <si>
    <t>MD01663</t>
  </si>
  <si>
    <t>Routine check completed; data lag observed during diagnostics. minor issue quick fix</t>
  </si>
  <si>
    <t>MD05183</t>
  </si>
  <si>
    <t>data lag caused operational delay; component upgrade initiated. data loss critical failure</t>
  </si>
  <si>
    <t>MD04827</t>
  </si>
  <si>
    <t>System performance degraded due to data lag; mitigation via software patch. component issue driver update applied</t>
  </si>
  <si>
    <t>MD03596</t>
  </si>
  <si>
    <t>MD03384</t>
  </si>
  <si>
    <t>MD02805</t>
  </si>
  <si>
    <t>sensor misalignment caused operational delay; inspection initiated. sensor replaced system crash</t>
  </si>
  <si>
    <t>MD01813</t>
  </si>
  <si>
    <t>System performance degraded due to overheating; mitigation via software patch. component issue average severity report</t>
  </si>
  <si>
    <t>MD01256</t>
  </si>
  <si>
    <t>System performance degraded due to software crash; mitigation via inspection. minor issue routine reset</t>
  </si>
  <si>
    <t>MD01480</t>
  </si>
  <si>
    <t>Component recalibration after detecting overheating; functionality restored. reboot failed hardware fault</t>
  </si>
  <si>
    <t>MD00586</t>
  </si>
  <si>
    <t>MD00912</t>
  </si>
  <si>
    <t>System performance degraded due to sensor misalignment; mitigation via inspection. sensor replaced sensor replacement</t>
  </si>
  <si>
    <t>MD01626</t>
  </si>
  <si>
    <t>System performance degraded due to software crash; mitigation via inspection. data loss system crash</t>
  </si>
  <si>
    <t>MD04889</t>
  </si>
  <si>
    <t>Component replacement after detecting abnormal sound; functionality restored. log cleaned system check passed</t>
  </si>
  <si>
    <t>MD01855</t>
  </si>
  <si>
    <t>System performance degraded due to sensor misalignment; mitigation via inspection. log cleaned low priority fault</t>
  </si>
  <si>
    <t>MD04365</t>
  </si>
  <si>
    <t>MD05154</t>
  </si>
  <si>
    <t>overheating caused operational delay; replacement initiated. component issue driver update applied</t>
  </si>
  <si>
    <t>MD04302</t>
  </si>
  <si>
    <t>MD04303</t>
  </si>
  <si>
    <t>MD00028</t>
  </si>
  <si>
    <t>Routine check completed; battery wear observed during diagnostics. log cleaned low priority fault</t>
  </si>
  <si>
    <t>MD04607</t>
  </si>
  <si>
    <t>MD01815</t>
  </si>
  <si>
    <t>System performance degraded due to abnormal sound; mitigation via inspection. software reset low priority fault</t>
  </si>
  <si>
    <t>MD02494</t>
  </si>
  <si>
    <t>MD01222</t>
  </si>
  <si>
    <t>Component replacement after detecting abnormal sound; functionality restored. reboot failed critical malfunction</t>
  </si>
  <si>
    <t>MD02541</t>
  </si>
  <si>
    <t>System performance degraded due to software crash; mitigation via replacement. reviewed logs moderate delay</t>
  </si>
  <si>
    <t>MD02959</t>
  </si>
  <si>
    <t>MD04445</t>
  </si>
  <si>
    <t>battery wear caused operational delay; system reset initiated. reboot failed critical malfunction</t>
  </si>
  <si>
    <t>MD02386</t>
  </si>
  <si>
    <t>MD02338</t>
  </si>
  <si>
    <t>MD00622</t>
  </si>
  <si>
    <t>Component inspection after detecting battery wear; functionality restored. reviewed logs non-critical warning</t>
  </si>
  <si>
    <t>MD02568</t>
  </si>
  <si>
    <t>Component software patch after detecting data lag; functionality restored. data loss emergency shutdown</t>
  </si>
  <si>
    <t>MD04016</t>
  </si>
  <si>
    <t>abnormal sound caused operational delay; inspection initiated. moderate delay average severity report</t>
  </si>
  <si>
    <t>MD04006</t>
  </si>
  <si>
    <t>Component software patch after detecting voltage spike; functionality restored. sensor replaced system crash</t>
  </si>
  <si>
    <t>MD01371</t>
  </si>
  <si>
    <t>Component software patch after detecting voltage spike; functionality restored. quick fix system check passed</t>
  </si>
  <si>
    <t>MD03313</t>
  </si>
  <si>
    <t>MD04257</t>
  </si>
  <si>
    <t>circuit failure caused operational delay; replacement initiated. quick fix routine reset</t>
  </si>
  <si>
    <t>MD00150</t>
  </si>
  <si>
    <t>MD02543</t>
  </si>
  <si>
    <t>Component firmware update after detecting circuit failure; functionality restored. moderate delay driver update applied</t>
  </si>
  <si>
    <t>MD02610</t>
  </si>
  <si>
    <t>MD00205</t>
  </si>
  <si>
    <t>battery wear caused operational delay; firmware update initiated. driver update performance warning</t>
  </si>
  <si>
    <t>MD01602</t>
  </si>
  <si>
    <t>System performance degraded due to data lag; mitigation via software patch. moderate delay moderate delay</t>
  </si>
  <si>
    <t>MD00203</t>
  </si>
  <si>
    <t>sensor misalignment caused operational delay; system reset initiated. critical failure emergency shutdown</t>
  </si>
  <si>
    <t>MD01410</t>
  </si>
  <si>
    <t>Component software patch after detecting data lag; functionality restored. minor issue low priority fault</t>
  </si>
  <si>
    <t>MD03331</t>
  </si>
  <si>
    <t>circuit failure caused operational delay; inspection initiated. data loss hardware fault</t>
  </si>
  <si>
    <t>MD00114</t>
  </si>
  <si>
    <t>MD02740</t>
  </si>
  <si>
    <t>data lag caused operational delay; system reset initiated. sensor replaced emergency shutdown</t>
  </si>
  <si>
    <t>MD04785</t>
  </si>
  <si>
    <t>MD01253</t>
  </si>
  <si>
    <t>Routine check completed; sensor misalignment observed during diagnostics. critical failure critical malfunction</t>
  </si>
  <si>
    <t>MD03577</t>
  </si>
  <si>
    <t>Component system reset after detecting battery wear; functionality restored. quick fix low priority fault</t>
  </si>
  <si>
    <t>MD02611</t>
  </si>
  <si>
    <t>software crash caused operational delay; firmware update initiated. critical failure high priority failure</t>
  </si>
  <si>
    <t>MD00606</t>
  </si>
  <si>
    <t>Component component upgrade after detecting overheating; functionality restored. moderate delay moderate delay</t>
  </si>
  <si>
    <t>MD01666</t>
  </si>
  <si>
    <t>software crash caused operational delay; inspection initiated. reviewed logs moderate delay</t>
  </si>
  <si>
    <t>MD01665</t>
  </si>
  <si>
    <t>software crash caused operational delay; system reset initiated. log cleaned temporary glitch</t>
  </si>
  <si>
    <t>MD02445</t>
  </si>
  <si>
    <t>MD05081</t>
  </si>
  <si>
    <t>MD04214</t>
  </si>
  <si>
    <t>MD04284</t>
  </si>
  <si>
    <t>System performance degraded due to voltage spike; mitigation via inspection. quick fix minor issue</t>
  </si>
  <si>
    <t>MD04004</t>
  </si>
  <si>
    <t>System performance degraded due to sensor misalignment; mitigation via inspection. sensor replaced urgent inspection needed</t>
  </si>
  <si>
    <t>MD04969</t>
  </si>
  <si>
    <t>MD05459</t>
  </si>
  <si>
    <t>System performance degraded due to circuit failure; mitigation via component upgrade. reboot failed critical malfunction</t>
  </si>
  <si>
    <t>MD04000</t>
  </si>
  <si>
    <t>System performance degraded due to data lag; mitigation via system reset. moderate delay component review</t>
  </si>
  <si>
    <t>MD05483</t>
  </si>
  <si>
    <t>Routine check completed; data lag observed during diagnostics. data loss critical malfunction</t>
  </si>
  <si>
    <t>MD00602</t>
  </si>
  <si>
    <t>MD02718</t>
  </si>
  <si>
    <t>Component system reset after detecting battery wear; functionality restored. sensor replaced high priority failure</t>
  </si>
  <si>
    <t>MD01257</t>
  </si>
  <si>
    <t>MD05017</t>
  </si>
  <si>
    <t>abnormal sound caused operational delay; firmware update initiated. moderate delay device required inspection</t>
  </si>
  <si>
    <t>MD04146</t>
  </si>
  <si>
    <t>Component software patch after detecting sensor misalignment; functionality restored. software reset temporary glitch</t>
  </si>
  <si>
    <t>MD02482</t>
  </si>
  <si>
    <t>Component software patch after detecting abnormal sound; functionality restored. reviewed logs moderate delay</t>
  </si>
  <si>
    <t>MD02943</t>
  </si>
  <si>
    <t>abnormal sound caused operational delay; replacement initiated. reboot failed critical failure</t>
  </si>
  <si>
    <t>MD04666</t>
  </si>
  <si>
    <t>Component component upgrade after detecting overheating; functionality restored. critical failure system crash</t>
  </si>
  <si>
    <t>MD00107</t>
  </si>
  <si>
    <t>System performance degraded due to voltage spike; mitigation via system reset. moderate delay driver update applied</t>
  </si>
  <si>
    <t>MD04804</t>
  </si>
  <si>
    <t>Component firmware update after detecting sensor misalignment; functionality restored. minor issue log file cleared</t>
  </si>
  <si>
    <t>MD04865</t>
  </si>
  <si>
    <t>circuit failure caused operational delay; firmware update initiated. moderate delay performance warning</t>
  </si>
  <si>
    <t>MD03270</t>
  </si>
  <si>
    <t>System performance degraded due to circuit failure; mitigation via firmware update. quick fix minor issue</t>
  </si>
  <si>
    <t>MD03443</t>
  </si>
  <si>
    <t>System performance degraded due to data lag; mitigation via firmware update. log cleaned stable condition</t>
  </si>
  <si>
    <t>MD00011</t>
  </si>
  <si>
    <t>data lag caused operational delay; replacement initiated. quick fix minor issue</t>
  </si>
  <si>
    <t>MD00874</t>
  </si>
  <si>
    <t>System performance degraded due to software crash; mitigation via firmware update. driver update non-critical warning</t>
  </si>
  <si>
    <t>MD03212</t>
  </si>
  <si>
    <t>MD04380</t>
  </si>
  <si>
    <t>MD02998</t>
  </si>
  <si>
    <t>System performance degraded due to voltage spike; mitigation via component upgrade. sensor replaced hardware fault</t>
  </si>
  <si>
    <t>MD04099</t>
  </si>
  <si>
    <t>MD04655</t>
  </si>
  <si>
    <t>MD01955</t>
  </si>
  <si>
    <t>sensor misalignment caused operational delay; replacement initiated. component issue device required inspection</t>
  </si>
  <si>
    <t>MD05139</t>
  </si>
  <si>
    <t>MD01901</t>
  </si>
  <si>
    <t>MD04360</t>
  </si>
  <si>
    <t>MD00569</t>
  </si>
  <si>
    <t>Component recalibration after detecting sensor misalignment; functionality restored. driver update moderate delay</t>
  </si>
  <si>
    <t>MD00389</t>
  </si>
  <si>
    <t>MD03819</t>
  </si>
  <si>
    <t>Component component upgrade after detecting abnormal sound; functionality restored. component issue moderate delay</t>
  </si>
  <si>
    <t>MD01662</t>
  </si>
  <si>
    <t>circuit failure caused operational delay; recalibration initiated. quick fix quick fix</t>
  </si>
  <si>
    <t>MD00733</t>
  </si>
  <si>
    <t>voltage spike caused operational delay; inspection initiated. quick fix system check passed</t>
  </si>
  <si>
    <t>MD04103</t>
  </si>
  <si>
    <t>sensor misalignment caused operational delay; system reset initiated. component issue device required inspection</t>
  </si>
  <si>
    <t>MD00195</t>
  </si>
  <si>
    <t>overheating caused operational delay; component upgrade initiated. driver update component review</t>
  </si>
  <si>
    <t>MD00370</t>
  </si>
  <si>
    <t>voltage spike caused operational delay; software patch initiated. minor issue routine reset</t>
  </si>
  <si>
    <t>MD00056</t>
  </si>
  <si>
    <t>software crash caused operational delay; recalibration initiated. data loss hardware fault</t>
  </si>
  <si>
    <t>MD04741</t>
  </si>
  <si>
    <t>Component recalibration after detecting battery wear; functionality restored. data loss system crash</t>
  </si>
  <si>
    <t>MD01687</t>
  </si>
  <si>
    <t>MD00038</t>
  </si>
  <si>
    <t>sensor misalignment caused operational delay; component upgrade initiated. log cleaned minor issue</t>
  </si>
  <si>
    <t>MD00166</t>
  </si>
  <si>
    <t>MD05082</t>
  </si>
  <si>
    <t>Routine check completed; overheating observed during diagnostics. critical failure critical failure</t>
  </si>
  <si>
    <t>MD04110</t>
  </si>
  <si>
    <t>System performance degraded due to data lag; mitigation via software patch. data loss hardware fault</t>
  </si>
  <si>
    <t>MD04416</t>
  </si>
  <si>
    <t>System performance degraded due to circuit failure; mitigation via system reset. data loss critical malfunction</t>
  </si>
  <si>
    <t>MD02843</t>
  </si>
  <si>
    <t>MD02202</t>
  </si>
  <si>
    <t>System performance degraded due to circuit failure; mitigation via inspection. sensor replaced critical failure</t>
  </si>
  <si>
    <t>MD02695</t>
  </si>
  <si>
    <t>data lag caused operational delay; firmware update initiated. critical failure critical malfunction</t>
  </si>
  <si>
    <t>MD03002</t>
  </si>
  <si>
    <t>MD04037</t>
  </si>
  <si>
    <t>Routine check completed; abnormal sound observed during diagnostics. reboot failed sensor replacement</t>
  </si>
  <si>
    <t>MD03075</t>
  </si>
  <si>
    <t>MD00531</t>
  </si>
  <si>
    <t>System performance degraded due to voltage spike; mitigation via recalibration. moderate delay performance warning</t>
  </si>
  <si>
    <t>MD02356</t>
  </si>
  <si>
    <t>software crash caused operational delay; firmware update initiated. reviewed logs performance warning</t>
  </si>
  <si>
    <t>MD04668</t>
  </si>
  <si>
    <t>System performance degraded due to battery wear; mitigation via firmware update. reviewed logs device required inspection</t>
  </si>
  <si>
    <t>MD03685</t>
  </si>
  <si>
    <t>Component system reset after detecting data lag; functionality restored. quick fix quick fix</t>
  </si>
  <si>
    <t>MD00540</t>
  </si>
  <si>
    <t>MD01303</t>
  </si>
  <si>
    <t>Component firmware update after detecting voltage spike; functionality restored. critical failure emergency shutdown</t>
  </si>
  <si>
    <t>MD03170</t>
  </si>
  <si>
    <t>Component firmware update after detecting circuit failure; functionality restored. minor issue log file cleared</t>
  </si>
  <si>
    <t>MD01584</t>
  </si>
  <si>
    <t>sensor misalignment caused operational delay; recalibration initiated. driver update average severity report</t>
  </si>
  <si>
    <t>MD03426</t>
  </si>
  <si>
    <t>System performance degraded due to overheating; mitigation via firmware update. minor issue log file cleared</t>
  </si>
  <si>
    <t>MD02848</t>
  </si>
  <si>
    <t>Component recalibration after detecting overheating; functionality restored. component issue average severity report</t>
  </si>
  <si>
    <t>MD01470</t>
  </si>
  <si>
    <t>Component component upgrade after detecting sensor misalignment; functionality restored. component issue moderate delay</t>
  </si>
  <si>
    <t>MD00819</t>
  </si>
  <si>
    <t>abnormal sound caused operational delay; component upgrade initiated. moderate delay device required inspection</t>
  </si>
  <si>
    <t>MD01142</t>
  </si>
  <si>
    <t>Component software patch after detecting circuit failure; functionality restored. moderate delay non-critical warning</t>
  </si>
  <si>
    <t>MD00278</t>
  </si>
  <si>
    <t>MD04862</t>
  </si>
  <si>
    <t>MD03563</t>
  </si>
  <si>
    <t>sensor misalignment caused operational delay; inspection initiated. data loss critical failure</t>
  </si>
  <si>
    <t>MD03792</t>
  </si>
  <si>
    <t>Component inspection after detecting voltage spike; functionality restored. reboot failed critical malfunction</t>
  </si>
  <si>
    <t>MD02677</t>
  </si>
  <si>
    <t>System performance degraded due to data lag; mitigation via inspection. software reset routine reset</t>
  </si>
  <si>
    <t>MD04073</t>
  </si>
  <si>
    <t>Routine check completed; sensor misalignment observed during diagnostics. component issue device required inspection</t>
  </si>
  <si>
    <t>MD03436</t>
  </si>
  <si>
    <t>System performance degraded due to software crash; mitigation via firmware update. moderate delay average severity report</t>
  </si>
  <si>
    <t>MD03649</t>
  </si>
  <si>
    <t>MD01394</t>
  </si>
  <si>
    <t>battery wear caused operational delay; firmware update initiated. data loss high priority failure</t>
  </si>
  <si>
    <t>MD04398</t>
  </si>
  <si>
    <t>data lag caused operational delay; recalibration initiated. software reset quick fix</t>
  </si>
  <si>
    <t>MD02509</t>
  </si>
  <si>
    <t>System performance degraded due to sensor misalignment; mitigation via firmware update. sensor replaced critical failure</t>
  </si>
  <si>
    <t>MD03537</t>
  </si>
  <si>
    <t>Routine check completed; circuit failure observed during diagnostics. data loss emergency shutdown</t>
  </si>
  <si>
    <t>MD03726</t>
  </si>
  <si>
    <t>MD00341</t>
  </si>
  <si>
    <t>Routine check completed; circuit failure observed during diagnostics. critical failure critical failure</t>
  </si>
  <si>
    <t>MD03763</t>
  </si>
  <si>
    <t>MD01088</t>
  </si>
  <si>
    <t>System performance degraded due to voltage spike; mitigation via replacement. critical failure critical malfunction</t>
  </si>
  <si>
    <t>MD02962</t>
  </si>
  <si>
    <t>System performance degraded due to sensor misalignment; mitigation via system reset. reviewed logs performance warning</t>
  </si>
  <si>
    <t>MD03924</t>
  </si>
  <si>
    <t>MD00135</t>
  </si>
  <si>
    <t>System performance degraded due to abnormal sound; mitigation via component upgrade. critical failure emergency shutdown</t>
  </si>
  <si>
    <t>MD04643</t>
  </si>
  <si>
    <t>circuit failure caused operational delay; replacement initiated. data loss critical malfunction</t>
  </si>
  <si>
    <t>MD03415</t>
  </si>
  <si>
    <t>battery wear caused operational delay; recalibration initiated. sensor replaced hardware fault</t>
  </si>
  <si>
    <t>MD02579</t>
  </si>
  <si>
    <t>overheating caused operational delay; firmware update initiated. data loss high priority failure</t>
  </si>
  <si>
    <t>MD01527</t>
  </si>
  <si>
    <t>System performance degraded due to sensor misalignment; mitigation via firmware update. software reset log file cleared</t>
  </si>
  <si>
    <t>MD00035</t>
  </si>
  <si>
    <t>MD03408</t>
  </si>
  <si>
    <t>battery wear caused operational delay; firmware update initiated. minor issue quick fix</t>
  </si>
  <si>
    <t>MD01414</t>
  </si>
  <si>
    <t>abnormal sound caused operational delay; inspection initiated. software reset minor issue</t>
  </si>
  <si>
    <t>MD03332</t>
  </si>
  <si>
    <t>Component inspection after detecting sensor misalignment; functionality restored. data loss high priority failure</t>
  </si>
  <si>
    <t>MD01903</t>
  </si>
  <si>
    <t>sensor misalignment caused operational delay; system reset initiated. quick fix system check passed</t>
  </si>
  <si>
    <t>MD02333</t>
  </si>
  <si>
    <t>System performance degraded due to software crash; mitigation via recalibration. critical failure high priority failure</t>
  </si>
  <si>
    <t>MD05314</t>
  </si>
  <si>
    <t>MD02532</t>
  </si>
  <si>
    <t>Routine check completed; abnormal sound observed during diagnostics. quick fix low priority fault</t>
  </si>
  <si>
    <t>MD02297</t>
  </si>
  <si>
    <t>MD01509</t>
  </si>
  <si>
    <t>System performance degraded due to data lag; mitigation via replacement. log cleaned routine reset</t>
  </si>
  <si>
    <t>MD00976</t>
  </si>
  <si>
    <t>MD03765</t>
  </si>
  <si>
    <t>Component firmware update after detecting data lag; functionality restored. log cleaned temporary glitch</t>
  </si>
  <si>
    <t>MD02391</t>
  </si>
  <si>
    <t>MD00801</t>
  </si>
  <si>
    <t>data lag caused operational delay; software patch initiated. data loss system crash</t>
  </si>
  <si>
    <t>MD05182</t>
  </si>
  <si>
    <t>Component recalibration after detecting overheating; functionality restored. reviewed logs driver update applied</t>
  </si>
  <si>
    <t>MD01503</t>
  </si>
  <si>
    <t>overheating caused operational delay; component upgrade initiated. software reset stable condition</t>
  </si>
  <si>
    <t>MD00674</t>
  </si>
  <si>
    <t>MD04112</t>
  </si>
  <si>
    <t>MD05171</t>
  </si>
  <si>
    <t>MD04603</t>
  </si>
  <si>
    <t>System performance degraded due to software crash; mitigation via firmware update. data loss urgent inspection needed</t>
  </si>
  <si>
    <t>MD04336</t>
  </si>
  <si>
    <t>overheating caused operational delay; recalibration initiated. data loss system crash</t>
  </si>
  <si>
    <t>MD05036</t>
  </si>
  <si>
    <t>MD04884</t>
  </si>
  <si>
    <t>Component component upgrade after detecting software crash; functionality restored. reboot failed urgent inspection needed</t>
  </si>
  <si>
    <t>MD05328</t>
  </si>
  <si>
    <t>Routine check completed; sensor misalignment observed during diagnostics. log cleaned low priority fault</t>
  </si>
  <si>
    <t>MD03917</t>
  </si>
  <si>
    <t>MD01030</t>
  </si>
  <si>
    <t>MD02469</t>
  </si>
  <si>
    <t>sensor misalignment caused operational delay; recalibration initiated. log cleaned temporary glitch</t>
  </si>
  <si>
    <t>MD04026</t>
  </si>
  <si>
    <t>abnormal sound caused operational delay; component upgrade initiated. component issue component review</t>
  </si>
  <si>
    <t>MD01409</t>
  </si>
  <si>
    <t>System performance degraded due to data lag; mitigation via component upgrade. software reset low priority fault</t>
  </si>
  <si>
    <t>MD01431</t>
  </si>
  <si>
    <t>MD02005</t>
  </si>
  <si>
    <t>System performance degraded due to battery wear; mitigation via system reset. log cleaned stable condition</t>
  </si>
  <si>
    <t>MD03226</t>
  </si>
  <si>
    <t>MD00240</t>
  </si>
  <si>
    <t>Component firmware update after detecting software crash; functionality restored. sensor replaced critical failure</t>
  </si>
  <si>
    <t>MD03343</t>
  </si>
  <si>
    <t>Component recalibration after detecting overheating; functionality restored. reboot failed urgent inspection needed</t>
  </si>
  <si>
    <t>MD01568</t>
  </si>
  <si>
    <t>Routine check completed; data lag observed during diagnostics. quick fix temporary glitch</t>
  </si>
  <si>
    <t>MD00403</t>
  </si>
  <si>
    <t>battery wear caused operational delay; system reset initiated. log cleaned minor issue</t>
  </si>
  <si>
    <t>MD02449</t>
  </si>
  <si>
    <t>MD03574</t>
  </si>
  <si>
    <t>MD04175</t>
  </si>
  <si>
    <t>MD01814</t>
  </si>
  <si>
    <t>MD02350</t>
  </si>
  <si>
    <t>circuit failure caused operational delay; firmware update initiated. sensor replaced critical failure</t>
  </si>
  <si>
    <t>MD04913</t>
  </si>
  <si>
    <t>System performance degraded due to overheating; mitigation via inspection. quick fix low priority fault</t>
  </si>
  <si>
    <t>MD00689</t>
  </si>
  <si>
    <t>Routine check completed; battery wear observed during diagnostics. sensor replaced sensor replacement</t>
  </si>
  <si>
    <t>MD02808</t>
  </si>
  <si>
    <t>Routine check completed; overheating observed during diagnostics. data loss high priority failure</t>
  </si>
  <si>
    <t>MD04964</t>
  </si>
  <si>
    <t>software crash caused operational delay; inspection initiated. minor issue routine reset</t>
  </si>
  <si>
    <t>MD05332</t>
  </si>
  <si>
    <t>Routine check completed; software crash observed during diagnostics. log cleaned stable condition</t>
  </si>
  <si>
    <t>MD00396</t>
  </si>
  <si>
    <t>Component replacement after detecting battery wear; functionality restored. software reset minor issue</t>
  </si>
  <si>
    <t>MD03944</t>
  </si>
  <si>
    <t>System performance degraded due to overheating; mitigation via recalibration. quick fix temporary glitch</t>
  </si>
  <si>
    <t>MD03444</t>
  </si>
  <si>
    <t>abnormal sound caused operational delay; system reset initiated. software reset routine reset</t>
  </si>
  <si>
    <t>MD03881</t>
  </si>
  <si>
    <t>System performance degraded due to voltage spike; mitigation via replacement. minor issue low priority fault</t>
  </si>
  <si>
    <t>MD03721</t>
  </si>
  <si>
    <t>System performance degraded due to data lag; mitigation via replacement. data loss sensor replacement</t>
  </si>
  <si>
    <t>MD00088</t>
  </si>
  <si>
    <t>overheating caused operational delay; software patch initiated. driver update component review</t>
  </si>
  <si>
    <t>MD03471</t>
  </si>
  <si>
    <t>System performance degraded due to voltage spike; mitigation via inspection. reboot failed urgent inspection needed</t>
  </si>
  <si>
    <t>MD00964</t>
  </si>
  <si>
    <t>MD04724</t>
  </si>
  <si>
    <t>MD00575</t>
  </si>
  <si>
    <t>Routine check completed; software crash observed during diagnostics. data loss urgent inspection needed</t>
  </si>
  <si>
    <t>MD05248</t>
  </si>
  <si>
    <t>software crash caused operational delay; recalibration initiated. driver update average severity report</t>
  </si>
  <si>
    <t>MD05272</t>
  </si>
  <si>
    <t>MD01246</t>
  </si>
  <si>
    <t>Component firmware update after detecting abnormal sound; functionality restored. log cleaned low priority fault</t>
  </si>
  <si>
    <t>MD02724</t>
  </si>
  <si>
    <t>Component replacement after detecting battery wear; functionality restored. software reset stable condition</t>
  </si>
  <si>
    <t>MD00728</t>
  </si>
  <si>
    <t>sensor misalignment caused operational delay; firmware update initiated. software reset stable condition</t>
  </si>
  <si>
    <t>MD02370</t>
  </si>
  <si>
    <t>MD02051</t>
  </si>
  <si>
    <t>software crash caused operational delay; firmware update initiated. moderate delay average severity report</t>
  </si>
  <si>
    <t>MD04290</t>
  </si>
  <si>
    <t>MD02559</t>
  </si>
  <si>
    <t>MD05375</t>
  </si>
  <si>
    <t>System performance degraded due to data lag; mitigation via firmware update. driver update driver update applied</t>
  </si>
  <si>
    <t>MD01322</t>
  </si>
  <si>
    <t>Component replacement after detecting battery wear; functionality restored. component issue moderate delay</t>
  </si>
  <si>
    <t>MD03658</t>
  </si>
  <si>
    <t>software crash caused operational delay; component upgrade initiated. minor issue quick fix</t>
  </si>
  <si>
    <t>MD00317</t>
  </si>
  <si>
    <t>software crash caused operational delay; replacement initiated. critical failure critical malfunction</t>
  </si>
  <si>
    <t>MD02185</t>
  </si>
  <si>
    <t>MD00288</t>
  </si>
  <si>
    <t>Component recalibration after detecting sensor misalignment; functionality restored. log cleaned minor issue</t>
  </si>
  <si>
    <t>MD03656</t>
  </si>
  <si>
    <t>MD03462</t>
  </si>
  <si>
    <t>Routine check completed; software crash observed during diagnostics. component issue device required inspection</t>
  </si>
  <si>
    <t>MD03564</t>
  </si>
  <si>
    <t>MD02192</t>
  </si>
  <si>
    <t>Routine check completed; software crash observed during diagnostics. reviewed logs non-critical warning</t>
  </si>
  <si>
    <t>MD02080</t>
  </si>
  <si>
    <t>MD02955</t>
  </si>
  <si>
    <t>Component recalibration after detecting abnormal sound; functionality restored. data loss high priority failure</t>
  </si>
  <si>
    <t>MD00597</t>
  </si>
  <si>
    <t>abnormal sound caused operational delay; firmware update initiated. quick fix log file cleared</t>
  </si>
  <si>
    <t>MD03544</t>
  </si>
  <si>
    <t>MD00900</t>
  </si>
  <si>
    <t>battery wear caused operational delay; component upgrade initiated. moderate delay driver update applied</t>
  </si>
  <si>
    <t>MD01723</t>
  </si>
  <si>
    <t>MD05266</t>
  </si>
  <si>
    <t>Component software patch after detecting overheating; functionality restored. log cleaned routine reset</t>
  </si>
  <si>
    <t>MD04182</t>
  </si>
  <si>
    <t>Component replacement after detecting abnormal sound; functionality restored. moderate delay performance warning</t>
  </si>
  <si>
    <t>MD00123</t>
  </si>
  <si>
    <t>MD04195</t>
  </si>
  <si>
    <t>System performance degraded due to circuit failure; mitigation via firmware update. component issue non-critical warning</t>
  </si>
  <si>
    <t>MD01937</t>
  </si>
  <si>
    <t>MD04609</t>
  </si>
  <si>
    <t>Component component upgrade after detecting abnormal sound; functionality restored. software reset temporary glitch</t>
  </si>
  <si>
    <t>MD03578</t>
  </si>
  <si>
    <t>System performance degraded due to sensor misalignment; mitigation via replacement. software reset stable condition</t>
  </si>
  <si>
    <t>MD02390</t>
  </si>
  <si>
    <t>Component component upgrade after detecting abnormal sound; functionality restored. log cleaned quick fix</t>
  </si>
  <si>
    <t>MD01885</t>
  </si>
  <si>
    <t>Component system reset after detecting abnormal sound; functionality restored. sensor replaced critical malfunction</t>
  </si>
  <si>
    <t>MD01637</t>
  </si>
  <si>
    <t>overheating caused operational delay; system reset initiated. sensor replaced hardware fault</t>
  </si>
  <si>
    <t>MD02263</t>
  </si>
  <si>
    <t>MD04342</t>
  </si>
  <si>
    <t>System performance degraded due to voltage spike; mitigation via component upgrade. log cleaned stable condition</t>
  </si>
  <si>
    <t>MD02257</t>
  </si>
  <si>
    <t>System performance degraded due to abnormal sound; mitigation via component upgrade. moderate delay device required inspection</t>
  </si>
  <si>
    <t>MD03591</t>
  </si>
  <si>
    <t>MD01133</t>
  </si>
  <si>
    <t>System performance degraded due to circuit failure; mitigation via system reset. reviewed logs average severity report</t>
  </si>
  <si>
    <t>MD02042</t>
  </si>
  <si>
    <t>data lag caused operational delay; system reset initiated. reviewed logs driver update applied</t>
  </si>
  <si>
    <t>MD03661</t>
  </si>
  <si>
    <t>Component firmware update after detecting battery wear; functionality restored. log cleaned minor issue</t>
  </si>
  <si>
    <t>MD04577</t>
  </si>
  <si>
    <t>voltage spike caused operational delay; replacement initiated. data loss critical malfunction</t>
  </si>
  <si>
    <t>MD00092</t>
  </si>
  <si>
    <t>System performance degraded due to circuit failure; mitigation via system reset. reviewed logs moderate delay</t>
  </si>
  <si>
    <t>MD00926</t>
  </si>
  <si>
    <t>MD01883</t>
  </si>
  <si>
    <t>Component recalibration after detecting abnormal sound; functionality restored. sensor replaced urgent inspection needed</t>
  </si>
  <si>
    <t>MD00860</t>
  </si>
  <si>
    <t>System performance degraded due to software crash; mitigation via recalibration. reboot failed high priority failure</t>
  </si>
  <si>
    <t>MD02118</t>
  </si>
  <si>
    <t>Component firmware update after detecting circuit failure; functionality restored. minor issue stable condition</t>
  </si>
  <si>
    <t>MD01972</t>
  </si>
  <si>
    <t>software crash caused operational delay; software patch initiated. sensor replaced critical failure</t>
  </si>
  <si>
    <t>MD00076</t>
  </si>
  <si>
    <t>System performance degraded due to data lag; mitigation via system reset. reboot failed urgent inspection needed</t>
  </si>
  <si>
    <t>MD02919</t>
  </si>
  <si>
    <t>Component component upgrade after detecting circuit failure; functionality restored. quick fix log file cleared</t>
  </si>
  <si>
    <t>MD02145</t>
  </si>
  <si>
    <t>System performance degraded due to software crash; mitigation via firmware update. moderate delay non-critical warning</t>
  </si>
  <si>
    <t>MD04552</t>
  </si>
  <si>
    <t>MD02631</t>
  </si>
  <si>
    <t>Routine check completed; circuit failure observed during diagnostics. log cleaned low priority fault</t>
  </si>
  <si>
    <t>MD00097</t>
  </si>
  <si>
    <t>abnormal sound caused operational delay; system reset initiated. reboot failed urgent inspection needed</t>
  </si>
  <si>
    <t>MD00625</t>
  </si>
  <si>
    <t>System performance degraded due to voltage spike; mitigation via software patch. reviewed logs device required inspection</t>
  </si>
  <si>
    <t>MD02542</t>
  </si>
  <si>
    <t>System performance degraded due to sensor misalignment; mitigation via firmware update. reboot failed critical malfunction</t>
  </si>
  <si>
    <t>MD03374</t>
  </si>
  <si>
    <t>Routine check completed; battery wear observed during diagnostics. sensor replaced critical failure</t>
  </si>
  <si>
    <t>MD02503</t>
  </si>
  <si>
    <t>circuit failure caused operational delay; system reset initiated. software reset system check passed</t>
  </si>
  <si>
    <t>MD04981</t>
  </si>
  <si>
    <t>MD05299</t>
  </si>
  <si>
    <t>MD02854</t>
  </si>
  <si>
    <t>Component inspection after detecting data lag; functionality restored. log cleaned routine reset</t>
  </si>
  <si>
    <t>MD02058</t>
  </si>
  <si>
    <t>Component system reset after detecting sensor misalignment; functionality restored. minor issue temporary glitch</t>
  </si>
  <si>
    <t>MD00030</t>
  </si>
  <si>
    <t>data lag caused operational delay; replacement initiated. sensor replaced urgent inspection needed</t>
  </si>
  <si>
    <t>MD02156</t>
  </si>
  <si>
    <t>MD01906</t>
  </si>
  <si>
    <t>Component replacement after detecting battery wear; functionality restored. driver update moderate delay</t>
  </si>
  <si>
    <t>MD01177</t>
  </si>
  <si>
    <t>MD04882</t>
  </si>
  <si>
    <t>Component software patch after detecting voltage spike; functionality restored. quick fix low priority fault</t>
  </si>
  <si>
    <t>MD00942</t>
  </si>
  <si>
    <t>MD01892</t>
  </si>
  <si>
    <t>Component system reset after detecting voltage spike; functionality restored. reboot failed critical failure</t>
  </si>
  <si>
    <t>MD00673</t>
  </si>
  <si>
    <t>System performance degraded due to battery wear; mitigation via component upgrade. reboot failed emergency shutdown</t>
  </si>
  <si>
    <t>MD04588</t>
  </si>
  <si>
    <t>System performance degraded due to software crash; mitigation via component upgrade. driver update average severity report</t>
  </si>
  <si>
    <t>MD05133</t>
  </si>
  <si>
    <t>Component recalibration after detecting abnormal sound; functionality restored. data loss emergency shutdown</t>
  </si>
  <si>
    <t>MD05112</t>
  </si>
  <si>
    <t>abnormal sound caused operational delay; replacement initiated. log cleaned log file cleared</t>
  </si>
  <si>
    <t>MD00483</t>
  </si>
  <si>
    <t>MD04200</t>
  </si>
  <si>
    <t>voltage spike caused operational delay; software patch initiated. software reset temporary glitch</t>
  </si>
  <si>
    <t>MD03166</t>
  </si>
  <si>
    <t>Component firmware update after detecting voltage spike; functionality restored. quick fix low priority fault</t>
  </si>
  <si>
    <t>MD00822</t>
  </si>
  <si>
    <t>Routine check completed; battery wear observed during diagnostics. minor issue log file cleared</t>
  </si>
  <si>
    <t>MD03746</t>
  </si>
  <si>
    <t>MD02511</t>
  </si>
  <si>
    <t>circuit failure caused operational delay; component upgrade initiated. sensor replaced sensor replacement</t>
  </si>
  <si>
    <t>MD03705</t>
  </si>
  <si>
    <t>System performance degraded due to data lag; mitigation via inspection. minor issue log file cleared</t>
  </si>
  <si>
    <t>MD01693</t>
  </si>
  <si>
    <t>System performance degraded due to circuit failure; mitigation via software patch. log cleaned temporary glitch</t>
  </si>
  <si>
    <t>MD01770</t>
  </si>
  <si>
    <t>overheating caused operational delay; firmware update initiated. log cleaned quick fix</t>
  </si>
  <si>
    <t>MD03173</t>
  </si>
  <si>
    <t>Component software patch after detecting voltage spike; functionality restored. reviewed logs moderate delay</t>
  </si>
  <si>
    <t>MD03062</t>
  </si>
  <si>
    <t>Component replacement after detecting voltage spike; functionality restored. data loss hardware fault</t>
  </si>
  <si>
    <t>MD03849</t>
  </si>
  <si>
    <t>Component replacement after detecting data lag; functionality restored. data loss emergency shutdown</t>
  </si>
  <si>
    <t>MD04592</t>
  </si>
  <si>
    <t>MD01201</t>
  </si>
  <si>
    <t>MD04328</t>
  </si>
  <si>
    <t>System performance degraded due to data lag; mitigation via system reset. critical failure emergency shutdown</t>
  </si>
  <si>
    <t>MD01020</t>
  </si>
  <si>
    <t>software crash caused operational delay; recalibration initiated. driver update non-critical warning</t>
  </si>
  <si>
    <t>MD02176</t>
  </si>
  <si>
    <t>Routine check completed; overheating observed during diagnostics. critical failure hardware fault</t>
  </si>
  <si>
    <t>MD00947</t>
  </si>
  <si>
    <t>MD05358</t>
  </si>
  <si>
    <t>abnormal sound caused operational delay; replacement initiated. reviewed logs device required inspection</t>
  </si>
  <si>
    <t>MD05034</t>
  </si>
  <si>
    <t>Component system reset after detecting battery wear; functionality restored. driver update driver update applied</t>
  </si>
  <si>
    <t>MD04427</t>
  </si>
  <si>
    <t>System performance degraded due to sensor misalignment; mitigation via inspection. minor issue low priority fault</t>
  </si>
  <si>
    <t>MD04514</t>
  </si>
  <si>
    <t>System performance degraded due to software crash; mitigation via software patch. critical failure critical failure</t>
  </si>
  <si>
    <t>MD02831</t>
  </si>
  <si>
    <t>Routine check completed; sensor misalignment observed during diagnostics. minor issue stable condition</t>
  </si>
  <si>
    <t>MD03203</t>
  </si>
  <si>
    <t>MD04337</t>
  </si>
  <si>
    <t>MD04531</t>
  </si>
  <si>
    <t>System performance degraded due to battery wear; mitigation via system reset. minor issue stable condition</t>
  </si>
  <si>
    <t>MD01086</t>
  </si>
  <si>
    <t>software crash caused operational delay; software patch initiated. software reset routine reset</t>
  </si>
  <si>
    <t>MD02220</t>
  </si>
  <si>
    <t>System performance degraded due to sensor misalignment; mitigation via replacement. sensor replaced hardware fault</t>
  </si>
  <si>
    <t>MD00526</t>
  </si>
  <si>
    <t>overheating caused operational delay; recalibration initiated. software reset system check passed</t>
  </si>
  <si>
    <t>MD02673</t>
  </si>
  <si>
    <t>MD03565</t>
  </si>
  <si>
    <t>System performance degraded due to circuit failure; mitigation via system reset. reboot failed critical failure</t>
  </si>
  <si>
    <t>MD00580</t>
  </si>
  <si>
    <t>System performance degraded due to software crash; mitigation via system reset. sensor replaced system crash</t>
  </si>
  <si>
    <t>MD03143</t>
  </si>
  <si>
    <t>MD03479</t>
  </si>
  <si>
    <t>Component software patch after detecting software crash; functionality restored. software reset low priority fault</t>
  </si>
  <si>
    <t>MD01638</t>
  </si>
  <si>
    <t>MD00284</t>
  </si>
  <si>
    <t>Routine check completed; data lag observed during diagnostics. component issue driver update applied</t>
  </si>
  <si>
    <t>MD03829</t>
  </si>
  <si>
    <t>MD01867</t>
  </si>
  <si>
    <t>circuit failure caused operational delay; software patch initiated. software reset stable condition</t>
  </si>
  <si>
    <t>MD04573</t>
  </si>
  <si>
    <t>voltage spike caused operational delay; inspection initiated. critical failure system crash</t>
  </si>
  <si>
    <t>MD04857</t>
  </si>
  <si>
    <t>MD04989</t>
  </si>
  <si>
    <t>Component recalibration after detecting sensor misalignment; functionality restored. reviewed logs average severity report</t>
  </si>
  <si>
    <t>MD02592</t>
  </si>
  <si>
    <t>System performance degraded due to data lag; mitigation via software patch. reboot failed high priority failure</t>
  </si>
  <si>
    <t>MD00607</t>
  </si>
  <si>
    <t>abnormal sound caused operational delay; recalibration initiated. component issue non-critical warning</t>
  </si>
  <si>
    <t>MD04411</t>
  </si>
  <si>
    <t>MD00043</t>
  </si>
  <si>
    <t>Component inspection after detecting voltage spike; functionality restored. quick fix quick fix</t>
  </si>
  <si>
    <t>MD00725</t>
  </si>
  <si>
    <t>voltage spike caused operational delay; software patch initiated. data loss high priority failure</t>
  </si>
  <si>
    <t>MD00226</t>
  </si>
  <si>
    <t>Component firmware update after detecting sensor misalignment; functionality restored. moderate delay non-critical warning</t>
  </si>
  <si>
    <t>MD02986</t>
  </si>
  <si>
    <t>data lag caused operational delay; inspection initiated. component issue performance warning</t>
  </si>
  <si>
    <t>MD00385</t>
  </si>
  <si>
    <t>MD02534</t>
  </si>
  <si>
    <t>MD00844</t>
  </si>
  <si>
    <t>System performance degraded due to data lag; mitigation via inspection. quick fix temporary glitch</t>
  </si>
  <si>
    <t>MD04279</t>
  </si>
  <si>
    <t>Component firmware update after detecting sensor misalignment; functionality restored. sensor replaced system crash</t>
  </si>
  <si>
    <t>MD00993</t>
  </si>
  <si>
    <t>Component firmware update after detecting voltage spike; functionality restored. log cleaned routine reset</t>
  </si>
  <si>
    <t>MD02159</t>
  </si>
  <si>
    <t>MD04938</t>
  </si>
  <si>
    <t>System performance degraded due to software crash; mitigation via system reset. software reset log file cleared</t>
  </si>
  <si>
    <t>MD01795</t>
  </si>
  <si>
    <t>MD03947</t>
  </si>
  <si>
    <t>Component component upgrade after detecting abnormal sound; functionality restored. reboot failed critical failure</t>
  </si>
  <si>
    <t>MD04572</t>
  </si>
  <si>
    <t>System performance degraded due to software crash; mitigation via firmware update. software reset quick fix</t>
  </si>
  <si>
    <t>MD04751</t>
  </si>
  <si>
    <t>software crash caused operational delay; inspection initiated. data loss system crash</t>
  </si>
  <si>
    <t>MD04437</t>
  </si>
  <si>
    <t>MD02336</t>
  </si>
  <si>
    <t>Component replacement after detecting overheating; functionality restored. minor issue routine reset</t>
  </si>
  <si>
    <t>MD02120</t>
  </si>
  <si>
    <t>MD02656</t>
  </si>
  <si>
    <t>software crash caused operational delay; system reset initiated. reboot failed critical failure</t>
  </si>
  <si>
    <t>MD04783</t>
  </si>
  <si>
    <t>Component replacement after detecting sensor misalignment; functionality restored. reviewed logs component review</t>
  </si>
  <si>
    <t>MD01095</t>
  </si>
  <si>
    <t>System performance degraded due to sensor misalignment; mitigation via inspection. critical failure sensor replacement</t>
  </si>
  <si>
    <t>MD03116</t>
  </si>
  <si>
    <t>System performance degraded due to data lag; mitigation via component upgrade. software reset temporary glitch</t>
  </si>
  <si>
    <t>MD05155</t>
  </si>
  <si>
    <t>Component software patch after detecting voltage spike; functionality restored. data loss emergency shutdown</t>
  </si>
  <si>
    <t>MD03575</t>
  </si>
  <si>
    <t>MD03309</t>
  </si>
  <si>
    <t>MD03859</t>
  </si>
  <si>
    <t>MD03372</t>
  </si>
  <si>
    <t>Routine check completed; software crash observed during diagnostics. reviewed logs device required inspection</t>
  </si>
  <si>
    <t>MD02452</t>
  </si>
  <si>
    <t>System performance degraded due to data lag; mitigation via component upgrade. minor issue log file cleared</t>
  </si>
  <si>
    <t>MD04854</t>
  </si>
  <si>
    <t>System performance degraded due to voltage spike; mitigation via replacement. reboot failed hardware fault</t>
  </si>
  <si>
    <t>MD02466</t>
  </si>
  <si>
    <t>Component recalibration after detecting abnormal sound; functionality restored. critical failure urgent inspection needed</t>
  </si>
  <si>
    <t>MD00429</t>
  </si>
  <si>
    <t>MD03727</t>
  </si>
  <si>
    <t>MD00856</t>
  </si>
  <si>
    <t>MD04997</t>
  </si>
  <si>
    <t>System performance degraded due to abnormal sound; mitigation via firmware update. moderate delay component review</t>
  </si>
  <si>
    <t>MD04540</t>
  </si>
  <si>
    <t>MD05408</t>
  </si>
  <si>
    <t>MD03534</t>
  </si>
  <si>
    <t>System performance degraded due to software crash; mitigation via component upgrade. reviewed logs driver update applied</t>
  </si>
  <si>
    <t>MD01216</t>
  </si>
  <si>
    <t>Component system reset after detecting data lag; functionality restored. software reset low priority fault</t>
  </si>
  <si>
    <t>MD01320</t>
  </si>
  <si>
    <t>MD05125</t>
  </si>
  <si>
    <t>MD00215</t>
  </si>
  <si>
    <t>MD02764</t>
  </si>
  <si>
    <t>MD03937</t>
  </si>
  <si>
    <t>battery wear caused operational delay; recalibration initiated. minor issue minor issue</t>
  </si>
  <si>
    <t>MD00550</t>
  </si>
  <si>
    <t>Component component upgrade after detecting software crash; functionality restored. quick fix stable condition</t>
  </si>
  <si>
    <t>MD01798</t>
  </si>
  <si>
    <t>Component component upgrade after detecting software crash; functionality restored. driver update device required inspection</t>
  </si>
  <si>
    <t>MD03634</t>
  </si>
  <si>
    <t>abnormal sound caused operational delay; software patch initiated. moderate delay component review</t>
  </si>
  <si>
    <t>MD03638</t>
  </si>
  <si>
    <t>MD00275</t>
  </si>
  <si>
    <t>Routine check completed; sensor misalignment observed during diagnostics. minor issue low priority fault</t>
  </si>
  <si>
    <t>MD02737</t>
  </si>
  <si>
    <t>Routine check completed; software crash observed during diagnostics. minor issue minor issue</t>
  </si>
  <si>
    <t>MD02533</t>
  </si>
  <si>
    <t>System performance degraded due to voltage spike; mitigation via firmware update. component issue average severity report</t>
  </si>
  <si>
    <t>MD03878</t>
  </si>
  <si>
    <t>MD01900</t>
  </si>
  <si>
    <t>abnormal sound caused operational delay; firmware update initiated. driver update component review</t>
  </si>
  <si>
    <t>MD00501</t>
  </si>
  <si>
    <t>circuit failure caused operational delay; replacement initiated. driver update average severity report</t>
  </si>
  <si>
    <t>MD04296</t>
  </si>
  <si>
    <t>Routine check completed; battery wear observed during diagnostics. log cleaned minor issue</t>
  </si>
  <si>
    <t>MD04523</t>
  </si>
  <si>
    <t>circuit failure caused operational delay; component upgrade initiated. software reset log file cleared</t>
  </si>
  <si>
    <t>MD03031</t>
  </si>
  <si>
    <t>MD01605</t>
  </si>
  <si>
    <t>System performance degraded due to battery wear; mitigation via firmware update. data loss urgent inspection needed</t>
  </si>
  <si>
    <t>MD01035</t>
  </si>
  <si>
    <t>MD00854</t>
  </si>
  <si>
    <t>MD05478</t>
  </si>
  <si>
    <t>software crash caused operational delay; inspection initiated. critical failure emergency shutdown</t>
  </si>
  <si>
    <t>MD04400</t>
  </si>
  <si>
    <t>voltage spike caused operational delay; inspection initiated. moderate delay device required inspection</t>
  </si>
  <si>
    <t>MD04673</t>
  </si>
  <si>
    <t>Component inspection after detecting overheating; functionality restored. sensor replaced critical malfunction</t>
  </si>
  <si>
    <t>MD02561</t>
  </si>
  <si>
    <t>MD04370</t>
  </si>
  <si>
    <t>data lag caused operational delay; firmware update initiated. critical failure critical failure</t>
  </si>
  <si>
    <t>MD00718</t>
  </si>
  <si>
    <t>System performance degraded due to data lag; mitigation via replacement. minor issue temporary glitch</t>
  </si>
  <si>
    <t>MD00979</t>
  </si>
  <si>
    <t>MD00339</t>
  </si>
  <si>
    <t>Component system reset after detecting battery wear; functionality restored. reviewed logs driver update applied</t>
  </si>
  <si>
    <t>MD02068</t>
  </si>
  <si>
    <t>Component firmware update after detecting voltage spike; functionality restored. log cleaned stable condition</t>
  </si>
  <si>
    <t>MD03362</t>
  </si>
  <si>
    <t>System performance degraded due to sensor misalignment; mitigation via inspection. data loss sensor replacement</t>
  </si>
  <si>
    <t>MD00354</t>
  </si>
  <si>
    <t>System performance degraded due to circuit failure; mitigation via system reset. driver update driver update applied</t>
  </si>
  <si>
    <t>MD01007</t>
  </si>
  <si>
    <t>sensor misalignment caused operational delay; recalibration initiated. software reset temporary glitch</t>
  </si>
  <si>
    <t>MD05047</t>
  </si>
  <si>
    <t>Component replacement after detecting overheating; functionality restored. critical failure hardware fault</t>
  </si>
  <si>
    <t>MD03676</t>
  </si>
  <si>
    <t>Component firmware update after detecting battery wear; functionality restored. data loss sensor replacement</t>
  </si>
  <si>
    <t>MD00252</t>
  </si>
  <si>
    <t>Component inspection after detecting sensor misalignment; functionality restored. software reset temporary glitch</t>
  </si>
  <si>
    <t>MD00953</t>
  </si>
  <si>
    <t>battery wear caused operational delay; component upgrade initiated. moderate delay moderate delay</t>
  </si>
  <si>
    <t>MD03850</t>
  </si>
  <si>
    <t>MD00351</t>
  </si>
  <si>
    <t>Component replacement after detecting software crash; functionality restored. component issue average severity report</t>
  </si>
  <si>
    <t>MD01233</t>
  </si>
  <si>
    <t>overheating caused operational delay; recalibration initiated. log cleaned log file cleared</t>
  </si>
  <si>
    <t>MD02133</t>
  </si>
  <si>
    <t>Routine check completed; voltage spike observed during diagnostics. moderate delay moderate delay</t>
  </si>
  <si>
    <t>MD03231</t>
  </si>
  <si>
    <t>MD00478</t>
  </si>
  <si>
    <t>System performance degraded due to data lag; mitigation via inspection. component issue average severity report</t>
  </si>
  <si>
    <t>MD04229</t>
  </si>
  <si>
    <t>MD01747</t>
  </si>
  <si>
    <t>MD02486</t>
  </si>
  <si>
    <t>MD02164</t>
  </si>
  <si>
    <t>System performance degraded due to software crash; mitigation via recalibration. reviewed logs moderate delay</t>
  </si>
  <si>
    <t>MD01057</t>
  </si>
  <si>
    <t>Component firmware update after detecting battery wear; functionality restored. minor issue stable condition</t>
  </si>
  <si>
    <t>MD03307</t>
  </si>
  <si>
    <t>System performance degraded due to sensor misalignment; mitigation via inspection. sensor replaced critical malfunction</t>
  </si>
  <si>
    <t>MD03379</t>
  </si>
  <si>
    <t>Routine check completed; circuit failure observed during diagnostics. reviewed logs performance warning</t>
  </si>
  <si>
    <t>MD01940</t>
  </si>
  <si>
    <t>overheating caused operational delay; software patch initiated. component issue non-critical warning</t>
  </si>
  <si>
    <t>MD03711</t>
  </si>
  <si>
    <t>System performance degraded due to voltage spike; mitigation via recalibration. sensor replaced high priority failure</t>
  </si>
  <si>
    <t>MD04617</t>
  </si>
  <si>
    <t>MD03190</t>
  </si>
  <si>
    <t>MD00620</t>
  </si>
  <si>
    <t>System performance degraded due to battery wear; mitigation via software patch. log cleaned system check passed</t>
  </si>
  <si>
    <t>MD02289</t>
  </si>
  <si>
    <t>MD05020</t>
  </si>
  <si>
    <t>Component component upgrade after detecting abnormal sound; functionality restored. driver update component review</t>
  </si>
  <si>
    <t>MD03600</t>
  </si>
  <si>
    <t>Routine check completed; battery wear observed during diagnostics. critical failure hardware fault</t>
  </si>
  <si>
    <t>MD04948</t>
  </si>
  <si>
    <t>Routine check completed; data lag observed during diagnostics. sensor replaced high priority failure</t>
  </si>
  <si>
    <t>MD01356</t>
  </si>
  <si>
    <t>Routine check completed; overheating observed during diagnostics. log cleaned quick fix</t>
  </si>
  <si>
    <t>MD00774</t>
  </si>
  <si>
    <t>MD03832</t>
  </si>
  <si>
    <t>MD03125</t>
  </si>
  <si>
    <t>Component firmware update after detecting abnormal sound; functionality restored. log cleaned system check passed</t>
  </si>
  <si>
    <t>MD01232</t>
  </si>
  <si>
    <t>Component component upgrade after detecting software crash; functionality restored. component issue device required inspection</t>
  </si>
  <si>
    <t>MD03272</t>
  </si>
  <si>
    <t>MD00839</t>
  </si>
  <si>
    <t>Component component upgrade after detecting battery wear; functionality restored. critical failure critical failure</t>
  </si>
  <si>
    <t>MD00363</t>
  </si>
  <si>
    <t>MD03619</t>
  </si>
  <si>
    <t>System performance degraded due to software crash; mitigation via system reset. minor issue stable condition</t>
  </si>
  <si>
    <t>MD02567</t>
  </si>
  <si>
    <t>MD05234</t>
  </si>
  <si>
    <t>MD02345</t>
  </si>
  <si>
    <t>MD03194</t>
  </si>
  <si>
    <t>Component software patch after detecting battery wear; functionality restored. reboot failed urgent inspection needed</t>
  </si>
  <si>
    <t>MD01912</t>
  </si>
  <si>
    <t>sensor misalignment caused operational delay; inspection initiated. software reset temporary glitch</t>
  </si>
  <si>
    <t>MD02222</t>
  </si>
  <si>
    <t>circuit failure caused operational delay; component upgrade initiated. quick fix minor issue</t>
  </si>
  <si>
    <t>MD04414</t>
  </si>
  <si>
    <t>Component inspection after detecting data lag; functionality restored. reboot failed hardware fault</t>
  </si>
  <si>
    <t>MD02947</t>
  </si>
  <si>
    <t>Routine check completed; data lag observed during diagnostics. minor issue minor issue</t>
  </si>
  <si>
    <t>MD00737</t>
  </si>
  <si>
    <t>MD01645</t>
  </si>
  <si>
    <t>Component replacement after detecting abnormal sound; functionality restored. critical failure urgent inspection needed</t>
  </si>
  <si>
    <t>MD02017</t>
  </si>
  <si>
    <t>Routine check completed; overheating observed during diagnostics. data loss critical failure</t>
  </si>
  <si>
    <t>MD05161</t>
  </si>
  <si>
    <t>Component component upgrade after detecting circuit failure; functionality restored. driver update non-critical warning</t>
  </si>
  <si>
    <t>MD00802</t>
  </si>
  <si>
    <t>MD00574</t>
  </si>
  <si>
    <t>MD01844</t>
  </si>
  <si>
    <t>MD03736</t>
  </si>
  <si>
    <t>Routine check completed; data lag observed during diagnostics. sensor replaced system crash</t>
  </si>
  <si>
    <t>MD01375</t>
  </si>
  <si>
    <t>MD00393</t>
  </si>
  <si>
    <t>data lag caused operational delay; replacement initiated. minor issue quick fix</t>
  </si>
  <si>
    <t>MD04660</t>
  </si>
  <si>
    <t>Component firmware update after detecting voltage spike; functionality restored. quick fix system check passed</t>
  </si>
  <si>
    <t>MD03800</t>
  </si>
  <si>
    <t>sensor misalignment caused operational delay; component upgrade initiated. quick fix routine reset</t>
  </si>
  <si>
    <t>MD00649</t>
  </si>
  <si>
    <t>Component system reset after detecting circuit failure; functionality restored. minor issue low priority fault</t>
  </si>
  <si>
    <t>MD00173</t>
  </si>
  <si>
    <t>Component replacement after detecting battery wear; functionality restored. reboot failed hardware fault</t>
  </si>
  <si>
    <t>MD02589</t>
  </si>
  <si>
    <t>software crash caused operational delay; replacement initiated. log cleaned minor issue</t>
  </si>
  <si>
    <t>MD02358</t>
  </si>
  <si>
    <t>MD00231</t>
  </si>
  <si>
    <t>System performance degraded due to software crash; mitigation via component upgrade. minor issue quick fix</t>
  </si>
  <si>
    <t>MD01097</t>
  </si>
  <si>
    <t>System performance degraded due to circuit failure; mitigation via replacement. driver update moderate delay</t>
  </si>
  <si>
    <t>MD00716</t>
  </si>
  <si>
    <t>MD00117</t>
  </si>
  <si>
    <t>System performance degraded due to data lag; mitigation via inspection. component issue device required inspection</t>
  </si>
  <si>
    <t>MD00085</t>
  </si>
  <si>
    <t>System performance degraded due to battery wear; mitigation via recalibration. component issue device required inspection</t>
  </si>
  <si>
    <t>MD05477</t>
  </si>
  <si>
    <t>Routine check completed; data lag observed during diagnostics. critical failure high priority failure</t>
  </si>
  <si>
    <t>MD01895</t>
  </si>
  <si>
    <t>System performance degraded due to data lag; mitigation via software patch. moderate delay average severity report</t>
  </si>
  <si>
    <t>MD00458</t>
  </si>
  <si>
    <t>MD02214</t>
  </si>
  <si>
    <t>System performance degraded due to overheating; mitigation via system reset. software reset minor issue</t>
  </si>
  <si>
    <t>MD00197</t>
  </si>
  <si>
    <t>Routine check completed; abnormal sound observed during diagnostics. reviewed logs average severity report</t>
  </si>
  <si>
    <t>MD02182</t>
  </si>
  <si>
    <t>MD01681</t>
  </si>
  <si>
    <t>overheating caused operational delay; system reset initiated. moderate delay non-critical warning</t>
  </si>
  <si>
    <t>MD04726</t>
  </si>
  <si>
    <t>abnormal sound caused operational delay; software patch initiated. sensor replaced critical malfunction</t>
  </si>
  <si>
    <t>MD05269</t>
  </si>
  <si>
    <t>MD01334</t>
  </si>
  <si>
    <t>MD00084</t>
  </si>
  <si>
    <t>MD01063</t>
  </si>
  <si>
    <t>voltage spike caused operational delay; system reset initiated. reviewed logs non-critical warning</t>
  </si>
  <si>
    <t>MD04547</t>
  </si>
  <si>
    <t>circuit failure caused operational delay; firmware update initiated. software reset temporary glitch</t>
  </si>
  <si>
    <t>MD04566</t>
  </si>
  <si>
    <t>Component firmware update after detecting circuit failure; functionality restored. software reset temporary glitch</t>
  </si>
  <si>
    <t>MD02815</t>
  </si>
  <si>
    <t>sensor misalignment caused operational delay; component upgrade initiated. component issue moderate delay</t>
  </si>
  <si>
    <t>MD00151</t>
  </si>
  <si>
    <t>System performance degraded due to sensor misalignment; mitigation via component upgrade. software reset temporary glitch</t>
  </si>
  <si>
    <t>MD02175</t>
  </si>
  <si>
    <t>battery wear caused operational delay; system reset initiated. critical failure system crash</t>
  </si>
  <si>
    <t>MD00555</t>
  </si>
  <si>
    <t>MD05367</t>
  </si>
  <si>
    <t>Component system reset after detecting sensor misalignment; functionality restored. sensor replaced system crash</t>
  </si>
  <si>
    <t>MD03364</t>
  </si>
  <si>
    <t>MD03503</t>
  </si>
  <si>
    <t>System performance degraded due to software crash; mitigation via firmware update. data loss critical malfunction</t>
  </si>
  <si>
    <t>MD01478</t>
  </si>
  <si>
    <t>overheating caused operational delay; inspection initiated. data loss critical failure</t>
  </si>
  <si>
    <t>MD03044</t>
  </si>
  <si>
    <t>MD03057</t>
  </si>
  <si>
    <t>MD01700</t>
  </si>
  <si>
    <t>overheating caused operational delay; recalibration initiated. sensor replaced hardware fault</t>
  </si>
  <si>
    <t>MD03220</t>
  </si>
  <si>
    <t>voltage spike caused operational delay; replacement initiated. quick fix quick fix</t>
  </si>
  <si>
    <t>MD02861</t>
  </si>
  <si>
    <t>MD01423</t>
  </si>
  <si>
    <t>Component firmware update after detecting battery wear; functionality restored. driver update moderate delay</t>
  </si>
  <si>
    <t>MD01174</t>
  </si>
  <si>
    <t>System performance degraded due to software crash; mitigation via recalibration. reviewed logs driver update applied</t>
  </si>
  <si>
    <t>MD00838</t>
  </si>
  <si>
    <t>Component system reset after detecting data lag; functionality restored. component issue average severity report</t>
  </si>
  <si>
    <t>MD04430</t>
  </si>
  <si>
    <t>Component firmware update after detecting battery wear; functionality restored. software reset log file cleared</t>
  </si>
  <si>
    <t>MD00936</t>
  </si>
  <si>
    <t>MD01559</t>
  </si>
  <si>
    <t>data lag caused operational delay; inspection initiated. sensor replaced sensor replacement</t>
  </si>
  <si>
    <t>MD00793</t>
  </si>
  <si>
    <t>Routine check completed; overheating observed during diagnostics. critical failure critical malfunction</t>
  </si>
  <si>
    <t>MD05167</t>
  </si>
  <si>
    <t>Routine check completed; abnormal sound observed during diagnostics. moderate delay device required inspection</t>
  </si>
  <si>
    <t>MD03848</t>
  </si>
  <si>
    <t>Component firmware update after detecting overheating; functionality restored. data loss urgent inspection needed</t>
  </si>
  <si>
    <t>MD00010</t>
  </si>
  <si>
    <t>MD04908</t>
  </si>
  <si>
    <t>Component component upgrade after detecting sensor misalignment; functionality restored. sensor replaced high priority failure</t>
  </si>
  <si>
    <t>MD00764</t>
  </si>
  <si>
    <t>Component firmware update after detecting circuit failure; functionality restored. component issue component review</t>
  </si>
  <si>
    <t>MD00855</t>
  </si>
  <si>
    <t>overheating caused operational delay; software patch initiated. log cleaned quick fix</t>
  </si>
  <si>
    <t>MD02490</t>
  </si>
  <si>
    <t>MD03073</t>
  </si>
  <si>
    <t>Component component upgrade after detecting overheating; functionality restored. quick fix routine reset</t>
  </si>
  <si>
    <t>MD04738</t>
  </si>
  <si>
    <t>MD02307</t>
  </si>
  <si>
    <t>Routine check completed; abnormal sound observed during diagnostics. critical failure high priority failure</t>
  </si>
  <si>
    <t>MD00644</t>
  </si>
  <si>
    <t>MD05147</t>
  </si>
  <si>
    <t>voltage spike caused operational delay; firmware update initiated. software reset quick fix</t>
  </si>
  <si>
    <t>MD04001</t>
  </si>
  <si>
    <t>abnormal sound caused operational delay; software patch initiated. software reset log file cleared</t>
  </si>
  <si>
    <t>MD05324</t>
  </si>
  <si>
    <t>MD00746</t>
  </si>
  <si>
    <t>Component software patch after detecting overheating; functionality restored. component issue moderate delay</t>
  </si>
  <si>
    <t>MD03898</t>
  </si>
  <si>
    <t>data lag caused operational delay; software patch initiated. software reset temporary glitch</t>
  </si>
  <si>
    <t>MD02487</t>
  </si>
  <si>
    <t>System performance degraded due to data lag; mitigation via software patch. reboot failed sensor replacement</t>
  </si>
  <si>
    <t>MD03476</t>
  </si>
  <si>
    <t>MD00219</t>
  </si>
  <si>
    <t>System performance degraded due to battery wear; mitigation via recalibration. moderate delay average severity report</t>
  </si>
  <si>
    <t>MD03573</t>
  </si>
  <si>
    <t>System performance degraded due to battery wear; mitigation via system reset. software reset routine reset</t>
  </si>
  <si>
    <t>MD03598</t>
  </si>
  <si>
    <t>sensor misalignment caused operational delay; replacement initiated. moderate delay driver update applied</t>
  </si>
  <si>
    <t>MD00780</t>
  </si>
  <si>
    <t>battery wear caused operational delay; firmware update initiated. component issue device required inspection</t>
  </si>
  <si>
    <t>MD04145</t>
  </si>
  <si>
    <t>battery wear caused operational delay; firmware update initiated. software reset stable condition</t>
  </si>
  <si>
    <t>MD02169</t>
  </si>
  <si>
    <t>System performance degraded due to circuit failure; mitigation via component upgrade. driver update performance warning</t>
  </si>
  <si>
    <t>MD05029</t>
  </si>
  <si>
    <t>System performance degraded due to battery wear; mitigation via software patch. component issue non-critical warning</t>
  </si>
  <si>
    <t>MD03007</t>
  </si>
  <si>
    <t>Component inspection after detecting abnormal sound; functionality restored. sensor replaced emergency shutdown</t>
  </si>
  <si>
    <t>MD01110</t>
  </si>
  <si>
    <t>System performance degraded due to sensor misalignment; mitigation via inspection. reviewed logs device required inspection</t>
  </si>
  <si>
    <t>MD00186</t>
  </si>
  <si>
    <t>Routine check completed; software crash observed during diagnostics. sensor replaced emergency shutdown</t>
  </si>
  <si>
    <t>MD03431</t>
  </si>
  <si>
    <t>System performance degraded due to voltage spike; mitigation via recalibration. component issue moderate delay</t>
  </si>
  <si>
    <t>MD04129</t>
  </si>
  <si>
    <t>voltage spike caused operational delay; inspection initiated. critical failure critical failure</t>
  </si>
  <si>
    <t>MD02298</t>
  </si>
  <si>
    <t>circuit failure caused operational delay; replacement initiated. moderate delay average severity report</t>
  </si>
  <si>
    <t>MD02085</t>
  </si>
  <si>
    <t>MD01426</t>
  </si>
  <si>
    <t>MD00248</t>
  </si>
  <si>
    <t>battery wear caused operational delay; recalibration initiated. software reset minor issue</t>
  </si>
  <si>
    <t>MD00632</t>
  </si>
  <si>
    <t>Component inspection after detecting circuit failure; functionality restored. data loss system crash</t>
  </si>
  <si>
    <t>MD01203</t>
  </si>
  <si>
    <t>Routine check completed; battery wear observed during diagnostics. data loss high priority failure</t>
  </si>
  <si>
    <t>MD01378</t>
  </si>
  <si>
    <t>System performance degraded due to software crash; mitigation via system reset. reboot failed urgent inspection needed</t>
  </si>
  <si>
    <t>MD04252</t>
  </si>
  <si>
    <t>MD01327</t>
  </si>
  <si>
    <t>MD03201</t>
  </si>
  <si>
    <t>System performance degraded due to sensor misalignment; mitigation via component upgrade. quick fix minor issue</t>
  </si>
  <si>
    <t>MD03199</t>
  </si>
  <si>
    <t>System performance degraded due to battery wear; mitigation via recalibration. log cleaned log file cleared</t>
  </si>
  <si>
    <t>MD00149</t>
  </si>
  <si>
    <t>System performance degraded due to overheating; mitigation via software patch. driver update moderate delay</t>
  </si>
  <si>
    <t>MD01627</t>
  </si>
  <si>
    <t>MD03873</t>
  </si>
  <si>
    <t>battery wear caused operational delay; component upgrade initiated. driver update average severity report</t>
  </si>
  <si>
    <t>MD05376</t>
  </si>
  <si>
    <t>abnormal sound caused operational delay; system reset initiated. moderate delay moderate delay</t>
  </si>
  <si>
    <t>MD00995</t>
  </si>
  <si>
    <t>MD03782</t>
  </si>
  <si>
    <t>MD02295</t>
  </si>
  <si>
    <t>MD00758</t>
  </si>
  <si>
    <t>software crash caused operational delay; system reset initiated. reboot failed critical malfunction</t>
  </si>
  <si>
    <t>MD01828</t>
  </si>
  <si>
    <t>MD00908</t>
  </si>
  <si>
    <t>System performance degraded due to data lag; mitigation via software patch. moderate delay non-critical warning</t>
  </si>
  <si>
    <t>MD02089</t>
  </si>
  <si>
    <t>Component inspection after detecting circuit failure; functionality restored. reboot failed critical malfunction</t>
  </si>
  <si>
    <t>MD04066</t>
  </si>
  <si>
    <t>Routine check completed; battery wear observed during diagnostics. minor issue temporary glitch</t>
  </si>
  <si>
    <t>MD03909</t>
  </si>
  <si>
    <t>Component recalibration after detecting sensor misalignment; functionality restored. driver update driver update applied</t>
  </si>
  <si>
    <t>MD00896</t>
  </si>
  <si>
    <t>MD01302</t>
  </si>
  <si>
    <t>MD04601</t>
  </si>
  <si>
    <t>Routine check completed; software crash observed during diagnostics. reboot failed hardware fault</t>
  </si>
  <si>
    <t>MD03255</t>
  </si>
  <si>
    <t>MD04154</t>
  </si>
  <si>
    <t>System performance degraded due to abnormal sound; mitigation via recalibration. reboot failed high priority failure</t>
  </si>
  <si>
    <t>MD00811</t>
  </si>
  <si>
    <t>Component recalibration after detecting circuit failure; functionality restored. data loss critical failure</t>
  </si>
  <si>
    <t>MD03966</t>
  </si>
  <si>
    <t>MD03438</t>
  </si>
  <si>
    <t>software crash caused operational delay; firmware update initiated. reviewed logs component review</t>
  </si>
  <si>
    <t>MD04873</t>
  </si>
  <si>
    <t>Component firmware update after detecting voltage spike; functionality restored. reviewed logs driver update applied</t>
  </si>
  <si>
    <t>MD02100</t>
  </si>
  <si>
    <t>System performance degraded due to sensor misalignment; mitigation via software patch. driver update performance warning</t>
  </si>
  <si>
    <t>MD02634</t>
  </si>
  <si>
    <t>Component replacement after detecting circuit failure; functionality restored. minor issue system check passed</t>
  </si>
  <si>
    <t>MD01081</t>
  </si>
  <si>
    <t>System performance degraded due to abnormal sound; mitigation via component upgrade. software reset temporary glitch</t>
  </si>
  <si>
    <t>MD01793</t>
  </si>
  <si>
    <t>System performance degraded due to battery wear; mitigation via firmware update. log cleaned system check passed</t>
  </si>
  <si>
    <t>MD05103</t>
  </si>
  <si>
    <t>circuit failure caused operational delay; replacement initiated. sensor replaced critical failure</t>
  </si>
  <si>
    <t>MD01395</t>
  </si>
  <si>
    <t>voltage spike caused operational delay; system reset initiated. data loss system crash</t>
  </si>
  <si>
    <t>MD00907</t>
  </si>
  <si>
    <t>MD00369</t>
  </si>
  <si>
    <t>Routine check completed; data lag observed during diagnostics. critical failure urgent inspection needed</t>
  </si>
  <si>
    <t>MD00209</t>
  </si>
  <si>
    <t>MD01481</t>
  </si>
  <si>
    <t>voltage spike caused operational delay; replacement initiated. driver update driver update applied</t>
  </si>
  <si>
    <t>MD04508</t>
  </si>
  <si>
    <t>System performance degraded due to abnormal sound; mitigation via firmware update. critical failure emergency shutdown</t>
  </si>
  <si>
    <t>MD04352</t>
  </si>
  <si>
    <t>MD00983</t>
  </si>
  <si>
    <t>MD04212</t>
  </si>
  <si>
    <t>MD00826</t>
  </si>
  <si>
    <t>MD03366</t>
  </si>
  <si>
    <t>circuit failure caused operational delay; component upgrade initiated. minor issue log file cleared</t>
  </si>
  <si>
    <t>MD01170</t>
  </si>
  <si>
    <t>System performance degraded due to software crash; mitigation via system reset. critical failure system crash</t>
  </si>
  <si>
    <t>MD01178</t>
  </si>
  <si>
    <t>System performance degraded due to circuit failure; mitigation via recalibration. minor issue minor issue</t>
  </si>
  <si>
    <t>MD03336</t>
  </si>
  <si>
    <t>MD04280</t>
  </si>
  <si>
    <t>software crash caused operational delay; inspection initiated. data loss urgent inspection needed</t>
  </si>
  <si>
    <t>MD00631</t>
  </si>
  <si>
    <t>System performance degraded due to software crash; mitigation via firmware update. sensor replaced emergency shutdown</t>
  </si>
  <si>
    <t>MD00865</t>
  </si>
  <si>
    <t>MD02717</t>
  </si>
  <si>
    <t>MD00628</t>
  </si>
  <si>
    <t>data lag caused operational delay; firmware update initiated. sensor replaced critical malfunction</t>
  </si>
  <si>
    <t>MD02360</t>
  </si>
  <si>
    <t>Component software patch after detecting data lag; functionality restored. reviewed logs driver update applied</t>
  </si>
  <si>
    <t>MD04757</t>
  </si>
  <si>
    <t>MD00751</t>
  </si>
  <si>
    <t>MD03455</t>
  </si>
  <si>
    <t>System performance degraded due to data lag; mitigation via replacement. critical failure urgent inspection needed</t>
  </si>
  <si>
    <t>MD01617</t>
  </si>
  <si>
    <t>System performance degraded due to battery wear; mitigation via system reset. software reset stable condition</t>
  </si>
  <si>
    <t>MD05252</t>
  </si>
  <si>
    <t>MD01047</t>
  </si>
  <si>
    <t>Component system reset after detecting abnormal sound; functionality restored. critical failure high priority failure</t>
  </si>
  <si>
    <t>MD01873</t>
  </si>
  <si>
    <t>MD03148</t>
  </si>
  <si>
    <t>battery wear caused operational delay; system reset initiated. reviewed logs component review</t>
  </si>
  <si>
    <t>MD01304</t>
  </si>
  <si>
    <t>MD02461</t>
  </si>
  <si>
    <t>Component software patch after detecting abnormal sound; functionality restored. log cleaned system check passed</t>
  </si>
  <si>
    <t>MD03876</t>
  </si>
  <si>
    <t>sensor misalignment caused operational delay; component upgrade initiated. component issue performance warning</t>
  </si>
  <si>
    <t>MD02209</t>
  </si>
  <si>
    <t>MD01250</t>
  </si>
  <si>
    <t>overheating caused operational delay; firmware update initiated. component issue device required inspection</t>
  </si>
  <si>
    <t>MD00090</t>
  </si>
  <si>
    <t>MD03824</t>
  </si>
  <si>
    <t>MD00265</t>
  </si>
  <si>
    <t>software crash caused operational delay; component upgrade initiated. data loss hardware fault</t>
  </si>
  <si>
    <t>MD01080</t>
  </si>
  <si>
    <t>MD03252</t>
  </si>
  <si>
    <t>Component replacement after detecting overheating; functionality restored. quick fix temporary glitch</t>
  </si>
  <si>
    <t>MD00253</t>
  </si>
  <si>
    <t>MD03633</t>
  </si>
  <si>
    <t>software crash caused operational delay; system reset initiated. software reset stable condition</t>
  </si>
  <si>
    <t>MD00259</t>
  </si>
  <si>
    <t>System performance degraded due to voltage spike; mitigation via component upgrade. moderate delay performance warning</t>
  </si>
  <si>
    <t>MD00137</t>
  </si>
  <si>
    <t>circuit failure caused operational delay; replacement initiated. critical failure critical malfunction</t>
  </si>
  <si>
    <t>MD02711</t>
  </si>
  <si>
    <t>MD04966</t>
  </si>
  <si>
    <t>abnormal sound caused operational delay; component upgrade initiated. critical failure critical malfunction</t>
  </si>
  <si>
    <t>MD03959</t>
  </si>
  <si>
    <t>MD03434</t>
  </si>
  <si>
    <t>Component replacement after detecting battery wear; functionality restored. reboot failed critical malfunction</t>
  </si>
  <si>
    <t>MD05281</t>
  </si>
  <si>
    <t>abnormal sound caused operational delay; replacement initiated. moderate delay performance warning</t>
  </si>
  <si>
    <t>MD01562</t>
  </si>
  <si>
    <t>Component inspection after detecting software crash; functionality restored. quick fix quick fix</t>
  </si>
  <si>
    <t>MD03555</t>
  </si>
  <si>
    <t>sensor misalignment caused operational delay; software patch initiated. driver update moderate delay</t>
  </si>
  <si>
    <t>MD04192</t>
  </si>
  <si>
    <t>Component inspection after detecting battery wear; functionality restored. software reset temporary glitch</t>
  </si>
  <si>
    <t>MD04590</t>
  </si>
  <si>
    <t>System performance degraded due to abnormal sound; mitigation via inspection. moderate delay non-critical warning</t>
  </si>
  <si>
    <t>MD03128</t>
  </si>
  <si>
    <t>System performance degraded due to data lag; mitigation via recalibration. log cleaned temporary glitch</t>
  </si>
  <si>
    <t>MD03813</t>
  </si>
  <si>
    <t>System performance degraded due to software crash; mitigation via recalibration. component issue non-critical warning</t>
  </si>
  <si>
    <t>MD04604</t>
  </si>
  <si>
    <t>Routine check completed; data lag observed during diagnostics. reviewed logs non-critical warning</t>
  </si>
  <si>
    <t>MD02515</t>
  </si>
  <si>
    <t>MD02233</t>
  </si>
  <si>
    <t>abnormal sound caused operational delay; replacement initiated. reboot failed system crash</t>
  </si>
  <si>
    <t>MD00440</t>
  </si>
  <si>
    <t>Component replacement after detecting data lag; functionality restored. driver update moderate delay</t>
  </si>
  <si>
    <t>MD02423</t>
  </si>
  <si>
    <t>MD02077</t>
  </si>
  <si>
    <t>MD03769</t>
  </si>
  <si>
    <t>data lag caused operational delay; inspection initiated. software reset minor issue</t>
  </si>
  <si>
    <t>MD00420</t>
  </si>
  <si>
    <t>Component component upgrade after detecting battery wear; functionality restored. quick fix quick fix</t>
  </si>
  <si>
    <t>MD03623</t>
  </si>
  <si>
    <t>Routine check completed; abnormal sound observed during diagnostics. moderate delay component review</t>
  </si>
  <si>
    <t>MD02266</t>
  </si>
  <si>
    <t>MD03571</t>
  </si>
  <si>
    <t>Routine check completed; voltage spike observed during diagnostics. sensor replaced high priority failure</t>
  </si>
  <si>
    <t>MD01241</t>
  </si>
  <si>
    <t>MD04765</t>
  </si>
  <si>
    <t>Component replacement after detecting battery wear; functionality restored. critical failure emergency shutdown</t>
  </si>
  <si>
    <t>MD00944</t>
  </si>
  <si>
    <t>MD04089</t>
  </si>
  <si>
    <t>Component replacement after detecting sensor misalignment; functionality restored. minor issue quick fix</t>
  </si>
  <si>
    <t>MD02306</t>
  </si>
  <si>
    <t>Component firmware update after detecting circuit failure; functionality restored. data loss hardware fault</t>
  </si>
  <si>
    <t>MD03536</t>
  </si>
  <si>
    <t>software crash caused operational delay; firmware update initiated. minor issue system check passed</t>
  </si>
  <si>
    <t>MD04418</t>
  </si>
  <si>
    <t>data lag caused operational delay; recalibration initiated. software reset temporary glitch</t>
  </si>
  <si>
    <t>MD03474</t>
  </si>
  <si>
    <t>Component firmware update after detecting battery wear; functionality restored. reviewed logs driver update applied</t>
  </si>
  <si>
    <t>MD01607</t>
  </si>
  <si>
    <t>Routine check completed; battery wear observed during diagnostics. minor issue minor issue</t>
  </si>
  <si>
    <t>MD02260</t>
  </si>
  <si>
    <t>System performance degraded due to overheating; mitigation via software patch. moderate delay non-critical warning</t>
  </si>
  <si>
    <t>MD04518</t>
  </si>
  <si>
    <t>overheating caused operational delay; replacement initiated. critical failure critical failure</t>
  </si>
  <si>
    <t>MD03131</t>
  </si>
  <si>
    <t>MD05450</t>
  </si>
  <si>
    <t>System performance degraded due to abnormal sound; mitigation via component upgrade. quick fix routine reset</t>
  </si>
  <si>
    <t>MD01335</t>
  </si>
  <si>
    <t>System performance degraded due to circuit failure; mitigation via replacement. software reset temporary glitch</t>
  </si>
  <si>
    <t>MD01933</t>
  </si>
  <si>
    <t>MD02867</t>
  </si>
  <si>
    <t>Component firmware update after detecting sensor misalignment; functionality restored. sensor replaced sensor replacement</t>
  </si>
  <si>
    <t>MD02882</t>
  </si>
  <si>
    <t>Component replacement after detecting abnormal sound; functionality restored. reboot failed hardware fault</t>
  </si>
  <si>
    <t>MD03905</t>
  </si>
  <si>
    <t>MD04817</t>
  </si>
  <si>
    <t>sensor misalignment caused operational delay; inspection initiated. moderate delay component review</t>
  </si>
  <si>
    <t>MD04267</t>
  </si>
  <si>
    <t>Component replacement after detecting voltage spike; functionality restored. data loss high priority failure</t>
  </si>
  <si>
    <t>MD03136</t>
  </si>
  <si>
    <t>sensor misalignment caused operational delay; software patch initiated. quick fix log file cleared</t>
  </si>
  <si>
    <t>MD00067</t>
  </si>
  <si>
    <t>sensor misalignment caused operational delay; inspection initiated. minor issue minor issue</t>
  </si>
  <si>
    <t>MD00821</t>
  </si>
  <si>
    <t>Component recalibration after detecting overheating; functionality restored. critical failure urgent inspection needed</t>
  </si>
  <si>
    <t>MD03260</t>
  </si>
  <si>
    <t>System performance degraded due to data lag; mitigation via software patch. critical failure sensor replacement</t>
  </si>
  <si>
    <t>MD01258</t>
  </si>
  <si>
    <t>battery wear caused operational delay; software patch initiated. log cleaned log file cleared</t>
  </si>
  <si>
    <t>MD00258</t>
  </si>
  <si>
    <t>Routine check completed; voltage spike observed during diagnostics. critical failure critical malfunction</t>
  </si>
  <si>
    <t>MD01071</t>
  </si>
  <si>
    <t>Component firmware update after detecting abnormal sound; functionality restored. software reset system check passed</t>
  </si>
  <si>
    <t>MD01897</t>
  </si>
  <si>
    <t>System performance degraded due to voltage spike; mitigation via component upgrade. critical failure high priority failure</t>
  </si>
  <si>
    <t>MD01293</t>
  </si>
  <si>
    <t>MD03525</t>
  </si>
  <si>
    <t>Component software patch after detecting circuit failure; functionality restored. log cleaned log file cleared</t>
  </si>
  <si>
    <t>MD04242</t>
  </si>
  <si>
    <t>System performance degraded due to sensor misalignment; mitigation via inspection. component issue component review</t>
  </si>
  <si>
    <t>MD00262</t>
  </si>
  <si>
    <t>voltage spike caused operational delay; component upgrade initiated. minor issue low priority fault</t>
  </si>
  <si>
    <t>MD02129</t>
  </si>
  <si>
    <t>abnormal sound caused operational delay; recalibration initiated. software reset quick fix</t>
  </si>
  <si>
    <t>MD03414</t>
  </si>
  <si>
    <t>sensor misalignment caused operational delay; software patch initiated. reviewed logs driver update applied</t>
  </si>
  <si>
    <t>MD02963</t>
  </si>
  <si>
    <t>MD02946</t>
  </si>
  <si>
    <t>MD00934</t>
  </si>
  <si>
    <t>MD00910</t>
  </si>
  <si>
    <t>MD02851</t>
  </si>
  <si>
    <t>System performance degraded due to software crash; mitigation via recalibration. sensor replaced hardware fault</t>
  </si>
  <si>
    <t>MD02582</t>
  </si>
  <si>
    <t>abnormal sound caused operational delay; inspection initiated. critical failure system crash</t>
  </si>
  <si>
    <t>MD00722</t>
  </si>
  <si>
    <t>data lag caused operational delay; system reset initiated. minor issue stable condition</t>
  </si>
  <si>
    <t>MD02011</t>
  </si>
  <si>
    <t>MD05352</t>
  </si>
  <si>
    <t>System performance degraded due to sensor misalignment; mitigation via software patch. reboot failed critical malfunction</t>
  </si>
  <si>
    <t>MD04714</t>
  </si>
  <si>
    <t>MD00847</t>
  </si>
  <si>
    <t>overheating caused operational delay; software patch initiated. sensor replaced urgent inspection needed</t>
  </si>
  <si>
    <t>MD00696</t>
  </si>
  <si>
    <t>MD03094</t>
  </si>
  <si>
    <t>Component inspection after detecting voltage spike; functionality restored. component issue non-critical warning</t>
  </si>
  <si>
    <t>MD02689</t>
  </si>
  <si>
    <t>MD01672</t>
  </si>
  <si>
    <t>System performance degraded due to abnormal sound; mitigation via firmware update. reboot failed urgent inspection needed</t>
  </si>
  <si>
    <t>MD05285</t>
  </si>
  <si>
    <t>Routine check completed; abnormal sound observed during diagnostics. quick fix temporary glitch</t>
  </si>
  <si>
    <t>MD04231</t>
  </si>
  <si>
    <t>Component firmware update after detecting battery wear; functionality restored. reboot failed urgent inspection needed</t>
  </si>
  <si>
    <t>MD02153</t>
  </si>
  <si>
    <t>battery wear caused operational delay; replacement initiated. log cleaned temporary glitch</t>
  </si>
  <si>
    <t>MD03921</t>
  </si>
  <si>
    <t>Routine check completed; voltage spike observed during diagnostics. component issue driver update applied</t>
  </si>
  <si>
    <t>MD03764</t>
  </si>
  <si>
    <t>MD01671</t>
  </si>
  <si>
    <t>MD04307</t>
  </si>
  <si>
    <t>System performance degraded due to abnormal sound; mitigation via inspection. component issue device required inspection</t>
  </si>
  <si>
    <t>MD05363</t>
  </si>
  <si>
    <t>data lag caused operational delay; component upgrade initiated. critical failure critical failure</t>
  </si>
  <si>
    <t>MD04790</t>
  </si>
  <si>
    <t>System performance degraded due to voltage spike; mitigation via firmware update. reviewed logs component review</t>
  </si>
  <si>
    <t>MD00303</t>
  </si>
  <si>
    <t>Component inspection after detecting software crash; functionality restored. log cleaned system check passed</t>
  </si>
  <si>
    <t>MD01545</t>
  </si>
  <si>
    <t>MD03240</t>
  </si>
  <si>
    <t>MD00465</t>
  </si>
  <si>
    <t>battery wear caused operational delay; component upgrade initiated. minor issue low priority fault</t>
  </si>
  <si>
    <t>MD03817</t>
  </si>
  <si>
    <t>MD00342</t>
  </si>
  <si>
    <t>MD02190</t>
  </si>
  <si>
    <t>System performance degraded due to data lag; mitigation via inspection. minor issue stable condition</t>
  </si>
  <si>
    <t>MD01633</t>
  </si>
  <si>
    <t>Component software patch after detecting overheating; functionality restored. reboot failed critical malfunction</t>
  </si>
  <si>
    <t>MD01056</t>
  </si>
  <si>
    <t>MD00530</t>
  </si>
  <si>
    <t>System performance degraded due to overheating; mitigation via component upgrade. reboot failed urgent inspection needed</t>
  </si>
  <si>
    <t>MD01388</t>
  </si>
  <si>
    <t>Component replacement after detecting abnormal sound; functionality restored. moderate delay average severity report</t>
  </si>
  <si>
    <t>MD01347</t>
  </si>
  <si>
    <t>MD01807</t>
  </si>
  <si>
    <t>MD02479</t>
  </si>
  <si>
    <t>System performance degraded due to sensor misalignment; mitigation via inspection. sensor replaced emergency shutdown</t>
  </si>
  <si>
    <t>MD05129</t>
  </si>
  <si>
    <t>Component replacement after detecting sensor misalignment; functionality restored. moderate delay non-critical warning</t>
  </si>
  <si>
    <t>MD01970</t>
  </si>
  <si>
    <t>System performance degraded due to data lag; mitigation via system reset. software reset minor issue</t>
  </si>
  <si>
    <t>MD01433</t>
  </si>
  <si>
    <t>overheating caused operational delay; system reset initiated. driver update device required inspection</t>
  </si>
  <si>
    <t>MD04010</t>
  </si>
  <si>
    <t>Component firmware update after detecting voltage spike; functionality restored. minor issue quick fix</t>
  </si>
  <si>
    <t>MD02284</t>
  </si>
  <si>
    <t>System performance degraded due to software crash; mitigation via software patch. component issue non-critical warning</t>
  </si>
  <si>
    <t>MD00641</t>
  </si>
  <si>
    <t>sensor misalignment caused operational delay; component upgrade initiated. moderate delay non-critical warning</t>
  </si>
  <si>
    <t>MD05055</t>
  </si>
  <si>
    <t>Routine check completed; software crash observed during diagnostics. component issue non-critical warning</t>
  </si>
  <si>
    <t>MD03835</t>
  </si>
  <si>
    <t>System performance degraded due to voltage spike; mitigation via software patch. log cleaned minor issue</t>
  </si>
  <si>
    <t>MD03261</t>
  </si>
  <si>
    <t>MD01619</t>
  </si>
  <si>
    <t>data lag caused operational delay; component upgrade initiated. critical failure urgent inspection needed</t>
  </si>
  <si>
    <t>MD03115</t>
  </si>
  <si>
    <t>MD04330</t>
  </si>
  <si>
    <t>circuit failure caused operational delay; software patch initiated. reboot failed high priority failure</t>
  </si>
  <si>
    <t>MD05414</t>
  </si>
  <si>
    <t>Routine check completed; circuit failure observed during diagnostics. software reset temporary glitch</t>
  </si>
  <si>
    <t>MD02124</t>
  </si>
  <si>
    <t>System performance degraded due to circuit failure; mitigation via component upgrade. component issue component review</t>
  </si>
  <si>
    <t>MD03363</t>
  </si>
  <si>
    <t>System performance degraded due to overheating; mitigation via recalibration. moderate delay moderate delay</t>
  </si>
  <si>
    <t>MD04104</t>
  </si>
  <si>
    <t>abnormal sound caused operational delay; recalibration initiated. quick fix quick fix</t>
  </si>
  <si>
    <t>MD04701</t>
  </si>
  <si>
    <t>MD04410</t>
  </si>
  <si>
    <t>MD00347</t>
  </si>
  <si>
    <t>sensor misalignment caused operational delay; recalibration initiated. critical failure emergency shutdown</t>
  </si>
  <si>
    <t>MD04571</t>
  </si>
  <si>
    <t>System performance degraded due to abnormal sound; mitigation via system reset. critical failure urgent inspection needed</t>
  </si>
  <si>
    <t>MD00652</t>
  </si>
  <si>
    <t>System performance degraded due to circuit failure; mitigation via component upgrade. data loss hardware fault</t>
  </si>
  <si>
    <t>MD03981</t>
  </si>
  <si>
    <t>Routine check completed; sensor misalignment observed during diagnostics. quick fix quick fix</t>
  </si>
  <si>
    <t>MD02103</t>
  </si>
  <si>
    <t>MD01055</t>
  </si>
  <si>
    <t>circuit failure caused operational delay; firmware update initiated. reboot failed system crash</t>
  </si>
  <si>
    <t>MD02788</t>
  </si>
  <si>
    <t>System performance degraded due to software crash; mitigation via replacement. log cleaned temporary glitch</t>
  </si>
  <si>
    <t>Medical Device Failure &amp; Healthcare Financial Risk BI Project</t>
  </si>
  <si>
    <t>Workbook Purpose:</t>
  </si>
  <si>
    <t>This workbook validates cleaned medical device failure and healthcare financial datasets before dashboard development. It includes KPI validation, data quality checks, PivotTable summaries, device risk analysis, financial analysis, and an executive summary.</t>
  </si>
  <si>
    <t>Main Analysis Areas:</t>
  </si>
  <si>
    <t>The workbook is designed as a validation and analysis layer between Python/SQL and Power BI.</t>
  </si>
  <si>
    <t>Tools Used:</t>
  </si>
  <si>
    <t xml:space="preserve"> Dashboard Goal:</t>
  </si>
  <si>
    <t>Workbook Contents:</t>
  </si>
  <si>
    <t>.</t>
  </si>
  <si>
    <t>Tab Name</t>
  </si>
  <si>
    <t>Purpose</t>
  </si>
  <si>
    <t>Total Devices</t>
  </si>
  <si>
    <t>Total Failure Events</t>
  </si>
  <si>
    <t>Average Downtime Hours</t>
  </si>
  <si>
    <t>Total Maintenance Cost</t>
  </si>
  <si>
    <t>Average Maintenance Cost</t>
  </si>
  <si>
    <t>High Risk Devices</t>
  </si>
  <si>
    <t>Devices for Replacement Review</t>
  </si>
  <si>
    <t>Total Financial Expenses</t>
  </si>
  <si>
    <t>Average Financial Expense</t>
  </si>
  <si>
    <t>KPI</t>
  </si>
  <si>
    <t>Excel Result</t>
  </si>
  <si>
    <t>Expected Result</t>
  </si>
  <si>
    <t>Match?</t>
  </si>
  <si>
    <t>Devices with Failure Reported</t>
  </si>
  <si>
    <t>Expense Record Count</t>
  </si>
  <si>
    <t>KPI Validation</t>
  </si>
  <si>
    <t>Row Labels</t>
  </si>
  <si>
    <t>Failures</t>
  </si>
  <si>
    <t>Device row count</t>
  </si>
  <si>
    <t>Financial row count</t>
  </si>
  <si>
    <t>Device missing device ID</t>
  </si>
  <si>
    <t>High risk category exists</t>
  </si>
  <si>
    <t>Check</t>
  </si>
  <si>
    <t>Expected</t>
  </si>
  <si>
    <t>Status</t>
  </si>
  <si>
    <t>Missing financial dates</t>
  </si>
  <si>
    <t>Negative maintenance cost (after cleaning)</t>
  </si>
  <si>
    <t>Corrected financial categories</t>
  </si>
  <si>
    <t>Negative cost corrections</t>
  </si>
  <si>
    <t>Excel Results</t>
  </si>
  <si>
    <t>Missing Financial Dates</t>
  </si>
  <si>
    <t>Missing Device ID</t>
  </si>
  <si>
    <t>Negative Costs Corrected</t>
  </si>
  <si>
    <t>Negative Maintenance Cost Cleaned</t>
  </si>
  <si>
    <t>Corrected Financial Categories</t>
  </si>
  <si>
    <t>Data Quality Validation</t>
  </si>
  <si>
    <t>Pivot Backend</t>
  </si>
  <si>
    <t>Device Type Summary</t>
  </si>
  <si>
    <t>Failure Events</t>
  </si>
  <si>
    <t>Replacement Reviews</t>
  </si>
  <si>
    <t>Manufacturer Cost Summary</t>
  </si>
  <si>
    <t xml:space="preserve">Manufacturer  </t>
  </si>
  <si>
    <t>Risk Level</t>
  </si>
  <si>
    <t>Risk Level Summary</t>
  </si>
  <si>
    <t>Replacement Review Summary</t>
  </si>
  <si>
    <t>Flag</t>
  </si>
  <si>
    <t>Avg Amount</t>
  </si>
  <si>
    <t>Department</t>
  </si>
  <si>
    <t>Python / Jupyter Notebook, SQL, Excel, Power BI</t>
  </si>
  <si>
    <t>Total Failures by Device Count</t>
  </si>
  <si>
    <t>Avg Downtime by Risk Level</t>
  </si>
  <si>
    <t>Manufacturer</t>
  </si>
  <si>
    <t>bl_</t>
  </si>
  <si>
    <t>Device Risk Analysis</t>
  </si>
  <si>
    <t>Corrected Category Counts</t>
  </si>
  <si>
    <t>Total Expenses by  Category</t>
  </si>
  <si>
    <t>Total Expense</t>
  </si>
  <si>
    <t>Categories</t>
  </si>
  <si>
    <t>Monthly Expense Trend</t>
  </si>
  <si>
    <t>Count Corrected Categories</t>
  </si>
  <si>
    <t>Replacement Review Devices</t>
  </si>
  <si>
    <t>Financial Analysis</t>
  </si>
  <si>
    <t xml:space="preserve"> Devices</t>
  </si>
  <si>
    <t>Main. Cost</t>
  </si>
  <si>
    <t xml:space="preserve"> Failure</t>
  </si>
  <si>
    <t>Top 5 Highest Maintenance Cost Devices</t>
  </si>
  <si>
    <t>Maintenance Frequency</t>
  </si>
  <si>
    <t>Maint. Cost</t>
  </si>
  <si>
    <t>Device</t>
  </si>
  <si>
    <t xml:space="preserve"> Maintenance Cost</t>
  </si>
  <si>
    <t xml:space="preserve">Avg Downtime </t>
  </si>
  <si>
    <t xml:space="preserve"> Failure Events</t>
  </si>
  <si>
    <t>Medical Device Failure &amp; Financial Risk Executive Summary</t>
  </si>
  <si>
    <t>High-Cost Device Detail</t>
  </si>
  <si>
    <t>Executive Summary</t>
  </si>
  <si>
    <t>Device Data</t>
  </si>
  <si>
    <t>Financial Data</t>
  </si>
  <si>
    <t>Value</t>
  </si>
  <si>
    <t>device_count</t>
  </si>
  <si>
    <t>total_failure_events</t>
  </si>
  <si>
    <t>avg_failure_events</t>
  </si>
  <si>
    <t>total_maintenance_cost</t>
  </si>
  <si>
    <t>avg_maintenance_cost</t>
  </si>
  <si>
    <t>avg_downtime_hours</t>
  </si>
  <si>
    <t>high_risk_devices</t>
  </si>
  <si>
    <t>replacement_review_count</t>
  </si>
  <si>
    <t>expense_count</t>
  </si>
  <si>
    <t>total_amount</t>
  </si>
  <si>
    <t>average_amount</t>
  </si>
  <si>
    <t>min_amount</t>
  </si>
  <si>
    <t>max_amount</t>
  </si>
  <si>
    <t>record_count</t>
  </si>
  <si>
    <t>Provides a leadership-facing overview of key KPIs, maintenance cost patterns, financial expense categories, and major findings.</t>
  </si>
  <si>
    <t>Validates core KPI calculations using Excel formulas and compares results against Python and SQL outputs.</t>
  </si>
  <si>
    <t>Checks row counts, missing values, negative values, category corrections, and other data quality indicators.</t>
  </si>
  <si>
    <t>Summarizes device failure events, maintenance cost, downtime, risk level, maintenance severity, and replacement review status.</t>
  </si>
  <si>
    <t>Summarizes healthcare expenses by corrected category and month to support financial risk review.</t>
  </si>
  <si>
    <t>Contains supporting PivotTables used to build analysis pages and validate summary calculations.</t>
  </si>
  <si>
    <t>Contain Python-generated exploratory analysis outputs used as supporting reference tables.</t>
  </si>
  <si>
    <t>Contains the cleaned medical device failure dataset.</t>
  </si>
  <si>
    <t>Contains the cleaned healthcare financial dataset.</t>
  </si>
  <si>
    <t>EDA Summary Tabs</t>
  </si>
  <si>
    <t>1. The raw datasets were cleaned and validated in Python before being imported into Excel.</t>
  </si>
  <si>
    <t>2. The Excel workbook uses cleaned CSV files, not raw source files.</t>
  </si>
  <si>
    <t>3. Negative maintenance cost values were corrected during Python cleaning and preserved using a quality flag field.</t>
  </si>
  <si>
    <t>4. Financial expense categories were corrected based on expense descriptions.</t>
  </si>
  <si>
    <t>5. Device risk level is based on a rule-based scoring model using age, maintenance cost, downtime, failure event count, and maintenance severity.</t>
  </si>
  <si>
    <t>6. Replacement review flags are based on business logic and should be interpreted as review recommendations, not automatic replacement decisions.</t>
  </si>
  <si>
    <t>7. This project is intended for business intelligence portfolio analysis and should not be interpreted as a clinical safety study or official hospital financial report.</t>
  </si>
  <si>
    <t>8. Excel KPI values should match the validated Python and SQL outputs before the Power BI dashboard is finalized.</t>
  </si>
  <si>
    <t>1. Python was used to clean, validate, and explore the data.</t>
  </si>
  <si>
    <t>2. SQL was used to query KPIs and business questions.</t>
  </si>
  <si>
    <t>3. Excel was used to validate KPIs, build PivotTable summaries, and create executive analysis views.</t>
  </si>
  <si>
    <t>4. Power BI will be used to create the final interactive dashboard.</t>
  </si>
  <si>
    <t>5. PowerPoint will be used to summarize the final executive insights.</t>
  </si>
  <si>
    <t xml:space="preserve"> Workflow</t>
  </si>
  <si>
    <t>Notes &amp; Assumptions</t>
  </si>
  <si>
    <t>KPI Summary</t>
  </si>
  <si>
    <t>EDA Failure</t>
  </si>
  <si>
    <t>Python-Generated KPI Summary for Device Failure, Downtime, Maintenance Cost, Risk, and Financial Expenses</t>
  </si>
  <si>
    <t>EDA Financial Category</t>
  </si>
  <si>
    <t>Failure Type Summary of Record Counts, Failure Events, Maintenance Cost, and Downtime Impact</t>
  </si>
  <si>
    <t>Financial Expense Summary by Corrected Category, Total Amount, Average Amount, and Expense Count</t>
  </si>
  <si>
    <t xml:space="preserve">EDA Risk </t>
  </si>
  <si>
    <t>Operational Risk Summary Comparing Device Count, Failure Events, Maintenance Cost, and Downtime by Risk Level</t>
  </si>
  <si>
    <t>EDA Manufacturer</t>
  </si>
  <si>
    <t>Manufacturer-Level Summary of Maintenance Cost, Failure Events, Downtime, and High-Risk Device Counts</t>
  </si>
  <si>
    <t>EDA Device Type</t>
  </si>
  <si>
    <t>Device Type Summary of Failure Events, Maintenance Cost, Downtime, High-Risk Devices, and Replacement Review Counts</t>
  </si>
  <si>
    <t>Category</t>
  </si>
  <si>
    <t xml:space="preserve"> Amount</t>
  </si>
  <si>
    <t xml:space="preserve"> Failures</t>
  </si>
  <si>
    <t>Avg Maint. Costs</t>
  </si>
  <si>
    <t>Total Maint. Costs</t>
  </si>
  <si>
    <t>Total Maint. Cost</t>
  </si>
  <si>
    <t>Maint. Freq</t>
  </si>
  <si>
    <t>Transactions</t>
  </si>
  <si>
    <t>Amount</t>
  </si>
  <si>
    <t xml:space="preserve"> Device</t>
  </si>
  <si>
    <t>Maint. Costs</t>
  </si>
  <si>
    <t xml:space="preserve"> Month</t>
  </si>
  <si>
    <t>Maintenance Cost by Category</t>
  </si>
  <si>
    <t>Device Type</t>
  </si>
  <si>
    <t>Replacement Review and Monitoring Summary</t>
  </si>
  <si>
    <t>EDA Replacement</t>
  </si>
  <si>
    <t>Medical device failure events, maintenance costs, downtime hours, operational risk level, replacement review flags, healthcare expense categories.</t>
  </si>
  <si>
    <t>Devices w Failure Reported</t>
  </si>
  <si>
    <t>Avg. Downtime (Hrs.)</t>
  </si>
  <si>
    <t>Avg Downtime (Hrs.)</t>
  </si>
  <si>
    <t>Total Maintenance Cost by Manufacturer</t>
  </si>
  <si>
    <t>KPI_Name</t>
  </si>
  <si>
    <t>Formula</t>
  </si>
  <si>
    <t>Business_Meaning</t>
  </si>
  <si>
    <t>Primary_Stakeholder</t>
  </si>
  <si>
    <t>Operational</t>
  </si>
  <si>
    <t>Count distinct device_id</t>
  </si>
  <si>
    <t>Shows the total number of medical devices included in the analysis</t>
  </si>
  <si>
    <t>Operations / Biomedical Engineering</t>
  </si>
  <si>
    <t>Sum of failure_event_count</t>
  </si>
  <si>
    <t>Shows the total recorded device failure burden</t>
  </si>
  <si>
    <t>Sum of failure_flag</t>
  </si>
  <si>
    <t>Shows how many devices had at least one reported failure</t>
  </si>
  <si>
    <t>Operations / Risk</t>
  </si>
  <si>
    <t>Average of downtime_hours</t>
  </si>
  <si>
    <t>Shows the average amount of time devices were unavailable</t>
  </si>
  <si>
    <t>Operations / Department Leadership</t>
  </si>
  <si>
    <t>Financial</t>
  </si>
  <si>
    <t>Sum of maintenance_cost</t>
  </si>
  <si>
    <t>Shows the total cost burden of device maintenance</t>
  </si>
  <si>
    <t>Finance / Operations</t>
  </si>
  <si>
    <t>Average of maintenance_cost</t>
  </si>
  <si>
    <t>Shows the typical maintenance cost per device record</t>
  </si>
  <si>
    <t>Finance / Biomedical Engineering</t>
  </si>
  <si>
    <t>High-Risk Devices</t>
  </si>
  <si>
    <t>Risk</t>
  </si>
  <si>
    <t>Count where operational_risk_level = High</t>
  </si>
  <si>
    <t>Shows how many devices meet high operational risk criteria</t>
  </si>
  <si>
    <t>Risk / Operations</t>
  </si>
  <si>
    <t>Count where replacement_review_flag = Review for Replacement</t>
  </si>
  <si>
    <t>Shows how many devices may need replacement evaluation</t>
  </si>
  <si>
    <t>Operations / Finance</t>
  </si>
  <si>
    <t>Sum of amount</t>
  </si>
  <si>
    <t>Shows total healthcare expenses from the financial support dataset</t>
  </si>
  <si>
    <t>Finance</t>
  </si>
  <si>
    <t>Top Expense Category</t>
  </si>
  <si>
    <t>Corrected expense category with highest total amount</t>
  </si>
  <si>
    <t>Shows the largest spending category after category correction</t>
  </si>
  <si>
    <t>Finance / Leadership</t>
  </si>
  <si>
    <t>KPI Definition</t>
  </si>
  <si>
    <t>Defined KPI Logic for Medical Device Failure, Operational Risk, Maintenance Cost, and Healthcare Financial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</si>
</sst>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8">
    <font>
      <sz val="11"/>
      <color theme="1"/>
      <name val="Aptos Narrow"/>
      <family val="2"/>
      <scheme val="minor"/>
    </font>
    <font>
      <b/>
      <sz val="11"/>
      <color theme="3"/>
      <name val="Aptos Narrow"/>
      <family val="2"/>
      <scheme val="minor"/>
    </font>
    <font>
      <b/>
      <sz val="11"/>
      <color theme="1"/>
      <name val="Aptos Narrow"/>
      <family val="2"/>
      <scheme val="minor"/>
    </font>
    <font>
      <sz val="16"/>
      <color theme="0"/>
      <name val="Aptos Narrow"/>
      <family val="2"/>
      <scheme val="minor"/>
    </font>
    <font>
      <sz val="10"/>
      <color theme="1"/>
      <name val="Aptos Narrow"/>
      <family val="2"/>
      <scheme val="minor"/>
    </font>
    <font>
      <b/>
      <sz val="12"/>
      <color theme="0" tint="-0.14999847407452621"/>
      <name val="Aptos Narrow"/>
      <family val="2"/>
      <scheme val="minor"/>
    </font>
    <font>
      <b/>
      <sz val="16"/>
      <color theme="3"/>
      <name val="Aptos Narrow"/>
      <family val="2"/>
      <scheme val="minor"/>
    </font>
    <font>
      <sz val="14"/>
      <color theme="0" tint="-4.9989318521683403E-2"/>
      <name val="Aptos Narrow"/>
      <family val="2"/>
      <scheme val="minor"/>
    </font>
    <font>
      <sz val="10"/>
      <color theme="3"/>
      <name val="Aptos Narrow"/>
      <family val="2"/>
      <scheme val="minor"/>
    </font>
    <font>
      <sz val="11"/>
      <color theme="0"/>
      <name val="Aptos Narrow"/>
      <family val="2"/>
      <scheme val="minor"/>
    </font>
    <font>
      <sz val="11"/>
      <color theme="3"/>
      <name val="Aptos Narrow"/>
      <family val="2"/>
      <scheme val="minor"/>
    </font>
    <font>
      <sz val="14"/>
      <color theme="0"/>
      <name val="Aptos Narrow"/>
      <family val="2"/>
      <scheme val="minor"/>
    </font>
    <font>
      <sz val="12"/>
      <color theme="3"/>
      <name val="Aptos Narrow"/>
      <family val="2"/>
      <scheme val="minor"/>
    </font>
    <font>
      <sz val="12"/>
      <color theme="0"/>
      <name val="Aptos Narrow"/>
      <family val="2"/>
      <scheme val="minor"/>
    </font>
    <font>
      <u/>
      <sz val="11"/>
      <color theme="10"/>
      <name val="Aptos Narrow"/>
      <family val="2"/>
      <scheme val="minor"/>
    </font>
    <font>
      <b/>
      <u/>
      <sz val="11"/>
      <color theme="10"/>
      <name val="Aptos Narrow"/>
      <family val="2"/>
      <scheme val="minor"/>
    </font>
    <font>
      <sz val="12"/>
      <color theme="1"/>
      <name val="Aptos Narrow"/>
      <family val="2"/>
      <scheme val="minor"/>
    </font>
    <font>
      <sz val="12"/>
      <color theme="3"/>
      <name val="Arial Unicode MS"/>
    </font>
  </fonts>
  <fills count="9">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theme="0" tint="-0.499984740745262"/>
        <bgColor indexed="64"/>
      </patternFill>
    </fill>
    <fill>
      <patternFill patternType="solid">
        <fgColor theme="4"/>
        <bgColor indexed="64"/>
      </patternFill>
    </fill>
    <fill>
      <patternFill patternType="solid">
        <fgColor theme="0" tint="-0.249977111117893"/>
        <bgColor indexed="64"/>
      </patternFill>
    </fill>
  </fills>
  <borders count="9">
    <border>
      <left/>
      <right/>
      <top/>
      <bottom/>
      <diagonal/>
    </border>
    <border>
      <left style="thick">
        <color theme="3"/>
      </left>
      <right/>
      <top/>
      <bottom/>
      <diagonal/>
    </border>
    <border>
      <left style="thin">
        <color indexed="64"/>
      </left>
      <right/>
      <top style="thin">
        <color indexed="64"/>
      </top>
      <bottom style="medium">
        <color theme="1"/>
      </bottom>
      <diagonal/>
    </border>
    <border>
      <left/>
      <right style="thin">
        <color indexed="64"/>
      </right>
      <top style="thin">
        <color indexed="64"/>
      </top>
      <bottom style="medium">
        <color theme="1"/>
      </bottom>
      <diagonal/>
    </border>
    <border>
      <left style="thin">
        <color indexed="64"/>
      </left>
      <right/>
      <top/>
      <bottom/>
      <diagonal/>
    </border>
    <border>
      <left/>
      <right style="thin">
        <color indexed="64"/>
      </right>
      <top/>
      <bottom/>
      <diagonal/>
    </border>
    <border>
      <left style="thin">
        <color theme="4"/>
      </left>
      <right/>
      <top style="thin">
        <color theme="4"/>
      </top>
      <bottom/>
      <diagonal/>
    </border>
    <border>
      <left/>
      <right style="thin">
        <color theme="4"/>
      </right>
      <top style="thin">
        <color theme="4"/>
      </top>
      <bottom/>
      <diagonal/>
    </border>
    <border>
      <left/>
      <right/>
      <top style="thin">
        <color theme="4"/>
      </top>
      <bottom/>
      <diagonal/>
    </border>
  </borders>
  <cellStyleXfs count="2">
    <xf numFmtId="0" fontId="0" fillId="0" borderId="0"/>
    <xf numFmtId="0" fontId="14" fillId="0" borderId="0" applyNumberFormat="0" applyFill="0" applyBorder="0" applyAlignment="0" applyProtection="0"/>
  </cellStyleXfs>
  <cellXfs count="99">
    <xf numFmtId="0" fontId="0" fillId="0" borderId="0" xfId="0"/>
    <xf numFmtId="14" fontId="0" fillId="0" borderId="0" xfId="0" applyNumberFormat="1"/>
    <xf numFmtId="0" fontId="1" fillId="3" borderId="1" xfId="0" applyFont="1" applyFill="1" applyBorder="1" applyAlignment="1">
      <alignment vertical="top"/>
    </xf>
    <xf numFmtId="0" fontId="5" fillId="2" borderId="2" xfId="0" applyFont="1" applyFill="1" applyBorder="1" applyAlignment="1">
      <alignment vertical="top"/>
    </xf>
    <xf numFmtId="0" fontId="6" fillId="2" borderId="3" xfId="0" applyFont="1" applyFill="1" applyBorder="1" applyAlignment="1">
      <alignment vertical="top"/>
    </xf>
    <xf numFmtId="0" fontId="1" fillId="4" borderId="4" xfId="0" applyFont="1" applyFill="1" applyBorder="1" applyAlignment="1">
      <alignment vertical="top"/>
    </xf>
    <xf numFmtId="0" fontId="1" fillId="4" borderId="5" xfId="0" applyFont="1" applyFill="1" applyBorder="1" applyAlignment="1">
      <alignment vertical="top" wrapText="1"/>
    </xf>
    <xf numFmtId="0" fontId="0" fillId="3" borderId="0" xfId="0" applyFill="1"/>
    <xf numFmtId="0" fontId="1" fillId="3" borderId="0" xfId="0" applyFont="1" applyFill="1"/>
    <xf numFmtId="0" fontId="4" fillId="3" borderId="0" xfId="0" applyFont="1" applyFill="1" applyAlignment="1">
      <alignment wrapText="1"/>
    </xf>
    <xf numFmtId="0" fontId="2" fillId="0" borderId="0" xfId="0" applyFont="1" applyAlignment="1">
      <alignment horizontal="center" vertical="center" wrapText="1"/>
    </xf>
    <xf numFmtId="0" fontId="2" fillId="0" borderId="0" xfId="0" applyFont="1" applyAlignment="1">
      <alignment horizontal="right" vertical="center" wrapText="1"/>
    </xf>
    <xf numFmtId="2" fontId="0" fillId="0" borderId="0" xfId="0" applyNumberFormat="1"/>
    <xf numFmtId="164" fontId="0" fillId="0" borderId="0" xfId="0" applyNumberFormat="1"/>
    <xf numFmtId="0" fontId="0" fillId="0" borderId="0" xfId="0" applyAlignment="1">
      <alignment horizontal="left" vertical="top"/>
    </xf>
    <xf numFmtId="0" fontId="0" fillId="0" borderId="0" xfId="0" applyAlignment="1">
      <alignment horizontal="left" vertical="top" wrapText="1"/>
    </xf>
    <xf numFmtId="0" fontId="8" fillId="0" borderId="0" xfId="0" applyFont="1" applyAlignment="1">
      <alignment horizontal="left" vertical="center"/>
    </xf>
    <xf numFmtId="0" fontId="0" fillId="0" borderId="0" xfId="0" applyAlignment="1">
      <alignment horizontal="left"/>
    </xf>
    <xf numFmtId="0" fontId="0" fillId="0" borderId="0" xfId="0" applyAlignment="1">
      <alignment wrapText="1"/>
    </xf>
    <xf numFmtId="0" fontId="4" fillId="0" borderId="0" xfId="0" applyFont="1" applyAlignment="1">
      <alignment horizontal="left" vertical="top"/>
    </xf>
    <xf numFmtId="0" fontId="4" fillId="0" borderId="0" xfId="0" applyFont="1" applyAlignment="1">
      <alignment horizontal="center" vertical="center"/>
    </xf>
    <xf numFmtId="2" fontId="4" fillId="0" borderId="0" xfId="0" applyNumberFormat="1" applyFont="1" applyAlignment="1">
      <alignment horizontal="left" vertical="top"/>
    </xf>
    <xf numFmtId="164" fontId="4" fillId="0" borderId="0" xfId="0" applyNumberFormat="1" applyFont="1" applyAlignment="1">
      <alignment horizontal="left" vertical="top"/>
    </xf>
    <xf numFmtId="0" fontId="4" fillId="0" borderId="0" xfId="0" applyFont="1" applyAlignment="1">
      <alignment horizontal="left"/>
    </xf>
    <xf numFmtId="164" fontId="4" fillId="0" borderId="0" xfId="0" applyNumberFormat="1" applyFont="1"/>
    <xf numFmtId="2" fontId="4" fillId="0" borderId="0" xfId="0" applyNumberFormat="1" applyFont="1"/>
    <xf numFmtId="1" fontId="0" fillId="0" borderId="0" xfId="0" applyNumberFormat="1"/>
    <xf numFmtId="1" fontId="4" fillId="0" borderId="0" xfId="0" applyNumberFormat="1" applyFont="1"/>
    <xf numFmtId="49" fontId="0" fillId="0" borderId="0" xfId="0" applyNumberFormat="1" applyAlignment="1">
      <alignment horizontal="left"/>
    </xf>
    <xf numFmtId="49" fontId="4" fillId="0" borderId="0" xfId="0" applyNumberFormat="1" applyFont="1" applyAlignment="1">
      <alignment horizontal="left"/>
    </xf>
    <xf numFmtId="0" fontId="4" fillId="3" borderId="0" xfId="0" applyFont="1" applyFill="1"/>
    <xf numFmtId="0" fontId="0" fillId="5" borderId="0" xfId="0" applyFill="1"/>
    <xf numFmtId="0" fontId="12" fillId="5" borderId="0" xfId="0" applyFont="1" applyFill="1" applyAlignment="1">
      <alignment horizontal="left" vertical="top"/>
    </xf>
    <xf numFmtId="14" fontId="0" fillId="0" borderId="0" xfId="0" applyNumberFormat="1" applyAlignment="1">
      <alignment horizontal="left"/>
    </xf>
    <xf numFmtId="0" fontId="9" fillId="2" borderId="0" xfId="0" applyFont="1" applyFill="1" applyAlignment="1">
      <alignment horizontal="center" wrapText="1"/>
    </xf>
    <xf numFmtId="49" fontId="8" fillId="3" borderId="0" xfId="0" applyNumberFormat="1" applyFont="1" applyFill="1" applyAlignment="1">
      <alignment horizontal="left" wrapText="1"/>
    </xf>
    <xf numFmtId="1" fontId="8" fillId="3" borderId="0" xfId="0" applyNumberFormat="1" applyFont="1" applyFill="1" applyAlignment="1">
      <alignment wrapText="1"/>
    </xf>
    <xf numFmtId="164" fontId="8" fillId="3" borderId="0" xfId="0" applyNumberFormat="1" applyFont="1" applyFill="1" applyAlignment="1">
      <alignment wrapText="1"/>
    </xf>
    <xf numFmtId="2" fontId="8" fillId="3" borderId="0" xfId="0" applyNumberFormat="1" applyFont="1" applyFill="1" applyAlignment="1">
      <alignment wrapText="1"/>
    </xf>
    <xf numFmtId="0" fontId="11" fillId="2" borderId="0" xfId="0" applyFont="1" applyFill="1" applyAlignment="1">
      <alignment horizontal="left" vertical="top"/>
    </xf>
    <xf numFmtId="0" fontId="0" fillId="0" borderId="0" xfId="0" pivotButton="1" applyAlignment="1">
      <alignment horizontal="left"/>
    </xf>
    <xf numFmtId="1" fontId="0" fillId="0" borderId="0" xfId="0" applyNumberFormat="1" applyAlignment="1">
      <alignment horizontal="left"/>
    </xf>
    <xf numFmtId="0" fontId="0" fillId="2" borderId="0" xfId="0" applyFill="1"/>
    <xf numFmtId="0" fontId="11" fillId="3" borderId="0" xfId="0" applyFont="1" applyFill="1" applyAlignment="1">
      <alignment horizontal="left" vertical="top"/>
    </xf>
    <xf numFmtId="0" fontId="13" fillId="6" borderId="0" xfId="0" applyFont="1" applyFill="1" applyAlignment="1">
      <alignment horizontal="center" vertical="center" wrapText="1"/>
    </xf>
    <xf numFmtId="0" fontId="13" fillId="6" borderId="0" xfId="0" applyFont="1" applyFill="1" applyAlignment="1">
      <alignment horizontal="center" vertical="center"/>
    </xf>
    <xf numFmtId="0" fontId="3" fillId="2" borderId="0" xfId="0" applyFont="1" applyFill="1"/>
    <xf numFmtId="49" fontId="4" fillId="0" borderId="0" xfId="0" applyNumberFormat="1" applyFont="1" applyAlignment="1">
      <alignment horizontal="left" indent="1"/>
    </xf>
    <xf numFmtId="164" fontId="3" fillId="2" borderId="0" xfId="0" applyNumberFormat="1" applyFont="1" applyFill="1"/>
    <xf numFmtId="1" fontId="3" fillId="2" borderId="0" xfId="0" applyNumberFormat="1" applyFont="1" applyFill="1"/>
    <xf numFmtId="44" fontId="0" fillId="0" borderId="0" xfId="0" applyNumberFormat="1"/>
    <xf numFmtId="49" fontId="0" fillId="0" borderId="0" xfId="0" applyNumberFormat="1"/>
    <xf numFmtId="0" fontId="4" fillId="0" borderId="0" xfId="0" applyFont="1" applyAlignment="1">
      <alignment wrapText="1"/>
    </xf>
    <xf numFmtId="0" fontId="15" fillId="0" borderId="0" xfId="1" applyFont="1" applyAlignment="1">
      <alignment horizontal="left" vertical="top"/>
    </xf>
    <xf numFmtId="0" fontId="11" fillId="2" borderId="0" xfId="0" applyFont="1" applyFill="1"/>
    <xf numFmtId="0" fontId="16" fillId="5" borderId="0" xfId="0" applyFont="1" applyFill="1"/>
    <xf numFmtId="0" fontId="9" fillId="2" borderId="0" xfId="0" applyFont="1" applyFill="1"/>
    <xf numFmtId="0" fontId="12" fillId="5" borderId="0" xfId="0" applyFont="1" applyFill="1"/>
    <xf numFmtId="0" fontId="0" fillId="0" borderId="0" xfId="0" applyAlignment="1">
      <alignment vertical="center"/>
    </xf>
    <xf numFmtId="0" fontId="16" fillId="5" borderId="0" xfId="0" applyFont="1" applyFill="1" applyAlignment="1">
      <alignment vertical="center"/>
    </xf>
    <xf numFmtId="0" fontId="12" fillId="5" borderId="0" xfId="0" applyFont="1" applyFill="1" applyAlignment="1">
      <alignment vertical="center"/>
    </xf>
    <xf numFmtId="0" fontId="10" fillId="5" borderId="0" xfId="0" applyFont="1" applyFill="1"/>
    <xf numFmtId="49" fontId="4" fillId="0" borderId="0" xfId="0" applyNumberFormat="1" applyFont="1"/>
    <xf numFmtId="0" fontId="0" fillId="0" borderId="0" xfId="0" pivotButton="1" applyAlignment="1">
      <alignment horizontal="left" wrapText="1"/>
    </xf>
    <xf numFmtId="0" fontId="0" fillId="0" borderId="0" xfId="0" applyAlignment="1">
      <alignment horizontal="left" wrapText="1"/>
    </xf>
    <xf numFmtId="0" fontId="9" fillId="7" borderId="0" xfId="0" applyFont="1" applyFill="1" applyAlignment="1">
      <alignment horizontal="left" wrapText="1"/>
    </xf>
    <xf numFmtId="164" fontId="0" fillId="0" borderId="0" xfId="0" applyNumberFormat="1" applyAlignment="1">
      <alignment horizontal="left"/>
    </xf>
    <xf numFmtId="1" fontId="4" fillId="0" borderId="0" xfId="0" applyNumberFormat="1" applyFont="1" applyAlignment="1">
      <alignment horizontal="left"/>
    </xf>
    <xf numFmtId="164" fontId="4" fillId="0" borderId="0" xfId="0" applyNumberFormat="1" applyFont="1" applyAlignment="1">
      <alignment horizontal="left"/>
    </xf>
    <xf numFmtId="2" fontId="4" fillId="0" borderId="0" xfId="0" applyNumberFormat="1" applyFont="1" applyAlignment="1">
      <alignment horizontal="left"/>
    </xf>
    <xf numFmtId="2" fontId="0" fillId="0" borderId="0" xfId="0" applyNumberFormat="1" applyAlignment="1">
      <alignment horizontal="left"/>
    </xf>
    <xf numFmtId="0" fontId="12" fillId="5" borderId="0" xfId="0" applyFont="1" applyFill="1" applyAlignment="1">
      <alignment horizontal="left"/>
    </xf>
    <xf numFmtId="0" fontId="10" fillId="5" borderId="0" xfId="0" applyFont="1" applyFill="1" applyAlignment="1">
      <alignment horizontal="left"/>
    </xf>
    <xf numFmtId="0" fontId="13" fillId="2" borderId="0" xfId="0" applyFont="1" applyFill="1" applyAlignment="1">
      <alignment horizontal="left"/>
    </xf>
    <xf numFmtId="0" fontId="0" fillId="5" borderId="0" xfId="0" applyFill="1" applyAlignment="1">
      <alignment horizontal="left"/>
    </xf>
    <xf numFmtId="0" fontId="0" fillId="2" borderId="0" xfId="0" applyFill="1" applyAlignment="1">
      <alignment horizontal="left"/>
    </xf>
    <xf numFmtId="0" fontId="11" fillId="2" borderId="0" xfId="0" applyFont="1" applyFill="1" applyAlignment="1">
      <alignment horizontal="left"/>
    </xf>
    <xf numFmtId="0" fontId="1" fillId="0" borderId="0" xfId="0" applyFont="1" applyAlignment="1">
      <alignment horizontal="left" vertical="top"/>
    </xf>
    <xf numFmtId="0" fontId="0" fillId="0" borderId="0" xfId="0" pivotButton="1"/>
    <xf numFmtId="49" fontId="0" fillId="2" borderId="0" xfId="0" applyNumberFormat="1" applyFill="1" applyAlignment="1">
      <alignment horizontal="left"/>
    </xf>
    <xf numFmtId="1" fontId="0" fillId="2" borderId="0" xfId="0" applyNumberFormat="1" applyFill="1"/>
    <xf numFmtId="164" fontId="0" fillId="2" borderId="0" xfId="0" applyNumberFormat="1" applyFill="1"/>
    <xf numFmtId="0" fontId="0" fillId="3" borderId="0" xfId="0" applyFill="1" applyAlignment="1">
      <alignment vertical="center"/>
    </xf>
    <xf numFmtId="2" fontId="3" fillId="2" borderId="0" xfId="0" applyNumberFormat="1" applyFont="1" applyFill="1"/>
    <xf numFmtId="0" fontId="10" fillId="8" borderId="0" xfId="0" applyFont="1" applyFill="1"/>
    <xf numFmtId="0" fontId="17" fillId="8" borderId="0" xfId="0" applyFont="1" applyFill="1" applyAlignment="1">
      <alignment vertical="center"/>
    </xf>
    <xf numFmtId="0" fontId="0" fillId="0" borderId="6" xfId="0" applyBorder="1"/>
    <xf numFmtId="0" fontId="0" fillId="0" borderId="8" xfId="0" applyBorder="1"/>
    <xf numFmtId="0" fontId="0" fillId="0" borderId="7" xfId="0" applyBorder="1"/>
    <xf numFmtId="0" fontId="3" fillId="2" borderId="0" xfId="0" applyFont="1" applyFill="1" applyAlignment="1">
      <alignment horizontal="center" vertical="center"/>
    </xf>
    <xf numFmtId="0" fontId="7" fillId="2" borderId="0" xfId="0" applyFont="1" applyFill="1" applyAlignment="1">
      <alignment horizontal="center"/>
    </xf>
    <xf numFmtId="0" fontId="8" fillId="5" borderId="0" xfId="0" applyFont="1" applyFill="1" applyAlignment="1">
      <alignment horizontal="center" vertical="top"/>
    </xf>
    <xf numFmtId="0" fontId="13" fillId="2" borderId="0" xfId="0" applyFont="1" applyFill="1" applyAlignment="1">
      <alignment horizontal="left" vertical="top"/>
    </xf>
    <xf numFmtId="0" fontId="8" fillId="5" borderId="0" xfId="0" applyFont="1" applyFill="1" applyAlignment="1">
      <alignment horizontal="left" vertical="center"/>
    </xf>
    <xf numFmtId="0" fontId="7" fillId="2" borderId="0" xfId="0" applyFont="1" applyFill="1" applyAlignment="1">
      <alignment horizontal="left"/>
    </xf>
    <xf numFmtId="0" fontId="8" fillId="3" borderId="0" xfId="0" applyFont="1" applyFill="1" applyAlignment="1">
      <alignment horizontal="left" vertical="center"/>
    </xf>
    <xf numFmtId="0" fontId="11" fillId="2" borderId="0" xfId="0" applyFont="1" applyFill="1" applyAlignment="1">
      <alignment horizontal="center" vertical="center"/>
    </xf>
    <xf numFmtId="0" fontId="12" fillId="5" borderId="0" xfId="0" applyFont="1" applyFill="1" applyAlignment="1">
      <alignment horizontal="center" vertical="center"/>
    </xf>
    <xf numFmtId="0" fontId="13" fillId="2" borderId="0" xfId="0" applyFont="1" applyFill="1" applyAlignment="1">
      <alignment horizontal="left"/>
    </xf>
  </cellXfs>
  <cellStyles count="2">
    <cellStyle name="Hyperlink" xfId="1" builtinId="8"/>
    <cellStyle name="Normal" xfId="0" builtinId="0"/>
  </cellStyles>
  <dxfs count="434">
    <dxf>
      <font>
        <color theme="3"/>
      </font>
      <fill>
        <patternFill>
          <bgColor theme="9" tint="0.79998168889431442"/>
        </patternFill>
      </fill>
    </dxf>
    <dxf>
      <font>
        <color rgb="FFC00000"/>
      </font>
      <fill>
        <patternFill>
          <bgColor rgb="FFFFE285"/>
        </patternFill>
      </fill>
    </dxf>
    <dxf>
      <font>
        <color theme="3"/>
      </font>
      <fill>
        <patternFill>
          <bgColor theme="9" tint="0.79998168889431442"/>
        </patternFill>
      </fill>
    </dxf>
    <dxf>
      <font>
        <color rgb="FFC00000"/>
      </font>
      <fill>
        <patternFill>
          <bgColor rgb="FFFFC000"/>
        </patternFill>
      </fill>
    </dxf>
    <dxf>
      <numFmt numFmtId="30" formatCode="@"/>
    </dxf>
    <dxf>
      <numFmt numFmtId="164" formatCode="&quot;$&quot;#,##0.00"/>
    </dxf>
    <dxf>
      <numFmt numFmtId="30" formatCode="@"/>
    </dxf>
    <dxf>
      <numFmt numFmtId="30" formatCode="@"/>
    </dxf>
    <dxf>
      <numFmt numFmtId="30" formatCode="@"/>
    </dxf>
    <dxf>
      <numFmt numFmtId="19" formatCode="m/d/yyyy"/>
    </dxf>
    <dxf>
      <numFmt numFmtId="30" formatCode="@"/>
    </dxf>
    <dxf>
      <numFmt numFmtId="19" formatCode="m/d/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30" formatCode="@"/>
    </dxf>
    <dxf>
      <numFmt numFmtId="30" formatCode="@"/>
    </dxf>
    <dxf>
      <numFmt numFmtId="1" formatCode="0"/>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30" formatCode="@"/>
    </dxf>
    <dxf>
      <numFmt numFmtId="1" formatCode="0"/>
    </dxf>
    <dxf>
      <numFmt numFmtId="19" formatCode="m/d/yyyy"/>
    </dxf>
    <dxf>
      <numFmt numFmtId="30" formatCode="@"/>
    </dxf>
    <dxf>
      <numFmt numFmtId="30" formatCode="@"/>
    </dxf>
    <dxf>
      <font>
        <strike val="0"/>
        <outline val="0"/>
        <shadow val="0"/>
        <u val="none"/>
        <vertAlign val="baseline"/>
        <sz val="10"/>
        <color theme="1"/>
        <name val="Aptos Narrow"/>
        <family val="2"/>
        <scheme val="minor"/>
      </font>
      <numFmt numFmtId="2" formatCode="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30" formatCode="@"/>
    </dxf>
    <dxf>
      <font>
        <strike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30" formatCode="@"/>
    </dxf>
    <dxf>
      <font>
        <strike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2" formatCode="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30" formatCode="@"/>
    </dxf>
    <dxf>
      <font>
        <strike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2" formatCode="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2" formatCode="0.0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30" formatCode="@"/>
    </dxf>
    <dxf>
      <font>
        <strike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2" formatCode="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164" formatCode="&quot;$&quot;#,##0.00"/>
    </dxf>
    <dxf>
      <font>
        <strike val="0"/>
        <outline val="0"/>
        <shadow val="0"/>
        <u val="none"/>
        <vertAlign val="baseline"/>
        <sz val="10"/>
        <color theme="1"/>
        <name val="Aptos Narrow"/>
        <family val="2"/>
        <scheme val="minor"/>
      </font>
      <numFmt numFmtId="2" formatCode="0.0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1" formatCode="0"/>
    </dxf>
    <dxf>
      <font>
        <strike val="0"/>
        <outline val="0"/>
        <shadow val="0"/>
        <u val="none"/>
        <vertAlign val="baseline"/>
        <sz val="10"/>
        <color theme="1"/>
        <name val="Aptos Narrow"/>
        <family val="2"/>
        <scheme val="minor"/>
      </font>
      <numFmt numFmtId="30" formatCode="@"/>
    </dxf>
    <dxf>
      <font>
        <strike val="0"/>
        <outline val="0"/>
        <shadow val="0"/>
        <u val="none"/>
        <vertAlign val="baseline"/>
        <sz val="10"/>
        <color theme="1"/>
        <name val="Aptos Narrow"/>
        <family val="2"/>
        <scheme val="minor"/>
      </font>
    </dxf>
    <dxf>
      <numFmt numFmtId="0" formatCode="General"/>
    </dxf>
    <dxf>
      <numFmt numFmtId="30" formatCode="@"/>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wrapText="1"/>
    </dxf>
    <dxf>
      <alignment wrapText="1"/>
    </dxf>
    <dxf>
      <numFmt numFmtId="1" formatCode="0"/>
    </dxf>
    <dxf>
      <numFmt numFmtId="164" formatCode="&quot;$&quot;#,##0.00"/>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wrapText="1"/>
    </dxf>
    <dxf>
      <alignment wrapText="1"/>
    </dxf>
    <dxf>
      <numFmt numFmtId="2" formatCode="0.00"/>
    </dxf>
    <dxf>
      <numFmt numFmtId="30" formatCode="@"/>
    </dxf>
    <dxf>
      <numFmt numFmtId="1" formatCode="0"/>
    </dxf>
    <dxf>
      <numFmt numFmtId="164" formatCode="&quot;$&quot;#,##0.00"/>
    </dxf>
    <dxf>
      <numFmt numFmtId="1" formatCode="0"/>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wrapText="1"/>
    </dxf>
    <dxf>
      <alignment wrapText="1"/>
    </dxf>
    <dxf>
      <numFmt numFmtId="30" formatCode="@"/>
    </dxf>
    <dxf>
      <numFmt numFmtId="164" formatCode="&quot;$&quot;#,##0.00"/>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vertical="bottom" indent="0"/>
    </dxf>
    <dxf>
      <alignment vertical="bottom" indent="0"/>
    </dxf>
    <dxf>
      <alignment vertical="bottom" indent="0"/>
    </dxf>
    <dxf>
      <alignment vertical="bottom" indent="0"/>
    </dxf>
    <dxf>
      <alignment vertical="bottom" indent="0"/>
    </dxf>
    <dxf>
      <alignment wrapText="1"/>
    </dxf>
    <dxf>
      <alignment wrapText="1"/>
    </dxf>
    <dxf>
      <numFmt numFmtId="30" formatCode="@"/>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wrapText="1"/>
    </dxf>
    <dxf>
      <alignment wrapText="1"/>
    </dxf>
    <dxf>
      <numFmt numFmtId="2" formatCode="0.00"/>
    </dxf>
    <dxf>
      <numFmt numFmtId="1" formatCode="0"/>
    </dxf>
    <dxf>
      <numFmt numFmtId="1" formatCode="0"/>
    </dxf>
    <dxf>
      <numFmt numFmtId="30" formatCode="@"/>
    </dxf>
    <dxf>
      <font>
        <sz val="10"/>
      </font>
    </dxf>
    <dxf>
      <font>
        <sz val="10"/>
      </font>
    </dxf>
    <dxf>
      <numFmt numFmtId="164" formatCode="&quot;$&quot;#,##0.00"/>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vertical="bottom" indent="0"/>
    </dxf>
    <dxf>
      <alignment vertical="bottom" indent="0"/>
    </dxf>
    <dxf>
      <alignment vertical="bottom" indent="0"/>
    </dxf>
    <dxf>
      <alignment vertical="bottom" indent="0"/>
    </dxf>
    <dxf>
      <alignment vertical="bottom" indent="0"/>
    </dxf>
    <dxf>
      <alignment wrapText="1"/>
    </dxf>
    <dxf>
      <alignment wrapText="1"/>
    </dxf>
    <dxf>
      <numFmt numFmtId="1" formatCode="0"/>
    </dxf>
    <dxf>
      <numFmt numFmtId="1" formatCode="0"/>
    </dxf>
    <dxf>
      <numFmt numFmtId="30" formatCode="@"/>
    </dxf>
    <dxf>
      <numFmt numFmtId="164" formatCode="&quot;$&quot;#,##0.00"/>
    </dxf>
    <dxf>
      <font>
        <sz val="10"/>
      </font>
    </dxf>
    <dxf>
      <font>
        <sz val="10"/>
      </font>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vertical="bottom" indent="0"/>
    </dxf>
    <dxf>
      <alignment vertical="bottom" indent="0"/>
    </dxf>
    <dxf>
      <alignment vertical="bottom" indent="0"/>
    </dxf>
    <dxf>
      <alignment vertical="bottom" indent="0"/>
    </dxf>
    <dxf>
      <alignment vertical="bottom" indent="0"/>
    </dxf>
    <dxf>
      <alignment wrapText="1"/>
    </dxf>
    <dxf>
      <alignment wrapText="1"/>
    </dxf>
    <dxf>
      <numFmt numFmtId="1" formatCode="0"/>
    </dxf>
    <dxf>
      <numFmt numFmtId="30" formatCode="@"/>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vertical="bottom" indent="0"/>
    </dxf>
    <dxf>
      <alignment vertical="bottom" indent="0"/>
    </dxf>
    <dxf>
      <alignment vertical="bottom" indent="0"/>
    </dxf>
    <dxf>
      <alignment vertical="bottom" indent="0"/>
    </dxf>
    <dxf>
      <alignment vertical="bottom" indent="0"/>
    </dxf>
    <dxf>
      <alignment wrapText="1"/>
    </dxf>
    <dxf>
      <alignment wrapText="1"/>
    </dxf>
    <dxf>
      <numFmt numFmtId="164" formatCode="&quot;$&quot;#,##0.00"/>
    </dxf>
    <dxf>
      <numFmt numFmtId="1" formatCode="0"/>
    </dxf>
    <dxf>
      <numFmt numFmtId="1" formatCode="0"/>
    </dxf>
    <dxf>
      <numFmt numFmtId="30" formatCode="@"/>
    </dxf>
    <dxf>
      <font>
        <sz val="10"/>
      </font>
    </dxf>
    <dxf>
      <font>
        <sz val="1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wrapText="1"/>
    </dxf>
    <dxf>
      <alignment wrapText="1"/>
    </dxf>
    <dxf>
      <font>
        <color theme="0"/>
      </font>
    </dxf>
    <dxf>
      <font>
        <color theme="0"/>
      </font>
    </dxf>
    <dxf>
      <fill>
        <patternFill patternType="solid">
          <bgColor theme="4"/>
        </patternFill>
      </fill>
    </dxf>
    <dxf>
      <fill>
        <patternFill patternType="solid">
          <bgColor theme="4"/>
        </patternFill>
      </fill>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vertical="bottom" indent="0"/>
    </dxf>
    <dxf>
      <alignment vertical="bottom" indent="0"/>
    </dxf>
    <dxf>
      <alignment vertical="bottom" indent="0"/>
    </dxf>
    <dxf>
      <alignment vertical="bottom" indent="0"/>
    </dxf>
    <dxf>
      <alignment vertical="bottom" indent="0"/>
    </dxf>
    <dxf>
      <alignment wrapText="1"/>
    </dxf>
    <dxf>
      <alignment wrapText="1"/>
    </dxf>
    <dxf>
      <numFmt numFmtId="1" formatCode="0"/>
    </dxf>
    <dxf>
      <numFmt numFmtId="30" formatCode="@"/>
    </dxf>
    <dxf>
      <numFmt numFmtId="2" formatCode="0.00"/>
    </dxf>
    <dxf>
      <numFmt numFmtId="164" formatCode="&quot;$&quot;#,##0.00"/>
    </dxf>
    <dxf>
      <numFmt numFmtId="1" formatCode="0"/>
    </dxf>
    <dxf>
      <font>
        <sz val="10"/>
      </font>
    </dxf>
    <dxf>
      <font>
        <sz val="10"/>
      </font>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vertical="bottom" indent="0"/>
    </dxf>
    <dxf>
      <alignment vertical="bottom" indent="0"/>
    </dxf>
    <dxf>
      <alignment vertical="bottom" indent="0"/>
    </dxf>
    <dxf>
      <alignment vertical="bottom" indent="0"/>
    </dxf>
    <dxf>
      <alignment vertical="bottom" indent="0"/>
    </dxf>
    <dxf>
      <alignment wrapText="1"/>
    </dxf>
    <dxf>
      <alignment wrapText="1"/>
    </dxf>
    <dxf>
      <numFmt numFmtId="1" formatCode="0"/>
    </dxf>
    <dxf>
      <numFmt numFmtId="30" formatCode="@"/>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vertical="bottom" indent="0"/>
    </dxf>
    <dxf>
      <alignment vertical="bottom" indent="0"/>
    </dxf>
    <dxf>
      <alignment vertical="bottom" indent="0"/>
    </dxf>
    <dxf>
      <alignment vertical="bottom" indent="0"/>
    </dxf>
    <dxf>
      <alignment vertical="bottom" indent="0"/>
    </dxf>
    <dxf>
      <alignment wrapText="1"/>
    </dxf>
    <dxf>
      <alignment wrapText="1"/>
    </dxf>
    <dxf>
      <numFmt numFmtId="30" formatCode="@"/>
    </dxf>
    <dxf>
      <numFmt numFmtId="164" formatCode="&quot;$&quot;#,##0.00"/>
    </dxf>
    <dxf>
      <numFmt numFmtId="164" formatCode="&quot;$&quot;#,##0.0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vertical="bottom"/>
    </dxf>
    <dxf>
      <alignment vertical="bottom"/>
    </dxf>
    <dxf>
      <alignment vertical="bottom"/>
    </dxf>
    <dxf>
      <alignment vertical="bottom"/>
    </dxf>
    <dxf>
      <alignment vertical="bottom"/>
    </dxf>
    <dxf>
      <numFmt numFmtId="30" formatCode="@"/>
    </dxf>
    <dxf>
      <numFmt numFmtId="1" formatCode="0"/>
    </dxf>
    <dxf>
      <font>
        <b val="0"/>
      </font>
    </dxf>
    <dxf>
      <font>
        <color theme="3"/>
      </font>
    </dxf>
    <dxf>
      <font>
        <color theme="3"/>
      </font>
    </dxf>
    <dxf>
      <fill>
        <patternFill>
          <bgColor theme="0" tint="-4.9989318521683403E-2"/>
        </patternFill>
      </fill>
    </dxf>
    <dxf>
      <fill>
        <patternFill>
          <bgColor theme="0" tint="-4.9989318521683403E-2"/>
        </patternFill>
      </fill>
    </dxf>
    <dxf>
      <alignment vertical="bottom"/>
    </dxf>
    <dxf>
      <alignment vertical="bottom"/>
    </dxf>
    <dxf>
      <alignment horizontal="center"/>
    </dxf>
    <dxf>
      <alignment horizontal="center"/>
    </dxf>
    <dxf>
      <font>
        <color theme="0"/>
      </font>
    </dxf>
    <dxf>
      <font>
        <color theme="0"/>
      </font>
    </dxf>
    <dxf>
      <fill>
        <patternFill>
          <bgColor theme="3"/>
        </patternFill>
      </fill>
    </dxf>
    <dxf>
      <fill>
        <patternFill>
          <bgColor theme="3"/>
        </patternFill>
      </fill>
    </dxf>
    <dxf>
      <alignment vertical="bottom"/>
    </dxf>
    <dxf>
      <alignment vertical="bottom"/>
    </dxf>
    <dxf>
      <alignment vertical="bottom"/>
    </dxf>
    <dxf>
      <alignment vertical="bottom"/>
    </dxf>
    <dxf>
      <alignment vertical="bottom"/>
    </dxf>
    <dxf>
      <alignment wrapText="1"/>
    </dxf>
    <dxf>
      <alignment wrapText="1"/>
    </dxf>
    <dxf>
      <alignment wrapText="1"/>
    </dxf>
    <dxf>
      <alignment wrapText="1"/>
    </dxf>
    <dxf>
      <alignment wrapText="1"/>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sz val="10"/>
      </font>
    </dxf>
    <dxf>
      <font>
        <sz val="10"/>
      </font>
    </dxf>
    <dxf>
      <numFmt numFmtId="1" formatCode="0"/>
    </dxf>
    <dxf>
      <numFmt numFmtId="30" formatCode="@"/>
    </dxf>
    <dxf>
      <font>
        <strike val="0"/>
        <outline val="0"/>
        <shadow val="0"/>
        <u val="none"/>
        <vertAlign val="baseline"/>
        <sz val="10"/>
        <color theme="1"/>
        <name val="Aptos Narrow"/>
        <family val="2"/>
        <scheme val="minor"/>
      </font>
      <alignment horizontal="center"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alignment horizontal="left" vertical="top" textRotation="0" wrapText="0" indent="0" justifyLastLine="0" shrinkToFit="0" readingOrder="0"/>
    </dxf>
    <dxf>
      <font>
        <strike val="0"/>
        <outline val="0"/>
        <shadow val="0"/>
        <u val="none"/>
        <vertAlign val="baseline"/>
        <sz val="10"/>
        <color theme="1"/>
        <name val="Aptos Narrow"/>
        <family val="2"/>
        <scheme val="minor"/>
      </font>
      <alignment horizontal="center" vertical="center" textRotation="0" wrapText="0" indent="0" justifyLastLine="0" shrinkToFit="0" readingOrder="0"/>
    </dxf>
    <dxf>
      <font>
        <strike val="0"/>
        <outline val="0"/>
        <shadow val="0"/>
        <u val="none"/>
        <vertAlign val="baseline"/>
        <sz val="10"/>
        <color theme="1"/>
        <name val="Aptos Narrow"/>
        <family val="2"/>
        <scheme val="minor"/>
      </font>
      <numFmt numFmtId="164" formatCode="&quot;$&quot;#,##0.00"/>
      <alignment horizontal="left" vertical="top" textRotation="0" wrapText="0" indent="0" justifyLastLine="0" shrinkToFit="0" readingOrder="0"/>
    </dxf>
    <dxf>
      <font>
        <strike val="0"/>
        <outline val="0"/>
        <shadow val="0"/>
        <u val="none"/>
        <vertAlign val="baseline"/>
        <sz val="10"/>
        <color theme="1"/>
        <name val="Aptos Narrow"/>
        <family val="2"/>
        <scheme val="minor"/>
      </font>
      <numFmt numFmtId="164" formatCode="&quot;$&quot;#,##0.00"/>
      <alignment horizontal="left" vertical="top" textRotation="0" wrapText="0" indent="0" justifyLastLine="0" shrinkToFit="0" readingOrder="0"/>
    </dxf>
    <dxf>
      <font>
        <strike val="0"/>
        <outline val="0"/>
        <shadow val="0"/>
        <u val="none"/>
        <vertAlign val="baseline"/>
        <sz val="10"/>
        <color theme="1"/>
        <name val="Aptos Narrow"/>
        <family val="2"/>
        <scheme val="minor"/>
      </font>
      <alignment horizontal="left" vertical="top" textRotation="0" wrapText="0" indent="0" justifyLastLine="0" shrinkToFit="0" readingOrder="0"/>
    </dxf>
    <dxf>
      <font>
        <strike val="0"/>
        <outline val="0"/>
        <shadow val="0"/>
        <u val="none"/>
        <vertAlign val="baseline"/>
        <sz val="10"/>
        <color theme="1"/>
        <name val="Aptos Narrow"/>
        <family val="2"/>
        <scheme val="minor"/>
      </font>
    </dxf>
    <dxf>
      <alignment horizontal="left" vertical="top" textRotation="0" wrapText="1" indent="0" justifyLastLine="0" shrinkToFit="0" readingOrder="0"/>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s>
  <tableStyles count="0" defaultTableStyle="TableStyleMedium2" defaultPivotStyle="PivotStyleLight16"/>
  <colors>
    <mruColors>
      <color rgb="FF1F90C3"/>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9" Type="http://schemas.microsoft.com/office/2007/relationships/slicerCache" Target="slicerCaches/slicerCache3.xml"/><Relationship Id="rId21" Type="http://schemas.openxmlformats.org/officeDocument/2006/relationships/pivotCacheDefinition" Target="pivotCache/pivotCacheDefinition2.xml"/><Relationship Id="rId34" Type="http://schemas.openxmlformats.org/officeDocument/2006/relationships/pivotCacheDefinition" Target="pivotCache/pivotCacheDefinition15.xml"/><Relationship Id="rId42" Type="http://schemas.microsoft.com/office/2007/relationships/slicerCache" Target="slicerCaches/slicerCache6.xml"/><Relationship Id="rId47" Type="http://schemas.openxmlformats.org/officeDocument/2006/relationships/sheetMetadata" Target="metadata.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0.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pivotCacheDefinition" Target="pivotCache/pivotCacheDefinition13.xml"/><Relationship Id="rId37" Type="http://schemas.microsoft.com/office/2007/relationships/slicerCache" Target="slicerCaches/slicerCache1.xml"/><Relationship Id="rId40" Type="http://schemas.microsoft.com/office/2007/relationships/slicerCache" Target="slicerCaches/slicerCache4.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pivotCacheDefinition" Target="pivotCache/pivotCacheDefinition17.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2.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43" Type="http://schemas.openxmlformats.org/officeDocument/2006/relationships/theme" Target="theme/theme1.xml"/><Relationship Id="rId48" Type="http://schemas.openxmlformats.org/officeDocument/2006/relationships/powerPivotData" Target="model/item.data"/><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pivotCacheDefinition" Target="pivotCache/pivotCacheDefinition14.xml"/><Relationship Id="rId38" Type="http://schemas.microsoft.com/office/2007/relationships/slicerCache" Target="slicerCaches/slicerCache2.xml"/><Relationship Id="rId46" Type="http://schemas.openxmlformats.org/officeDocument/2006/relationships/sharedStrings" Target="sharedStrings.xml"/><Relationship Id="rId20" Type="http://schemas.openxmlformats.org/officeDocument/2006/relationships/pivotCacheDefinition" Target="pivotCache/pivotCacheDefinition1.xml"/><Relationship Id="rId41"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[medical_device_failure_financial_validation_workbook.xlsx]Pivot Backend!PivotTbl_Cost_Manufacturer</c:name>
    <c:fmtId val="5"/>
  </c:pivotSource>
  <c:chart>
    <c:title>
      <c:tx>
        <c:rich>
          <a:bodyPr rot="0" spcFirstLastPara="1" vertOverflow="ellipsis" vert="horz" wrap="square" anchor="ctr" anchorCtr="1"/>
          <a:lstStyle/>
          <a:p>
            <a:pPr>
              <a:defRPr sz="1440" b="0" i="0" u="none" strike="noStrike" kern="1200" spc="0" baseline="0">
                <a:solidFill>
                  <a:schemeClr val="bg1">
                    <a:lumMod val="95000"/>
                  </a:schemeClr>
                </a:solidFill>
                <a:latin typeface="+mn-lt"/>
                <a:ea typeface="+mn-ea"/>
                <a:cs typeface="+mn-cs"/>
              </a:defRPr>
            </a:pPr>
            <a:r>
              <a:rPr lang="en-US" sz="1400"/>
              <a:t>Total Maintenance Cost by Manufacturer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Backend'!$E$29</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Backend'!$D$30:$D$35</c:f>
              <c:strCache>
                <c:ptCount val="6"/>
                <c:pt idx="0">
                  <c:v>MedEquip</c:v>
                </c:pt>
                <c:pt idx="1">
                  <c:v>CardioSync</c:v>
                </c:pt>
                <c:pt idx="2">
                  <c:v>UltraMed</c:v>
                </c:pt>
                <c:pt idx="3">
                  <c:v>RescueTech</c:v>
                </c:pt>
                <c:pt idx="4">
                  <c:v>bl_</c:v>
                </c:pt>
                <c:pt idx="5">
                  <c:v>ScanPro</c:v>
                </c:pt>
              </c:strCache>
            </c:strRef>
          </c:cat>
          <c:val>
            <c:numRef>
              <c:f>'Pivot Backend'!$E$30:$E$35</c:f>
              <c:numCache>
                <c:formatCode>"$"#,##0.00</c:formatCode>
                <c:ptCount val="6"/>
                <c:pt idx="0">
                  <c:v>5841301.8916886561</c:v>
                </c:pt>
                <c:pt idx="1">
                  <c:v>5860667.2027564542</c:v>
                </c:pt>
                <c:pt idx="2">
                  <c:v>5982443.8608810632</c:v>
                </c:pt>
                <c:pt idx="3">
                  <c:v>6027265.6169484379</c:v>
                </c:pt>
                <c:pt idx="4">
                  <c:v>6107917.59366972</c:v>
                </c:pt>
                <c:pt idx="5">
                  <c:v>6326665.3756202757</c:v>
                </c:pt>
              </c:numCache>
            </c:numRef>
          </c:val>
          <c:extLst>
            <c:ext xmlns:c16="http://schemas.microsoft.com/office/drawing/2014/chart" uri="{C3380CC4-5D6E-409C-BE32-E72D297353CC}">
              <c16:uniqueId val="{00000000-7643-49DA-8E51-FCD8FEAF3F14}"/>
            </c:ext>
          </c:extLst>
        </c:ser>
        <c:dLbls>
          <c:dLblPos val="outEnd"/>
          <c:showLegendKey val="0"/>
          <c:showVal val="1"/>
          <c:showCatName val="0"/>
          <c:showSerName val="0"/>
          <c:showPercent val="0"/>
          <c:showBubbleSize val="0"/>
        </c:dLbls>
        <c:gapWidth val="182"/>
        <c:axId val="1690202672"/>
        <c:axId val="1690195472"/>
      </c:barChart>
      <c:catAx>
        <c:axId val="16902026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1690195472"/>
        <c:crosses val="autoZero"/>
        <c:auto val="1"/>
        <c:lblAlgn val="l"/>
        <c:lblOffset val="100"/>
        <c:noMultiLvlLbl val="0"/>
      </c:catAx>
      <c:valAx>
        <c:axId val="1690195472"/>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69020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sz="120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[medical_device_failure_financial_validation_workbook.xlsx]Pivot Backend!PivotTbl_TotalExpense_Category</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1372305658849"/>
          <c:y val="0.12962962962962962"/>
          <c:w val="0.85348975545085359"/>
          <c:h val="0.81643518518518521"/>
        </c:manualLayout>
      </c:layout>
      <c:barChart>
        <c:barDir val="bar"/>
        <c:grouping val="clustered"/>
        <c:varyColors val="0"/>
        <c:ser>
          <c:idx val="0"/>
          <c:order val="0"/>
          <c:tx>
            <c:strRef>
              <c:f>'Pivot Backend'!$B$29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Backend'!$A$30:$A$32</c:f>
              <c:strCache>
                <c:ptCount val="3"/>
                <c:pt idx="0">
                  <c:v>Staffing</c:v>
                </c:pt>
                <c:pt idx="1">
                  <c:v>Supplies</c:v>
                </c:pt>
                <c:pt idx="2">
                  <c:v>Equipment</c:v>
                </c:pt>
              </c:strCache>
            </c:strRef>
          </c:cat>
          <c:val>
            <c:numRef>
              <c:f>'Pivot Backend'!$B$30:$B$32</c:f>
              <c:numCache>
                <c:formatCode>"$"#,##0.00</c:formatCode>
                <c:ptCount val="3"/>
                <c:pt idx="0">
                  <c:v>4376609.49</c:v>
                </c:pt>
                <c:pt idx="1">
                  <c:v>4264251.13</c:v>
                </c:pt>
                <c:pt idx="2">
                  <c:v>3719385.11</c:v>
                </c:pt>
              </c:numCache>
            </c:numRef>
          </c:val>
          <c:extLst>
            <c:ext xmlns:c16="http://schemas.microsoft.com/office/drawing/2014/chart" uri="{C3380CC4-5D6E-409C-BE32-E72D297353CC}">
              <c16:uniqueId val="{00000000-988B-4788-AD22-DCF4A8DD4030}"/>
            </c:ext>
          </c:extLst>
        </c:ser>
        <c:dLbls>
          <c:dLblPos val="outEnd"/>
          <c:showLegendKey val="0"/>
          <c:showVal val="1"/>
          <c:showCatName val="0"/>
          <c:showSerName val="0"/>
          <c:showPercent val="0"/>
          <c:showBubbleSize val="0"/>
        </c:dLbls>
        <c:gapWidth val="182"/>
        <c:axId val="1627720912"/>
        <c:axId val="1627722352"/>
      </c:barChart>
      <c:catAx>
        <c:axId val="162772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n-US"/>
          </a:p>
        </c:txPr>
        <c:crossAx val="1627722352"/>
        <c:crosses val="autoZero"/>
        <c:auto val="1"/>
        <c:lblAlgn val="ctr"/>
        <c:lblOffset val="100"/>
        <c:noMultiLvlLbl val="0"/>
      </c:catAx>
      <c:valAx>
        <c:axId val="162772235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2"/>
                    </a:solidFill>
                  </a:rPr>
                  <a:t>Total Expenses</a:t>
                </a:r>
                <a:r>
                  <a:rPr lang="en-US" sz="1400" baseline="0">
                    <a:solidFill>
                      <a:schemeClr val="tx2"/>
                    </a:solidFill>
                  </a:rPr>
                  <a:t> by Category</a:t>
                </a:r>
                <a:endParaRPr lang="en-US" sz="1400">
                  <a:solidFill>
                    <a:schemeClr val="tx2"/>
                  </a:solidFill>
                </a:endParaRPr>
              </a:p>
            </c:rich>
          </c:tx>
          <c:layout>
            <c:manualLayout>
              <c:xMode val="edge"/>
              <c:yMode val="edge"/>
              <c:x val="0.33333080836737511"/>
              <c:y val="3.608778069407990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162772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[medical_device_failure_financial_validation_workbook.xlsx]Pivot Backend!PivotTbl_Failures_Device</c:name>
    <c:fmtId val="1"/>
  </c:pivotSource>
  <c:chart>
    <c:title>
      <c:tx>
        <c:rich>
          <a:bodyPr rot="0" spcFirstLastPara="1" vertOverflow="ellipsis" vert="horz" wrap="square" anchor="ctr" anchorCtr="1"/>
          <a:lstStyle/>
          <a:p>
            <a:pPr>
              <a:defRPr sz="1320" b="0" i="0" u="none" strike="noStrike" kern="1200" spc="0" baseline="0">
                <a:solidFill>
                  <a:schemeClr val="tx2"/>
                </a:solidFill>
                <a:latin typeface="+mn-lt"/>
                <a:ea typeface="+mn-ea"/>
                <a:cs typeface="+mn-cs"/>
              </a:defRPr>
            </a:pPr>
            <a:r>
              <a:rPr lang="en-US"/>
              <a:t>Total Failure Events by Device Type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Backend'!$I$5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Backend'!$H$6:$H$11</c:f>
              <c:strCache>
                <c:ptCount val="6"/>
                <c:pt idx="0">
                  <c:v>CT Scanner</c:v>
                </c:pt>
                <c:pt idx="1">
                  <c:v>MRI Scanner</c:v>
                </c:pt>
                <c:pt idx="2">
                  <c:v>PET Scanner</c:v>
                </c:pt>
                <c:pt idx="3">
                  <c:v>Infusion Pump</c:v>
                </c:pt>
                <c:pt idx="4">
                  <c:v>X-Ray Machine</c:v>
                </c:pt>
                <c:pt idx="5">
                  <c:v>Defibrillator</c:v>
                </c:pt>
              </c:strCache>
            </c:strRef>
          </c:cat>
          <c:val>
            <c:numRef>
              <c:f>'Pivot Backend'!$I$6:$I$11</c:f>
              <c:numCache>
                <c:formatCode>0</c:formatCode>
                <c:ptCount val="6"/>
                <c:pt idx="0">
                  <c:v>1267</c:v>
                </c:pt>
                <c:pt idx="1">
                  <c:v>1296</c:v>
                </c:pt>
                <c:pt idx="2">
                  <c:v>1310</c:v>
                </c:pt>
                <c:pt idx="3">
                  <c:v>1413</c:v>
                </c:pt>
                <c:pt idx="4">
                  <c:v>1413</c:v>
                </c:pt>
                <c:pt idx="5">
                  <c:v>1424</c:v>
                </c:pt>
              </c:numCache>
            </c:numRef>
          </c:val>
          <c:extLst>
            <c:ext xmlns:c16="http://schemas.microsoft.com/office/drawing/2014/chart" uri="{C3380CC4-5D6E-409C-BE32-E72D297353CC}">
              <c16:uniqueId val="{00000000-4A95-4A7F-8000-D8602DA211DF}"/>
            </c:ext>
          </c:extLst>
        </c:ser>
        <c:dLbls>
          <c:showLegendKey val="0"/>
          <c:showVal val="0"/>
          <c:showCatName val="0"/>
          <c:showSerName val="0"/>
          <c:showPercent val="0"/>
          <c:showBubbleSize val="0"/>
        </c:dLbls>
        <c:gapWidth val="182"/>
        <c:axId val="1561092304"/>
        <c:axId val="624351056"/>
      </c:barChart>
      <c:catAx>
        <c:axId val="156109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624351056"/>
        <c:crosses val="autoZero"/>
        <c:auto val="1"/>
        <c:lblAlgn val="ctr"/>
        <c:lblOffset val="100"/>
        <c:noMultiLvlLbl val="0"/>
      </c:catAx>
      <c:valAx>
        <c:axId val="624351056"/>
        <c:scaling>
          <c:orientation val="minMax"/>
        </c:scaling>
        <c:delete val="1"/>
        <c:axPos val="b"/>
        <c:numFmt formatCode="0" sourceLinked="1"/>
        <c:majorTickMark val="none"/>
        <c:minorTickMark val="none"/>
        <c:tickLblPos val="nextTo"/>
        <c:crossAx val="156109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sz="1100">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[medical_device_failure_financial_validation_workbook.xlsx]Pivot Backend!PivotTbl_Cost_Manufacturer</c:name>
    <c:fmtId val="1"/>
  </c:pivotSource>
  <c:chart>
    <c:title>
      <c:tx>
        <c:rich>
          <a:bodyPr rot="0" spcFirstLastPara="1" vertOverflow="ellipsis" vert="horz" wrap="square" anchor="ctr" anchorCtr="1"/>
          <a:lstStyle/>
          <a:p>
            <a:pPr>
              <a:defRPr sz="1440" b="0" i="0" u="none" strike="noStrike" kern="1200" spc="0" baseline="0">
                <a:solidFill>
                  <a:schemeClr val="bg1">
                    <a:lumMod val="95000"/>
                  </a:schemeClr>
                </a:solidFill>
                <a:latin typeface="+mn-lt"/>
                <a:ea typeface="+mn-ea"/>
                <a:cs typeface="+mn-cs"/>
              </a:defRPr>
            </a:pPr>
            <a:r>
              <a:rPr lang="en-US" sz="1400"/>
              <a:t>Total Maintenance Cost by Manufacturer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Backend'!$E$29</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Backend'!$D$30:$D$35</c:f>
              <c:strCache>
                <c:ptCount val="6"/>
                <c:pt idx="0">
                  <c:v>MedEquip</c:v>
                </c:pt>
                <c:pt idx="1">
                  <c:v>CardioSync</c:v>
                </c:pt>
                <c:pt idx="2">
                  <c:v>UltraMed</c:v>
                </c:pt>
                <c:pt idx="3">
                  <c:v>RescueTech</c:v>
                </c:pt>
                <c:pt idx="4">
                  <c:v>bl_</c:v>
                </c:pt>
                <c:pt idx="5">
                  <c:v>ScanPro</c:v>
                </c:pt>
              </c:strCache>
            </c:strRef>
          </c:cat>
          <c:val>
            <c:numRef>
              <c:f>'Pivot Backend'!$E$30:$E$35</c:f>
              <c:numCache>
                <c:formatCode>"$"#,##0.00</c:formatCode>
                <c:ptCount val="6"/>
                <c:pt idx="0">
                  <c:v>5841301.8916886561</c:v>
                </c:pt>
                <c:pt idx="1">
                  <c:v>5860667.2027564542</c:v>
                </c:pt>
                <c:pt idx="2">
                  <c:v>5982443.8608810632</c:v>
                </c:pt>
                <c:pt idx="3">
                  <c:v>6027265.6169484379</c:v>
                </c:pt>
                <c:pt idx="4">
                  <c:v>6107917.59366972</c:v>
                </c:pt>
                <c:pt idx="5">
                  <c:v>6326665.3756202757</c:v>
                </c:pt>
              </c:numCache>
            </c:numRef>
          </c:val>
          <c:extLst>
            <c:ext xmlns:c16="http://schemas.microsoft.com/office/drawing/2014/chart" uri="{C3380CC4-5D6E-409C-BE32-E72D297353CC}">
              <c16:uniqueId val="{00000000-2D34-4377-8770-0778CD403964}"/>
            </c:ext>
          </c:extLst>
        </c:ser>
        <c:dLbls>
          <c:dLblPos val="outEnd"/>
          <c:showLegendKey val="0"/>
          <c:showVal val="1"/>
          <c:showCatName val="0"/>
          <c:showSerName val="0"/>
          <c:showPercent val="0"/>
          <c:showBubbleSize val="0"/>
        </c:dLbls>
        <c:gapWidth val="182"/>
        <c:axId val="1690202672"/>
        <c:axId val="1690195472"/>
      </c:barChart>
      <c:catAx>
        <c:axId val="16902026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1690195472"/>
        <c:crosses val="autoZero"/>
        <c:auto val="1"/>
        <c:lblAlgn val="l"/>
        <c:lblOffset val="100"/>
        <c:noMultiLvlLbl val="0"/>
      </c:catAx>
      <c:valAx>
        <c:axId val="1690195472"/>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69020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sz="120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[medical_device_failure_financial_validation_workbook.xlsx]Pivot Backend!PivotTbl_AvgDowntime_RiskLevel</c:name>
    <c:fmtId val="1"/>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400" b="0" i="0" u="none" strike="noStrike" baseline="0">
                <a:solidFill>
                  <a:schemeClr val="tx2"/>
                </a:solidFill>
              </a:rPr>
              <a:t>Avg Downtime by Risk Level</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Backend'!$B$37</c:f>
              <c:strCache>
                <c:ptCount val="1"/>
                <c:pt idx="0">
                  <c:v>Total</c:v>
                </c:pt>
              </c:strCache>
            </c:strRef>
          </c:tx>
          <c:spPr>
            <a:solidFill>
              <a:srgbClr val="002060"/>
            </a:solidFill>
            <a:ln>
              <a:noFill/>
            </a:ln>
            <a:effectLst/>
          </c:spPr>
          <c:invertIfNegative val="0"/>
          <c:cat>
            <c:strRef>
              <c:f>'Pivot Backend'!$A$38:$A$40</c:f>
              <c:strCache>
                <c:ptCount val="3"/>
                <c:pt idx="0">
                  <c:v>Low</c:v>
                </c:pt>
                <c:pt idx="1">
                  <c:v>High</c:v>
                </c:pt>
                <c:pt idx="2">
                  <c:v>Medium</c:v>
                </c:pt>
              </c:strCache>
            </c:strRef>
          </c:cat>
          <c:val>
            <c:numRef>
              <c:f>'Pivot Backend'!$B$38:$B$40</c:f>
              <c:numCache>
                <c:formatCode>0.00</c:formatCode>
                <c:ptCount val="3"/>
                <c:pt idx="0">
                  <c:v>7.2292015706806287</c:v>
                </c:pt>
                <c:pt idx="1">
                  <c:v>20.63</c:v>
                </c:pt>
                <c:pt idx="2">
                  <c:v>13.422499999999999</c:v>
                </c:pt>
              </c:numCache>
            </c:numRef>
          </c:val>
          <c:extLst>
            <c:ext xmlns:c16="http://schemas.microsoft.com/office/drawing/2014/chart" uri="{C3380CC4-5D6E-409C-BE32-E72D297353CC}">
              <c16:uniqueId val="{00000000-BCA8-414B-ADC0-CD2D3B27537C}"/>
            </c:ext>
          </c:extLst>
        </c:ser>
        <c:dLbls>
          <c:showLegendKey val="0"/>
          <c:showVal val="0"/>
          <c:showCatName val="0"/>
          <c:showSerName val="0"/>
          <c:showPercent val="0"/>
          <c:showBubbleSize val="0"/>
        </c:dLbls>
        <c:gapWidth val="219"/>
        <c:overlap val="-27"/>
        <c:axId val="1273701920"/>
        <c:axId val="1273700480"/>
      </c:barChart>
      <c:catAx>
        <c:axId val="127370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273700480"/>
        <c:crosses val="autoZero"/>
        <c:auto val="1"/>
        <c:lblAlgn val="ctr"/>
        <c:lblOffset val="100"/>
        <c:noMultiLvlLbl val="0"/>
      </c:catAx>
      <c:valAx>
        <c:axId val="1273700480"/>
        <c:scaling>
          <c:orientation val="minMax"/>
          <c:max val="22"/>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27370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[medical_device_failure_financial_validation_workbook.xlsx]Pivot Backend!PivotTbl_MonthlyExpenseTrend</c:name>
    <c:fmtId val="1"/>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Monthly Expense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anchor="ctr" anchorCtr="1"/>
            <a:lstStyle/>
            <a:p>
              <a:pPr>
                <a:defRPr sz="16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78878587278034E-3"/>
          <c:y val="0.24941781106859548"/>
          <c:w val="0.98202746243996764"/>
          <c:h val="0.51049919627151641"/>
        </c:manualLayout>
      </c:layout>
      <c:lineChart>
        <c:grouping val="stacked"/>
        <c:varyColors val="0"/>
        <c:ser>
          <c:idx val="0"/>
          <c:order val="0"/>
          <c:tx>
            <c:strRef>
              <c:f>'Pivot Backend'!$L$22</c:f>
              <c:strCache>
                <c:ptCount val="1"/>
                <c:pt idx="0">
                  <c:v>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anchor="ctr" anchorCtr="1"/>
              <a:lstStyle/>
              <a:p>
                <a:pPr>
                  <a:defRPr sz="16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Backend'!$K$23:$K$39</c:f>
              <c:strCache>
                <c:ptCount val="17"/>
                <c:pt idx="0">
                  <c:v>10/1/2024</c:v>
                </c:pt>
                <c:pt idx="1">
                  <c:v>11/1/2024</c:v>
                </c:pt>
                <c:pt idx="2">
                  <c:v>12/1/2024</c:v>
                </c:pt>
                <c:pt idx="3">
                  <c:v>1/1/2025</c:v>
                </c:pt>
                <c:pt idx="4">
                  <c:v>2/1/2025</c:v>
                </c:pt>
                <c:pt idx="5">
                  <c:v>3/1/2025</c:v>
                </c:pt>
                <c:pt idx="6">
                  <c:v>4/1/2025</c:v>
                </c:pt>
                <c:pt idx="7">
                  <c:v>5/1/2025</c:v>
                </c:pt>
                <c:pt idx="8">
                  <c:v>6/1/2025</c:v>
                </c:pt>
                <c:pt idx="9">
                  <c:v>7/1/2025</c:v>
                </c:pt>
                <c:pt idx="10">
                  <c:v>8/1/2025</c:v>
                </c:pt>
                <c:pt idx="11">
                  <c:v>9/1/2025</c:v>
                </c:pt>
                <c:pt idx="12">
                  <c:v>10/1/2025</c:v>
                </c:pt>
                <c:pt idx="13">
                  <c:v>11/1/2025</c:v>
                </c:pt>
                <c:pt idx="14">
                  <c:v>12/1/2025</c:v>
                </c:pt>
                <c:pt idx="15">
                  <c:v>1/1/2026</c:v>
                </c:pt>
                <c:pt idx="16">
                  <c:v>2/1/2026</c:v>
                </c:pt>
              </c:strCache>
            </c:strRef>
          </c:cat>
          <c:val>
            <c:numRef>
              <c:f>'Pivot Backend'!$L$23:$L$39</c:f>
              <c:numCache>
                <c:formatCode>"$"#,##0.00</c:formatCode>
                <c:ptCount val="17"/>
                <c:pt idx="0">
                  <c:v>767387.24</c:v>
                </c:pt>
                <c:pt idx="1">
                  <c:v>665495.80000000005</c:v>
                </c:pt>
                <c:pt idx="2">
                  <c:v>777622.79</c:v>
                </c:pt>
                <c:pt idx="3">
                  <c:v>798419.76</c:v>
                </c:pt>
                <c:pt idx="4">
                  <c:v>696601.88</c:v>
                </c:pt>
                <c:pt idx="5">
                  <c:v>699112.8</c:v>
                </c:pt>
                <c:pt idx="6">
                  <c:v>817803.51</c:v>
                </c:pt>
                <c:pt idx="7">
                  <c:v>784615.56</c:v>
                </c:pt>
                <c:pt idx="8">
                  <c:v>713146.07</c:v>
                </c:pt>
                <c:pt idx="9">
                  <c:v>759202.24</c:v>
                </c:pt>
                <c:pt idx="10">
                  <c:v>741768.82</c:v>
                </c:pt>
                <c:pt idx="11">
                  <c:v>845718.46</c:v>
                </c:pt>
                <c:pt idx="12">
                  <c:v>745951.73</c:v>
                </c:pt>
                <c:pt idx="13">
                  <c:v>700071.26</c:v>
                </c:pt>
                <c:pt idx="14">
                  <c:v>739737.96</c:v>
                </c:pt>
                <c:pt idx="15">
                  <c:v>781433.73</c:v>
                </c:pt>
                <c:pt idx="16">
                  <c:v>326156.12</c:v>
                </c:pt>
              </c:numCache>
            </c:numRef>
          </c:val>
          <c:smooth val="0"/>
          <c:extLst>
            <c:ext xmlns:c16="http://schemas.microsoft.com/office/drawing/2014/chart" uri="{C3380CC4-5D6E-409C-BE32-E72D297353CC}">
              <c16:uniqueId val="{00000000-E025-4162-B383-AEBBB826FEBE}"/>
            </c:ext>
          </c:extLst>
        </c:ser>
        <c:ser>
          <c:idx val="1"/>
          <c:order val="1"/>
          <c:tx>
            <c:strRef>
              <c:f>'Pivot Backend'!$M$22</c:f>
              <c:strCache>
                <c:ptCount val="1"/>
                <c:pt idx="0">
                  <c:v>Transactions</c:v>
                </c:pt>
              </c:strCache>
            </c:strRef>
          </c:tx>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Backend'!$K$23:$K$39</c:f>
              <c:strCache>
                <c:ptCount val="17"/>
                <c:pt idx="0">
                  <c:v>10/1/2024</c:v>
                </c:pt>
                <c:pt idx="1">
                  <c:v>11/1/2024</c:v>
                </c:pt>
                <c:pt idx="2">
                  <c:v>12/1/2024</c:v>
                </c:pt>
                <c:pt idx="3">
                  <c:v>1/1/2025</c:v>
                </c:pt>
                <c:pt idx="4">
                  <c:v>2/1/2025</c:v>
                </c:pt>
                <c:pt idx="5">
                  <c:v>3/1/2025</c:v>
                </c:pt>
                <c:pt idx="6">
                  <c:v>4/1/2025</c:v>
                </c:pt>
                <c:pt idx="7">
                  <c:v>5/1/2025</c:v>
                </c:pt>
                <c:pt idx="8">
                  <c:v>6/1/2025</c:v>
                </c:pt>
                <c:pt idx="9">
                  <c:v>7/1/2025</c:v>
                </c:pt>
                <c:pt idx="10">
                  <c:v>8/1/2025</c:v>
                </c:pt>
                <c:pt idx="11">
                  <c:v>9/1/2025</c:v>
                </c:pt>
                <c:pt idx="12">
                  <c:v>10/1/2025</c:v>
                </c:pt>
                <c:pt idx="13">
                  <c:v>11/1/2025</c:v>
                </c:pt>
                <c:pt idx="14">
                  <c:v>12/1/2025</c:v>
                </c:pt>
                <c:pt idx="15">
                  <c:v>1/1/2026</c:v>
                </c:pt>
                <c:pt idx="16">
                  <c:v>2/1/2026</c:v>
                </c:pt>
              </c:strCache>
            </c:strRef>
          </c:cat>
          <c:val>
            <c:numRef>
              <c:f>'Pivot Backend'!$M$23:$M$39</c:f>
              <c:numCache>
                <c:formatCode>0</c:formatCode>
                <c:ptCount val="17"/>
                <c:pt idx="0">
                  <c:v>31</c:v>
                </c:pt>
                <c:pt idx="1">
                  <c:v>30</c:v>
                </c:pt>
                <c:pt idx="2">
                  <c:v>31</c:v>
                </c:pt>
                <c:pt idx="3">
                  <c:v>31</c:v>
                </c:pt>
                <c:pt idx="4">
                  <c:v>28</c:v>
                </c:pt>
                <c:pt idx="5">
                  <c:v>31</c:v>
                </c:pt>
                <c:pt idx="6">
                  <c:v>30</c:v>
                </c:pt>
                <c:pt idx="7">
                  <c:v>31</c:v>
                </c:pt>
                <c:pt idx="8">
                  <c:v>30</c:v>
                </c:pt>
                <c:pt idx="9">
                  <c:v>31</c:v>
                </c:pt>
                <c:pt idx="10">
                  <c:v>31</c:v>
                </c:pt>
                <c:pt idx="11">
                  <c:v>30</c:v>
                </c:pt>
                <c:pt idx="12">
                  <c:v>31</c:v>
                </c:pt>
                <c:pt idx="13">
                  <c:v>30</c:v>
                </c:pt>
                <c:pt idx="14">
                  <c:v>31</c:v>
                </c:pt>
                <c:pt idx="15">
                  <c:v>31</c:v>
                </c:pt>
                <c:pt idx="16">
                  <c:v>12</c:v>
                </c:pt>
              </c:numCache>
            </c:numRef>
          </c:val>
          <c:smooth val="1"/>
          <c:extLst>
            <c:ext xmlns:c16="http://schemas.microsoft.com/office/drawing/2014/chart" uri="{C3380CC4-5D6E-409C-BE32-E72D297353CC}">
              <c16:uniqueId val="{00000001-E025-4162-B383-AEBBB826FEBE}"/>
            </c:ext>
          </c:extLst>
        </c:ser>
        <c:dLbls>
          <c:showLegendKey val="0"/>
          <c:showVal val="1"/>
          <c:showCatName val="0"/>
          <c:showSerName val="0"/>
          <c:showPercent val="0"/>
          <c:showBubbleSize val="0"/>
        </c:dLbls>
        <c:marker val="1"/>
        <c:smooth val="0"/>
        <c:axId val="1447253824"/>
        <c:axId val="1447254304"/>
      </c:lineChart>
      <c:catAx>
        <c:axId val="14472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lumMod val="95000"/>
                  </a:schemeClr>
                </a:solidFill>
                <a:latin typeface="+mn-lt"/>
                <a:ea typeface="+mn-ea"/>
                <a:cs typeface="+mn-cs"/>
              </a:defRPr>
            </a:pPr>
            <a:endParaRPr lang="en-US"/>
          </a:p>
        </c:txPr>
        <c:crossAx val="1447254304"/>
        <c:crosses val="autoZero"/>
        <c:auto val="1"/>
        <c:lblAlgn val="ctr"/>
        <c:lblOffset val="100"/>
        <c:noMultiLvlLbl val="0"/>
      </c:catAx>
      <c:valAx>
        <c:axId val="1447254304"/>
        <c:scaling>
          <c:orientation val="minMax"/>
        </c:scaling>
        <c:delete val="1"/>
        <c:axPos val="l"/>
        <c:numFmt formatCode="&quot;$&quot;#,##0.00" sourceLinked="1"/>
        <c:majorTickMark val="none"/>
        <c:minorTickMark val="none"/>
        <c:tickLblPos val="nextTo"/>
        <c:crossAx val="144725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[medical_device_failure_financial_validation_workbook.xlsx]Pivot Backend!PivotTbl_TotalExpense_Category</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1372305658849"/>
          <c:y val="0.12962962962962962"/>
          <c:w val="0.85348975545085359"/>
          <c:h val="0.81643518518518521"/>
        </c:manualLayout>
      </c:layout>
      <c:barChart>
        <c:barDir val="bar"/>
        <c:grouping val="clustered"/>
        <c:varyColors val="0"/>
        <c:ser>
          <c:idx val="0"/>
          <c:order val="0"/>
          <c:tx>
            <c:strRef>
              <c:f>'Pivot Backend'!$B$29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Backend'!$A$30:$A$32</c:f>
              <c:strCache>
                <c:ptCount val="3"/>
                <c:pt idx="0">
                  <c:v>Staffing</c:v>
                </c:pt>
                <c:pt idx="1">
                  <c:v>Supplies</c:v>
                </c:pt>
                <c:pt idx="2">
                  <c:v>Equipment</c:v>
                </c:pt>
              </c:strCache>
            </c:strRef>
          </c:cat>
          <c:val>
            <c:numRef>
              <c:f>'Pivot Backend'!$B$30:$B$32</c:f>
              <c:numCache>
                <c:formatCode>"$"#,##0.00</c:formatCode>
                <c:ptCount val="3"/>
                <c:pt idx="0">
                  <c:v>4376609.49</c:v>
                </c:pt>
                <c:pt idx="1">
                  <c:v>4264251.13</c:v>
                </c:pt>
                <c:pt idx="2">
                  <c:v>3719385.11</c:v>
                </c:pt>
              </c:numCache>
            </c:numRef>
          </c:val>
          <c:extLst>
            <c:ext xmlns:c16="http://schemas.microsoft.com/office/drawing/2014/chart" uri="{C3380CC4-5D6E-409C-BE32-E72D297353CC}">
              <c16:uniqueId val="{00000000-BD91-4455-9930-D5D88610F91D}"/>
            </c:ext>
          </c:extLst>
        </c:ser>
        <c:dLbls>
          <c:dLblPos val="outEnd"/>
          <c:showLegendKey val="0"/>
          <c:showVal val="1"/>
          <c:showCatName val="0"/>
          <c:showSerName val="0"/>
          <c:showPercent val="0"/>
          <c:showBubbleSize val="0"/>
        </c:dLbls>
        <c:gapWidth val="182"/>
        <c:axId val="1627720912"/>
        <c:axId val="1627722352"/>
      </c:barChart>
      <c:catAx>
        <c:axId val="162772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n-US"/>
          </a:p>
        </c:txPr>
        <c:crossAx val="1627722352"/>
        <c:crosses val="autoZero"/>
        <c:auto val="1"/>
        <c:lblAlgn val="ctr"/>
        <c:lblOffset val="100"/>
        <c:noMultiLvlLbl val="0"/>
      </c:catAx>
      <c:valAx>
        <c:axId val="162772235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2"/>
                    </a:solidFill>
                  </a:rPr>
                  <a:t>Total Expenses</a:t>
                </a:r>
                <a:r>
                  <a:rPr lang="en-US" sz="1400" baseline="0">
                    <a:solidFill>
                      <a:schemeClr val="tx2"/>
                    </a:solidFill>
                  </a:rPr>
                  <a:t> by Category</a:t>
                </a:r>
                <a:endParaRPr lang="en-US" sz="1400">
                  <a:solidFill>
                    <a:schemeClr val="tx2"/>
                  </a:solidFill>
                </a:endParaRPr>
              </a:p>
            </c:rich>
          </c:tx>
          <c:layout>
            <c:manualLayout>
              <c:xMode val="edge"/>
              <c:yMode val="edge"/>
              <c:x val="0.33333080836737511"/>
              <c:y val="3.608778069407990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162772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102409</xdr:colOff>
      <xdr:row>5</xdr:row>
      <xdr:rowOff>217697</xdr:rowOff>
    </xdr:from>
    <xdr:to>
      <xdr:col>8</xdr:col>
      <xdr:colOff>403100</xdr:colOff>
      <xdr:row>20</xdr:row>
      <xdr:rowOff>51157</xdr:rowOff>
    </xdr:to>
    <xdr:graphicFrame macro="">
      <xdr:nvGraphicFramePr>
        <xdr:cNvPr id="4" name="PivotChart_MaintenanceCost _Manufacturer">
          <a:extLst>
            <a:ext uri="{FF2B5EF4-FFF2-40B4-BE49-F238E27FC236}">
              <a16:creationId xmlns:a16="http://schemas.microsoft.com/office/drawing/2014/main" id="{95E7F1FE-7A38-4661-B7CE-0833F6202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515126</xdr:colOff>
      <xdr:row>6</xdr:row>
      <xdr:rowOff>5834</xdr:rowOff>
    </xdr:from>
    <xdr:to>
      <xdr:col>14</xdr:col>
      <xdr:colOff>1986643</xdr:colOff>
      <xdr:row>20</xdr:row>
      <xdr:rowOff>85531</xdr:rowOff>
    </xdr:to>
    <xdr:graphicFrame macro="">
      <xdr:nvGraphicFramePr>
        <xdr:cNvPr id="5" name="PivotChart_TotalExpense_Category">
          <a:extLst>
            <a:ext uri="{FF2B5EF4-FFF2-40B4-BE49-F238E27FC236}">
              <a16:creationId xmlns:a16="http://schemas.microsoft.com/office/drawing/2014/main" id="{422F0C51-CD4E-4428-A06F-0CDBB13C0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128295</xdr:colOff>
      <xdr:row>21</xdr:row>
      <xdr:rowOff>69980</xdr:rowOff>
    </xdr:from>
    <xdr:to>
      <xdr:col>14</xdr:col>
      <xdr:colOff>2013857</xdr:colOff>
      <xdr:row>38</xdr:row>
      <xdr:rowOff>157454</xdr:rowOff>
    </xdr:to>
    <xdr:sp macro="" textlink="">
      <xdr:nvSpPr>
        <xdr:cNvPr id="7" name="TextBox 6">
          <a:extLst>
            <a:ext uri="{FF2B5EF4-FFF2-40B4-BE49-F238E27FC236}">
              <a16:creationId xmlns:a16="http://schemas.microsoft.com/office/drawing/2014/main" id="{F163EB51-0271-F3E5-2F7D-8025FB12F806}"/>
            </a:ext>
          </a:extLst>
        </xdr:cNvPr>
        <xdr:cNvSpPr txBox="1"/>
      </xdr:nvSpPr>
      <xdr:spPr>
        <a:xfrm>
          <a:off x="3502866" y="4669194"/>
          <a:ext cx="12390277" cy="3325974"/>
        </a:xfrm>
        <a:prstGeom prst="rect">
          <a:avLst/>
        </a:prstGeom>
        <a:solidFill>
          <a:schemeClr val="bg1">
            <a:lumMod val="75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tx1"/>
              </a:solidFill>
              <a:latin typeface="+mn-lt"/>
            </a:rPr>
            <a:t>Key Findings</a:t>
          </a:r>
        </a:p>
        <a:p>
          <a:endParaRPr lang="en-US" b="1">
            <a:solidFill>
              <a:schemeClr val="tx1"/>
            </a:solidFill>
            <a:latin typeface="+mn-lt"/>
          </a:endParaRPr>
        </a:p>
        <a:p>
          <a:r>
            <a:rPr lang="en-US" b="1">
              <a:solidFill>
                <a:schemeClr val="tx1"/>
              </a:solidFill>
              <a:latin typeface="+mn-lt"/>
            </a:rPr>
            <a:t>• Replacement review devices represent a smaller portion of total devices but show higher average downtime, suggesting greater operational disruption risk.</a:t>
          </a:r>
        </a:p>
        <a:p>
          <a:endParaRPr lang="en-US" b="1">
            <a:solidFill>
              <a:schemeClr val="tx1"/>
            </a:solidFill>
            <a:latin typeface="+mn-lt"/>
          </a:endParaRPr>
        </a:p>
        <a:p>
          <a:r>
            <a:rPr lang="en-US" b="1">
              <a:solidFill>
                <a:schemeClr val="tx1"/>
              </a:solidFill>
              <a:latin typeface="+mn-lt"/>
            </a:rPr>
            <a:t>• Failure events are highest among Defibrillators, X-Ray Machines, and Infusion Pumps, making these priority device types for monitoring.</a:t>
          </a:r>
        </a:p>
        <a:p>
          <a:endParaRPr lang="en-US" b="1">
            <a:solidFill>
              <a:schemeClr val="tx1"/>
            </a:solidFill>
            <a:latin typeface="+mn-lt"/>
          </a:endParaRPr>
        </a:p>
        <a:p>
          <a:r>
            <a:rPr lang="en-US" b="1">
              <a:solidFill>
                <a:schemeClr val="tx1"/>
              </a:solidFill>
              <a:latin typeface="+mn-lt"/>
            </a:rPr>
            <a:t>• ScanPro has the highest total maintenance cost by manufacturer, indicating a potential area for repair-cost or vendor-support review.</a:t>
          </a:r>
        </a:p>
        <a:p>
          <a:endParaRPr lang="en-US" b="1">
            <a:solidFill>
              <a:schemeClr val="tx1"/>
            </a:solidFill>
            <a:latin typeface="+mn-lt"/>
          </a:endParaRPr>
        </a:p>
        <a:p>
          <a:r>
            <a:rPr lang="en-US" b="1">
              <a:solidFill>
                <a:schemeClr val="tx1"/>
              </a:solidFill>
              <a:latin typeface="+mn-lt"/>
            </a:rPr>
            <a:t>• Financial expenses are highest in Staffing, followed by Supplies and Equipment, showing the importance of reviewing device risk alongside broader healthcare costs.</a:t>
          </a:r>
        </a:p>
        <a:p>
          <a:endParaRPr lang="en-US" b="1">
            <a:solidFill>
              <a:schemeClr val="tx1"/>
            </a:solidFill>
            <a:latin typeface="+mn-lt"/>
          </a:endParaRPr>
        </a:p>
        <a:p>
          <a:r>
            <a:rPr lang="en-US" b="1">
              <a:solidFill>
                <a:schemeClr val="tx1"/>
              </a:solidFill>
              <a:latin typeface="+mn-lt"/>
            </a:rPr>
            <a:t>• Overall, maintenance cost, downtime, risk level, and replacement flags provide a useful framework for identifying operational and financial risk before Power BI dashboarding.</a:t>
          </a:r>
          <a:endParaRPr lang="en-US" sz="1100" b="0">
            <a:solidFill>
              <a:schemeClr val="tx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34018</xdr:colOff>
      <xdr:row>19</xdr:row>
      <xdr:rowOff>68222</xdr:rowOff>
    </xdr:from>
    <xdr:to>
      <xdr:col>3</xdr:col>
      <xdr:colOff>872558</xdr:colOff>
      <xdr:row>33</xdr:row>
      <xdr:rowOff>130816</xdr:rowOff>
    </xdr:to>
    <xdr:graphicFrame macro="">
      <xdr:nvGraphicFramePr>
        <xdr:cNvPr id="4" name="PivotChart_FailureEvents _DeviceType">
          <a:extLst>
            <a:ext uri="{FF2B5EF4-FFF2-40B4-BE49-F238E27FC236}">
              <a16:creationId xmlns:a16="http://schemas.microsoft.com/office/drawing/2014/main" id="{E73C9E13-9C1C-E5E1-97BD-619BDE1F1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77459</xdr:colOff>
      <xdr:row>19</xdr:row>
      <xdr:rowOff>82185</xdr:rowOff>
    </xdr:from>
    <xdr:to>
      <xdr:col>8</xdr:col>
      <xdr:colOff>1063058</xdr:colOff>
      <xdr:row>33</xdr:row>
      <xdr:rowOff>144779</xdr:rowOff>
    </xdr:to>
    <xdr:graphicFrame macro="">
      <xdr:nvGraphicFramePr>
        <xdr:cNvPr id="5" name="PivotChart_MaintenanceCost _Manufacturer">
          <a:extLst>
            <a:ext uri="{FF2B5EF4-FFF2-40B4-BE49-F238E27FC236}">
              <a16:creationId xmlns:a16="http://schemas.microsoft.com/office/drawing/2014/main" id="{EE676723-E93F-C1A2-DB7C-C1C25AB9A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9</xdr:col>
      <xdr:colOff>144654</xdr:colOff>
      <xdr:row>19</xdr:row>
      <xdr:rowOff>146872</xdr:rowOff>
    </xdr:from>
    <xdr:to>
      <xdr:col>12</xdr:col>
      <xdr:colOff>495718</xdr:colOff>
      <xdr:row>34</xdr:row>
      <xdr:rowOff>18966</xdr:rowOff>
    </xdr:to>
    <xdr:graphicFrame macro="">
      <xdr:nvGraphicFramePr>
        <xdr:cNvPr id="6" name="PivotChart_Downtime_RiskLevel">
          <a:extLst>
            <a:ext uri="{FF2B5EF4-FFF2-40B4-BE49-F238E27FC236}">
              <a16:creationId xmlns:a16="http://schemas.microsoft.com/office/drawing/2014/main" id="{C62EBC17-8042-C5B9-B5D9-CDC398F87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72024</xdr:colOff>
      <xdr:row>2</xdr:row>
      <xdr:rowOff>146048</xdr:rowOff>
    </xdr:from>
    <xdr:to>
      <xdr:col>2</xdr:col>
      <xdr:colOff>344322</xdr:colOff>
      <xdr:row>13</xdr:row>
      <xdr:rowOff>153668</xdr:rowOff>
    </xdr:to>
    <mc:AlternateContent xmlns:mc="http://schemas.openxmlformats.org/markup-compatibility/2006" xmlns:a14="http://schemas.microsoft.com/office/drawing/2010/main">
      <mc:Choice Requires="a14">
        <xdr:graphicFrame macro="">
          <xdr:nvGraphicFramePr>
            <xdr:cNvPr id="7" name="device_type">
              <a:extLst>
                <a:ext uri="{FF2B5EF4-FFF2-40B4-BE49-F238E27FC236}">
                  <a16:creationId xmlns:a16="http://schemas.microsoft.com/office/drawing/2014/main" id="{0B32FA71-04DB-F934-671E-10AE1EB78DD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72024" y="586579"/>
              <a:ext cx="2463048"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694911</xdr:colOff>
      <xdr:row>2</xdr:row>
      <xdr:rowOff>157944</xdr:rowOff>
    </xdr:from>
    <xdr:to>
      <xdr:col>4</xdr:col>
      <xdr:colOff>720989</xdr:colOff>
      <xdr:row>13</xdr:row>
      <xdr:rowOff>165564</xdr:rowOff>
    </xdr:to>
    <mc:AlternateContent xmlns:mc="http://schemas.openxmlformats.org/markup-compatibility/2006" xmlns:a14="http://schemas.microsoft.com/office/drawing/2010/main">
      <mc:Choice Requires="a14">
        <xdr:graphicFrame macro="">
          <xdr:nvGraphicFramePr>
            <xdr:cNvPr id="8" name="manufacturer">
              <a:extLst>
                <a:ext uri="{FF2B5EF4-FFF2-40B4-BE49-F238E27FC236}">
                  <a16:creationId xmlns:a16="http://schemas.microsoft.com/office/drawing/2014/main" id="{EC4BF7E3-B367-ABC8-A5E9-74BEF645F7C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2885661" y="598475"/>
              <a:ext cx="2371609"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862528</xdr:colOff>
      <xdr:row>2</xdr:row>
      <xdr:rowOff>173109</xdr:rowOff>
    </xdr:from>
    <xdr:to>
      <xdr:col>10</xdr:col>
      <xdr:colOff>36536</xdr:colOff>
      <xdr:row>9</xdr:row>
      <xdr:rowOff>180107</xdr:rowOff>
    </xdr:to>
    <mc:AlternateContent xmlns:mc="http://schemas.openxmlformats.org/markup-compatibility/2006" xmlns:a14="http://schemas.microsoft.com/office/drawing/2010/main">
      <mc:Choice Requires="a14">
        <xdr:graphicFrame macro="">
          <xdr:nvGraphicFramePr>
            <xdr:cNvPr id="9" name="operational_risk_level">
              <a:extLst>
                <a:ext uri="{FF2B5EF4-FFF2-40B4-BE49-F238E27FC236}">
                  <a16:creationId xmlns:a16="http://schemas.microsoft.com/office/drawing/2014/main" id="{DDFFA24F-E4B6-DE2C-7A97-C11277D72CC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perational_risk_level"/>
            </a:graphicData>
          </a:graphic>
        </xdr:graphicFrame>
      </mc:Choice>
      <mc:Fallback xmlns="">
        <xdr:sp macro="" textlink="">
          <xdr:nvSpPr>
            <xdr:cNvPr id="0" name=""/>
            <xdr:cNvSpPr>
              <a:spLocks noTextEdit="1"/>
            </xdr:cNvSpPr>
          </xdr:nvSpPr>
          <xdr:spPr>
            <a:xfrm>
              <a:off x="8684934" y="613640"/>
              <a:ext cx="2460133" cy="1340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43525</xdr:colOff>
      <xdr:row>2</xdr:row>
      <xdr:rowOff>182188</xdr:rowOff>
    </xdr:from>
    <xdr:to>
      <xdr:col>7</xdr:col>
      <xdr:colOff>315823</xdr:colOff>
      <xdr:row>9</xdr:row>
      <xdr:rowOff>189186</xdr:rowOff>
    </xdr:to>
    <mc:AlternateContent xmlns:mc="http://schemas.openxmlformats.org/markup-compatibility/2006" xmlns:a14="http://schemas.microsoft.com/office/drawing/2010/main">
      <mc:Choice Requires="a14">
        <xdr:graphicFrame macro="">
          <xdr:nvGraphicFramePr>
            <xdr:cNvPr id="10" name="maintenance_severity">
              <a:extLst>
                <a:ext uri="{FF2B5EF4-FFF2-40B4-BE49-F238E27FC236}">
                  <a16:creationId xmlns:a16="http://schemas.microsoft.com/office/drawing/2014/main" id="{FBADE295-C298-70B3-0B54-79697795594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aintenance_severity"/>
            </a:graphicData>
          </a:graphic>
        </xdr:graphicFrame>
      </mc:Choice>
      <mc:Fallback xmlns="">
        <xdr:sp macro="" textlink="">
          <xdr:nvSpPr>
            <xdr:cNvPr id="0" name=""/>
            <xdr:cNvSpPr>
              <a:spLocks noTextEdit="1"/>
            </xdr:cNvSpPr>
          </xdr:nvSpPr>
          <xdr:spPr>
            <a:xfrm>
              <a:off x="5675181" y="622719"/>
              <a:ext cx="2463048" cy="1340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404294</xdr:colOff>
      <xdr:row>3</xdr:row>
      <xdr:rowOff>1707</xdr:rowOff>
    </xdr:from>
    <xdr:to>
      <xdr:col>12</xdr:col>
      <xdr:colOff>676592</xdr:colOff>
      <xdr:row>10</xdr:row>
      <xdr:rowOff>12593</xdr:rowOff>
    </xdr:to>
    <mc:AlternateContent xmlns:mc="http://schemas.openxmlformats.org/markup-compatibility/2006" xmlns:a14="http://schemas.microsoft.com/office/drawing/2010/main">
      <mc:Choice Requires="a14">
        <xdr:graphicFrame macro="">
          <xdr:nvGraphicFramePr>
            <xdr:cNvPr id="11" name="replacement_review_flag">
              <a:extLst>
                <a:ext uri="{FF2B5EF4-FFF2-40B4-BE49-F238E27FC236}">
                  <a16:creationId xmlns:a16="http://schemas.microsoft.com/office/drawing/2014/main" id="{32AFD7DA-4707-9C8C-BECE-0F0AB593332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placement_review_flag"/>
            </a:graphicData>
          </a:graphic>
        </xdr:graphicFrame>
      </mc:Choice>
      <mc:Fallback xmlns="">
        <xdr:sp macro="" textlink="">
          <xdr:nvSpPr>
            <xdr:cNvPr id="0" name=""/>
            <xdr:cNvSpPr>
              <a:spLocks noTextEdit="1"/>
            </xdr:cNvSpPr>
          </xdr:nvSpPr>
          <xdr:spPr>
            <a:xfrm>
              <a:off x="11512825" y="632738"/>
              <a:ext cx="2463048" cy="1344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165098</xdr:colOff>
      <xdr:row>27</xdr:row>
      <xdr:rowOff>40367</xdr:rowOff>
    </xdr:from>
    <xdr:to>
      <xdr:col>17</xdr:col>
      <xdr:colOff>165100</xdr:colOff>
      <xdr:row>44</xdr:row>
      <xdr:rowOff>34924</xdr:rowOff>
    </xdr:to>
    <xdr:graphicFrame macro="">
      <xdr:nvGraphicFramePr>
        <xdr:cNvPr id="2" name="PivotChart_MonthlyExpenseTrend">
          <a:extLst>
            <a:ext uri="{FF2B5EF4-FFF2-40B4-BE49-F238E27FC236}">
              <a16:creationId xmlns:a16="http://schemas.microsoft.com/office/drawing/2014/main" id="{B1B191D3-1129-81BE-C2EB-B7BE525D7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131081</xdr:colOff>
      <xdr:row>11</xdr:row>
      <xdr:rowOff>122918</xdr:rowOff>
    </xdr:from>
    <xdr:to>
      <xdr:col>9</xdr:col>
      <xdr:colOff>120650</xdr:colOff>
      <xdr:row>26</xdr:row>
      <xdr:rowOff>14968</xdr:rowOff>
    </xdr:to>
    <xdr:graphicFrame macro="">
      <xdr:nvGraphicFramePr>
        <xdr:cNvPr id="3" name="PivotChart_TotalExpense_Category">
          <a:extLst>
            <a:ext uri="{FF2B5EF4-FFF2-40B4-BE49-F238E27FC236}">
              <a16:creationId xmlns:a16="http://schemas.microsoft.com/office/drawing/2014/main" id="{1149B25E-ECE7-35B2-50E3-69B68A686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22224</xdr:colOff>
      <xdr:row>3</xdr:row>
      <xdr:rowOff>88900</xdr:rowOff>
    </xdr:from>
    <xdr:to>
      <xdr:col>3</xdr:col>
      <xdr:colOff>622300</xdr:colOff>
      <xdr:row>10</xdr:row>
      <xdr:rowOff>50800</xdr:rowOff>
    </xdr:to>
    <mc:AlternateContent xmlns:mc="http://schemas.openxmlformats.org/markup-compatibility/2006" xmlns:a14="http://schemas.microsoft.com/office/drawing/2010/main">
      <mc:Choice Requires="a14">
        <xdr:graphicFrame macro="">
          <xdr:nvGraphicFramePr>
            <xdr:cNvPr id="4" name="corrected_expense_category">
              <a:extLst>
                <a:ext uri="{FF2B5EF4-FFF2-40B4-BE49-F238E27FC236}">
                  <a16:creationId xmlns:a16="http://schemas.microsoft.com/office/drawing/2014/main" id="{692EE07E-219E-E539-036B-824115732FD5}"/>
                </a:ext>
              </a:extLst>
            </xdr:cNvPr>
            <xdr:cNvGraphicFramePr/>
          </xdr:nvGraphicFramePr>
          <xdr:xfrm>
            <a:off x="0" y="0"/>
            <a:ext cx="0" cy="0"/>
          </xdr:xfrm>
          <a:graphic>
            <a:graphicData uri="http://schemas.microsoft.com/office/drawing/2010/slicer">
              <sle:slicer xmlns:sle="http://schemas.microsoft.com/office/drawing/2010/slicer" name="corrected_expense_category"/>
            </a:graphicData>
          </a:graphic>
        </xdr:graphicFrame>
      </mc:Choice>
      <mc:Fallback xmlns="">
        <xdr:sp macro="" textlink="">
          <xdr:nvSpPr>
            <xdr:cNvPr id="0" name=""/>
            <xdr:cNvSpPr>
              <a:spLocks noTextEdit="1"/>
            </xdr:cNvSpPr>
          </xdr:nvSpPr>
          <xdr:spPr>
            <a:xfrm>
              <a:off x="22224" y="713978"/>
              <a:ext cx="3894139" cy="1281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a Nutter" refreshedDate="46183.509160416666" createdVersion="8" refreshedVersion="8" minRefreshableVersion="3" recordCount="2" xr:uid="{AE70AED0-8E6A-49B8-A920-A11165B98950}">
  <cacheSource type="worksheet">
    <worksheetSource ref="K15:O17" sheet="Pivot Backend"/>
  </cacheSource>
  <cacheFields count="5">
    <cacheField name="Flag" numFmtId="49">
      <sharedItems count="2">
        <s v="Monitor"/>
        <s v="Review for Replacement"/>
      </sharedItems>
    </cacheField>
    <cacheField name="Total Devices" numFmtId="1">
      <sharedItems containsSemiMixedTypes="0" containsString="0" containsNumber="1" containsInteger="1" minValue="1054" maxValue="3095"/>
    </cacheField>
    <cacheField name="Total Maintenance Costs" numFmtId="164">
      <sharedItems containsSemiMixedTypes="0" containsString="0" containsNumber="1" minValue="13546778.482399151" maxValue="22599483.059165459"/>
    </cacheField>
    <cacheField name="Avg Downtime (Hrs)" numFmtId="2">
      <sharedItems containsSemiMixedTypes="0" containsString="0" containsNumber="1" minValue="8.8895605815831988" maxValue="15.706641366223907"/>
    </cacheField>
    <cacheField name="Total Failures" numFmtId="1">
      <sharedItems containsSemiMixedTypes="0" containsString="0" containsNumber="1" containsInteger="1" minValue="3063" maxValue="506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392809606485" backgroundQuery="1" createdVersion="8" refreshedVersion="8" minRefreshableVersion="3" recordCount="0" supportSubquery="1" supportAdvancedDrill="1" xr:uid="{824504C3-FBA3-4E28-B75E-734BFB05326A}">
  <cacheSource type="external" connectionId="13"/>
  <cacheFields count="2">
    <cacheField name="[tbl_financial].[expense_category].[expense_category]" caption="expense_category" numFmtId="0" hierarchy="33" level="1">
      <sharedItems count="3">
        <s v="Equipment"/>
        <s v="Staffing"/>
        <s v="Supplies"/>
      </sharedItems>
    </cacheField>
    <cacheField name="[Measures].[Count of expense_category_validation_flag]" caption="Count of expense_category_validation_flag" numFmtId="0" hierarchy="81" level="32767"/>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0" memberValueDatatype="130" unbalanced="0"/>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0"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0"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0"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0"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2" memberValueDatatype="130" unbalanced="0">
      <fieldsUsage count="2">
        <fieldUsage x="-1"/>
        <fieldUsage x="0"/>
      </fieldsUsage>
    </cacheHierarchy>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oneField="1" hidden="1">
      <fieldsUsage count="1">
        <fieldUsage x="1"/>
      </fieldsUsage>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3.648059837964" backgroundQuery="1" createdVersion="8" refreshedVersion="8" minRefreshableVersion="3" recordCount="0" supportSubquery="1" supportAdvancedDrill="1" xr:uid="{3AD72A7A-E3BE-4603-A49A-BF8F57A222DA}">
  <cacheSource type="external" connectionId="13"/>
  <cacheFields count="4">
    <cacheField name="[tbl_financial].[expense_month_year].[expense_month_year]" caption="expense_month_year" numFmtId="0" hierarchy="32" level="1">
      <sharedItems containsSemiMixedTypes="0" containsNonDate="0" containsDate="1" containsString="0" minDate="2024-10-01T00:00:00" maxDate="2026-02-02T00:00:00" count="17">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sharedItems>
    </cacheField>
    <cacheField name="[Measures].[Sum of amount]" caption="Sum of amount" numFmtId="0" hierarchy="55" level="32767"/>
    <cacheField name="[Measures].[Count of amount]" caption="Count of amount" numFmtId="0" hierarchy="71" level="32767"/>
    <cacheField name="[tbl_financial].[corrected_expense_category].[corrected_expense_category]" caption="corrected_expense_category" numFmtId="0" hierarchy="34"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0" memberValueDatatype="130" unbalanced="0"/>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0"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0"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0"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0"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2" memberValueDatatype="7" unbalanced="0">
      <fieldsUsage count="2">
        <fieldUsage x="-1"/>
        <fieldUsage x="0"/>
      </fieldsUsage>
    </cacheHierarchy>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2" memberValueDatatype="130" unbalanced="0">
      <fieldsUsage count="2">
        <fieldUsage x="-1"/>
        <fieldUsage x="3"/>
      </fieldsUsage>
    </cacheHierarchy>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oneField="1" hidden="1">
      <fieldsUsage count="1">
        <fieldUsage x="2"/>
      </fieldsUsage>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3.580988541667" backgroundQuery="1" createdVersion="8" refreshedVersion="8" minRefreshableVersion="3" recordCount="0" supportSubquery="1" supportAdvancedDrill="1" xr:uid="{68269691-EDAF-4342-920B-E036BF29986F}">
  <cacheSource type="external" connectionId="13"/>
  <cacheFields count="3">
    <cacheField name="[tbl_financial].[expense_category].[expense_category]" caption="expense_category" numFmtId="0" hierarchy="33" level="1">
      <sharedItems count="3">
        <s v="Equipment"/>
        <s v="Staffing"/>
        <s v="Supplies"/>
      </sharedItems>
    </cacheField>
    <cacheField name="[Measures].[Count of expense_category_validation_flag]" caption="Count of expense_category_validation_flag" numFmtId="0" hierarchy="81" level="32767"/>
    <cacheField name="[tbl_financial].[corrected_expense_category].[corrected_expense_category]" caption="corrected_expense_category" numFmtId="0" hierarchy="34"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0" memberValueDatatype="130" unbalanced="0"/>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0"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0"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0"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0"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2" memberValueDatatype="130" unbalanced="0">
      <fieldsUsage count="2">
        <fieldUsage x="-1"/>
        <fieldUsage x="0"/>
      </fieldsUsage>
    </cacheHierarchy>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2" memberValueDatatype="130" unbalanced="0">
      <fieldsUsage count="2">
        <fieldUsage x="-1"/>
        <fieldUsage x="2"/>
      </fieldsUsage>
    </cacheHierarchy>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oneField="1" hidden="1">
      <fieldsUsage count="1">
        <fieldUsage x="1"/>
      </fieldsUsage>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3.648060300926" backgroundQuery="1" createdVersion="8" refreshedVersion="8" minRefreshableVersion="3" recordCount="0" supportSubquery="1" supportAdvancedDrill="1" xr:uid="{2047B9CB-B349-45AC-89F1-FC84935A38AB}">
  <cacheSource type="external" connectionId="13"/>
  <cacheFields count="2">
    <cacheField name="[tbl_financial].[corrected_expense_category].[corrected_expense_category]" caption="corrected_expense_category" numFmtId="0" hierarchy="34" level="1">
      <sharedItems count="3">
        <s v="Equipment"/>
        <s v="Staffing"/>
        <s v="Supplies"/>
      </sharedItems>
    </cacheField>
    <cacheField name="[Measures].[Sum of amount]" caption="Sum of amount" numFmtId="0" hierarchy="55" level="32767"/>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0" memberValueDatatype="130" unbalanced="0"/>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0"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0"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0"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0"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2" memberValueDatatype="130" unbalanced="0">
      <fieldsUsage count="2">
        <fieldUsage x="-1"/>
        <fieldUsage x="0"/>
      </fieldsUsage>
    </cacheHierarchy>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297222224" backgroundQuery="1" createdVersion="8" refreshedVersion="8" minRefreshableVersion="3" recordCount="0" supportSubquery="1" supportAdvancedDrill="1" xr:uid="{774C3ECF-BB38-4EC6-9027-EEF7EA4BBAD9}">
  <cacheSource type="external" connectionId="13"/>
  <cacheFields count="6">
    <cacheField name="[Measures].[Count of device_id]" caption="Count of device_id" numFmtId="0" hierarchy="53" level="32767"/>
    <cacheField name="[tbl_device].[device_type].[device_type]" caption="device_type" numFmtId="0" hierarchy="1" level="1">
      <sharedItems count="6">
        <s v="CT Scanner"/>
        <s v="Defibrillator"/>
        <s v="Infusion Pump"/>
        <s v="MRI Scanner"/>
        <s v="PET Scanner"/>
        <s v="X-Ray Machine"/>
      </sharedItems>
    </cacheField>
    <cacheField name="[Measures].[Sum of maintenance_cost]" caption="Sum of maintenance_cost" numFmtId="0" hierarchy="60" level="32767"/>
    <cacheField name="[Measures].[Sum of failure_event_count]" caption="Sum of failure_event_count" numFmtId="0" hierarchy="74" level="32767"/>
    <cacheField name="[Measures].[Count of replacement_review_flag]" caption="Count of replacement_review_flag" numFmtId="0" hierarchy="75" level="32767"/>
    <cacheField name="[Measures].[Max of downtime_hours]" caption="Max of downtime_hours" numFmtId="0" hierarchy="78" level="32767"/>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1"/>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0"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0"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0"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0"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oneField="1" hidden="1">
      <fieldsUsage count="1">
        <fieldUsage x="4"/>
      </fieldsUsage>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oneField="1" hidden="1">
      <fieldsUsage count="1">
        <fieldUsage x="5"/>
      </fieldsUsage>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300115741" backgroundQuery="1" createdVersion="8" refreshedVersion="8" minRefreshableVersion="3" recordCount="0" supportSubquery="1" supportAdvancedDrill="1" xr:uid="{FB508731-D14D-492F-A343-B321BE735067}">
  <cacheSource type="external" connectionId="13"/>
  <cacheFields count="6">
    <cacheField name="[Measures].[Sum of failure_event_count]" caption="Sum of failure_event_count" numFmtId="0" hierarchy="74" level="32767"/>
    <cacheField name="[tbl_device].[device_type].[device_type]" caption="device_type" numFmtId="0" hierarchy="1" level="1">
      <sharedItems count="6">
        <s v="CT Scanner"/>
        <s v="Defibrillator"/>
        <s v="Infusion Pump"/>
        <s v="MRI Scanner"/>
        <s v="PET Scanner"/>
        <s v="X-Ray Machine"/>
      </sharedItems>
    </cacheField>
    <cacheField name="[tbl_device].[replacement_review_flag].[replacement_review_flag]" caption="replacement_review_flag" numFmtId="0" hierarchy="27" level="1">
      <sharedItems containsSemiMixedTypes="0" containsNonDate="0" containsString="0"/>
    </cacheField>
    <cacheField name="[tbl_device].[operational_risk_level].[operational_risk_level]" caption="operational_risk_level" numFmtId="0" hierarchy="26" level="1">
      <sharedItems containsSemiMixedTypes="0" containsNonDate="0" containsString="0"/>
    </cacheField>
    <cacheField name="[tbl_device].[manufacturer].[manufacturer]" caption="manufacturer" numFmtId="0" hierarchy="10" level="1">
      <sharedItems containsSemiMixedTypes="0" containsNonDate="0" containsString="0"/>
    </cacheField>
    <cacheField name="[tbl_device].[maintenance_severity].[maintenance_severity]" caption="maintenance_severity" numFmtId="0" hierarchy="22"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1"/>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2" memberValueDatatype="130" unbalanced="0">
      <fieldsUsage count="2">
        <fieldUsage x="-1"/>
        <fieldUsage x="4"/>
      </fieldsUsage>
    </cacheHierarchy>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2" memberValueDatatype="130" unbalanced="0">
      <fieldsUsage count="2">
        <fieldUsage x="-1"/>
        <fieldUsage x="5"/>
      </fieldsUsage>
    </cacheHierarchy>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2" memberValueDatatype="130" unbalanced="0">
      <fieldsUsage count="2">
        <fieldUsage x="-1"/>
        <fieldUsage x="3"/>
      </fieldsUsage>
    </cacheHierarchy>
    <cacheHierarchy uniqueName="[tbl_device].[replacement_review_flag]" caption="replacement_review_flag" attribute="1" defaultMemberUniqueName="[tbl_device].[replacement_review_flag].[All]" allUniqueName="[tbl_device].[replacement_review_flag].[All]" dimensionUniqueName="[tbl_device]" displayFolder="" count="2" memberValueDatatype="130" unbalanced="0">
      <fieldsUsage count="2">
        <fieldUsage x="-1"/>
        <fieldUsage x="2"/>
      </fieldsUsage>
    </cacheHierarchy>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302430558" backgroundQuery="1" createdVersion="8" refreshedVersion="8" minRefreshableVersion="3" recordCount="0" supportSubquery="1" supportAdvancedDrill="1" xr:uid="{37B0D2FB-EB5B-42BA-8D47-5E7C38984F6F}">
  <cacheSource type="external" connectionId="13"/>
  <cacheFields count="6">
    <cacheField name="[tbl_device].[operational_risk_level].[operational_risk_level]" caption="operational_risk_level" numFmtId="0" hierarchy="26" level="1">
      <sharedItems count="3">
        <s v="High"/>
        <s v="Low"/>
        <s v="Medium"/>
      </sharedItems>
    </cacheField>
    <cacheField name="[Measures].[Average of downtime_hours]" caption="Average of downtime_hours" numFmtId="0" hierarchy="77" level="32767"/>
    <cacheField name="[tbl_device].[device_type].[device_type]" caption="device_type" numFmtId="0" hierarchy="1" level="1">
      <sharedItems containsSemiMixedTypes="0" containsNonDate="0" containsString="0"/>
    </cacheField>
    <cacheField name="[tbl_device].[manufacturer].[manufacturer]" caption="manufacturer" numFmtId="0" hierarchy="10" level="1">
      <sharedItems containsSemiMixedTypes="0" containsNonDate="0" containsString="0"/>
    </cacheField>
    <cacheField name="[tbl_device].[maintenance_severity].[maintenance_severity]" caption="maintenance_severity" numFmtId="0" hierarchy="22" level="1">
      <sharedItems containsSemiMixedTypes="0" containsNonDate="0" containsString="0"/>
    </cacheField>
    <cacheField name="[tbl_device].[replacement_review_flag].[replacement_review_flag]" caption="replacement_review_flag" numFmtId="0" hierarchy="27"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2"/>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2" memberValueDatatype="130" unbalanced="0">
      <fieldsUsage count="2">
        <fieldUsage x="-1"/>
        <fieldUsage x="3"/>
      </fieldsUsage>
    </cacheHierarchy>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2" memberValueDatatype="130" unbalanced="0">
      <fieldsUsage count="2">
        <fieldUsage x="-1"/>
        <fieldUsage x="4"/>
      </fieldsUsage>
    </cacheHierarchy>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2" memberValueDatatype="130" unbalanced="0">
      <fieldsUsage count="2">
        <fieldUsage x="-1"/>
        <fieldUsage x="0"/>
      </fieldsUsage>
    </cacheHierarchy>
    <cacheHierarchy uniqueName="[tbl_device].[replacement_review_flag]" caption="replacement_review_flag" attribute="1" defaultMemberUniqueName="[tbl_device].[replacement_review_flag].[All]" allUniqueName="[tbl_device].[replacement_review_flag].[All]" dimensionUniqueName="[tbl_device]" displayFolder="" count="2" memberValueDatatype="130" unbalanced="0">
      <fieldsUsage count="2">
        <fieldUsage x="-1"/>
        <fieldUsage x="5"/>
      </fieldsUsage>
    </cacheHierarchy>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oneField="1" hidden="1">
      <fieldsUsage count="1">
        <fieldUsage x="1"/>
      </fieldsUsage>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304398151" backgroundQuery="1" createdVersion="8" refreshedVersion="8" minRefreshableVersion="3" recordCount="0" supportSubquery="1" supportAdvancedDrill="1" xr:uid="{485AF05F-4EE1-4977-B43A-2CB837100ED9}">
  <cacheSource type="external" connectionId="13"/>
  <cacheFields count="6">
    <cacheField name="[tbl_device].[manufacturer].[manufacturer]" caption="manufacturer" numFmtId="0" hierarchy="10" level="1">
      <sharedItems count="6">
        <s v="CardioSync"/>
        <s v="ImagingTech"/>
        <s v="MedEquip"/>
        <s v="RescueTech"/>
        <s v="ScanPro"/>
        <s v="UltraMed"/>
      </sharedItems>
    </cacheField>
    <cacheField name="[Measures].[Sum of maintenance_cost]" caption="Sum of maintenance_cost" numFmtId="0" hierarchy="60" level="32767"/>
    <cacheField name="[tbl_device].[operational_risk_level].[operational_risk_level]" caption="operational_risk_level" numFmtId="0" hierarchy="26" level="1">
      <sharedItems containsSemiMixedTypes="0" containsNonDate="0" containsString="0"/>
    </cacheField>
    <cacheField name="[tbl_device].[device_type].[device_type]" caption="device_type" numFmtId="0" hierarchy="1" level="1">
      <sharedItems containsSemiMixedTypes="0" containsNonDate="0" containsString="0"/>
    </cacheField>
    <cacheField name="[tbl_device].[maintenance_severity].[maintenance_severity]" caption="maintenance_severity" numFmtId="0" hierarchy="22" level="1">
      <sharedItems containsSemiMixedTypes="0" containsNonDate="0" containsString="0"/>
    </cacheField>
    <cacheField name="[tbl_device].[replacement_review_flag].[replacement_review_flag]" caption="replacement_review_flag" numFmtId="0" hierarchy="27"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3"/>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2" memberValueDatatype="130" unbalanced="0">
      <fieldsUsage count="2">
        <fieldUsage x="-1"/>
        <fieldUsage x="0"/>
      </fieldsUsage>
    </cacheHierarchy>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2" memberValueDatatype="130" unbalanced="0">
      <fieldsUsage count="2">
        <fieldUsage x="-1"/>
        <fieldUsage x="4"/>
      </fieldsUsage>
    </cacheHierarchy>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2" memberValueDatatype="130" unbalanced="0">
      <fieldsUsage count="2">
        <fieldUsage x="-1"/>
        <fieldUsage x="2"/>
      </fieldsUsage>
    </cacheHierarchy>
    <cacheHierarchy uniqueName="[tbl_device].[replacement_review_flag]" caption="replacement_review_flag" attribute="1" defaultMemberUniqueName="[tbl_device].[replacement_review_flag].[All]" allUniqueName="[tbl_device].[replacement_review_flag].[All]" dimensionUniqueName="[tbl_device]" displayFolder="" count="2" memberValueDatatype="130" unbalanced="0">
      <fieldsUsage count="2">
        <fieldUsage x="-1"/>
        <fieldUsage x="5"/>
      </fieldsUsage>
    </cacheHierarchy>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30613426" backgroundQuery="1" createdVersion="8" refreshedVersion="8" minRefreshableVersion="3" recordCount="0" supportSubquery="1" supportAdvancedDrill="1" xr:uid="{3035D618-569E-4ADD-8D62-AF227083B88E}">
  <cacheSource type="external" connectionId="13"/>
  <cacheFields count="10">
    <cacheField name="[Measures].[Sum of failure_flag]" caption="Sum of failure_flag" numFmtId="0" hierarchy="54" level="32767"/>
    <cacheField name="[Measures].[Count of device_id]" caption="Count of device_id" numFmtId="0" hierarchy="53" level="32767"/>
    <cacheField name="[tbl_device].[manufacturer].[manufacturer]" caption="manufacturer" numFmtId="0" hierarchy="10" level="1">
      <sharedItems count="6">
        <s v="CardioSync"/>
        <s v="ImagingTech"/>
        <s v="MedEquip"/>
        <s v="RescueTech"/>
        <s v="ScanPro"/>
        <s v="UltraMed"/>
      </sharedItems>
    </cacheField>
    <cacheField name="[Measures].[Average of maintenance_cost]" caption="Average of maintenance_cost" numFmtId="0" hierarchy="64" level="32767"/>
    <cacheField name="[Measures].[Sum of maintenance_cost]" caption="Sum of maintenance_cost" numFmtId="0" hierarchy="60" level="32767"/>
    <cacheField name="[Measures].[Average of downtime_hours]" caption="Average of downtime_hours" numFmtId="0" hierarchy="77" level="32767"/>
    <cacheField name="[tbl_device].[operational_risk_level].[operational_risk_level]" caption="operational_risk_level" numFmtId="0" hierarchy="26" level="1">
      <sharedItems containsSemiMixedTypes="0" containsNonDate="0" containsString="0"/>
    </cacheField>
    <cacheField name="[tbl_device].[device_type].[device_type]" caption="device_type" numFmtId="0" hierarchy="1" level="1">
      <sharedItems containsSemiMixedTypes="0" containsNonDate="0" containsString="0"/>
    </cacheField>
    <cacheField name="[tbl_device].[maintenance_severity].[maintenance_severity]" caption="maintenance_severity" numFmtId="0" hierarchy="22" level="1">
      <sharedItems containsSemiMixedTypes="0" containsNonDate="0" containsString="0"/>
    </cacheField>
    <cacheField name="[tbl_device].[replacement_review_flag].[replacement_review_flag]" caption="replacement_review_flag" numFmtId="0" hierarchy="27"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7"/>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2" memberValueDatatype="130" unbalanced="0">
      <fieldsUsage count="2">
        <fieldUsage x="-1"/>
        <fieldUsage x="2"/>
      </fieldsUsage>
    </cacheHierarchy>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2" memberValueDatatype="130" unbalanced="0">
      <fieldsUsage count="2">
        <fieldUsage x="-1"/>
        <fieldUsage x="8"/>
      </fieldsUsage>
    </cacheHierarchy>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2" memberValueDatatype="130" unbalanced="0">
      <fieldsUsage count="2">
        <fieldUsage x="-1"/>
        <fieldUsage x="6"/>
      </fieldsUsage>
    </cacheHierarchy>
    <cacheHierarchy uniqueName="[tbl_device].[replacement_review_flag]" caption="replacement_review_flag" attribute="1" defaultMemberUniqueName="[tbl_device].[replacement_review_flag].[All]" allUniqueName="[tbl_device].[replacement_review_flag].[All]" dimensionUniqueName="[tbl_device]" displayFolder="" count="2" memberValueDatatype="130" unbalanced="0">
      <fieldsUsage count="2">
        <fieldUsage x="-1"/>
        <fieldUsage x="9"/>
      </fieldsUsage>
    </cacheHierarchy>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oneField="1" hidden="1">
      <fieldsUsage count="1">
        <fieldUsage x="5"/>
      </fieldsUsage>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307986108" backgroundQuery="1" createdVersion="8" refreshedVersion="8" minRefreshableVersion="3" recordCount="0" supportSubquery="1" supportAdvancedDrill="1" xr:uid="{9C757F27-BA31-4131-AAAB-6B0B794D3A40}">
  <cacheSource type="external" connectionId="13"/>
  <cacheFields count="10">
    <cacheField name="[tbl_device].[failure_status].[failure_status]" caption="failure_status" numFmtId="0" hierarchy="20" level="1">
      <sharedItems count="1">
        <s v="Failure Reported"/>
      </sharedItems>
    </cacheField>
    <cacheField name="[Measures].[Count of device_id]" caption="Count of device_id" numFmtId="0" hierarchy="53" level="32767"/>
    <cacheField name="[tbl_device].[replacement_review_flag].[replacement_review_flag]" caption="replacement_review_flag" numFmtId="0" hierarchy="27" level="1">
      <sharedItems count="2">
        <s v="Monitor"/>
        <s v="Review for Replacement"/>
      </sharedItems>
    </cacheField>
    <cacheField name="[Measures].[Sum of maintenance_cost]" caption="Sum of maintenance_cost" numFmtId="0" hierarchy="60" level="32767"/>
    <cacheField name="[Measures].[Sum of failure_event_count]" caption="Sum of failure_event_count" numFmtId="0" hierarchy="74" level="32767"/>
    <cacheField name="[Measures].[Average of downtime_hours]" caption="Average of downtime_hours" numFmtId="0" hierarchy="77" level="32767"/>
    <cacheField name="[tbl_device].[operational_risk_level].[operational_risk_level]" caption="operational_risk_level" numFmtId="0" hierarchy="26" level="1">
      <sharedItems containsSemiMixedTypes="0" containsNonDate="0" containsString="0"/>
    </cacheField>
    <cacheField name="[tbl_device].[device_type].[device_type]" caption="device_type" numFmtId="0" hierarchy="1" level="1">
      <sharedItems containsSemiMixedTypes="0" containsNonDate="0" containsString="0"/>
    </cacheField>
    <cacheField name="[tbl_device].[manufacturer].[manufacturer]" caption="manufacturer" numFmtId="0" hierarchy="10" level="1">
      <sharedItems containsSemiMixedTypes="0" containsNonDate="0" containsString="0"/>
    </cacheField>
    <cacheField name="[tbl_device].[maintenance_severity].[maintenance_severity]" caption="maintenance_severity" numFmtId="0" hierarchy="22"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7"/>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2" memberValueDatatype="130" unbalanced="0">
      <fieldsUsage count="2">
        <fieldUsage x="-1"/>
        <fieldUsage x="8"/>
      </fieldsUsage>
    </cacheHierarchy>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2" memberValueDatatype="130" unbalanced="0">
      <fieldsUsage count="2">
        <fieldUsage x="-1"/>
        <fieldUsage x="0"/>
      </fieldsUsage>
    </cacheHierarchy>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2" memberValueDatatype="130" unbalanced="0">
      <fieldsUsage count="2">
        <fieldUsage x="-1"/>
        <fieldUsage x="9"/>
      </fieldsUsage>
    </cacheHierarchy>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2" memberValueDatatype="130" unbalanced="0">
      <fieldsUsage count="2">
        <fieldUsage x="-1"/>
        <fieldUsage x="6"/>
      </fieldsUsage>
    </cacheHierarchy>
    <cacheHierarchy uniqueName="[tbl_device].[replacement_review_flag]" caption="replacement_review_flag" attribute="1" defaultMemberUniqueName="[tbl_device].[replacement_review_flag].[All]" allUniqueName="[tbl_device].[replacement_review_flag].[All]" dimensionUniqueName="[tbl_device]" displayFolder="" count="2" memberValueDatatype="130" unbalanced="0">
      <fieldsUsage count="2">
        <fieldUsage x="-1"/>
        <fieldUsage x="2"/>
      </fieldsUsage>
    </cacheHierarchy>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oneField="1" hidden="1">
      <fieldsUsage count="1">
        <fieldUsage x="4"/>
      </fieldsUsage>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oneField="1" hidden="1">
      <fieldsUsage count="1">
        <fieldUsage x="5"/>
      </fieldsUsage>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310300925" backgroundQuery="1" createdVersion="8" refreshedVersion="8" minRefreshableVersion="3" recordCount="0" supportSubquery="1" supportAdvancedDrill="1" xr:uid="{37D244FF-7614-4F47-A5C4-D721BFE937D6}">
  <cacheSource type="external" connectionId="13"/>
  <cacheFields count="9">
    <cacheField name="[tbl_device].[operational_risk_level].[operational_risk_level]" caption="operational_risk_level" numFmtId="0" hierarchy="26" level="1">
      <sharedItems count="3">
        <s v="High"/>
        <s v="Low"/>
        <s v="Medium"/>
      </sharedItems>
    </cacheField>
    <cacheField name="[Measures].[Count of device_id]" caption="Count of device_id" numFmtId="0" hierarchy="53" level="32767"/>
    <cacheField name="[Measures].[Sum of maintenance_cost]" caption="Sum of maintenance_cost" numFmtId="0" hierarchy="60" level="32767"/>
    <cacheField name="[Measures].[Sum of failure_event_count]" caption="Sum of failure_event_count" numFmtId="0" hierarchy="74" level="32767"/>
    <cacheField name="[Measures].[Average of downtime_hours]" caption="Average of downtime_hours" numFmtId="0" hierarchy="77" level="32767"/>
    <cacheField name="[tbl_device].[device_type].[device_type]" caption="device_type" numFmtId="0" hierarchy="1" level="1">
      <sharedItems containsSemiMixedTypes="0" containsNonDate="0" containsString="0"/>
    </cacheField>
    <cacheField name="[tbl_device].[manufacturer].[manufacturer]" caption="manufacturer" numFmtId="0" hierarchy="10" level="1">
      <sharedItems containsSemiMixedTypes="0" containsNonDate="0" containsString="0"/>
    </cacheField>
    <cacheField name="[tbl_device].[maintenance_severity].[maintenance_severity]" caption="maintenance_severity" numFmtId="0" hierarchy="22" level="1">
      <sharedItems containsSemiMixedTypes="0" containsNonDate="0" containsString="0"/>
    </cacheField>
    <cacheField name="[tbl_device].[replacement_review_flag].[replacement_review_flag]" caption="replacement_review_flag" numFmtId="0" hierarchy="27"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5"/>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2" memberValueDatatype="130" unbalanced="0">
      <fieldsUsage count="2">
        <fieldUsage x="-1"/>
        <fieldUsage x="6"/>
      </fieldsUsage>
    </cacheHierarchy>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2" memberValueDatatype="130" unbalanced="0">
      <fieldsUsage count="2">
        <fieldUsage x="-1"/>
        <fieldUsage x="7"/>
      </fieldsUsage>
    </cacheHierarchy>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2" memberValueDatatype="130" unbalanced="0">
      <fieldsUsage count="2">
        <fieldUsage x="-1"/>
        <fieldUsage x="0"/>
      </fieldsUsage>
    </cacheHierarchy>
    <cacheHierarchy uniqueName="[tbl_device].[replacement_review_flag]" caption="replacement_review_flag" attribute="1" defaultMemberUniqueName="[tbl_device].[replacement_review_flag].[All]" allUniqueName="[tbl_device].[replacement_review_flag].[All]" dimensionUniqueName="[tbl_device]" displayFolder="" count="2" memberValueDatatype="130" unbalanced="0">
      <fieldsUsage count="2">
        <fieldUsage x="-1"/>
        <fieldUsage x="8"/>
      </fieldsUsage>
    </cacheHierarchy>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oneField="1" hidden="1">
      <fieldsUsage count="1">
        <fieldUsage x="4"/>
      </fieldsUsage>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312500003" backgroundQuery="1" createdVersion="8" refreshedVersion="8" minRefreshableVersion="3" recordCount="0" supportSubquery="1" supportAdvancedDrill="1" xr:uid="{C5515174-DA70-40A1-8BE3-5C97A8874BBC}">
  <cacheSource type="external" connectionId="13"/>
  <cacheFields count="9">
    <cacheField name="[tbl_financial].[expense_category].[expense_category]" caption="expense_category" numFmtId="0" hierarchy="33" level="1">
      <sharedItems count="3">
        <s v="Equipment"/>
        <s v="Staffing"/>
        <s v="Supplies"/>
      </sharedItems>
    </cacheField>
    <cacheField name="[Measures].[Sum of amount]" caption="Sum of amount" numFmtId="0" hierarchy="55" level="32767"/>
    <cacheField name="[Measures].[Count of amount]" caption="Count of amount" numFmtId="0" hierarchy="71" level="32767"/>
    <cacheField name="[Measures].[Average of amount]" caption="Average of amount" numFmtId="0" hierarchy="56" level="32767"/>
    <cacheField name="[tbl_device].[operational_risk_level].[operational_risk_level]" caption="operational_risk_level" numFmtId="0" hierarchy="26" level="1">
      <sharedItems containsSemiMixedTypes="0" containsNonDate="0" containsString="0"/>
    </cacheField>
    <cacheField name="[tbl_device].[device_type].[device_type]" caption="device_type" numFmtId="0" hierarchy="1" level="1">
      <sharedItems containsSemiMixedTypes="0" containsNonDate="0" containsString="0"/>
    </cacheField>
    <cacheField name="[tbl_device].[manufacturer].[manufacturer]" caption="manufacturer" numFmtId="0" hierarchy="10" level="1">
      <sharedItems containsSemiMixedTypes="0" containsNonDate="0" containsString="0"/>
    </cacheField>
    <cacheField name="[tbl_device].[maintenance_severity].[maintenance_severity]" caption="maintenance_severity" numFmtId="0" hierarchy="22" level="1">
      <sharedItems containsSemiMixedTypes="0" containsNonDate="0" containsString="0"/>
    </cacheField>
    <cacheField name="[tbl_device].[replacement_review_flag].[replacement_review_flag]" caption="replacement_review_flag" numFmtId="0" hierarchy="27" level="1">
      <sharedItems containsSemiMixedTypes="0" containsNonDate="0" containsString="0"/>
    </cacheField>
  </cacheFields>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5"/>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2" memberValueDatatype="130" unbalanced="0">
      <fieldsUsage count="2">
        <fieldUsage x="-1"/>
        <fieldUsage x="6"/>
      </fieldsUsage>
    </cacheHierarchy>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2" memberValueDatatype="130" unbalanced="0">
      <fieldsUsage count="2">
        <fieldUsage x="-1"/>
        <fieldUsage x="7"/>
      </fieldsUsage>
    </cacheHierarchy>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2" memberValueDatatype="130" unbalanced="0">
      <fieldsUsage count="2">
        <fieldUsage x="-1"/>
        <fieldUsage x="4"/>
      </fieldsUsage>
    </cacheHierarchy>
    <cacheHierarchy uniqueName="[tbl_device].[replacement_review_flag]" caption="replacement_review_flag" attribute="1" defaultMemberUniqueName="[tbl_device].[replacement_review_flag].[All]" allUniqueName="[tbl_device].[replacement_review_flag].[All]" dimensionUniqueName="[tbl_device]" displayFolder="" count="2" memberValueDatatype="130" unbalanced="0">
      <fieldsUsage count="2">
        <fieldUsage x="-1"/>
        <fieldUsage x="8"/>
      </fieldsUsage>
    </cacheHierarchy>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2" memberValueDatatype="130" unbalanced="0">
      <fieldsUsage count="2">
        <fieldUsage x="-1"/>
        <fieldUsage x="0"/>
      </fieldsUsage>
    </cacheHierarchy>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oneField="1" hidden="1">
      <fieldsUsage count="1">
        <fieldUsage x="2"/>
      </fieldsUsage>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67690625002" backgroundQuery="1" createdVersion="8" refreshedVersion="8" minRefreshableVersion="3" recordCount="0" supportSubquery="1" supportAdvancedDrill="1" xr:uid="{667AA3C5-42BA-42AA-914B-2864846570EA}">
  <cacheSource type="external" connectionId="13"/>
  <cacheFields count="4">
    <cacheField name="[tbl_device].[device_id].[device_id]" caption="device_id" numFmtId="0" level="1">
      <sharedItems count="30">
        <s v="MD00186"/>
        <s v="MD01456"/>
        <s v="MD01604"/>
        <s v="MD04899"/>
        <s v="MD05416"/>
        <s v="MD00814"/>
        <s v="MD02534"/>
        <s v="MD02584"/>
        <s v="MD02840"/>
        <s v="MD03441"/>
        <s v="MD00213"/>
        <s v="MD01496"/>
        <s v="MD02627"/>
        <s v="MD03637"/>
        <s v="MD04388"/>
        <s v="MD01648"/>
        <s v="MD02358"/>
        <s v="MD04129"/>
        <s v="MD04348"/>
        <s v="MD04801"/>
        <s v="MD00139"/>
        <s v="MD01350"/>
        <s v="MD03177"/>
        <s v="MD03243"/>
        <s v="MD03535"/>
        <s v="MD01320"/>
        <s v="MD01603"/>
        <s v="MD02026"/>
        <s v="MD02474"/>
        <s v="MD04583"/>
      </sharedItems>
    </cacheField>
    <cacheField name="[Measures].[Sum of maintenance_frequency]" caption="Sum of maintenance_frequency" numFmtId="0" hierarchy="84" level="32767"/>
    <cacheField name="[Measures].[Sum of maintenance_cost]" caption="Sum of maintenance_cost" numFmtId="0" hierarchy="60" level="32767"/>
    <cacheField name="[tbl_device].[device_type].[device_type]" caption="device_type" numFmtId="0" hierarchy="1" level="1">
      <sharedItems count="6">
        <s v="CT Scanner"/>
        <s v="Defibrillator"/>
        <s v="Infusion Pump"/>
        <s v="MRI Scanner"/>
        <s v="PET Scanner"/>
        <s v="X-Ray Machine"/>
      </sharedItems>
    </cacheField>
  </cacheFields>
  <cacheHierarchies count="85">
    <cacheHierarchy uniqueName="[tbl_device].[device_id]" caption="device_id" attribute="1" defaultMemberUniqueName="[tbl_device].[device_id].[All]" allUniqueName="[tbl_device].[device_id].[All]" dimensionUniqueName="[tbl_device]" displayFolder="" count="2" memberValueDatatype="130" unbalanced="0">
      <fieldsUsage count="2">
        <fieldUsage x="-1"/>
        <fieldUsage x="0"/>
      </fieldsUsage>
    </cacheHierarchy>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3"/>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0"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0"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0"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0"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67690625002" backgroundQuery="1" createdVersion="8" refreshedVersion="8" minRefreshableVersion="3" recordCount="0" supportSubquery="1" supportAdvancedDrill="1" xr:uid="{D128A8DB-5919-429E-A7AB-2698E7D83882}">
  <cacheSource type="external" connectionId="13"/>
  <cacheFields count="4">
    <cacheField name="[tbl_device].[device_id].[device_id]" caption="device_id" numFmtId="0" level="1">
      <sharedItems count="30">
        <s v="MD00186"/>
        <s v="MD01456"/>
        <s v="MD01604"/>
        <s v="MD04899"/>
        <s v="MD05416"/>
        <s v="MD00814"/>
        <s v="MD02534"/>
        <s v="MD02584"/>
        <s v="MD02840"/>
        <s v="MD03441"/>
        <s v="MD00213"/>
        <s v="MD01496"/>
        <s v="MD02627"/>
        <s v="MD03637"/>
        <s v="MD04388"/>
        <s v="MD01648"/>
        <s v="MD02358"/>
        <s v="MD04129"/>
        <s v="MD04348"/>
        <s v="MD04801"/>
        <s v="MD00139"/>
        <s v="MD01350"/>
        <s v="MD03177"/>
        <s v="MD03243"/>
        <s v="MD03535"/>
        <s v="MD01320"/>
        <s v="MD01603"/>
        <s v="MD02026"/>
        <s v="MD02474"/>
        <s v="MD04583"/>
      </sharedItems>
    </cacheField>
    <cacheField name="[Measures].[Sum of maintenance_frequency]" caption="Sum of maintenance_frequency" numFmtId="0" hierarchy="84" level="32767"/>
    <cacheField name="[Measures].[Sum of maintenance_cost]" caption="Sum of maintenance_cost" numFmtId="0" hierarchy="60" level="32767"/>
    <cacheField name="[tbl_device].[device_type].[device_type]" caption="device_type" numFmtId="0" hierarchy="1" level="1">
      <sharedItems count="6">
        <s v="CT Scanner"/>
        <s v="Defibrillator"/>
        <s v="Infusion Pump"/>
        <s v="MRI Scanner"/>
        <s v="PET Scanner"/>
        <s v="X-Ray Machine"/>
      </sharedItems>
    </cacheField>
  </cacheFields>
  <cacheHierarchies count="85">
    <cacheHierarchy uniqueName="[tbl_device].[device_id]" caption="device_id" attribute="1" defaultMemberUniqueName="[tbl_device].[device_id].[All]" allUniqueName="[tbl_device].[device_id].[All]" dimensionUniqueName="[tbl_device]" displayFolder="" count="2" memberValueDatatype="130" unbalanced="0">
      <fieldsUsage count="2">
        <fieldUsage x="-1"/>
        <fieldUsage x="0"/>
      </fieldsUsage>
    </cacheHierarchy>
    <cacheHierarchy uniqueName="[tbl_device].[device_type]" caption="device_type" attribute="1" defaultMemberUniqueName="[tbl_device].[device_type].[All]" allUniqueName="[tbl_device].[device_type].[All]" dimensionUniqueName="[tbl_device]" displayFolder="" count="2" memberValueDatatype="130" unbalanced="0">
      <fieldsUsage count="2">
        <fieldUsage x="-1"/>
        <fieldUsage x="3"/>
      </fieldsUsage>
    </cacheHierarchy>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0"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0"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0"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0"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bl_device" uniqueName="[tbl_device]" caption="tbl_device"/>
    <dimension name="tbl_financial" uniqueName="[tbl_financial]" caption="tbl_financial"/>
    <dimension name="tbl_kpi_measure_powerbi__validation" uniqueName="[tbl_kpi_measure_powerbi__validation]" caption="tbl_kpi_measure_powerbi__validation"/>
  </dimensions>
  <measureGroups count="3">
    <measureGroup name="tbl_device" caption="tbl_device"/>
    <measureGroup name="tbl_financial" caption="tbl_financial"/>
    <measureGroup name="tbl_kpi_measure_powerbi__validation" caption="tbl_kpi_measure_powerbi__validatio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3.577417592591" backgroundQuery="1" createdVersion="3" refreshedVersion="8" minRefreshableVersion="3" recordCount="0" supportSubquery="1" supportAdvancedDrill="1" xr:uid="{A28635BA-3F03-4139-8E6A-81763913B5A6}">
  <cacheSource type="external" connectionId="13">
    <extLst>
      <ext xmlns:x14="http://schemas.microsoft.com/office/spreadsheetml/2009/9/main" uri="{F057638F-6D5F-4e77-A914-E7F072B9BCA8}">
        <x14:sourceConnection name="ThisWorkbookDataModel"/>
      </ext>
    </extLst>
  </cacheSource>
  <cacheFields count="0"/>
  <cacheHierarchies count="82">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0" memberValueDatatype="130" unbalanced="0"/>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0"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0"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0"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0"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2"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89357621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Nutter" refreshedDate="46184.459298263886" backgroundQuery="1" createdVersion="3" refreshedVersion="8" minRefreshableVersion="3" recordCount="0" supportSubquery="1" supportAdvancedDrill="1" xr:uid="{E447EBCE-CAB4-4450-AA62-39DCFF7F14B4}">
  <cacheSource type="external" connectionId="13">
    <extLst>
      <ext xmlns:x14="http://schemas.microsoft.com/office/spreadsheetml/2009/9/main" uri="{F057638F-6D5F-4e77-A914-E7F072B9BCA8}">
        <x14:sourceConnection name="ThisWorkbookDataModel"/>
      </ext>
    </extLst>
  </cacheSource>
  <cacheFields count="0"/>
  <cacheHierarchies count="85">
    <cacheHierarchy uniqueName="[tbl_device].[device_id]" caption="device_id" attribute="1" defaultMemberUniqueName="[tbl_device].[device_id].[All]" allUniqueName="[tbl_device].[device_id].[All]" dimensionUniqueName="[tbl_device]" displayFolder="" count="0" memberValueDatatype="130" unbalanced="0"/>
    <cacheHierarchy uniqueName="[tbl_device].[device_type]" caption="device_type" attribute="1" defaultMemberUniqueName="[tbl_device].[device_type].[All]" allUniqueName="[tbl_device].[device_type].[All]" dimensionUniqueName="[tbl_device]" displayFolder="" count="2" memberValueDatatype="130" unbalanced="0"/>
    <cacheHierarchy uniqueName="[tbl_device].[purchase_date]" caption="purchase_date" attribute="1" time="1" defaultMemberUniqueName="[tbl_device].[purchase_date].[All]" allUniqueName="[tbl_device].[purchase_date].[All]" dimensionUniqueName="[tbl_device]" displayFolder="" count="0" memberValueDatatype="7" unbalanced="0"/>
    <cacheHierarchy uniqueName="[tbl_device].[purchase_year]" caption="purchase_year" attribute="1" defaultMemberUniqueName="[tbl_device].[purchase_year].[All]" allUniqueName="[tbl_device].[purchase_year].[All]" dimensionUniqueName="[tbl_device]" displayFolder="" count="0" memberValueDatatype="20" unbalanced="0"/>
    <cacheHierarchy uniqueName="[tbl_device].[purchase_month]" caption="purchase_month" attribute="1" defaultMemberUniqueName="[tbl_device].[purchase_month].[All]" allUniqueName="[tbl_device].[purchase_month].[All]" dimensionUniqueName="[tbl_device]" displayFolder="" count="0" memberValueDatatype="20" unbalanced="0"/>
    <cacheHierarchy uniqueName="[tbl_device].[purchase_month_name]" caption="purchase_month_name" attribute="1" defaultMemberUniqueName="[tbl_device].[purchase_month_name].[All]" allUniqueName="[tbl_device].[purchase_month_name].[All]" dimensionUniqueName="[tbl_device]" displayFolder="" count="0" memberValueDatatype="130" unbalanced="0"/>
    <cacheHierarchy uniqueName="[tbl_device].[age]" caption="age" attribute="1" defaultMemberUniqueName="[tbl_device].[age].[All]" allUniqueName="[tbl_device].[age].[All]" dimensionUniqueName="[tbl_device]" displayFolder="" count="0" memberValueDatatype="20" unbalanced="0"/>
    <cacheHierarchy uniqueName="[tbl_device].[expected_age]" caption="expected_age" attribute="1" defaultMemberUniqueName="[tbl_device].[expected_age].[All]" allUniqueName="[tbl_device].[expected_age].[All]" dimensionUniqueName="[tbl_device]" displayFolder="" count="0" memberValueDatatype="20" unbalanced="0"/>
    <cacheHierarchy uniqueName="[tbl_device].[age_validation_flag]" caption="age_validation_flag" attribute="1" defaultMemberUniqueName="[tbl_device].[age_validation_flag].[All]" allUniqueName="[tbl_device].[age_validation_flag].[All]" dimensionUniqueName="[tbl_device]" displayFolder="" count="0" memberValueDatatype="130" unbalanced="0"/>
    <cacheHierarchy uniqueName="[tbl_device].[device_age_band]" caption="device_age_band" attribute="1" defaultMemberUniqueName="[tbl_device].[device_age_band].[All]" allUniqueName="[tbl_device].[device_age_band].[All]" dimensionUniqueName="[tbl_device]" displayFolder="" count="0" memberValueDatatype="130" unbalanced="0"/>
    <cacheHierarchy uniqueName="[tbl_device].[manufacturer]" caption="manufacturer" attribute="1" defaultMemberUniqueName="[tbl_device].[manufacturer].[All]" allUniqueName="[tbl_device].[manufacturer].[All]" dimensionUniqueName="[tbl_device]" displayFolder="" count="2" memberValueDatatype="130" unbalanced="0"/>
    <cacheHierarchy uniqueName="[tbl_device].[model]" caption="model" attribute="1" defaultMemberUniqueName="[tbl_device].[model].[All]" allUniqueName="[tbl_device].[model].[All]" dimensionUniqueName="[tbl_device]" displayFolder="" count="0" memberValueDatatype="130" unbalanced="0"/>
    <cacheHierarchy uniqueName="[tbl_device].[country]" caption="country" attribute="1" defaultMemberUniqueName="[tbl_device].[country].[All]" allUniqueName="[tbl_device].[country].[All]" dimensionUniqueName="[tbl_device]" displayFolder="" count="0" memberValueDatatype="130" unbalanced="0"/>
    <cacheHierarchy uniqueName="[tbl_device].[maintenance_cost_original]" caption="maintenance_cost_original" attribute="1" defaultMemberUniqueName="[tbl_device].[maintenance_cost_original].[All]" allUniqueName="[tbl_device].[maintenance_cost_original].[All]" dimensionUniqueName="[tbl_device]" displayFolder="" count="0" memberValueDatatype="5" unbalanced="0"/>
    <cacheHierarchy uniqueName="[tbl_device].[maintenance_cost]" caption="maintenance_cost" attribute="1" defaultMemberUniqueName="[tbl_device].[maintenance_cost].[All]" allUniqueName="[tbl_device].[maintenance_cost].[All]" dimensionUniqueName="[tbl_device]" displayFolder="" count="0" memberValueDatatype="5" unbalanced="0"/>
    <cacheHierarchy uniqueName="[tbl_device].[maintenance_cost_quality_flag]" caption="maintenance_cost_quality_flag" attribute="1" defaultMemberUniqueName="[tbl_device].[maintenance_cost_quality_flag].[All]" allUniqueName="[tbl_device].[maintenance_cost_quality_flag].[All]" dimensionUniqueName="[tbl_device]" displayFolder="" count="0" memberValueDatatype="130" unbalanced="0"/>
    <cacheHierarchy uniqueName="[tbl_device].[downtime_hours]" caption="downtime_hours" attribute="1" defaultMemberUniqueName="[tbl_device].[downtime_hours].[All]" allUniqueName="[tbl_device].[downtime_hours].[All]" dimensionUniqueName="[tbl_device]" displayFolder="" count="0" memberValueDatatype="5" unbalanced="0"/>
    <cacheHierarchy uniqueName="[tbl_device].[maintenance_frequency]" caption="maintenance_frequency" attribute="1" defaultMemberUniqueName="[tbl_device].[maintenance_frequency].[All]" allUniqueName="[tbl_device].[maintenance_frequency].[All]" dimensionUniqueName="[tbl_device]" displayFolder="" count="0" memberValueDatatype="20" unbalanced="0"/>
    <cacheHierarchy uniqueName="[tbl_device].[failure_event_count]" caption="failure_event_count" attribute="1" defaultMemberUniqueName="[tbl_device].[failure_event_count].[All]" allUniqueName="[tbl_device].[failure_event_count].[All]" dimensionUniqueName="[tbl_device]" displayFolder="" count="0" memberValueDatatype="20" unbalanced="0"/>
    <cacheHierarchy uniqueName="[tbl_device].[failure_flag]" caption="failure_flag" attribute="1" defaultMemberUniqueName="[tbl_device].[failure_flag].[All]" allUniqueName="[tbl_device].[failure_flag].[All]" dimensionUniqueName="[tbl_device]" displayFolder="" count="0" memberValueDatatype="20" unbalanced="0"/>
    <cacheHierarchy uniqueName="[tbl_device].[failure_status]" caption="failure_status" attribute="1" defaultMemberUniqueName="[tbl_device].[failure_status].[All]" allUniqueName="[tbl_device].[failure_status].[All]" dimensionUniqueName="[tbl_device]" displayFolder="" count="0" memberValueDatatype="130" unbalanced="0"/>
    <cacheHierarchy uniqueName="[tbl_device].[maintenance_class]" caption="maintenance_class" attribute="1" defaultMemberUniqueName="[tbl_device].[maintenance_class].[All]" allUniqueName="[tbl_device].[maintenance_class].[All]" dimensionUniqueName="[tbl_device]" displayFolder="" count="0" memberValueDatatype="20" unbalanced="0"/>
    <cacheHierarchy uniqueName="[tbl_device].[maintenance_severity]" caption="maintenance_severity" attribute="1" defaultMemberUniqueName="[tbl_device].[maintenance_severity].[All]" allUniqueName="[tbl_device].[maintenance_severity].[All]" dimensionUniqueName="[tbl_device]" displayFolder="" count="2" memberValueDatatype="130" unbalanced="0"/>
    <cacheHierarchy uniqueName="[tbl_device].[maintenance_report]" caption="maintenance_report" attribute="1" defaultMemberUniqueName="[tbl_device].[maintenance_report].[All]" allUniqueName="[tbl_device].[maintenance_report].[All]" dimensionUniqueName="[tbl_device]" displayFolder="" count="0" memberValueDatatype="130" unbalanced="0"/>
    <cacheHierarchy uniqueName="[tbl_device].[failure_type]" caption="failure_type" attribute="1" defaultMemberUniqueName="[tbl_device].[failure_type].[All]" allUniqueName="[tbl_device].[failure_type].[All]" dimensionUniqueName="[tbl_device]" displayFolder="" count="0" memberValueDatatype="130" unbalanced="0"/>
    <cacheHierarchy uniqueName="[tbl_device].[risk_score]" caption="risk_score" attribute="1" defaultMemberUniqueName="[tbl_device].[risk_score].[All]" allUniqueName="[tbl_device].[risk_score].[All]" dimensionUniqueName="[tbl_device]" displayFolder="" count="0" memberValueDatatype="20" unbalanced="0"/>
    <cacheHierarchy uniqueName="[tbl_device].[operational_risk_level]" caption="operational_risk_level" attribute="1" defaultMemberUniqueName="[tbl_device].[operational_risk_level].[All]" allUniqueName="[tbl_device].[operational_risk_level].[All]" dimensionUniqueName="[tbl_device]" displayFolder="" count="2" memberValueDatatype="130" unbalanced="0"/>
    <cacheHierarchy uniqueName="[tbl_device].[replacement_review_flag]" caption="replacement_review_flag" attribute="1" defaultMemberUniqueName="[tbl_device].[replacement_review_flag].[All]" allUniqueName="[tbl_device].[replacement_review_flag].[All]" dimensionUniqueName="[tbl_device]" displayFolder="" count="2" memberValueDatatype="130" unbalanced="0"/>
    <cacheHierarchy uniqueName="[tbl_financial].[date]" caption="date" attribute="1" time="1" defaultMemberUniqueName="[tbl_financial].[date].[All]" allUniqueName="[tbl_financial].[date].[All]" dimensionUniqueName="[tbl_financial]" displayFolder="" count="0" memberValueDatatype="7" unbalanced="0"/>
    <cacheHierarchy uniqueName="[tbl_financial].[expense_year]" caption="expense_year" attribute="1" defaultMemberUniqueName="[tbl_financial].[expense_year].[All]" allUniqueName="[tbl_financial].[expense_year].[All]" dimensionUniqueName="[tbl_financial]" displayFolder="" count="0" memberValueDatatype="20" unbalanced="0"/>
    <cacheHierarchy uniqueName="[tbl_financial].[expense_month]" caption="expense_month" attribute="1" defaultMemberUniqueName="[tbl_financial].[expense_month].[All]" allUniqueName="[tbl_financial].[expense_month].[All]" dimensionUniqueName="[tbl_financial]" displayFolder="" count="0" memberValueDatatype="20" unbalanced="0"/>
    <cacheHierarchy uniqueName="[tbl_financial].[expense_month_name]" caption="expense_month_name" attribute="1" defaultMemberUniqueName="[tbl_financial].[expense_month_name].[All]" allUniqueName="[tbl_financial].[expense_month_name].[All]" dimensionUniqueName="[tbl_financial]" displayFolder="" count="0" memberValueDatatype="130" unbalanced="0"/>
    <cacheHierarchy uniqueName="[tbl_financial].[expense_month_year]" caption="expense_month_year" attribute="1" time="1" defaultMemberUniqueName="[tbl_financial].[expense_month_year].[All]" allUniqueName="[tbl_financial].[expense_month_year].[All]" dimensionUniqueName="[tbl_financial]" displayFolder="" count="0" memberValueDatatype="7" unbalanced="0"/>
    <cacheHierarchy uniqueName="[tbl_financial].[expense_category]" caption="expense_category" attribute="1" defaultMemberUniqueName="[tbl_financial].[expense_category].[All]" allUniqueName="[tbl_financial].[expense_category].[All]" dimensionUniqueName="[tbl_financial]" displayFolder="" count="0" memberValueDatatype="130" unbalanced="0"/>
    <cacheHierarchy uniqueName="[tbl_financial].[corrected_expense_category]" caption="corrected_expense_category" attribute="1" defaultMemberUniqueName="[tbl_financial].[corrected_expense_category].[All]" allUniqueName="[tbl_financial].[corrected_expense_category].[All]" dimensionUniqueName="[tbl_financial]" displayFolder="" count="0" memberValueDatatype="130" unbalanced="0"/>
    <cacheHierarchy uniqueName="[tbl_financial].[expense_category_validation_flag]" caption="expense_category_validation_flag" attribute="1" defaultMemberUniqueName="[tbl_financial].[expense_category_validation_flag].[All]" allUniqueName="[tbl_financial].[expense_category_validation_flag].[All]" dimensionUniqueName="[tbl_financial]" displayFolder="" count="0" memberValueDatatype="130" unbalanced="0"/>
    <cacheHierarchy uniqueName="[tbl_financial].[amount]" caption="amount" attribute="1" defaultMemberUniqueName="[tbl_financial].[amount].[All]" allUniqueName="[tbl_financial].[amount].[All]" dimensionUniqueName="[tbl_financial]" displayFolder="" count="0" memberValueDatatype="5" unbalanced="0"/>
    <cacheHierarchy uniqueName="[tbl_financial].[description]" caption="description" attribute="1" defaultMemberUniqueName="[tbl_financial].[description].[All]" allUniqueName="[tbl_financial].[description].[All]" dimensionUniqueName="[tbl_financial]" displayFolder="" count="0" memberValueDatatype="130" unbalanced="0"/>
    <cacheHierarchy uniqueName="[tbl_kpi_measure_powerbi__validation].[Average Downtime Hours]" caption="Average Downtime Hours" attribute="1" defaultMemberUniqueName="[tbl_kpi_measure_powerbi__validation].[Average Downtime Hours].[All]" allUniqueName="[tbl_kpi_measure_powerbi__validation].[Average Downtime Hours].[All]" dimensionUniqueName="[tbl_kpi_measure_powerbi__validation]" displayFolder="" count="0" memberValueDatatype="5" unbalanced="0"/>
    <cacheHierarchy uniqueName="[tbl_kpi_measure_powerbi__validation].[Average Financial Expense]" caption="Average Financial Expense" attribute="1" defaultMemberUniqueName="[tbl_kpi_measure_powerbi__validation].[Average Financial Expense].[All]" allUniqueName="[tbl_kpi_measure_powerbi__validation].[Average Financial Expense].[All]" dimensionUniqueName="[tbl_kpi_measure_powerbi__validation]" displayFolder="" count="0" memberValueDatatype="5" unbalanced="0"/>
    <cacheHierarchy uniqueName="[tbl_kpi_measure_powerbi__validation].[Average Maintenance Cost]" caption="Average Maintenance Cost" attribute="1" defaultMemberUniqueName="[tbl_kpi_measure_powerbi__validation].[Average Maintenance Cost].[All]" allUniqueName="[tbl_kpi_measure_powerbi__validation].[Average Maintenance Cost].[All]" dimensionUniqueName="[tbl_kpi_measure_powerbi__validation]" displayFolder="" count="0" memberValueDatatype="5" unbalanced="0"/>
    <cacheHierarchy uniqueName="[tbl_kpi_measure_powerbi__validation].[Devices for Replacement Review]" caption="Devices for Replacement Review" attribute="1" defaultMemberUniqueName="[tbl_kpi_measure_powerbi__validation].[Devices for Replacement Review].[All]" allUniqueName="[tbl_kpi_measure_powerbi__validation].[Devices for Replacement Review].[All]" dimensionUniqueName="[tbl_kpi_measure_powerbi__validation]" displayFolder="" count="0" memberValueDatatype="20" unbalanced="0"/>
    <cacheHierarchy uniqueName="[tbl_kpi_measure_powerbi__validation].[Devices with Failure Reported]" caption="Devices with Failure Reported" attribute="1" defaultMemberUniqueName="[tbl_kpi_measure_powerbi__validation].[Devices with Failure Reported].[All]" allUniqueName="[tbl_kpi_measure_powerbi__validation].[Devices with Failure Reported].[All]" dimensionUniqueName="[tbl_kpi_measure_powerbi__validation]" displayFolder="" count="0" memberValueDatatype="20" unbalanced="0"/>
    <cacheHierarchy uniqueName="[tbl_kpi_measure_powerbi__validation].[Expense Record Count]" caption="Expense Record Count" attribute="1" defaultMemberUniqueName="[tbl_kpi_measure_powerbi__validation].[Expense Record Count].[All]" allUniqueName="[tbl_kpi_measure_powerbi__validation].[Expense Record Count].[All]" dimensionUniqueName="[tbl_kpi_measure_powerbi__validation]" displayFolder="" count="0" memberValueDatatype="20" unbalanced="0"/>
    <cacheHierarchy uniqueName="[tbl_kpi_measure_powerbi__validation].[High Risk Devices]" caption="High Risk Devices" attribute="1" defaultMemberUniqueName="[tbl_kpi_measure_powerbi__validation].[High Risk Devices].[All]" allUniqueName="[tbl_kpi_measure_powerbi__validation].[High Risk Devices].[All]" dimensionUniqueName="[tbl_kpi_measure_powerbi__validation]" displayFolder="" count="0" memberValueDatatype="20" unbalanced="0"/>
    <cacheHierarchy uniqueName="[tbl_kpi_measure_powerbi__validation].[Total Devices]" caption="Total Devices" attribute="1" defaultMemberUniqueName="[tbl_kpi_measure_powerbi__validation].[Total Devices].[All]" allUniqueName="[tbl_kpi_measure_powerbi__validation].[Total Devices].[All]" dimensionUniqueName="[tbl_kpi_measure_powerbi__validation]" displayFolder="" count="0" memberValueDatatype="20" unbalanced="0"/>
    <cacheHierarchy uniqueName="[tbl_kpi_measure_powerbi__validation].[Total Failure Events]" caption="Total Failure Events" attribute="1" defaultMemberUniqueName="[tbl_kpi_measure_powerbi__validation].[Total Failure Events].[All]" allUniqueName="[tbl_kpi_measure_powerbi__validation].[Total Failure Events].[All]" dimensionUniqueName="[tbl_kpi_measure_powerbi__validation]" displayFolder="" count="0" memberValueDatatype="20" unbalanced="0"/>
    <cacheHierarchy uniqueName="[tbl_kpi_measure_powerbi__validation].[Total Financial Expenses]" caption="Total Financial Expenses" attribute="1" defaultMemberUniqueName="[tbl_kpi_measure_powerbi__validation].[Total Financial Expenses].[All]" allUniqueName="[tbl_kpi_measure_powerbi__validation].[Total Financial Expenses].[All]" dimensionUniqueName="[tbl_kpi_measure_powerbi__validation]" displayFolder="" count="0" memberValueDatatype="5" unbalanced="0"/>
    <cacheHierarchy uniqueName="[tbl_kpi_measure_powerbi__validation].[Total Maintenance Cost]" caption="Total Maintenance Cost" attribute="1" defaultMemberUniqueName="[tbl_kpi_measure_powerbi__validation].[Total Maintenance Cost].[All]" allUniqueName="[tbl_kpi_measure_powerbi__validation].[Total Maintenance Cost].[All]" dimensionUniqueName="[tbl_kpi_measure_powerbi__validation]" displayFolder="" count="0" memberValueDatatype="5" unbalanced="0"/>
    <cacheHierarchy uniqueName="[Measures].[__XL_Count tbl_device]" caption="__XL_Count tbl_device" measure="1" displayFolder="" measureGroup="tbl_device" count="0" hidden="1"/>
    <cacheHierarchy uniqueName="[Measures].[__XL_Count tbl_financial]" caption="__XL_Count tbl_financial" measure="1" displayFolder="" measureGroup="tbl_financial" count="0" hidden="1"/>
    <cacheHierarchy uniqueName="[Measures].[__XL_Count tbl_kpi_measure_powerbi__validation]" caption="__XL_Count tbl_kpi_measure_powerbi__validation" measure="1" displayFolder="" measureGroup="tbl_kpi_measure_powerbi__validation" count="0" hidden="1"/>
    <cacheHierarchy uniqueName="[Measures].[__No measures defined]" caption="__No measures defined" measure="1" displayFolder="" count="0" hidden="1"/>
    <cacheHierarchy uniqueName="[Measures].[Count of device_id]" caption="Count of device_id" measure="1" displayFolder="" measureGroup="tbl_device" count="0" hidden="1">
      <extLst>
        <ext xmlns:x15="http://schemas.microsoft.com/office/spreadsheetml/2010/11/main" uri="{B97F6D7D-B522-45F9-BDA1-12C45D357490}">
          <x15:cacheHierarchy aggregatedColumn="0"/>
        </ext>
      </extLst>
    </cacheHierarchy>
    <cacheHierarchy uniqueName="[Measures].[Sum of failure_flag]" caption="Sum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Sum of amount]" caption="Sum of amount" measure="1" displayFolder="" measureGroup="tbl_financial" count="0" hidden="1">
      <extLst>
        <ext xmlns:x15="http://schemas.microsoft.com/office/spreadsheetml/2010/11/main" uri="{B97F6D7D-B522-45F9-BDA1-12C45D357490}">
          <x15:cacheHierarchy aggregatedColumn="36"/>
        </ext>
      </extLst>
    </cacheHierarchy>
    <cacheHierarchy uniqueName="[Measures].[Average of amount]" caption="Average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Average Downtime Hours]" caption="Sum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Average of Average Downtime Hours]" caption="Average of Average Downtime Hours" measure="1" displayFolder="" measureGroup="tbl_kpi_measure_powerbi__validation" count="0" hidden="1">
      <extLst>
        <ext xmlns:x15="http://schemas.microsoft.com/office/spreadsheetml/2010/11/main" uri="{B97F6D7D-B522-45F9-BDA1-12C45D357490}">
          <x15:cacheHierarchy aggregatedColumn="38"/>
        </ext>
      </extLst>
    </cacheHierarchy>
    <cacheHierarchy uniqueName="[Measures].[Sum of Average Maintenance Cost]" caption="Sum of Average Maintenance Cost" measure="1" displayFolder="" measureGroup="tbl_kpi_measure_powerbi__validation" count="0" hidden="1">
      <extLst>
        <ext xmlns:x15="http://schemas.microsoft.com/office/spreadsheetml/2010/11/main" uri="{B97F6D7D-B522-45F9-BDA1-12C45D357490}">
          <x15:cacheHierarchy aggregatedColumn="40"/>
        </ext>
      </extLst>
    </cacheHierarchy>
    <cacheHierarchy uniqueName="[Measures].[Sum of maintenance_cost]" caption="Sum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Sum of Total Financial Expenses]" caption="Sum of Total Financial Expenses" measure="1" displayFolder="" measureGroup="tbl_kpi_measure_powerbi__validation" count="0" hidden="1">
      <extLst>
        <ext xmlns:x15="http://schemas.microsoft.com/office/spreadsheetml/2010/11/main" uri="{B97F6D7D-B522-45F9-BDA1-12C45D357490}">
          <x15:cacheHierarchy aggregatedColumn="47"/>
        </ext>
      </extLst>
    </cacheHierarchy>
    <cacheHierarchy uniqueName="[Measures].[Sum of Average Financial Expense]" caption="Sum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Average Financial Expense]" caption="Average of Average Financial Expense" measure="1" displayFolder="" measureGroup="tbl_kpi_measure_powerbi__validation" count="0" hidden="1">
      <extLst>
        <ext xmlns:x15="http://schemas.microsoft.com/office/spreadsheetml/2010/11/main" uri="{B97F6D7D-B522-45F9-BDA1-12C45D357490}">
          <x15:cacheHierarchy aggregatedColumn="39"/>
        </ext>
      </extLst>
    </cacheHierarchy>
    <cacheHierarchy uniqueName="[Measures].[Average of maintenance_cost]" caption="Average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severity]" caption="Count of maintenance_severity" measure="1" displayFolder="" measureGroup="tbl_device" count="0" hidden="1">
      <extLst>
        <ext xmlns:x15="http://schemas.microsoft.com/office/spreadsheetml/2010/11/main" uri="{B97F6D7D-B522-45F9-BDA1-12C45D357490}">
          <x15:cacheHierarchy aggregatedColumn="22"/>
        </ext>
      </extLst>
    </cacheHierarchy>
    <cacheHierarchy uniqueName="[Measures].[Sum of risk_score]" caption="Sum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Count of risk_score]" caption="Count of risk_score" measure="1" displayFolder="" measureGroup="tbl_device" count="0" hidden="1">
      <extLst>
        <ext xmlns:x15="http://schemas.microsoft.com/office/spreadsheetml/2010/11/main" uri="{B97F6D7D-B522-45F9-BDA1-12C45D357490}">
          <x15:cacheHierarchy aggregatedColumn="25"/>
        </ext>
      </extLst>
    </cacheHierarchy>
    <cacheHierarchy uniqueName="[Measures].[Average of failure_flag]" caption="Average of failure_flag" measure="1" displayFolder="" measureGroup="tbl_device" count="0" hidden="1">
      <extLst>
        <ext xmlns:x15="http://schemas.microsoft.com/office/spreadsheetml/2010/11/main" uri="{B97F6D7D-B522-45F9-BDA1-12C45D357490}">
          <x15:cacheHierarchy aggregatedColumn="19"/>
        </ext>
      </extLst>
    </cacheHierarchy>
    <cacheHierarchy uniqueName="[Measures].[Count of failure_status]" caption="Count of failure_status" measure="1" displayFolder="" measureGroup="tbl_device" count="0" hidden="1">
      <extLst>
        <ext xmlns:x15="http://schemas.microsoft.com/office/spreadsheetml/2010/11/main" uri="{B97F6D7D-B522-45F9-BDA1-12C45D357490}">
          <x15:cacheHierarchy aggregatedColumn="20"/>
        </ext>
      </extLst>
    </cacheHierarchy>
    <cacheHierarchy uniqueName="[Measures].[Sum of Total Maintenance Cost]" caption="Sum of Total Maintenance Cost" measure="1" displayFolder="" measureGroup="tbl_kpi_measure_powerbi__validation" count="0" hidden="1">
      <extLst>
        <ext xmlns:x15="http://schemas.microsoft.com/office/spreadsheetml/2010/11/main" uri="{B97F6D7D-B522-45F9-BDA1-12C45D357490}">
          <x15:cacheHierarchy aggregatedColumn="48"/>
        </ext>
      </extLst>
    </cacheHierarchy>
    <cacheHierarchy uniqueName="[Measures].[Count of amount]" caption="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Distinct Count of amount]" caption="Distinct Count of amount" measure="1" displayFolder="" measureGroup="tbl_financial" count="0" hidden="1">
      <extLst>
        <ext xmlns:x15="http://schemas.microsoft.com/office/spreadsheetml/2010/11/main" uri="{B97F6D7D-B522-45F9-BDA1-12C45D357490}">
          <x15:cacheHierarchy aggregatedColumn="36"/>
        </ext>
      </extLst>
    </cacheHierarchy>
    <cacheHierarchy uniqueName="[Measures].[Sum of maintenance_cost_original]" caption="Sum of maintenance_cost_original" measure="1" displayFolder="" measureGroup="tbl_device" count="0" hidden="1">
      <extLst>
        <ext xmlns:x15="http://schemas.microsoft.com/office/spreadsheetml/2010/11/main" uri="{B97F6D7D-B522-45F9-BDA1-12C45D357490}">
          <x15:cacheHierarchy aggregatedColumn="13"/>
        </ext>
      </extLst>
    </cacheHierarchy>
    <cacheHierarchy uniqueName="[Measures].[Sum of failure_event_count]" caption="Sum of failure_event_count" measure="1" displayFolder="" measureGroup="tbl_device" count="0" hidden="1">
      <extLst>
        <ext xmlns:x15="http://schemas.microsoft.com/office/spreadsheetml/2010/11/main" uri="{B97F6D7D-B522-45F9-BDA1-12C45D357490}">
          <x15:cacheHierarchy aggregatedColumn="18"/>
        </ext>
      </extLst>
    </cacheHierarchy>
    <cacheHierarchy uniqueName="[Measures].[Count of replacement_review_flag]" caption="Count of replacement_review_flag" measure="1" displayFolder="" measureGroup="tbl_device" count="0" hidden="1">
      <extLst>
        <ext xmlns:x15="http://schemas.microsoft.com/office/spreadsheetml/2010/11/main" uri="{B97F6D7D-B522-45F9-BDA1-12C45D357490}">
          <x15:cacheHierarchy aggregatedColumn="27"/>
        </ext>
      </extLst>
    </cacheHierarchy>
    <cacheHierarchy uniqueName="[Measures].[Sum of downtime_hours]" caption="Sum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Average of downtime_hours]" caption="Average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Max of downtime_hours]" caption="Max of downtime_hours" measure="1" displayFolder="" measureGroup="tbl_device" count="0" hidden="1">
      <extLst>
        <ext xmlns:x15="http://schemas.microsoft.com/office/spreadsheetml/2010/11/main" uri="{B97F6D7D-B522-45F9-BDA1-12C45D357490}">
          <x15:cacheHierarchy aggregatedColumn="16"/>
        </ext>
      </extLst>
    </cacheHierarchy>
    <cacheHierarchy uniqueName="[Measures].[Count of expense_category]" caption="Count of expense_category" measure="1" displayFolder="" measureGroup="tbl_financial" count="0" hidden="1">
      <extLst>
        <ext xmlns:x15="http://schemas.microsoft.com/office/spreadsheetml/2010/11/main" uri="{B97F6D7D-B522-45F9-BDA1-12C45D357490}">
          <x15:cacheHierarchy aggregatedColumn="33"/>
        </ext>
      </extLst>
    </cacheHierarchy>
    <cacheHierarchy uniqueName="[Measures].[Count of corrected_expense_category]" caption="Count of corrected_expense_category" measure="1" displayFolder="" measureGroup="tbl_financial" count="0" hidden="1">
      <extLst>
        <ext xmlns:x15="http://schemas.microsoft.com/office/spreadsheetml/2010/11/main" uri="{B97F6D7D-B522-45F9-BDA1-12C45D357490}">
          <x15:cacheHierarchy aggregatedColumn="34"/>
        </ext>
      </extLst>
    </cacheHierarchy>
    <cacheHierarchy uniqueName="[Measures].[Count of expense_category_validation_flag]" caption="Count of expense_category_validation_flag" measure="1" displayFolder="" measureGroup="tbl_financial" count="0" hidden="1">
      <extLst>
        <ext xmlns:x15="http://schemas.microsoft.com/office/spreadsheetml/2010/11/main" uri="{B97F6D7D-B522-45F9-BDA1-12C45D357490}">
          <x15:cacheHierarchy aggregatedColumn="35"/>
        </ext>
      </extLst>
    </cacheHierarchy>
    <cacheHierarchy uniqueName="[Measures].[Max of maintenance_cost]" caption="Max of maintenance_cost" measure="1" displayFolder="" measureGroup="tbl_device" count="0" hidden="1">
      <extLst>
        <ext xmlns:x15="http://schemas.microsoft.com/office/spreadsheetml/2010/11/main" uri="{B97F6D7D-B522-45F9-BDA1-12C45D357490}">
          <x15:cacheHierarchy aggregatedColumn="14"/>
        </ext>
      </extLst>
    </cacheHierarchy>
    <cacheHierarchy uniqueName="[Measures].[Count of maintenance_cost_quality_flag]" caption="Count of maintenance_cost_quality_flag" measure="1" displayFolder="" measureGroup="tbl_device" count="0" hidden="1">
      <extLst>
        <ext xmlns:x15="http://schemas.microsoft.com/office/spreadsheetml/2010/11/main" uri="{B97F6D7D-B522-45F9-BDA1-12C45D357490}">
          <x15:cacheHierarchy aggregatedColumn="15"/>
        </ext>
      </extLst>
    </cacheHierarchy>
    <cacheHierarchy uniqueName="[Measures].[Sum of maintenance_frequency]" caption="Sum of maintenance_frequency" measure="1" displayFolder="" measureGroup="tbl_devic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780302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3095"/>
    <n v="22599483.059165459"/>
    <n v="8.8895605815831988"/>
    <n v="5060"/>
  </r>
  <r>
    <x v="1"/>
    <n v="1054"/>
    <n v="13546778.482399151"/>
    <n v="15.706641366223907"/>
    <n v="30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719E33-7B90-46D7-BEB9-38F90D94CEF4}" name="PivotTable4"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vice">
  <location ref="A7:C43" firstHeaderRow="0" firstDataRow="1" firstDataCol="1"/>
  <pivotFields count="4">
    <pivotField axis="axisRow" allDrilled="1" subtotalTop="0" showAll="0" measureFilter="1"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3"/>
    <field x="0"/>
  </rowFields>
  <rowItems count="36">
    <i>
      <x/>
    </i>
    <i r="1">
      <x v="4"/>
    </i>
    <i r="1">
      <x/>
    </i>
    <i r="1">
      <x v="2"/>
    </i>
    <i r="1">
      <x v="1"/>
    </i>
    <i r="1">
      <x v="3"/>
    </i>
    <i>
      <x v="1"/>
    </i>
    <i r="1">
      <x v="8"/>
    </i>
    <i r="1">
      <x v="5"/>
    </i>
    <i r="1">
      <x v="6"/>
    </i>
    <i r="1">
      <x v="7"/>
    </i>
    <i r="1">
      <x v="9"/>
    </i>
    <i>
      <x v="2"/>
    </i>
    <i r="1">
      <x v="11"/>
    </i>
    <i r="1">
      <x v="10"/>
    </i>
    <i r="1">
      <x v="14"/>
    </i>
    <i r="1">
      <x v="12"/>
    </i>
    <i r="1">
      <x v="13"/>
    </i>
    <i>
      <x v="3"/>
    </i>
    <i r="1">
      <x v="17"/>
    </i>
    <i r="1">
      <x v="19"/>
    </i>
    <i r="1">
      <x v="16"/>
    </i>
    <i r="1">
      <x v="15"/>
    </i>
    <i r="1">
      <x v="18"/>
    </i>
    <i>
      <x v="4"/>
    </i>
    <i r="1">
      <x v="20"/>
    </i>
    <i r="1">
      <x v="23"/>
    </i>
    <i r="1">
      <x v="21"/>
    </i>
    <i r="1">
      <x v="22"/>
    </i>
    <i r="1">
      <x v="24"/>
    </i>
    <i>
      <x v="5"/>
    </i>
    <i r="1">
      <x v="27"/>
    </i>
    <i r="1">
      <x v="26"/>
    </i>
    <i r="1">
      <x v="29"/>
    </i>
    <i r="1">
      <x v="25"/>
    </i>
    <i r="1">
      <x v="28"/>
    </i>
  </rowItems>
  <colFields count="1">
    <field x="-2"/>
  </colFields>
  <colItems count="2">
    <i>
      <x/>
    </i>
    <i i="1">
      <x v="1"/>
    </i>
  </colItems>
  <dataFields count="2">
    <dataField name="Maintenance Frequency" fld="1" baseField="0" baseItem="0"/>
    <dataField name="Maint. Cost" fld="2" baseField="0" baseItem="0"/>
  </dataFields>
  <formats count="45">
    <format dxfId="433">
      <pivotArea collapsedLevelsAreSubtotals="1" fieldPosition="0">
        <references count="2">
          <reference field="0" count="5">
            <x v="0"/>
            <x v="1"/>
            <x v="2"/>
            <x v="3"/>
            <x v="4"/>
          </reference>
          <reference field="3" count="1" selected="0">
            <x v="0"/>
          </reference>
        </references>
      </pivotArea>
    </format>
    <format dxfId="432">
      <pivotArea dataOnly="0" labelOnly="1" fieldPosition="0">
        <references count="2">
          <reference field="0" count="5">
            <x v="0"/>
            <x v="1"/>
            <x v="2"/>
            <x v="3"/>
            <x v="4"/>
          </reference>
          <reference field="3" count="1" selected="0">
            <x v="0"/>
          </reference>
        </references>
      </pivotArea>
    </format>
    <format dxfId="431">
      <pivotArea collapsedLevelsAreSubtotals="1" fieldPosition="0">
        <references count="2">
          <reference field="0" count="5">
            <x v="5"/>
            <x v="6"/>
            <x v="7"/>
            <x v="8"/>
            <x v="9"/>
          </reference>
          <reference field="3" count="1" selected="0">
            <x v="1"/>
          </reference>
        </references>
      </pivotArea>
    </format>
    <format dxfId="430">
      <pivotArea dataOnly="0" labelOnly="1" fieldPosition="0">
        <references count="2">
          <reference field="0" count="5">
            <x v="5"/>
            <x v="6"/>
            <x v="7"/>
            <x v="8"/>
            <x v="9"/>
          </reference>
          <reference field="3" count="1" selected="0">
            <x v="1"/>
          </reference>
        </references>
      </pivotArea>
    </format>
    <format dxfId="429">
      <pivotArea collapsedLevelsAreSubtotals="1" fieldPosition="0">
        <references count="2">
          <reference field="0" count="5">
            <x v="10"/>
            <x v="11"/>
            <x v="12"/>
            <x v="13"/>
            <x v="14"/>
          </reference>
          <reference field="3" count="1" selected="0">
            <x v="2"/>
          </reference>
        </references>
      </pivotArea>
    </format>
    <format dxfId="428">
      <pivotArea dataOnly="0" labelOnly="1" fieldPosition="0">
        <references count="2">
          <reference field="0" count="5">
            <x v="10"/>
            <x v="11"/>
            <x v="12"/>
            <x v="13"/>
            <x v="14"/>
          </reference>
          <reference field="3" count="1" selected="0">
            <x v="2"/>
          </reference>
        </references>
      </pivotArea>
    </format>
    <format dxfId="427">
      <pivotArea collapsedLevelsAreSubtotals="1" fieldPosition="0">
        <references count="2">
          <reference field="0" count="5">
            <x v="15"/>
            <x v="16"/>
            <x v="17"/>
            <x v="18"/>
            <x v="19"/>
          </reference>
          <reference field="3" count="1" selected="0">
            <x v="3"/>
          </reference>
        </references>
      </pivotArea>
    </format>
    <format dxfId="426">
      <pivotArea dataOnly="0" labelOnly="1" fieldPosition="0">
        <references count="2">
          <reference field="0" count="5">
            <x v="15"/>
            <x v="16"/>
            <x v="17"/>
            <x v="18"/>
            <x v="19"/>
          </reference>
          <reference field="3" count="1" selected="0">
            <x v="3"/>
          </reference>
        </references>
      </pivotArea>
    </format>
    <format dxfId="425">
      <pivotArea collapsedLevelsAreSubtotals="1" fieldPosition="0">
        <references count="2">
          <reference field="0" count="5">
            <x v="20"/>
            <x v="21"/>
            <x v="22"/>
            <x v="23"/>
            <x v="24"/>
          </reference>
          <reference field="3" count="1" selected="0">
            <x v="4"/>
          </reference>
        </references>
      </pivotArea>
    </format>
    <format dxfId="424">
      <pivotArea dataOnly="0" labelOnly="1" fieldPosition="0">
        <references count="2">
          <reference field="0" count="5">
            <x v="20"/>
            <x v="21"/>
            <x v="22"/>
            <x v="23"/>
            <x v="24"/>
          </reference>
          <reference field="3" count="1" selected="0">
            <x v="4"/>
          </reference>
        </references>
      </pivotArea>
    </format>
    <format dxfId="423">
      <pivotArea collapsedLevelsAreSubtotals="1" fieldPosition="0">
        <references count="2">
          <reference field="0" count="5">
            <x v="25"/>
            <x v="26"/>
            <x v="27"/>
            <x v="28"/>
            <x v="29"/>
          </reference>
          <reference field="3" count="1" selected="0">
            <x v="5"/>
          </reference>
        </references>
      </pivotArea>
    </format>
    <format dxfId="422">
      <pivotArea dataOnly="0" labelOnly="1" fieldPosition="0">
        <references count="2">
          <reference field="0" count="5">
            <x v="25"/>
            <x v="26"/>
            <x v="27"/>
            <x v="28"/>
            <x v="29"/>
          </reference>
          <reference field="3" count="1" selected="0">
            <x v="5"/>
          </reference>
        </references>
      </pivotArea>
    </format>
    <format dxfId="421">
      <pivotArea collapsedLevelsAreSubtotals="1" fieldPosition="0">
        <references count="3">
          <reference field="4294967294" count="1" selected="0">
            <x v="1"/>
          </reference>
          <reference field="0" count="5">
            <x v="0"/>
            <x v="1"/>
            <x v="2"/>
            <x v="3"/>
            <x v="4"/>
          </reference>
          <reference field="3" count="1" selected="0">
            <x v="0"/>
          </reference>
        </references>
      </pivotArea>
    </format>
    <format dxfId="420">
      <pivotArea collapsedLevelsAreSubtotals="1" fieldPosition="0">
        <references count="2">
          <reference field="4294967294" count="1" selected="0">
            <x v="1"/>
          </reference>
          <reference field="3" count="1">
            <x v="1"/>
          </reference>
        </references>
      </pivotArea>
    </format>
    <format dxfId="419">
      <pivotArea collapsedLevelsAreSubtotals="1" fieldPosition="0">
        <references count="3">
          <reference field="4294967294" count="1" selected="0">
            <x v="1"/>
          </reference>
          <reference field="0" count="5">
            <x v="5"/>
            <x v="6"/>
            <x v="7"/>
            <x v="8"/>
            <x v="9"/>
          </reference>
          <reference field="3" count="1" selected="0">
            <x v="1"/>
          </reference>
        </references>
      </pivotArea>
    </format>
    <format dxfId="418">
      <pivotArea collapsedLevelsAreSubtotals="1" fieldPosition="0">
        <references count="2">
          <reference field="4294967294" count="1" selected="0">
            <x v="1"/>
          </reference>
          <reference field="3" count="1">
            <x v="2"/>
          </reference>
        </references>
      </pivotArea>
    </format>
    <format dxfId="417">
      <pivotArea collapsedLevelsAreSubtotals="1" fieldPosition="0">
        <references count="3">
          <reference field="4294967294" count="1" selected="0">
            <x v="1"/>
          </reference>
          <reference field="0" count="5">
            <x v="10"/>
            <x v="11"/>
            <x v="12"/>
            <x v="13"/>
            <x v="14"/>
          </reference>
          <reference field="3" count="1" selected="0">
            <x v="2"/>
          </reference>
        </references>
      </pivotArea>
    </format>
    <format dxfId="416">
      <pivotArea collapsedLevelsAreSubtotals="1" fieldPosition="0">
        <references count="2">
          <reference field="4294967294" count="1" selected="0">
            <x v="1"/>
          </reference>
          <reference field="3" count="1">
            <x v="3"/>
          </reference>
        </references>
      </pivotArea>
    </format>
    <format dxfId="415">
      <pivotArea collapsedLevelsAreSubtotals="1" fieldPosition="0">
        <references count="3">
          <reference field="4294967294" count="1" selected="0">
            <x v="1"/>
          </reference>
          <reference field="0" count="5">
            <x v="15"/>
            <x v="16"/>
            <x v="17"/>
            <x v="18"/>
            <x v="19"/>
          </reference>
          <reference field="3" count="1" selected="0">
            <x v="3"/>
          </reference>
        </references>
      </pivotArea>
    </format>
    <format dxfId="414">
      <pivotArea collapsedLevelsAreSubtotals="1" fieldPosition="0">
        <references count="2">
          <reference field="4294967294" count="1" selected="0">
            <x v="1"/>
          </reference>
          <reference field="3" count="1">
            <x v="4"/>
          </reference>
        </references>
      </pivotArea>
    </format>
    <format dxfId="413">
      <pivotArea collapsedLevelsAreSubtotals="1" fieldPosition="0">
        <references count="3">
          <reference field="4294967294" count="1" selected="0">
            <x v="1"/>
          </reference>
          <reference field="0" count="5">
            <x v="20"/>
            <x v="21"/>
            <x v="22"/>
            <x v="23"/>
            <x v="24"/>
          </reference>
          <reference field="3" count="1" selected="0">
            <x v="4"/>
          </reference>
        </references>
      </pivotArea>
    </format>
    <format dxfId="412">
      <pivotArea collapsedLevelsAreSubtotals="1" fieldPosition="0">
        <references count="2">
          <reference field="4294967294" count="1" selected="0">
            <x v="1"/>
          </reference>
          <reference field="3" count="1">
            <x v="5"/>
          </reference>
        </references>
      </pivotArea>
    </format>
    <format dxfId="411">
      <pivotArea collapsedLevelsAreSubtotals="1" fieldPosition="0">
        <references count="3">
          <reference field="4294967294" count="1" selected="0">
            <x v="1"/>
          </reference>
          <reference field="0" count="5">
            <x v="25"/>
            <x v="26"/>
            <x v="27"/>
            <x v="28"/>
            <x v="29"/>
          </reference>
          <reference field="3" count="1" selected="0">
            <x v="5"/>
          </reference>
        </references>
      </pivotArea>
    </format>
    <format dxfId="410">
      <pivotArea collapsedLevelsAreSubtotals="1" fieldPosition="0">
        <references count="3">
          <reference field="4294967294" count="1" selected="0">
            <x v="0"/>
          </reference>
          <reference field="0" count="5">
            <x v="0"/>
            <x v="1"/>
            <x v="2"/>
            <x v="3"/>
            <x v="4"/>
          </reference>
          <reference field="3" count="1" selected="0">
            <x v="0"/>
          </reference>
        </references>
      </pivotArea>
    </format>
    <format dxfId="409">
      <pivotArea collapsedLevelsAreSubtotals="1" fieldPosition="0">
        <references count="2">
          <reference field="4294967294" count="1" selected="0">
            <x v="0"/>
          </reference>
          <reference field="3" count="1">
            <x v="1"/>
          </reference>
        </references>
      </pivotArea>
    </format>
    <format dxfId="408">
      <pivotArea collapsedLevelsAreSubtotals="1" fieldPosition="0">
        <references count="3">
          <reference field="4294967294" count="1" selected="0">
            <x v="0"/>
          </reference>
          <reference field="0" count="5">
            <x v="5"/>
            <x v="6"/>
            <x v="7"/>
            <x v="8"/>
            <x v="9"/>
          </reference>
          <reference field="3" count="1" selected="0">
            <x v="1"/>
          </reference>
        </references>
      </pivotArea>
    </format>
    <format dxfId="407">
      <pivotArea collapsedLevelsAreSubtotals="1" fieldPosition="0">
        <references count="2">
          <reference field="4294967294" count="1" selected="0">
            <x v="0"/>
          </reference>
          <reference field="3" count="1">
            <x v="2"/>
          </reference>
        </references>
      </pivotArea>
    </format>
    <format dxfId="406">
      <pivotArea collapsedLevelsAreSubtotals="1" fieldPosition="0">
        <references count="3">
          <reference field="4294967294" count="1" selected="0">
            <x v="0"/>
          </reference>
          <reference field="0" count="5">
            <x v="10"/>
            <x v="11"/>
            <x v="12"/>
            <x v="13"/>
            <x v="14"/>
          </reference>
          <reference field="3" count="1" selected="0">
            <x v="2"/>
          </reference>
        </references>
      </pivotArea>
    </format>
    <format dxfId="405">
      <pivotArea collapsedLevelsAreSubtotals="1" fieldPosition="0">
        <references count="2">
          <reference field="4294967294" count="1" selected="0">
            <x v="0"/>
          </reference>
          <reference field="3" count="1">
            <x v="3"/>
          </reference>
        </references>
      </pivotArea>
    </format>
    <format dxfId="404">
      <pivotArea collapsedLevelsAreSubtotals="1" fieldPosition="0">
        <references count="3">
          <reference field="4294967294" count="1" selected="0">
            <x v="0"/>
          </reference>
          <reference field="0" count="5">
            <x v="15"/>
            <x v="16"/>
            <x v="17"/>
            <x v="18"/>
            <x v="19"/>
          </reference>
          <reference field="3" count="1" selected="0">
            <x v="3"/>
          </reference>
        </references>
      </pivotArea>
    </format>
    <format dxfId="403">
      <pivotArea collapsedLevelsAreSubtotals="1" fieldPosition="0">
        <references count="2">
          <reference field="4294967294" count="1" selected="0">
            <x v="0"/>
          </reference>
          <reference field="3" count="1">
            <x v="4"/>
          </reference>
        </references>
      </pivotArea>
    </format>
    <format dxfId="402">
      <pivotArea collapsedLevelsAreSubtotals="1" fieldPosition="0">
        <references count="3">
          <reference field="4294967294" count="1" selected="0">
            <x v="0"/>
          </reference>
          <reference field="0" count="5">
            <x v="20"/>
            <x v="21"/>
            <x v="22"/>
            <x v="23"/>
            <x v="24"/>
          </reference>
          <reference field="3" count="1" selected="0">
            <x v="4"/>
          </reference>
        </references>
      </pivotArea>
    </format>
    <format dxfId="401">
      <pivotArea collapsedLevelsAreSubtotals="1" fieldPosition="0">
        <references count="2">
          <reference field="4294967294" count="1" selected="0">
            <x v="0"/>
          </reference>
          <reference field="3" count="1">
            <x v="5"/>
          </reference>
        </references>
      </pivotArea>
    </format>
    <format dxfId="400">
      <pivotArea collapsedLevelsAreSubtotals="1" fieldPosition="0">
        <references count="3">
          <reference field="4294967294" count="1" selected="0">
            <x v="0"/>
          </reference>
          <reference field="0" count="5">
            <x v="25"/>
            <x v="26"/>
            <x v="27"/>
            <x v="28"/>
            <x v="29"/>
          </reference>
          <reference field="3" count="1" selected="0">
            <x v="5"/>
          </reference>
        </references>
      </pivotArea>
    </format>
    <format dxfId="399">
      <pivotArea dataOnly="0" labelOnly="1" fieldPosition="0">
        <references count="1">
          <reference field="3" count="0"/>
        </references>
      </pivotArea>
    </format>
    <format dxfId="398">
      <pivotArea dataOnly="0" labelOnly="1" fieldPosition="0">
        <references count="2">
          <reference field="0" count="5">
            <x v="0"/>
            <x v="1"/>
            <x v="2"/>
            <x v="3"/>
            <x v="4"/>
          </reference>
          <reference field="3" count="1" selected="0">
            <x v="0"/>
          </reference>
        </references>
      </pivotArea>
    </format>
    <format dxfId="397">
      <pivotArea dataOnly="0" labelOnly="1" fieldPosition="0">
        <references count="2">
          <reference field="0" count="5">
            <x v="5"/>
            <x v="6"/>
            <x v="7"/>
            <x v="8"/>
            <x v="9"/>
          </reference>
          <reference field="3" count="1" selected="0">
            <x v="1"/>
          </reference>
        </references>
      </pivotArea>
    </format>
    <format dxfId="396">
      <pivotArea dataOnly="0" labelOnly="1" fieldPosition="0">
        <references count="2">
          <reference field="0" count="5">
            <x v="10"/>
            <x v="11"/>
            <x v="12"/>
            <x v="13"/>
            <x v="14"/>
          </reference>
          <reference field="3" count="1" selected="0">
            <x v="2"/>
          </reference>
        </references>
      </pivotArea>
    </format>
    <format dxfId="395">
      <pivotArea dataOnly="0" labelOnly="1" fieldPosition="0">
        <references count="2">
          <reference field="0" count="5">
            <x v="15"/>
            <x v="16"/>
            <x v="17"/>
            <x v="18"/>
            <x v="19"/>
          </reference>
          <reference field="3" count="1" selected="0">
            <x v="3"/>
          </reference>
        </references>
      </pivotArea>
    </format>
    <format dxfId="394">
      <pivotArea dataOnly="0" labelOnly="1" fieldPosition="0">
        <references count="2">
          <reference field="0" count="5">
            <x v="20"/>
            <x v="21"/>
            <x v="22"/>
            <x v="23"/>
            <x v="24"/>
          </reference>
          <reference field="3" count="1" selected="0">
            <x v="4"/>
          </reference>
        </references>
      </pivotArea>
    </format>
    <format dxfId="393">
      <pivotArea dataOnly="0" labelOnly="1" fieldPosition="0">
        <references count="2">
          <reference field="0" count="5">
            <x v="25"/>
            <x v="26"/>
            <x v="27"/>
            <x v="28"/>
            <x v="29"/>
          </reference>
          <reference field="3" count="1" selected="0">
            <x v="5"/>
          </reference>
        </references>
      </pivotArea>
    </format>
    <format dxfId="392">
      <pivotArea collapsedLevelsAreSubtotals="1" fieldPosition="0">
        <references count="1">
          <reference field="3" count="1">
            <x v="0"/>
          </reference>
        </references>
      </pivotArea>
    </format>
    <format dxfId="391">
      <pivotArea dataOnly="0" labelOnly="1" fieldPosition="0">
        <references count="1">
          <reference field="3" count="1">
            <x v="0"/>
          </reference>
        </references>
      </pivotArea>
    </format>
    <format dxfId="390">
      <pivotArea dataOnly="0" fieldPosition="0">
        <references count="1">
          <reference field="3" count="4">
            <x v="2"/>
            <x v="3"/>
            <x v="4"/>
            <x v="5"/>
          </reference>
        </references>
      </pivotArea>
    </format>
    <format dxfId="389">
      <pivotArea dataOnly="0" fieldPosition="0">
        <references count="1">
          <reference field="3" count="1">
            <x v="1"/>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Mai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intenance Frequency"/>
  </pivotHierarchies>
  <pivotTableStyleInfo name="PivotStyleMedium2" showRowHeaders="1" showColHeaders="1" showRowStripes="0" showColStripes="0" showLastColumn="1"/>
  <filters count="1">
    <filter fld="0" type="count" id="2" iMeasureHier="60">
      <autoFilter ref="A1">
        <filterColumn colId="0">
          <top10 val="5" filterVal="5"/>
        </filterColumn>
      </autoFilter>
    </filter>
  </filters>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device">
        <x15:activeTabTopLevelEntity name="[tbl_de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A9064-A917-46C3-8F39-87DE7F903813}" name="PivotTbl_ReplacementReviewSummary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Flag">
  <location ref="A17:E19" firstHeaderRow="0" firstDataRow="1" firstDataCol="1"/>
  <pivotFields count="5">
    <pivotField axis="axisRow" showAll="0">
      <items count="3">
        <item x="0"/>
        <item x="1"/>
        <item t="default"/>
      </items>
    </pivotField>
    <pivotField dataField="1" numFmtId="1" showAll="0"/>
    <pivotField dataField="1" numFmtId="164" showAll="0"/>
    <pivotField dataField="1" numFmtId="2" showAll="0"/>
    <pivotField dataField="1" numFmtId="1" showAll="0"/>
  </pivotFields>
  <rowFields count="1">
    <field x="0"/>
  </rowFields>
  <rowItems count="2">
    <i>
      <x/>
    </i>
    <i>
      <x v="1"/>
    </i>
  </rowItems>
  <colFields count="1">
    <field x="-2"/>
  </colFields>
  <colItems count="4">
    <i>
      <x/>
    </i>
    <i i="1">
      <x v="1"/>
    </i>
    <i i="2">
      <x v="2"/>
    </i>
    <i i="3">
      <x v="3"/>
    </i>
  </colItems>
  <dataFields count="4">
    <dataField name=" Devices" fld="1" baseField="0" baseItem="0" numFmtId="1"/>
    <dataField name="Main. Cost" fld="2" baseField="0" baseItem="0" numFmtId="164"/>
    <dataField name="Avg. Downtime (Hrs.)" fld="3" subtotal="average" baseField="0" baseItem="1" numFmtId="2"/>
    <dataField name=" Failure" fld="4" baseField="0" baseItem="0" numFmtId="1"/>
  </dataFields>
  <formats count="32">
    <format dxfId="376">
      <pivotArea dataOnly="0" labelOnly="1" fieldPosition="0">
        <references count="1">
          <reference field="0" count="0"/>
        </references>
      </pivotArea>
    </format>
    <format dxfId="375">
      <pivotArea outline="0" collapsedLevelsAreSubtotals="1" fieldPosition="0">
        <references count="1">
          <reference field="4294967294" count="1" selected="0">
            <x v="0"/>
          </reference>
        </references>
      </pivotArea>
    </format>
    <format dxfId="374">
      <pivotArea outline="0" collapsedLevelsAreSubtotals="1" fieldPosition="0"/>
    </format>
    <format dxfId="373">
      <pivotArea dataOnly="0" labelOnly="1" fieldPosition="0">
        <references count="1">
          <reference field="0" count="0"/>
        </references>
      </pivotArea>
    </format>
    <format dxfId="372">
      <pivotArea type="all" dataOnly="0" outline="0" fieldPosition="0"/>
    </format>
    <format dxfId="371">
      <pivotArea outline="0" collapsedLevelsAreSubtotals="1" fieldPosition="0"/>
    </format>
    <format dxfId="370">
      <pivotArea field="0" type="button" dataOnly="0" labelOnly="1" outline="0" axis="axisRow" fieldPosition="0"/>
    </format>
    <format dxfId="369">
      <pivotArea dataOnly="0" labelOnly="1" fieldPosition="0">
        <references count="1">
          <reference field="0" count="0"/>
        </references>
      </pivotArea>
    </format>
    <format dxfId="368">
      <pivotArea dataOnly="0" labelOnly="1" outline="0" fieldPosition="0">
        <references count="1">
          <reference field="4294967294" count="4">
            <x v="0"/>
            <x v="1"/>
            <x v="2"/>
            <x v="3"/>
          </reference>
        </references>
      </pivotArea>
    </format>
    <format dxfId="367">
      <pivotArea type="all" dataOnly="0" outline="0" fieldPosition="0"/>
    </format>
    <format dxfId="366">
      <pivotArea outline="0" collapsedLevelsAreSubtotals="1" fieldPosition="0"/>
    </format>
    <format dxfId="365">
      <pivotArea field="0" type="button" dataOnly="0" labelOnly="1" outline="0" axis="axisRow" fieldPosition="0"/>
    </format>
    <format dxfId="364">
      <pivotArea dataOnly="0" labelOnly="1" fieldPosition="0">
        <references count="1">
          <reference field="0" count="0"/>
        </references>
      </pivotArea>
    </format>
    <format dxfId="363">
      <pivotArea dataOnly="0" labelOnly="1" outline="0" fieldPosition="0">
        <references count="1">
          <reference field="4294967294" count="4">
            <x v="0"/>
            <x v="1"/>
            <x v="2"/>
            <x v="3"/>
          </reference>
        </references>
      </pivotArea>
    </format>
    <format dxfId="362">
      <pivotArea type="all" dataOnly="0" outline="0" fieldPosition="0"/>
    </format>
    <format dxfId="361">
      <pivotArea outline="0" collapsedLevelsAreSubtotals="1" fieldPosition="0"/>
    </format>
    <format dxfId="360">
      <pivotArea field="0" type="button" dataOnly="0" labelOnly="1" outline="0" axis="axisRow" fieldPosition="0"/>
    </format>
    <format dxfId="359">
      <pivotArea dataOnly="0" labelOnly="1" fieldPosition="0">
        <references count="1">
          <reference field="0" count="0"/>
        </references>
      </pivotArea>
    </format>
    <format dxfId="358">
      <pivotArea dataOnly="0" labelOnly="1" outline="0" fieldPosition="0">
        <references count="1">
          <reference field="4294967294" count="4">
            <x v="0"/>
            <x v="1"/>
            <x v="2"/>
            <x v="3"/>
          </reference>
        </references>
      </pivotArea>
    </format>
    <format dxfId="357">
      <pivotArea field="0" type="button" dataOnly="0" labelOnly="1" outline="0" axis="axisRow" fieldPosition="0"/>
    </format>
    <format dxfId="356">
      <pivotArea dataOnly="0" labelOnly="1" outline="0" fieldPosition="0">
        <references count="1">
          <reference field="4294967294" count="4">
            <x v="0"/>
            <x v="1"/>
            <x v="2"/>
            <x v="3"/>
          </reference>
        </references>
      </pivotArea>
    </format>
    <format dxfId="355">
      <pivotArea field="0" type="button" dataOnly="0" labelOnly="1" outline="0" axis="axisRow" fieldPosition="0"/>
    </format>
    <format dxfId="354">
      <pivotArea dataOnly="0" labelOnly="1" outline="0" fieldPosition="0">
        <references count="1">
          <reference field="4294967294" count="4">
            <x v="0"/>
            <x v="1"/>
            <x v="2"/>
            <x v="3"/>
          </reference>
        </references>
      </pivotArea>
    </format>
    <format dxfId="353">
      <pivotArea field="0" type="button" dataOnly="0" labelOnly="1" outline="0" axis="axisRow" fieldPosition="0"/>
    </format>
    <format dxfId="352">
      <pivotArea dataOnly="0" labelOnly="1" outline="0" fieldPosition="0">
        <references count="1">
          <reference field="4294967294" count="4">
            <x v="0"/>
            <x v="1"/>
            <x v="2"/>
            <x v="3"/>
          </reference>
        </references>
      </pivotArea>
    </format>
    <format dxfId="351">
      <pivotArea field="0" type="button" dataOnly="0" labelOnly="1" outline="0" axis="axisRow" fieldPosition="0"/>
    </format>
    <format dxfId="350">
      <pivotArea dataOnly="0" labelOnly="1" outline="0" fieldPosition="0">
        <references count="1">
          <reference field="4294967294" count="4">
            <x v="0"/>
            <x v="1"/>
            <x v="2"/>
            <x v="3"/>
          </reference>
        </references>
      </pivotArea>
    </format>
    <format dxfId="349">
      <pivotArea outline="0" collapsedLevelsAreSubtotals="1" fieldPosition="0"/>
    </format>
    <format dxfId="348">
      <pivotArea dataOnly="0" labelOnly="1" fieldPosition="0">
        <references count="1">
          <reference field="0" count="0"/>
        </references>
      </pivotArea>
    </format>
    <format dxfId="347">
      <pivotArea outline="0" collapsedLevelsAreSubtotals="1" fieldPosition="0"/>
    </format>
    <format dxfId="346">
      <pivotArea dataOnly="0" labelOnly="1" fieldPosition="0">
        <references count="1">
          <reference field="0" count="0"/>
        </references>
      </pivotArea>
    </format>
    <format dxfId="345">
      <pivotArea dataOnly="0" labelOnly="1" fieldPosition="0">
        <references count="1">
          <reference field="0" count="0"/>
        </references>
      </pivotArea>
    </format>
  </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796538-8474-464E-853D-4A3C02EDC91F}" name="PivotTbl_CorrectedCategorie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5:F8"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2"/>
    </i>
    <i>
      <x v="1"/>
    </i>
    <i>
      <x/>
    </i>
  </rowItems>
  <colItems count="1">
    <i/>
  </colItems>
  <dataFields count="1">
    <dataField name="Count Corrected Categories" fld="1" subtotal="count" baseField="0" baseItem="0" numFmtId="1"/>
  </dataFields>
  <formats count="17">
    <format dxfId="344">
      <pivotArea outline="0" collapsedLevelsAreSubtotals="1" fieldPosition="0"/>
    </format>
    <format dxfId="343">
      <pivotArea dataOnly="0" labelOnly="1" fieldPosition="0">
        <references count="1">
          <reference field="0" count="0"/>
        </references>
      </pivotArea>
    </format>
    <format dxfId="342">
      <pivotArea type="all" dataOnly="0" outline="0" fieldPosition="0"/>
    </format>
    <format dxfId="341">
      <pivotArea outline="0" collapsedLevelsAreSubtotals="1" fieldPosition="0"/>
    </format>
    <format dxfId="340">
      <pivotArea field="0" type="button" dataOnly="0" labelOnly="1" outline="0" axis="axisRow" fieldPosition="0"/>
    </format>
    <format dxfId="339">
      <pivotArea dataOnly="0" labelOnly="1" fieldPosition="0">
        <references count="1">
          <reference field="0" count="0"/>
        </references>
      </pivotArea>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field="0" type="button" dataOnly="0" labelOnly="1" outline="0" axis="axisRow" fieldPosition="0"/>
    </format>
    <format dxfId="334">
      <pivotArea dataOnly="0" labelOnly="1" fieldPosition="0">
        <references count="1">
          <reference field="0" count="0"/>
        </references>
      </pivotArea>
    </format>
    <format dxfId="333">
      <pivotArea dataOnly="0" labelOnly="1" outline="0" axis="axisValues" fieldPosition="0"/>
    </format>
    <format dxfId="332">
      <pivotArea type="all" dataOnly="0" outline="0" fieldPosition="0"/>
    </format>
    <format dxfId="331">
      <pivotArea outline="0" collapsedLevelsAreSubtotals="1" fieldPosition="0"/>
    </format>
    <format dxfId="330">
      <pivotArea field="0" type="button" dataOnly="0" labelOnly="1" outline="0" axis="axisRow" fieldPosition="0"/>
    </format>
    <format dxfId="329">
      <pivotArea dataOnly="0" labelOnly="1" fieldPosition="0">
        <references count="1">
          <reference field="0" count="0"/>
        </references>
      </pivotArea>
    </format>
    <format dxfId="328">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Corrected Categories"/>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financial">
        <x15:activeTabTopLevelEntity name="[tbl_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49A85F-DC64-4E1B-A09B-3C72DC42BD18}" name="PivotTbl_MonthlyExpenseTrend"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 Month">
  <location ref="K22:M39" firstHeaderRow="0" firstDataRow="1" firstDataCol="1"/>
  <pivotFields count="4">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 Amount" fld="1" baseField="0" baseItem="0" numFmtId="164"/>
    <dataField name="Transactions" fld="2" subtotal="count" baseField="0" baseItem="0" numFmtId="1"/>
  </dataFields>
  <formats count="14">
    <format dxfId="92">
      <pivotArea outline="0" collapsedLevelsAreSubtotals="1" fieldPosition="0">
        <references count="1">
          <reference field="4294967294" count="1" selected="0">
            <x v="0"/>
          </reference>
        </references>
      </pivotArea>
    </format>
    <format dxfId="91">
      <pivotArea outline="0" collapsedLevelsAreSubtotals="1" fieldPosition="0">
        <references count="1">
          <reference field="4294967294" count="1" selected="0">
            <x v="1"/>
          </reference>
        </references>
      </pivotArea>
    </format>
    <format dxfId="90">
      <pivotArea field="0" type="button" dataOnly="0" labelOnly="1" outline="0" axis="axisRow" fieldPosition="0"/>
    </format>
    <format dxfId="89">
      <pivotArea dataOnly="0" labelOnly="1" outline="0" fieldPosition="0">
        <references count="1">
          <reference field="4294967294" count="2">
            <x v="0"/>
            <x v="1"/>
          </reference>
        </references>
      </pivotArea>
    </format>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outline="0" fieldPosition="0">
        <references count="1">
          <reference field="4294967294" count="2">
            <x v="0"/>
            <x v="1"/>
          </reference>
        </references>
      </pivotArea>
    </format>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outline="0" fieldPosition="0">
        <references count="1">
          <reference field="4294967294" count="2">
            <x v="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ansact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financial">
        <x15:activeTabTopLevelEntity name="[tbl_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8ED76B-39D0-4004-9AFE-EBF27EC3F001}" name="PivotTbl_ReplacementReview_Summary" cacheId="1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Flag">
  <location ref="K15:O17" firstHeaderRow="0" firstDataRow="1" firstDataCol="1"/>
  <pivotFields count="10">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x v="1"/>
    </i>
  </rowItems>
  <colFields count="1">
    <field x="-2"/>
  </colFields>
  <colItems count="4">
    <i>
      <x/>
    </i>
    <i i="1">
      <x v="1"/>
    </i>
    <i i="2">
      <x v="2"/>
    </i>
    <i i="3">
      <x v="3"/>
    </i>
  </colItems>
  <dataFields count="4">
    <dataField name=" Devices" fld="1" subtotal="count" baseField="0" baseItem="0" numFmtId="1"/>
    <dataField name="Total Maint. Costs" fld="3" baseField="0" baseItem="0" numFmtId="164"/>
    <dataField name="Avg Downtime (Hrs.)" fld="5" subtotal="average" baseField="2" baseItem="0" numFmtId="2"/>
    <dataField name=" Failures" fld="4" baseField="0" baseItem="0" numFmtId="1"/>
  </dataFields>
  <formats count="17">
    <format dxfId="109">
      <pivotArea outline="0" collapsedLevelsAreSubtotals="1" fieldPosition="0">
        <references count="1">
          <reference field="4294967294" count="1" selected="0">
            <x v="3"/>
          </reference>
        </references>
      </pivotArea>
    </format>
    <format dxfId="108">
      <pivotArea outline="0" collapsedLevelsAreSubtotals="1" fieldPosition="0">
        <references count="1">
          <reference field="4294967294" count="1" selected="0">
            <x v="1"/>
          </reference>
        </references>
      </pivotArea>
    </format>
    <format dxfId="107">
      <pivotArea outline="0" collapsedLevelsAreSubtotals="1" fieldPosition="0">
        <references count="1">
          <reference field="4294967294" count="1" selected="0">
            <x v="0"/>
          </reference>
        </references>
      </pivotArea>
    </format>
    <format dxfId="106">
      <pivotArea dataOnly="0" labelOnly="1" fieldPosition="0">
        <references count="1">
          <reference field="2" count="0"/>
        </references>
      </pivotArea>
    </format>
    <format dxfId="105">
      <pivotArea outline="0" fieldPosition="0">
        <references count="1">
          <reference field="4294967294" count="1">
            <x v="2"/>
          </reference>
        </references>
      </pivotArea>
    </format>
    <format dxfId="104">
      <pivotArea field="2" type="button" dataOnly="0" labelOnly="1" outline="0" axis="axisRow" fieldPosition="0"/>
    </format>
    <format dxfId="103">
      <pivotArea dataOnly="0" labelOnly="1" outline="0" fieldPosition="0">
        <references count="1">
          <reference field="4294967294" count="4">
            <x v="0"/>
            <x v="1"/>
            <x v="2"/>
            <x v="3"/>
          </reference>
        </references>
      </pivotArea>
    </format>
    <format dxfId="102">
      <pivotArea type="all" dataOnly="0" outline="0" fieldPosition="0"/>
    </format>
    <format dxfId="101">
      <pivotArea outline="0" collapsedLevelsAreSubtotals="1" fieldPosition="0"/>
    </format>
    <format dxfId="100">
      <pivotArea field="2" type="button" dataOnly="0" labelOnly="1" outline="0" axis="axisRow" fieldPosition="0"/>
    </format>
    <format dxfId="99">
      <pivotArea dataOnly="0" labelOnly="1" fieldPosition="0">
        <references count="1">
          <reference field="2" count="0"/>
        </references>
      </pivotArea>
    </format>
    <format dxfId="98">
      <pivotArea dataOnly="0" labelOnly="1" outline="0" fieldPosition="0">
        <references count="1">
          <reference field="4294967294" count="4">
            <x v="0"/>
            <x v="1"/>
            <x v="2"/>
            <x v="3"/>
          </reference>
        </references>
      </pivotArea>
    </format>
    <format dxfId="97">
      <pivotArea type="all" dataOnly="0" outline="0" fieldPosition="0"/>
    </format>
    <format dxfId="96">
      <pivotArea outline="0" collapsedLevelsAreSubtotals="1"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outline="0" fieldPosition="0">
        <references count="1">
          <reference field="4294967294" count="4">
            <x v="0"/>
            <x v="1"/>
            <x v="2"/>
            <x v="3"/>
          </reference>
        </references>
      </pivotArea>
    </format>
  </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Devices"/>
    <pivotHierarchy dragToData="1"/>
    <pivotHierarchy dragToData="1"/>
    <pivotHierarchy dragToData="1"/>
    <pivotHierarchy dragToData="1" caption="Avg Down Time"/>
    <pivotHierarchy dragToData="1"/>
    <pivotHierarchy dragToData="1"/>
    <pivotHierarchy dragToData="1" caption="Total Maint. Costs"/>
    <pivotHierarchy dragToData="1"/>
    <pivotHierarchy dragToData="1"/>
    <pivotHierarchy dragToData="1"/>
    <pivotHierarchy dragToData="1"/>
    <pivotHierarchy dragToData="1"/>
    <pivotHierarchy dragToData="1"/>
    <pivotHierarchy dragToData="1"/>
    <pivotHierarchy dragToData="1" caption="Average of failure_flag"/>
    <pivotHierarchy dragToData="1"/>
    <pivotHierarchy dragToData="1"/>
    <pivotHierarchy dragToData="1"/>
    <pivotHierarchy dragToData="1"/>
    <pivotHierarchy dragToData="1"/>
    <pivotHierarchy dragToData="1" caption=" Failures"/>
    <pivotHierarchy dragToData="1"/>
    <pivotHierarchy dragToData="1"/>
    <pivotHierarchy dragToData="1" caption="Avg Downtime (Hrs.)"/>
    <pivotHierarchy dragToData="1"/>
    <pivotHierarchy dragToData="1"/>
    <pivotHierarchy dragToData="1"/>
    <pivotHierarchy dragToData="1"/>
    <pivotHierarchy dragToData="1"/>
    <pivotHierarchy dragToData="1"/>
    <pivotHierarchy dragToData="1"/>
  </pivotHierarchies>
  <pivotTableStyleInfo name="PivotStyleMedium9" showRowHeaders="0"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device]"/>
        <x15:activeTabTopLevelEntity name="[tbl_kpi_measure_powerbi__valid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72E7DC-381D-4CF1-84A9-A43CD49632AC}" name="PivotTbl_Cost_Manufacturer" cacheId="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6" rowHeaderCaption="Manufacturer">
  <location ref="D29:E35" firstHeaderRow="1" firstDataRow="1" firstDataCol="1"/>
  <pivotFields count="6">
    <pivotField axis="axisRow" allDrilled="1" subtotalTop="0" showAll="0" sortType="ascending" defaultSubtotal="0" defaultAttributeDrillState="1">
      <items count="6">
        <item x="0"/>
        <item n="bl_"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i>
    <i>
      <x v="5"/>
    </i>
    <i>
      <x v="3"/>
    </i>
    <i>
      <x v="1"/>
    </i>
    <i>
      <x v="4"/>
    </i>
  </rowItems>
  <colItems count="1">
    <i/>
  </colItems>
  <dataFields count="1">
    <dataField name="Total Maint. Cost" fld="1" baseField="0" baseItem="0" numFmtId="164"/>
  </dataFields>
  <formats count="14">
    <format dxfId="123">
      <pivotArea outline="0" collapsedLevelsAreSubtotals="1" fieldPosition="0"/>
    </format>
    <format dxfId="122">
      <pivotArea dataOnly="0" labelOnly="1" fieldPosition="0">
        <references count="1">
          <reference field="0" count="0"/>
        </references>
      </pivotArea>
    </format>
    <format dxfId="121">
      <pivotArea field="0" type="button" dataOnly="0" labelOnly="1" outline="0" axis="axisRow"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0" type="button" dataOnly="0" labelOnly="1" outline="0" axis="axisRow" fieldPosition="0"/>
    </format>
    <format dxfId="116">
      <pivotArea dataOnly="0" labelOnly="1" fieldPosition="0">
        <references count="1">
          <reference field="0" count="0"/>
        </references>
      </pivotArea>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dataOnly="0" labelOnly="1" fieldPosition="0">
        <references count="1">
          <reference field="0" count="0"/>
        </references>
      </pivotArea>
    </format>
    <format dxfId="110">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Mai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device">
        <x15:activeTabTopLevelEntity name="[tbl_de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053268-9FA3-48D9-A5D5-85FC528CC667}" name="PivotTbl_AvgDowntime_RiskLevel"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rowHeaderCaption="Risk Level">
  <location ref="A37:B40" firstHeaderRow="1" firstDataRow="1" firstDataCol="1"/>
  <pivotFields count="6">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Avg Downtime (Hrs.)" fld="1" subtotal="average" baseField="0" baseItem="0" numFmtId="2"/>
  </dataFields>
  <formats count="18">
    <format dxfId="141">
      <pivotArea dataOnly="0" labelOnly="1" fieldPosition="0">
        <references count="1">
          <reference field="0" count="0"/>
        </references>
      </pivotArea>
    </format>
    <format dxfId="140">
      <pivotArea field="0" type="button" dataOnly="0" labelOnly="1" outline="0" axis="axisRow"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dataOnly="0" labelOnly="1" fieldPosition="0">
        <references count="1">
          <reference field="0" count="0"/>
        </references>
      </pivotArea>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0" type="button" dataOnly="0" labelOnly="1" outline="0" axis="axisRow" fieldPosition="0"/>
    </format>
    <format dxfId="130">
      <pivotArea dataOnly="0" labelOnly="1" fieldPosition="0">
        <references count="1">
          <reference field="0" count="0"/>
        </references>
      </pivotArea>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0" type="button" dataOnly="0" labelOnly="1" outline="0" axis="axisRow" fieldPosition="0"/>
    </format>
    <format dxfId="125">
      <pivotArea dataOnly="0" labelOnly="1" fieldPosition="0">
        <references count="1">
          <reference field="0" count="0"/>
        </references>
      </pivotArea>
    </format>
    <format dxfId="124">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Downtime (Hrs.)"/>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device">
        <x15:activeTabTopLevelEntity name="[tbl_de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C3CCEE-0903-4234-B0D2-6E5193B64927}" name="PivotTbl_MaunfacturerCost_Summary" cacheId="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Manufacturer  ">
  <location ref="K5:P11" firstHeaderRow="0" firstDataRow="1" firstDataCol="1"/>
  <pivotFields count="10">
    <pivotField dataField="1" subtotalTop="0" showAll="0" defaultSubtotal="0"/>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4"/>
    </i>
    <i>
      <x v="1"/>
    </i>
    <i>
      <x v="3"/>
    </i>
    <i>
      <x v="5"/>
    </i>
    <i>
      <x/>
    </i>
    <i>
      <x v="2"/>
    </i>
  </rowItems>
  <colFields count="1">
    <field x="-2"/>
  </colFields>
  <colItems count="5">
    <i>
      <x/>
    </i>
    <i i="1">
      <x v="1"/>
    </i>
    <i i="2">
      <x v="2"/>
    </i>
    <i i="3">
      <x v="3"/>
    </i>
    <i i="4">
      <x v="4"/>
    </i>
  </colItems>
  <dataFields count="5">
    <dataField name=" Devices" fld="1" subtotal="count" baseField="2" baseItem="4" numFmtId="1"/>
    <dataField name="Total Maint. Costs" fld="4" baseField="0" baseItem="0" numFmtId="164"/>
    <dataField name="Avg Maint. Costs" fld="3" subtotal="average" baseField="2" baseItem="4" numFmtId="164"/>
    <dataField name="Avg Downtime (Hrs.)" fld="5" subtotal="average" baseField="2" baseItem="0" numFmtId="2"/>
    <dataField name="Failures" fld="0" baseField="2" baseItem="4" numFmtId="1"/>
  </dataFields>
  <formats count="19">
    <format dxfId="160">
      <pivotArea outline="0" collapsedLevelsAreSubtotals="1" fieldPosition="0">
        <references count="1">
          <reference field="4294967294" count="2" selected="0">
            <x v="1"/>
            <x v="2"/>
          </reference>
        </references>
      </pivotArea>
    </format>
    <format dxfId="159">
      <pivotArea outline="0" collapsedLevelsAreSubtotals="1" fieldPosition="0"/>
    </format>
    <format dxfId="158">
      <pivotArea dataOnly="0" labelOnly="1" fieldPosition="0">
        <references count="1">
          <reference field="2" count="0"/>
        </references>
      </pivotArea>
    </format>
    <format dxfId="157">
      <pivotArea dataOnly="0" labelOnly="1" fieldPosition="0">
        <references count="1">
          <reference field="2" count="0"/>
        </references>
      </pivotArea>
    </format>
    <format dxfId="156">
      <pivotArea outline="0" collapsedLevelsAreSubtotals="1" fieldPosition="0">
        <references count="1">
          <reference field="4294967294" count="1" selected="0">
            <x v="0"/>
          </reference>
        </references>
      </pivotArea>
    </format>
    <format dxfId="155">
      <pivotArea outline="0" collapsedLevelsAreSubtotals="1" fieldPosition="0">
        <references count="1">
          <reference field="4294967294" count="1" selected="0">
            <x v="4"/>
          </reference>
        </references>
      </pivotArea>
    </format>
    <format dxfId="154">
      <pivotArea outline="0" fieldPosition="0">
        <references count="1">
          <reference field="4294967294" count="1">
            <x v="3"/>
          </reference>
        </references>
      </pivotArea>
    </format>
    <format dxfId="153">
      <pivotArea field="2" type="button" dataOnly="0" labelOnly="1" outline="0" axis="axisRow" fieldPosition="0"/>
    </format>
    <format dxfId="152">
      <pivotArea dataOnly="0" labelOnly="1" outline="0" fieldPosition="0">
        <references count="1">
          <reference field="4294967294" count="5">
            <x v="0"/>
            <x v="1"/>
            <x v="2"/>
            <x v="3"/>
            <x v="4"/>
          </reference>
        </references>
      </pivotArea>
    </format>
    <format dxfId="151">
      <pivotArea type="all" dataOnly="0" outline="0" fieldPosition="0"/>
    </format>
    <format dxfId="150">
      <pivotArea outline="0" collapsedLevelsAreSubtotals="1" fieldPosition="0"/>
    </format>
    <format dxfId="149">
      <pivotArea field="2" type="button" dataOnly="0" labelOnly="1" outline="0" axis="axisRow" fieldPosition="0"/>
    </format>
    <format dxfId="148">
      <pivotArea dataOnly="0" labelOnly="1" fieldPosition="0">
        <references count="1">
          <reference field="2" count="0"/>
        </references>
      </pivotArea>
    </format>
    <format dxfId="147">
      <pivotArea dataOnly="0" labelOnly="1" outline="0" fieldPosition="0">
        <references count="1">
          <reference field="4294967294" count="5">
            <x v="0"/>
            <x v="1"/>
            <x v="2"/>
            <x v="3"/>
            <x v="4"/>
          </reference>
        </references>
      </pivotArea>
    </format>
    <format dxfId="146">
      <pivotArea type="all" dataOnly="0" outline="0" fieldPosition="0"/>
    </format>
    <format dxfId="145">
      <pivotArea outline="0" collapsedLevelsAreSubtotals="1" fieldPosition="0"/>
    </format>
    <format dxfId="144">
      <pivotArea field="2" type="button" dataOnly="0" labelOnly="1" outline="0" axis="axisRow" fieldPosition="0"/>
    </format>
    <format dxfId="143">
      <pivotArea dataOnly="0" labelOnly="1" fieldPosition="0">
        <references count="1">
          <reference field="2" count="0"/>
        </references>
      </pivotArea>
    </format>
    <format dxfId="142">
      <pivotArea dataOnly="0" labelOnly="1" outline="0" fieldPosition="0">
        <references count="1">
          <reference field="4294967294" count="5">
            <x v="0"/>
            <x v="1"/>
            <x v="2"/>
            <x v="3"/>
            <x v="4"/>
          </reference>
        </references>
      </pivotArea>
    </format>
  </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Devices"/>
    <pivotHierarchy dragToData="1" caption="Failures"/>
    <pivotHierarchy dragToData="1"/>
    <pivotHierarchy dragToData="1"/>
    <pivotHierarchy dragToData="1" caption="Avg Downtime"/>
    <pivotHierarchy dragToData="1" caption="Average of Average Downtime Hours"/>
    <pivotHierarchy dragToData="1"/>
    <pivotHierarchy dragToData="1" caption="Total Maint. Costs"/>
    <pivotHierarchy dragToData="1"/>
    <pivotHierarchy dragToData="1"/>
    <pivotHierarchy dragToData="1"/>
    <pivotHierarchy dragToData="1" caption="Avg Maint. Cos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Downtime (Hrs.)"/>
    <pivotHierarchy dragToData="1"/>
    <pivotHierarchy dragToData="1"/>
    <pivotHierarchy dragToData="1"/>
    <pivotHierarchy dragToData="1"/>
    <pivotHierarchy dragToData="1"/>
    <pivotHierarchy dragToData="1"/>
    <pivotHierarchy dragToData="1"/>
  </pivotHierarchies>
  <pivotTableStyleInfo name="PivotStyleMedium9" showRowHeaders="0"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device]"/>
        <x15:activeTabTopLevelEntity name="[tbl_kpi_measure_powerbi__valid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8E8660-1D0A-4F03-99AB-FEA5B2842B65}" name="tbl_KPI_Summary"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5:F11" firstHeaderRow="0" firstDataRow="1" firstDataCol="1"/>
  <pivotFields count="6">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6">
    <i>
      <x/>
    </i>
    <i>
      <x v="1"/>
    </i>
    <i>
      <x v="2"/>
    </i>
    <i>
      <x v="3"/>
    </i>
    <i>
      <x v="4"/>
    </i>
    <i>
      <x v="5"/>
    </i>
  </rowItems>
  <colFields count="1">
    <field x="-2"/>
  </colFields>
  <colItems count="5">
    <i>
      <x/>
    </i>
    <i i="1">
      <x v="1"/>
    </i>
    <i i="2">
      <x v="2"/>
    </i>
    <i i="3">
      <x v="3"/>
    </i>
    <i i="4">
      <x v="4"/>
    </i>
  </colItems>
  <dataFields count="5">
    <dataField name=" Device" fld="0" subtotal="count" baseField="0" baseItem="0" numFmtId="1"/>
    <dataField name="Maint. Costs" fld="2" baseField="0" baseItem="0"/>
    <dataField name="Failure Events" fld="3" baseField="0" baseItem="0"/>
    <dataField name="Avg Downtime (Hrs.)" fld="5" subtotal="max" baseField="1" baseItem="1" numFmtId="164"/>
    <dataField name="Replacement Reviews" fld="4" subtotal="count" baseField="0" baseItem="0" numFmtId="1"/>
  </dataFields>
  <formats count="23">
    <format dxfId="183">
      <pivotArea outline="0" collapsedLevelsAreSubtotals="1" fieldPosition="0"/>
    </format>
    <format dxfId="182">
      <pivotArea dataOnly="0" labelOnly="1" fieldPosition="0">
        <references count="1">
          <reference field="1" count="0"/>
        </references>
      </pivotArea>
    </format>
    <format dxfId="181">
      <pivotArea outline="0" fieldPosition="0">
        <references count="1">
          <reference field="4294967294" count="1">
            <x v="3"/>
          </reference>
        </references>
      </pivotArea>
    </format>
    <format dxfId="180">
      <pivotArea dataOnly="0" labelOnly="1" fieldPosition="0">
        <references count="1">
          <reference field="1" count="0"/>
        </references>
      </pivotArea>
    </format>
    <format dxfId="179">
      <pivotArea outline="0" collapsedLevelsAreSubtotals="1" fieldPosition="0">
        <references count="1">
          <reference field="4294967294" count="1" selected="0">
            <x v="0"/>
          </reference>
        </references>
      </pivotArea>
    </format>
    <format dxfId="178">
      <pivotArea outline="0" collapsedLevelsAreSubtotals="1" fieldPosition="0">
        <references count="1">
          <reference field="4294967294" count="1" selected="0">
            <x v="4"/>
          </reference>
        </references>
      </pivotArea>
    </format>
    <format dxfId="177">
      <pivotArea field="1" type="button" dataOnly="0" labelOnly="1" outline="0" axis="axisRow" fieldPosition="0"/>
    </format>
    <format dxfId="176">
      <pivotArea dataOnly="0" labelOnly="1" outline="0" fieldPosition="0">
        <references count="1">
          <reference field="4294967294" count="5">
            <x v="0"/>
            <x v="1"/>
            <x v="2"/>
            <x v="3"/>
            <x v="4"/>
          </reference>
        </references>
      </pivotArea>
    </format>
    <format dxfId="175">
      <pivotArea type="all" dataOnly="0" outline="0" fieldPosition="0"/>
    </format>
    <format dxfId="174">
      <pivotArea outline="0" collapsedLevelsAreSubtotals="1" fieldPosition="0"/>
    </format>
    <format dxfId="173">
      <pivotArea field="1" type="button" dataOnly="0" labelOnly="1" outline="0" axis="axisRow" fieldPosition="0"/>
    </format>
    <format dxfId="172">
      <pivotArea dataOnly="0" labelOnly="1" fieldPosition="0">
        <references count="1">
          <reference field="1" count="0"/>
        </references>
      </pivotArea>
    </format>
    <format dxfId="171">
      <pivotArea dataOnly="0" labelOnly="1" outline="0" fieldPosition="0">
        <references count="1">
          <reference field="4294967294" count="5">
            <x v="0"/>
            <x v="1"/>
            <x v="2"/>
            <x v="3"/>
            <x v="4"/>
          </reference>
        </references>
      </pivotArea>
    </format>
    <format dxfId="170">
      <pivotArea type="all" dataOnly="0" outline="0" fieldPosition="0"/>
    </format>
    <format dxfId="169">
      <pivotArea outline="0" collapsedLevelsAreSubtotals="1" fieldPosition="0"/>
    </format>
    <format dxfId="168">
      <pivotArea field="1" type="button" dataOnly="0" labelOnly="1" outline="0" axis="axisRow" fieldPosition="0"/>
    </format>
    <format dxfId="167">
      <pivotArea dataOnly="0" labelOnly="1" fieldPosition="0">
        <references count="1">
          <reference field="1" count="0"/>
        </references>
      </pivotArea>
    </format>
    <format dxfId="166">
      <pivotArea dataOnly="0" labelOnly="1" outline="0" fieldPosition="0">
        <references count="1">
          <reference field="4294967294" count="5">
            <x v="0"/>
            <x v="1"/>
            <x v="2"/>
            <x v="3"/>
            <x v="4"/>
          </reference>
        </references>
      </pivotArea>
    </format>
    <format dxfId="165">
      <pivotArea type="all" dataOnly="0" outline="0" fieldPosition="0"/>
    </format>
    <format dxfId="164">
      <pivotArea outline="0" collapsedLevelsAreSubtotals="1" fieldPosition="0"/>
    </format>
    <format dxfId="163">
      <pivotArea field="1" type="button" dataOnly="0" labelOnly="1" outline="0" axis="axisRow" fieldPosition="0"/>
    </format>
    <format dxfId="162">
      <pivotArea dataOnly="0" labelOnly="1" fieldPosition="0">
        <references count="1">
          <reference field="1" count="0"/>
        </references>
      </pivotArea>
    </format>
    <format dxfId="161">
      <pivotArea dataOnly="0" labelOnly="1" outline="0" fieldPosition="0">
        <references count="1">
          <reference field="4294967294" count="5">
            <x v="0"/>
            <x v="1"/>
            <x v="2"/>
            <x v="3"/>
            <x v="4"/>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Device"/>
    <pivotHierarchy dragToData="1" caption="Failure Flags"/>
    <pivotHierarchy dragToData="1"/>
    <pivotHierarchy dragToData="1" caption="Average of amount2"/>
    <pivotHierarchy dragToData="1"/>
    <pivotHierarchy dragToData="1" caption="Avg Downtime"/>
    <pivotHierarchy dragToData="1"/>
    <pivotHierarchy dragToData="1" caption="Maint. Cos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mount"/>
    <pivotHierarchy dragToData="1" caption="Distinct Count of amount"/>
    <pivotHierarchy dragToData="1"/>
    <pivotHierarchy dragToData="1" caption="Failure Events"/>
    <pivotHierarchy dragToData="1" caption="Replacement Reviews"/>
    <pivotHierarchy dragToData="1"/>
    <pivotHierarchy dragToData="1"/>
    <pivotHierarchy dragToData="1" caption="Avg Downtime (Hrs.)"/>
    <pivotHierarchy dragToData="1"/>
    <pivotHierarchy dragToData="1"/>
    <pivotHierarchy dragToData="1"/>
    <pivotHierarchy dragToData="1"/>
    <pivotHierarchy dragToData="1"/>
    <pivotHierarchy dragToData="1"/>
  </pivotHierarchies>
  <pivotTableStyleInfo name="PivotStyleMedium9" showRowHeaders="0"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device]"/>
        <x15:activeTabTopLevelEntity name="[tbl_financial]"/>
        <x15:activeTabTopLevelEntity name="[tbl_kpi_measure_powerbi__valid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DB35FD-2AD0-49FC-879E-6C158CB511DD}" name="PivotTbl_Failures_Device" cacheId="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4" rowHeaderCaption="Department">
  <location ref="H5:I11" firstHeaderRow="1" firstDataRow="1" firstDataCol="1"/>
  <pivotFields count="6">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3"/>
    </i>
    <i>
      <x v="4"/>
    </i>
    <i>
      <x v="2"/>
    </i>
    <i>
      <x v="5"/>
    </i>
    <i>
      <x v="1"/>
    </i>
  </rowItems>
  <colItems count="1">
    <i/>
  </colItems>
  <dataFields count="1">
    <dataField name="Failures" fld="0" baseField="0" baseItem="0"/>
  </dataFields>
  <formats count="19">
    <format dxfId="202">
      <pivotArea dataOnly="0" labelOnly="1" fieldPosition="0">
        <references count="1">
          <reference field="1" count="0"/>
        </references>
      </pivotArea>
    </format>
    <format dxfId="201">
      <pivotArea collapsedLevelsAreSubtotals="1" fieldPosition="0">
        <references count="1">
          <reference field="1" count="0"/>
        </references>
      </pivotArea>
    </format>
    <format dxfId="200">
      <pivotArea field="1" type="button" dataOnly="0" labelOnly="1" outline="0" axis="axisRow"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field="1" type="button" dataOnly="0" labelOnly="1" outline="0" axis="axisRow" fieldPosition="0"/>
    </format>
    <format dxfId="195">
      <pivotArea dataOnly="0" labelOnly="1" fieldPosition="0">
        <references count="1">
          <reference field="1" count="0"/>
        </references>
      </pivotArea>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1" type="button" dataOnly="0" labelOnly="1" outline="0" axis="axisRow" fieldPosition="0"/>
    </format>
    <format dxfId="190">
      <pivotArea dataOnly="0" labelOnly="1" fieldPosition="0">
        <references count="1">
          <reference field="1" count="0"/>
        </references>
      </pivotArea>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1" type="button" dataOnly="0" labelOnly="1" outline="0" axis="axisRow" fieldPosition="0"/>
    </format>
    <format dxfId="185">
      <pivotArea dataOnly="0" labelOnly="1" fieldPosition="0">
        <references count="1">
          <reference field="1" count="0"/>
        </references>
      </pivotArea>
    </format>
    <format dxfId="184">
      <pivotArea dataOnly="0" labelOnly="1" outline="0" axis="axisValues" fieldPosition="0"/>
    </format>
  </formats>
  <chartFormats count="1">
    <chartFormat chart="1" format="3"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tbl_device].[replacement_review_flag].&amp;[Moni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Devi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Failur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device">
        <x15:activeTabTopLevelEntity name="[tbl_de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38696F-E863-43C4-9382-C3E9CC388816}" name="PivotTbl_MaintenanceCost_Dept" cacheId="12"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Device Type">
  <location ref="A15:D18" firstHeaderRow="0" firstDataRow="1" firstDataCol="1"/>
  <pivotFields count="9">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Fields count="1">
    <field x="-2"/>
  </colFields>
  <colItems count="3">
    <i>
      <x/>
    </i>
    <i i="1">
      <x v="1"/>
    </i>
    <i i="2">
      <x v="2"/>
    </i>
  </colItems>
  <dataFields count="3">
    <dataField name="Transactions" fld="2" subtotal="count" baseField="0" baseItem="0"/>
    <dataField name="Amount" fld="1" baseField="0" baseItem="0" numFmtId="164"/>
    <dataField name="Avg Amount" fld="3" subtotal="average" baseField="0" baseItem="0" numFmtId="164"/>
  </dataFields>
  <formats count="23">
    <format dxfId="225">
      <pivotArea outline="0" collapsedLevelsAreSubtotals="1" fieldPosition="0"/>
    </format>
    <format dxfId="224">
      <pivotArea dataOnly="0" labelOnly="1" fieldPosition="0">
        <references count="1">
          <reference field="0" count="0"/>
        </references>
      </pivotArea>
    </format>
    <format dxfId="223">
      <pivotArea dataOnly="0" labelOnly="1" fieldPosition="0">
        <references count="1">
          <reference field="0" count="0"/>
        </references>
      </pivotArea>
    </format>
    <format dxfId="222">
      <pivotArea collapsedLevelsAreSubtotals="1" fieldPosition="0">
        <references count="2">
          <reference field="4294967294" count="1" selected="0">
            <x v="0"/>
          </reference>
          <reference field="0" count="2">
            <x v="0"/>
            <x v="1"/>
          </reference>
        </references>
      </pivotArea>
    </format>
    <format dxfId="221">
      <pivotArea collapsedLevelsAreSubtotals="1" fieldPosition="0">
        <references count="2">
          <reference field="4294967294" count="1" selected="0">
            <x v="0"/>
          </reference>
          <reference field="0" count="1">
            <x v="2"/>
          </reference>
        </references>
      </pivotArea>
    </format>
    <format dxfId="220">
      <pivotArea outline="0" collapsedLevelsAreSubtotals="1" fieldPosition="0">
        <references count="1">
          <reference field="4294967294" count="2" selected="0">
            <x v="1"/>
            <x v="2"/>
          </reference>
        </references>
      </pivotArea>
    </format>
    <format dxfId="219">
      <pivotArea field="0" type="button" dataOnly="0" labelOnly="1" outline="0" axis="axisRow" fieldPosition="0"/>
    </format>
    <format dxfId="218">
      <pivotArea dataOnly="0" labelOnly="1" outline="0" fieldPosition="0">
        <references count="1">
          <reference field="4294967294" count="3">
            <x v="0"/>
            <x v="1"/>
            <x v="2"/>
          </reference>
        </references>
      </pivotArea>
    </format>
    <format dxfId="217">
      <pivotArea type="all" dataOnly="0" outline="0" fieldPosition="0"/>
    </format>
    <format dxfId="216">
      <pivotArea outline="0" collapsedLevelsAreSubtotals="1" fieldPosition="0"/>
    </format>
    <format dxfId="215">
      <pivotArea field="0" type="button" dataOnly="0" labelOnly="1" outline="0" axis="axisRow" fieldPosition="0"/>
    </format>
    <format dxfId="214">
      <pivotArea dataOnly="0" labelOnly="1" fieldPosition="0">
        <references count="1">
          <reference field="0" count="0"/>
        </references>
      </pivotArea>
    </format>
    <format dxfId="213">
      <pivotArea dataOnly="0" labelOnly="1" outline="0" fieldPosition="0">
        <references count="1">
          <reference field="4294967294" count="3">
            <x v="0"/>
            <x v="1"/>
            <x v="2"/>
          </reference>
        </references>
      </pivotArea>
    </format>
    <format dxfId="212">
      <pivotArea type="all" dataOnly="0" outline="0" fieldPosition="0"/>
    </format>
    <format dxfId="211">
      <pivotArea outline="0" collapsedLevelsAreSubtotals="1" fieldPosition="0"/>
    </format>
    <format dxfId="210">
      <pivotArea field="0" type="button" dataOnly="0" labelOnly="1" outline="0" axis="axisRow" fieldPosition="0"/>
    </format>
    <format dxfId="209">
      <pivotArea dataOnly="0" labelOnly="1" fieldPosition="0">
        <references count="1">
          <reference field="0" count="0"/>
        </references>
      </pivotArea>
    </format>
    <format dxfId="208">
      <pivotArea dataOnly="0" labelOnly="1" outline="0" fieldPosition="0">
        <references count="1">
          <reference field="4294967294" count="3">
            <x v="0"/>
            <x v="1"/>
            <x v="2"/>
          </reference>
        </references>
      </pivotArea>
    </format>
    <format dxfId="207">
      <pivotArea type="all" dataOnly="0" outline="0" fieldPosition="0"/>
    </format>
    <format dxfId="206">
      <pivotArea outline="0" collapsedLevelsAreSubtotals="1" fieldPosition="0"/>
    </format>
    <format dxfId="205">
      <pivotArea field="0" type="button" dataOnly="0" labelOnly="1" outline="0" axis="axisRow" fieldPosition="0"/>
    </format>
    <format dxfId="204">
      <pivotArea dataOnly="0" labelOnly="1" fieldPosition="0">
        <references count="1">
          <reference field="0" count="0"/>
        </references>
      </pivotArea>
    </format>
    <format dxfId="203">
      <pivotArea dataOnly="0" labelOnly="1" outline="0" fieldPosition="0">
        <references count="1">
          <reference field="4294967294" count="3">
            <x v="0"/>
            <x v="1"/>
            <x v="2"/>
          </reference>
        </references>
      </pivotArea>
    </format>
  </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mount"/>
    <pivotHierarchy dragToData="1" caption="Avg Amount"/>
    <pivotHierarchy dragToData="1"/>
    <pivotHierarchy dragToData="1"/>
    <pivotHierarchy dragToData="1"/>
    <pivotHierarchy dragToData="1" caption="Maintenance Cost"/>
    <pivotHierarchy dragToData="1" caption="Total Financial Expenses"/>
    <pivotHierarchy dragToData="1"/>
    <pivotHierarchy dragToData="1" caption="Average of Average Financial Expense"/>
    <pivotHierarchy dragToData="1" caption="Average of maintenance_cost"/>
    <pivotHierarchy dragToData="1"/>
    <pivotHierarchy dragToData="1"/>
    <pivotHierarchy dragToData="1"/>
    <pivotHierarchy dragToData="1" caption="Failure Rate"/>
    <pivotHierarchy dragToData="1"/>
    <pivotHierarchy dragToData="1"/>
    <pivotHierarchy dragToData="1" caption="Transact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0"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device]"/>
        <x15:activeTabTopLevelEntity name="[tbl_financial]"/>
        <x15:activeTabTopLevelEntity name="[tbl_kpi_measure_powerbi__valid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67F922-5758-4878-8C71-0C29D5527F8C}" name="PivotTable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vice">
  <location ref="G22:I58" firstHeaderRow="0" firstDataRow="1" firstDataCol="1"/>
  <pivotFields count="4">
    <pivotField axis="axisRow" allDrilled="1" subtotalTop="0" showAll="0" measureFilter="1"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3"/>
    <field x="0"/>
  </rowFields>
  <rowItems count="36">
    <i>
      <x/>
    </i>
    <i r="1">
      <x v="4"/>
    </i>
    <i r="1">
      <x/>
    </i>
    <i r="1">
      <x v="2"/>
    </i>
    <i r="1">
      <x v="1"/>
    </i>
    <i r="1">
      <x v="3"/>
    </i>
    <i>
      <x v="1"/>
    </i>
    <i r="1">
      <x v="8"/>
    </i>
    <i r="1">
      <x v="5"/>
    </i>
    <i r="1">
      <x v="6"/>
    </i>
    <i r="1">
      <x v="7"/>
    </i>
    <i r="1">
      <x v="9"/>
    </i>
    <i>
      <x v="2"/>
    </i>
    <i r="1">
      <x v="11"/>
    </i>
    <i r="1">
      <x v="10"/>
    </i>
    <i r="1">
      <x v="14"/>
    </i>
    <i r="1">
      <x v="12"/>
    </i>
    <i r="1">
      <x v="13"/>
    </i>
    <i>
      <x v="3"/>
    </i>
    <i r="1">
      <x v="17"/>
    </i>
    <i r="1">
      <x v="19"/>
    </i>
    <i r="1">
      <x v="16"/>
    </i>
    <i r="1">
      <x v="15"/>
    </i>
    <i r="1">
      <x v="18"/>
    </i>
    <i>
      <x v="4"/>
    </i>
    <i r="1">
      <x v="20"/>
    </i>
    <i r="1">
      <x v="23"/>
    </i>
    <i r="1">
      <x v="21"/>
    </i>
    <i r="1">
      <x v="22"/>
    </i>
    <i r="1">
      <x v="24"/>
    </i>
    <i>
      <x v="5"/>
    </i>
    <i r="1">
      <x v="27"/>
    </i>
    <i r="1">
      <x v="26"/>
    </i>
    <i r="1">
      <x v="29"/>
    </i>
    <i r="1">
      <x v="25"/>
    </i>
    <i r="1">
      <x v="28"/>
    </i>
  </rowItems>
  <colFields count="1">
    <field x="-2"/>
  </colFields>
  <colItems count="2">
    <i>
      <x/>
    </i>
    <i i="1">
      <x v="1"/>
    </i>
  </colItems>
  <dataFields count="2">
    <dataField name="Maint. Freq" fld="1" baseField="0" baseItem="0"/>
    <dataField name="Maint. Cost" fld="2" baseField="0" baseItem="0"/>
  </dataFields>
  <formats count="39">
    <format dxfId="264">
      <pivotArea field="3" type="button" dataOnly="0" labelOnly="1" outline="0" axis="axisRow" fieldPosition="0"/>
    </format>
    <format dxfId="263">
      <pivotArea dataOnly="0" labelOnly="1" outline="0" fieldPosition="0">
        <references count="1">
          <reference field="4294967294" count="2">
            <x v="0"/>
            <x v="1"/>
          </reference>
        </references>
      </pivotArea>
    </format>
    <format dxfId="262">
      <pivotArea field="3" type="button" dataOnly="0" labelOnly="1" outline="0" axis="axisRow" fieldPosition="0"/>
    </format>
    <format dxfId="261">
      <pivotArea dataOnly="0" labelOnly="1" outline="0" fieldPosition="0">
        <references count="1">
          <reference field="4294967294" count="2">
            <x v="0"/>
            <x v="1"/>
          </reference>
        </references>
      </pivotArea>
    </format>
    <format dxfId="260">
      <pivotArea field="3" type="button" dataOnly="0" labelOnly="1" outline="0" axis="axisRow" fieldPosition="0"/>
    </format>
    <format dxfId="259">
      <pivotArea dataOnly="0" labelOnly="1" outline="0" fieldPosition="0">
        <references count="1">
          <reference field="4294967294" count="2">
            <x v="0"/>
            <x v="1"/>
          </reference>
        </references>
      </pivotArea>
    </format>
    <format dxfId="258">
      <pivotArea type="all" dataOnly="0" outline="0" fieldPosition="0"/>
    </format>
    <format dxfId="257">
      <pivotArea outline="0" collapsedLevelsAreSubtotals="1" fieldPosition="0"/>
    </format>
    <format dxfId="256">
      <pivotArea field="3" type="button" dataOnly="0" labelOnly="1" outline="0" axis="axisRow" fieldPosition="0"/>
    </format>
    <format dxfId="255">
      <pivotArea dataOnly="0" labelOnly="1" fieldPosition="0">
        <references count="1">
          <reference field="3" count="0"/>
        </references>
      </pivotArea>
    </format>
    <format dxfId="254">
      <pivotArea dataOnly="0" labelOnly="1" fieldPosition="0">
        <references count="2">
          <reference field="0" count="5">
            <x v="0"/>
            <x v="1"/>
            <x v="2"/>
            <x v="3"/>
            <x v="4"/>
          </reference>
          <reference field="3" count="1" selected="0">
            <x v="0"/>
          </reference>
        </references>
      </pivotArea>
    </format>
    <format dxfId="253">
      <pivotArea dataOnly="0" labelOnly="1" fieldPosition="0">
        <references count="2">
          <reference field="0" count="5">
            <x v="5"/>
            <x v="6"/>
            <x v="7"/>
            <x v="8"/>
            <x v="9"/>
          </reference>
          <reference field="3" count="1" selected="0">
            <x v="1"/>
          </reference>
        </references>
      </pivotArea>
    </format>
    <format dxfId="252">
      <pivotArea dataOnly="0" labelOnly="1" fieldPosition="0">
        <references count="2">
          <reference field="0" count="5">
            <x v="10"/>
            <x v="11"/>
            <x v="12"/>
            <x v="13"/>
            <x v="14"/>
          </reference>
          <reference field="3" count="1" selected="0">
            <x v="2"/>
          </reference>
        </references>
      </pivotArea>
    </format>
    <format dxfId="251">
      <pivotArea dataOnly="0" labelOnly="1" fieldPosition="0">
        <references count="2">
          <reference field="0" count="5">
            <x v="15"/>
            <x v="16"/>
            <x v="17"/>
            <x v="18"/>
            <x v="19"/>
          </reference>
          <reference field="3" count="1" selected="0">
            <x v="3"/>
          </reference>
        </references>
      </pivotArea>
    </format>
    <format dxfId="250">
      <pivotArea dataOnly="0" labelOnly="1" fieldPosition="0">
        <references count="2">
          <reference field="0" count="5">
            <x v="20"/>
            <x v="21"/>
            <x v="22"/>
            <x v="23"/>
            <x v="24"/>
          </reference>
          <reference field="3" count="1" selected="0">
            <x v="4"/>
          </reference>
        </references>
      </pivotArea>
    </format>
    <format dxfId="249">
      <pivotArea dataOnly="0" labelOnly="1" fieldPosition="0">
        <references count="2">
          <reference field="0" count="5">
            <x v="25"/>
            <x v="26"/>
            <x v="27"/>
            <x v="28"/>
            <x v="29"/>
          </reference>
          <reference field="3" count="1" selected="0">
            <x v="5"/>
          </reference>
        </references>
      </pivotArea>
    </format>
    <format dxfId="248">
      <pivotArea dataOnly="0" labelOnly="1" outline="0" fieldPosition="0">
        <references count="1">
          <reference field="4294967294" count="2">
            <x v="0"/>
            <x v="1"/>
          </reference>
        </references>
      </pivotArea>
    </format>
    <format dxfId="247">
      <pivotArea type="all" dataOnly="0" outline="0" fieldPosition="0"/>
    </format>
    <format dxfId="246">
      <pivotArea outline="0" collapsedLevelsAreSubtotals="1" fieldPosition="0"/>
    </format>
    <format dxfId="245">
      <pivotArea field="3" type="button" dataOnly="0" labelOnly="1" outline="0" axis="axisRow" fieldPosition="0"/>
    </format>
    <format dxfId="244">
      <pivotArea dataOnly="0" labelOnly="1" fieldPosition="0">
        <references count="1">
          <reference field="3" count="0"/>
        </references>
      </pivotArea>
    </format>
    <format dxfId="243">
      <pivotArea dataOnly="0" labelOnly="1" fieldPosition="0">
        <references count="2">
          <reference field="0" count="5">
            <x v="0"/>
            <x v="1"/>
            <x v="2"/>
            <x v="3"/>
            <x v="4"/>
          </reference>
          <reference field="3" count="1" selected="0">
            <x v="0"/>
          </reference>
        </references>
      </pivotArea>
    </format>
    <format dxfId="242">
      <pivotArea dataOnly="0" labelOnly="1" fieldPosition="0">
        <references count="2">
          <reference field="0" count="5">
            <x v="5"/>
            <x v="6"/>
            <x v="7"/>
            <x v="8"/>
            <x v="9"/>
          </reference>
          <reference field="3" count="1" selected="0">
            <x v="1"/>
          </reference>
        </references>
      </pivotArea>
    </format>
    <format dxfId="241">
      <pivotArea dataOnly="0" labelOnly="1" fieldPosition="0">
        <references count="2">
          <reference field="0" count="5">
            <x v="10"/>
            <x v="11"/>
            <x v="12"/>
            <x v="13"/>
            <x v="14"/>
          </reference>
          <reference field="3" count="1" selected="0">
            <x v="2"/>
          </reference>
        </references>
      </pivotArea>
    </format>
    <format dxfId="240">
      <pivotArea dataOnly="0" labelOnly="1" fieldPosition="0">
        <references count="2">
          <reference field="0" count="5">
            <x v="15"/>
            <x v="16"/>
            <x v="17"/>
            <x v="18"/>
            <x v="19"/>
          </reference>
          <reference field="3" count="1" selected="0">
            <x v="3"/>
          </reference>
        </references>
      </pivotArea>
    </format>
    <format dxfId="239">
      <pivotArea dataOnly="0" labelOnly="1" fieldPosition="0">
        <references count="2">
          <reference field="0" count="5">
            <x v="20"/>
            <x v="21"/>
            <x v="22"/>
            <x v="23"/>
            <x v="24"/>
          </reference>
          <reference field="3" count="1" selected="0">
            <x v="4"/>
          </reference>
        </references>
      </pivotArea>
    </format>
    <format dxfId="238">
      <pivotArea dataOnly="0" labelOnly="1" fieldPosition="0">
        <references count="2">
          <reference field="0" count="5">
            <x v="25"/>
            <x v="26"/>
            <x v="27"/>
            <x v="28"/>
            <x v="29"/>
          </reference>
          <reference field="3" count="1" selected="0">
            <x v="5"/>
          </reference>
        </references>
      </pivotArea>
    </format>
    <format dxfId="237">
      <pivotArea dataOnly="0" labelOnly="1" outline="0" fieldPosition="0">
        <references count="1">
          <reference field="4294967294" count="2">
            <x v="0"/>
            <x v="1"/>
          </reference>
        </references>
      </pivotArea>
    </format>
    <format dxfId="236">
      <pivotArea type="all" dataOnly="0" outline="0" fieldPosition="0"/>
    </format>
    <format dxfId="235">
      <pivotArea outline="0" collapsedLevelsAreSubtotals="1" fieldPosition="0"/>
    </format>
    <format dxfId="234">
      <pivotArea field="3" type="button" dataOnly="0" labelOnly="1" outline="0" axis="axisRow" fieldPosition="0"/>
    </format>
    <format dxfId="233">
      <pivotArea dataOnly="0" labelOnly="1" fieldPosition="0">
        <references count="1">
          <reference field="3" count="0"/>
        </references>
      </pivotArea>
    </format>
    <format dxfId="232">
      <pivotArea dataOnly="0" labelOnly="1" fieldPosition="0">
        <references count="2">
          <reference field="0" count="5">
            <x v="0"/>
            <x v="1"/>
            <x v="2"/>
            <x v="3"/>
            <x v="4"/>
          </reference>
          <reference field="3" count="1" selected="0">
            <x v="0"/>
          </reference>
        </references>
      </pivotArea>
    </format>
    <format dxfId="231">
      <pivotArea dataOnly="0" labelOnly="1" fieldPosition="0">
        <references count="2">
          <reference field="0" count="5">
            <x v="5"/>
            <x v="6"/>
            <x v="7"/>
            <x v="8"/>
            <x v="9"/>
          </reference>
          <reference field="3" count="1" selected="0">
            <x v="1"/>
          </reference>
        </references>
      </pivotArea>
    </format>
    <format dxfId="230">
      <pivotArea dataOnly="0" labelOnly="1" fieldPosition="0">
        <references count="2">
          <reference field="0" count="5">
            <x v="10"/>
            <x v="11"/>
            <x v="12"/>
            <x v="13"/>
            <x v="14"/>
          </reference>
          <reference field="3" count="1" selected="0">
            <x v="2"/>
          </reference>
        </references>
      </pivotArea>
    </format>
    <format dxfId="229">
      <pivotArea dataOnly="0" labelOnly="1" fieldPosition="0">
        <references count="2">
          <reference field="0" count="5">
            <x v="15"/>
            <x v="16"/>
            <x v="17"/>
            <x v="18"/>
            <x v="19"/>
          </reference>
          <reference field="3" count="1" selected="0">
            <x v="3"/>
          </reference>
        </references>
      </pivotArea>
    </format>
    <format dxfId="228">
      <pivotArea dataOnly="0" labelOnly="1" fieldPosition="0">
        <references count="2">
          <reference field="0" count="5">
            <x v="20"/>
            <x v="21"/>
            <x v="22"/>
            <x v="23"/>
            <x v="24"/>
          </reference>
          <reference field="3" count="1" selected="0">
            <x v="4"/>
          </reference>
        </references>
      </pivotArea>
    </format>
    <format dxfId="227">
      <pivotArea dataOnly="0" labelOnly="1" fieldPosition="0">
        <references count="2">
          <reference field="0" count="5">
            <x v="25"/>
            <x v="26"/>
            <x v="27"/>
            <x v="28"/>
            <x v="29"/>
          </reference>
          <reference field="3" count="1" selected="0">
            <x v="5"/>
          </reference>
        </references>
      </pivotArea>
    </format>
    <format dxfId="226">
      <pivotArea dataOnly="0" labelOnly="1" outline="0" fieldPosition="0">
        <references count="1">
          <reference field="4294967294" count="2">
            <x v="0"/>
            <x v="1"/>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Mai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int. Freq"/>
  </pivotHierarchies>
  <pivotTableStyleInfo name="PivotStyleLight16" showRowHeaders="1" showColHeaders="1" showRowStripes="0" showColStripes="0" showLastColumn="1"/>
  <filters count="1">
    <filter fld="0" type="count" id="2" iMeasureHier="60">
      <autoFilter ref="A1">
        <filterColumn colId="0">
          <top10 val="5" filterVal="5"/>
        </filterColumn>
      </autoFilter>
    </filter>
  </filters>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device">
        <x15:activeTabTopLevelEntity name="[tbl_de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F51FE6-F9D4-4F36-99BD-623C140E6079}" name="PivotTbl_RiskLevel_Summary" cacheId="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Risk Level">
  <location ref="A22:E25" firstHeaderRow="0" firstDataRow="1" firstDataCol="1"/>
  <pivotFields count="9">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2"/>
    </i>
    <i>
      <x v="1"/>
    </i>
    <i>
      <x/>
    </i>
  </rowItems>
  <colFields count="1">
    <field x="-2"/>
  </colFields>
  <colItems count="4">
    <i>
      <x/>
    </i>
    <i i="1">
      <x v="1"/>
    </i>
    <i i="2">
      <x v="2"/>
    </i>
    <i i="3">
      <x v="3"/>
    </i>
  </colItems>
  <dataFields count="4">
    <dataField name="Total Devices" fld="1" subtotal="count" baseField="0" baseItem="0" numFmtId="1"/>
    <dataField name="Total Maint. Costs" fld="2" baseField="0" baseItem="0" numFmtId="164"/>
    <dataField name="Avg Downtime (Hrs.)" fld="4" subtotal="average" baseField="0" baseItem="1" numFmtId="2"/>
    <dataField name="Failures" fld="3" baseField="0" baseItem="0" numFmtId="1"/>
  </dataFields>
  <formats count="24">
    <format dxfId="288">
      <pivotArea outline="0" collapsedLevelsAreSubtotals="1" fieldPosition="0"/>
    </format>
    <format dxfId="287">
      <pivotArea dataOnly="0" labelOnly="1" fieldPosition="0">
        <references count="1">
          <reference field="0" count="0"/>
        </references>
      </pivotArea>
    </format>
    <format dxfId="286">
      <pivotArea outline="0" collapsedLevelsAreSubtotals="1" fieldPosition="0">
        <references count="1">
          <reference field="4294967294" count="1" selected="0">
            <x v="3"/>
          </reference>
        </references>
      </pivotArea>
    </format>
    <format dxfId="285">
      <pivotArea outline="0" collapsedLevelsAreSubtotals="1" fieldPosition="0">
        <references count="1">
          <reference field="4294967294" count="1" selected="0">
            <x v="1"/>
          </reference>
        </references>
      </pivotArea>
    </format>
    <format dxfId="284">
      <pivotArea outline="0" fieldPosition="0">
        <references count="1">
          <reference field="4294967294" count="1">
            <x v="2"/>
          </reference>
        </references>
      </pivotArea>
    </format>
    <format dxfId="283">
      <pivotArea dataOnly="0" labelOnly="1" fieldPosition="0">
        <references count="1">
          <reference field="0" count="0"/>
        </references>
      </pivotArea>
    </format>
    <format dxfId="282">
      <pivotArea outline="0" collapsedLevelsAreSubtotals="1" fieldPosition="0">
        <references count="1">
          <reference field="4294967294" count="1" selected="0">
            <x v="0"/>
          </reference>
        </references>
      </pivotArea>
    </format>
    <format dxfId="281">
      <pivotArea field="0" type="button" dataOnly="0" labelOnly="1" outline="0" axis="axisRow" fieldPosition="0"/>
    </format>
    <format dxfId="280">
      <pivotArea dataOnly="0" labelOnly="1" outline="0" fieldPosition="0">
        <references count="1">
          <reference field="4294967294" count="4">
            <x v="0"/>
            <x v="1"/>
            <x v="2"/>
            <x v="3"/>
          </reference>
        </references>
      </pivotArea>
    </format>
    <format dxfId="279">
      <pivotArea type="all" dataOnly="0" outline="0" fieldPosition="0"/>
    </format>
    <format dxfId="278">
      <pivotArea outline="0" collapsedLevelsAreSubtotals="1" fieldPosition="0"/>
    </format>
    <format dxfId="277">
      <pivotArea field="0" type="button" dataOnly="0" labelOnly="1" outline="0" axis="axisRow" fieldPosition="0"/>
    </format>
    <format dxfId="276">
      <pivotArea dataOnly="0" labelOnly="1" fieldPosition="0">
        <references count="1">
          <reference field="0" count="0"/>
        </references>
      </pivotArea>
    </format>
    <format dxfId="275">
      <pivotArea dataOnly="0" labelOnly="1" outline="0" fieldPosition="0">
        <references count="1">
          <reference field="4294967294" count="4">
            <x v="0"/>
            <x v="1"/>
            <x v="2"/>
            <x v="3"/>
          </reference>
        </references>
      </pivotArea>
    </format>
    <format dxfId="274">
      <pivotArea type="all" dataOnly="0" outline="0" fieldPosition="0"/>
    </format>
    <format dxfId="273">
      <pivotArea outline="0" collapsedLevelsAreSubtotals="1" fieldPosition="0"/>
    </format>
    <format dxfId="272">
      <pivotArea field="0" type="button" dataOnly="0" labelOnly="1" outline="0" axis="axisRow" fieldPosition="0"/>
    </format>
    <format dxfId="271">
      <pivotArea dataOnly="0" labelOnly="1" fieldPosition="0">
        <references count="1">
          <reference field="0" count="0"/>
        </references>
      </pivotArea>
    </format>
    <format dxfId="270">
      <pivotArea dataOnly="0" labelOnly="1" outline="0" fieldPosition="0">
        <references count="1">
          <reference field="4294967294" count="4">
            <x v="0"/>
            <x v="1"/>
            <x v="2"/>
            <x v="3"/>
          </reference>
        </references>
      </pivotArea>
    </format>
    <format dxfId="269">
      <pivotArea type="all" dataOnly="0" outline="0" fieldPosition="0"/>
    </format>
    <format dxfId="268">
      <pivotArea outline="0" collapsedLevelsAreSubtotals="1" fieldPosition="0"/>
    </format>
    <format dxfId="267">
      <pivotArea field="0" type="button" dataOnly="0" labelOnly="1" outline="0" axis="axisRow" fieldPosition="0"/>
    </format>
    <format dxfId="266">
      <pivotArea dataOnly="0" labelOnly="1" fieldPosition="0">
        <references count="1">
          <reference field="0" count="0"/>
        </references>
      </pivotArea>
    </format>
    <format dxfId="265">
      <pivotArea dataOnly="0" labelOnly="1" outline="0" fieldPosition="0">
        <references count="1">
          <reference field="4294967294" count="4">
            <x v="0"/>
            <x v="1"/>
            <x v="2"/>
            <x v="3"/>
          </reference>
        </references>
      </pivotArea>
    </format>
  </formats>
  <pivotHierarchies count="8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Devices"/>
    <pivotHierarchy dragToData="1" caption="Sum of failure_flag"/>
    <pivotHierarchy dragToData="1"/>
    <pivotHierarchy dragToData="1"/>
    <pivotHierarchy dragToData="1" caption="Avg Downtime"/>
    <pivotHierarchy dragToData="1"/>
    <pivotHierarchy dragToData="1"/>
    <pivotHierarchy dragToData="1" caption="Total Maint. Costs"/>
    <pivotHierarchy dragToData="1"/>
    <pivotHierarchy dragToData="1"/>
    <pivotHierarchy dragToData="1"/>
    <pivotHierarchy dragToData="1"/>
    <pivotHierarchy dragToData="1"/>
    <pivotHierarchy dragToData="1"/>
    <pivotHierarchy dragToData="1" caption="Count of risk_score"/>
    <pivotHierarchy dragToData="1" caption="Failure Rate"/>
    <pivotHierarchy dragToData="1"/>
    <pivotHierarchy dragToData="1"/>
    <pivotHierarchy dragToData="1"/>
    <pivotHierarchy dragToData="1"/>
    <pivotHierarchy dragToData="1"/>
    <pivotHierarchy dragToData="1" caption="Failures"/>
    <pivotHierarchy dragToData="1"/>
    <pivotHierarchy dragToData="1"/>
    <pivotHierarchy dragToData="1" caption="Avg Downtime (Hrs.)"/>
    <pivotHierarchy dragToData="1"/>
    <pivotHierarchy dragToData="1"/>
    <pivotHierarchy dragToData="1"/>
    <pivotHierarchy dragToData="1"/>
    <pivotHierarchy dragToData="1"/>
    <pivotHierarchy dragToData="1"/>
    <pivotHierarchy dragToData="1"/>
  </pivotHierarchies>
  <pivotTableStyleInfo name="PivotStyleMedium9" showRowHeaders="0"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device]"/>
        <x15:activeTabTopLevelEntity name="[tbl_kpi_measure_powerbi__valid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91BD64-B680-4790-92A6-4C96D0D3A93A}" name="PivotTable_CorrectedCategories"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44:B4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Corrected Categories" fld="1" subtotal="count" baseField="0" baseItem="0" numFmtId="1"/>
  </dataFields>
  <formats count="19">
    <format dxfId="307">
      <pivotArea dataOnly="0" labelOnly="1" fieldPosition="0">
        <references count="1">
          <reference field="0" count="0"/>
        </references>
      </pivotArea>
    </format>
    <format dxfId="306">
      <pivotArea outline="0" collapsedLevelsAreSubtotals="1" fieldPosition="0"/>
    </format>
    <format dxfId="305">
      <pivotArea field="0" type="button" dataOnly="0" labelOnly="1" outline="0" axis="axisRow" fieldPosition="0"/>
    </format>
    <format dxfId="304">
      <pivotArea dataOnly="0" labelOnly="1" outline="0" axis="axisValues" fieldPosition="0"/>
    </format>
    <format dxfId="303">
      <pivotArea type="all" dataOnly="0" outline="0" fieldPosition="0"/>
    </format>
    <format dxfId="302">
      <pivotArea outline="0" collapsedLevelsAreSubtotals="1" fieldPosition="0"/>
    </format>
    <format dxfId="301">
      <pivotArea field="0" type="button" dataOnly="0" labelOnly="1" outline="0" axis="axisRow" fieldPosition="0"/>
    </format>
    <format dxfId="300">
      <pivotArea dataOnly="0" labelOnly="1" fieldPosition="0">
        <references count="1">
          <reference field="0" count="0"/>
        </references>
      </pivotArea>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0" type="button" dataOnly="0" labelOnly="1" outline="0" axis="axisRow" fieldPosition="0"/>
    </format>
    <format dxfId="295">
      <pivotArea dataOnly="0" labelOnly="1" fieldPosition="0">
        <references count="1">
          <reference field="0" count="0"/>
        </references>
      </pivotArea>
    </format>
    <format dxfId="294">
      <pivotArea dataOnly="0" labelOnly="1" outline="0" axis="axisValues" fieldPosition="0"/>
    </format>
    <format dxfId="293">
      <pivotArea type="all" dataOnly="0" outline="0" fieldPosition="0"/>
    </format>
    <format dxfId="292">
      <pivotArea outline="0" collapsedLevelsAreSubtotals="1" fieldPosition="0"/>
    </format>
    <format dxfId="291">
      <pivotArea field="0" type="button" dataOnly="0" labelOnly="1" outline="0" axis="axisRow" fieldPosition="0"/>
    </format>
    <format dxfId="290">
      <pivotArea dataOnly="0" labelOnly="1" fieldPosition="0">
        <references count="1">
          <reference field="0" count="0"/>
        </references>
      </pivotArea>
    </format>
    <format dxfId="289">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financial].[corrected_expense_category].&amp;[Staff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Corrected Categories"/>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financial">
        <x15:activeTabTopLevelEntity name="[tbl_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52ECE2B-2911-4821-AB0C-9ED4FD98F016}" name="PivotTbl_TotalExpense_Category"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Categories">
  <location ref="A29:B32" firstHeaderRow="1" firstDataRow="1" firstDataCol="1"/>
  <pivotFields count="2">
    <pivotField axis="axisRow" allDrilled="1" subtotalTop="0" showAll="0" defaultSubtotal="0" defaultAttributeDrillState="1">
      <items count="3">
        <item x="0"/>
        <item x="1"/>
        <item x="2"/>
      </items>
    </pivotField>
    <pivotField dataField="1" subtotalTop="0" showAll="0" defaultSubtotal="0"/>
  </pivotFields>
  <rowFields count="1">
    <field x="0"/>
  </rowFields>
  <rowItems count="3">
    <i>
      <x v="1"/>
    </i>
    <i>
      <x v="2"/>
    </i>
    <i>
      <x/>
    </i>
  </rowItems>
  <colItems count="1">
    <i/>
  </colItems>
  <dataFields count="1">
    <dataField name="Total Expense" fld="1" baseField="0" baseItem="0" numFmtId="164"/>
  </dataFields>
  <formats count="20">
    <format dxfId="327">
      <pivotArea collapsedLevelsAreSubtotals="1" fieldPosition="0">
        <references count="1">
          <reference field="0" count="1">
            <x v="1"/>
          </reference>
        </references>
      </pivotArea>
    </format>
    <format dxfId="326">
      <pivotArea outline="0" collapsedLevelsAreSubtotals="1" fieldPosition="0"/>
    </format>
    <format dxfId="325">
      <pivotArea dataOnly="0" labelOnly="1" fieldPosition="0">
        <references count="1">
          <reference field="0" count="0"/>
        </references>
      </pivotArea>
    </format>
    <format dxfId="324">
      <pivotArea field="0" type="button" dataOnly="0" labelOnly="1" outline="0" axis="axisRow" fieldPosition="0"/>
    </format>
    <format dxfId="323">
      <pivotArea dataOnly="0" labelOnly="1" outline="0" axis="axisValues" fieldPosition="0"/>
    </format>
    <format dxfId="322">
      <pivotArea type="all" dataOnly="0" outline="0" fieldPosition="0"/>
    </format>
    <format dxfId="321">
      <pivotArea outline="0" collapsedLevelsAreSubtotals="1" fieldPosition="0"/>
    </format>
    <format dxfId="320">
      <pivotArea field="0" type="button" dataOnly="0" labelOnly="1" outline="0" axis="axisRow" fieldPosition="0"/>
    </format>
    <format dxfId="319">
      <pivotArea dataOnly="0" labelOnly="1" fieldPosition="0">
        <references count="1">
          <reference field="0" count="0"/>
        </references>
      </pivotArea>
    </format>
    <format dxfId="318">
      <pivotArea dataOnly="0" labelOnly="1" outline="0" axis="axisValues" fieldPosition="0"/>
    </format>
    <format dxfId="317">
      <pivotArea type="all" dataOnly="0" outline="0" fieldPosition="0"/>
    </format>
    <format dxfId="316">
      <pivotArea outline="0" collapsedLevelsAreSubtotals="1" fieldPosition="0"/>
    </format>
    <format dxfId="315">
      <pivotArea field="0" type="button" dataOnly="0" labelOnly="1" outline="0" axis="axisRow" fieldPosition="0"/>
    </format>
    <format dxfId="314">
      <pivotArea dataOnly="0" labelOnly="1" fieldPosition="0">
        <references count="1">
          <reference field="0" count="0"/>
        </references>
      </pivotArea>
    </format>
    <format dxfId="313">
      <pivotArea dataOnly="0" labelOnly="1" outline="0" axis="axisValues" fieldPosition="0"/>
    </format>
    <format dxfId="312">
      <pivotArea type="all" dataOnly="0" outline="0" fieldPosition="0"/>
    </format>
    <format dxfId="311">
      <pivotArea outline="0" collapsedLevelsAreSubtotals="1" fieldPosition="0"/>
    </format>
    <format dxfId="310">
      <pivotArea field="0" type="button" dataOnly="0" labelOnly="1" outline="0" axis="axisRow" fieldPosition="0"/>
    </format>
    <format dxfId="309">
      <pivotArea dataOnly="0" labelOnly="1" fieldPosition="0">
        <references count="1">
          <reference field="0" count="0"/>
        </references>
      </pivotArea>
    </format>
    <format dxfId="308">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xpens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al_device_failure_financial_validation_workbook.xlsx!tbl_financial">
        <x15:activeTabTopLevelEntity name="[tbl_financia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0DA90002-853E-4A0B-86A4-05C2B60CF0F5}" autoFormatId="16" applyNumberFormats="0" applyBorderFormats="0" applyFontFormats="0" applyPatternFormats="0" applyAlignmentFormats="0" applyWidthHeightFormats="0">
  <queryTableRefresh nextId="3">
    <queryTableFields count="2">
      <queryTableField id="1" name="KPI" tableColumnId="1"/>
      <queryTableField id="2" name="Val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838B6114-1E92-407F-8FC9-05C58DC13454}" autoFormatId="16" applyNumberFormats="0" applyBorderFormats="0" applyFontFormats="0" applyPatternFormats="0" applyAlignmentFormats="0" applyWidthHeightFormats="0">
  <queryTableRefresh nextId="7">
    <queryTableFields count="6">
      <queryTableField id="1" name="replacement_review_flag" tableColumnId="1"/>
      <queryTableField id="2" name="device_count" tableColumnId="2"/>
      <queryTableField id="3" name="total_failure_events" tableColumnId="3"/>
      <queryTableField id="4" name="total_maintenance_cost" tableColumnId="4"/>
      <queryTableField id="5" name="avg_maintenance_cost" tableColumnId="5"/>
      <queryTableField id="6" name="avg_downtime_hours"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2DAEF4AB-DE87-4B23-B61A-36E88539FDEF}" autoFormatId="16" applyNumberFormats="0" applyBorderFormats="0" applyFontFormats="0" applyPatternFormats="0" applyAlignmentFormats="0" applyWidthHeightFormats="0">
  <queryTableRefresh nextId="10">
    <queryTableFields count="9">
      <queryTableField id="1" name="device_type" tableColumnId="1"/>
      <queryTableField id="2" name="device_count" tableColumnId="2"/>
      <queryTableField id="3" name="total_failure_events" tableColumnId="3"/>
      <queryTableField id="4" name="avg_failure_events" tableColumnId="4"/>
      <queryTableField id="5" name="total_maintenance_cost" tableColumnId="5"/>
      <queryTableField id="6" name="avg_maintenance_cost" tableColumnId="6"/>
      <queryTableField id="7" name="avg_downtime_hours" tableColumnId="7"/>
      <queryTableField id="8" name="high_risk_devices" tableColumnId="8"/>
      <queryTableField id="9" name="replacement_review_count"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EBF611A1-DB1F-4DB6-8ED6-9CC90ECB282A}" autoFormatId="16" applyNumberFormats="0" applyBorderFormats="0" applyFontFormats="0" applyPatternFormats="0" applyAlignmentFormats="0" applyWidthHeightFormats="0">
  <queryTableRefresh nextId="9">
    <queryTableFields count="8">
      <queryTableField id="1" name="manufacturer" tableColumnId="1"/>
      <queryTableField id="2" name="device_count" tableColumnId="2"/>
      <queryTableField id="3" name="total_failure_events" tableColumnId="3"/>
      <queryTableField id="4" name="avg_failure_events" tableColumnId="4"/>
      <queryTableField id="5" name="total_maintenance_cost" tableColumnId="5"/>
      <queryTableField id="6" name="avg_maintenance_cost" tableColumnId="6"/>
      <queryTableField id="7" name="avg_downtime_hours" tableColumnId="7"/>
      <queryTableField id="8" name="high_risk_device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A16E16D9-C85F-471B-AE8D-B36FDC411F28}" autoFormatId="16" applyNumberFormats="0" applyBorderFormats="0" applyFontFormats="0" applyPatternFormats="0" applyAlignmentFormats="0" applyWidthHeightFormats="0">
  <queryTableRefresh nextId="7">
    <queryTableFields count="6">
      <queryTableField id="1" name="operational_risk_level" tableColumnId="1"/>
      <queryTableField id="2" name="device_count" tableColumnId="2"/>
      <queryTableField id="3" name="total_failure_events" tableColumnId="3"/>
      <queryTableField id="4" name="total_maintenance_cost" tableColumnId="4"/>
      <queryTableField id="5" name="avg_maintenance_cost" tableColumnId="5"/>
      <queryTableField id="6" name="avg_downtime_hours"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192568E7-6A19-474C-9D4D-CA71EF80638E}" autoFormatId="16" applyNumberFormats="0" applyBorderFormats="0" applyFontFormats="0" applyPatternFormats="0" applyAlignmentFormats="0" applyWidthHeightFormats="0">
  <queryTableRefresh nextId="7">
    <queryTableFields count="6">
      <queryTableField id="1" name="corrected_expense_category" tableColumnId="1"/>
      <queryTableField id="2" name="expense_count" tableColumnId="2"/>
      <queryTableField id="3" name="total_amount" tableColumnId="3"/>
      <queryTableField id="4" name="average_amount" tableColumnId="4"/>
      <queryTableField id="5" name="min_amount" tableColumnId="5"/>
      <queryTableField id="6" name="max_amount"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 xr16:uid="{D7FB9936-0EFF-4B16-A25B-599DA1D212C6}" autoFormatId="16" applyNumberFormats="0" applyBorderFormats="0" applyFontFormats="0" applyPatternFormats="0" applyAlignmentFormats="0" applyWidthHeightFormats="0">
  <queryTableRefresh nextId="6">
    <queryTableFields count="5">
      <queryTableField id="1" name="failure_type" tableColumnId="1"/>
      <queryTableField id="2" name="record_count" tableColumnId="2"/>
      <queryTableField id="3" name="total_failure_events" tableColumnId="3"/>
      <queryTableField id="4" name="avg_maintenance_cost" tableColumnId="4"/>
      <queryTableField id="5" name="avg_downtime_hours"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2" xr16:uid="{8D58FA5D-819E-42E0-935A-58970257654B}" autoFormatId="16" applyNumberFormats="0" applyBorderFormats="0" applyFontFormats="0" applyPatternFormats="0" applyAlignmentFormats="0" applyWidthHeightFormats="0">
  <queryTableRefresh nextId="29">
    <queryTableFields count="28">
      <queryTableField id="1" name="device_id" tableColumnId="1"/>
      <queryTableField id="2" name="device_type" tableColumnId="2"/>
      <queryTableField id="3" name="purchase_date" tableColumnId="3"/>
      <queryTableField id="4" name="purchase_year" tableColumnId="4"/>
      <queryTableField id="5" name="purchase_month" tableColumnId="5"/>
      <queryTableField id="6" name="purchase_month_name" tableColumnId="6"/>
      <queryTableField id="7" name="age" tableColumnId="7"/>
      <queryTableField id="8" name="expected_age" tableColumnId="8"/>
      <queryTableField id="9" name="age_validation_flag" tableColumnId="9"/>
      <queryTableField id="10" name="device_age_band" tableColumnId="10"/>
      <queryTableField id="11" name="manufacturer" tableColumnId="11"/>
      <queryTableField id="12" name="model" tableColumnId="12"/>
      <queryTableField id="13" name="country" tableColumnId="13"/>
      <queryTableField id="14" name="maintenance_cost_original" tableColumnId="14"/>
      <queryTableField id="15" name="maintenance_cost" tableColumnId="15"/>
      <queryTableField id="16" name="maintenance_cost_quality_flag" tableColumnId="16"/>
      <queryTableField id="17" name="downtime_hours" tableColumnId="17"/>
      <queryTableField id="18" name="maintenance_frequency" tableColumnId="18"/>
      <queryTableField id="19" name="failure_event_count" tableColumnId="19"/>
      <queryTableField id="20" name="failure_flag" tableColumnId="20"/>
      <queryTableField id="21" name="failure_status" tableColumnId="21"/>
      <queryTableField id="22" name="maintenance_class" tableColumnId="22"/>
      <queryTableField id="23" name="maintenance_severity" tableColumnId="23"/>
      <queryTableField id="24" name="maintenance_report" tableColumnId="24"/>
      <queryTableField id="25" name="failure_type" tableColumnId="25"/>
      <queryTableField id="26" name="risk_score" tableColumnId="26"/>
      <queryTableField id="27" name="operational_risk_level" tableColumnId="27"/>
      <queryTableField id="28" name="replacement_review_flag" tableColumnId="2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0" xr16:uid="{83DC3B2F-354F-49B1-92AA-98E7424659C1}"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9" xr16:uid="{4D3114A7-A144-4792-B365-8DA012A76E67}" autoFormatId="16" applyNumberFormats="0" applyBorderFormats="0" applyFontFormats="0" applyPatternFormats="0" applyAlignmentFormats="0" applyWidthHeightFormats="0">
  <queryTableRefresh nextId="11">
    <queryTableFields count="10">
      <queryTableField id="1" name="date" tableColumnId="1"/>
      <queryTableField id="2" name="expense_year" tableColumnId="2"/>
      <queryTableField id="3" name="expense_month" tableColumnId="3"/>
      <queryTableField id="4" name="expense_month_name" tableColumnId="4"/>
      <queryTableField id="5" name="expense_month_year" tableColumnId="5"/>
      <queryTableField id="6" name="expense_category" tableColumnId="6"/>
      <queryTableField id="7" name="corrected_expense_category" tableColumnId="7"/>
      <queryTableField id="8" name="expense_category_validation_flag" tableColumnId="8"/>
      <queryTableField id="9" name="amount" tableColumnId="9"/>
      <queryTableField id="10" name="description" tableColumnId="10"/>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1" xr16:uid="{73166323-CC74-41F4-A454-A4D482F5017F}" autoFormatId="16" applyNumberFormats="0" applyBorderFormats="0" applyFontFormats="0" applyPatternFormats="0" applyAlignmentFormats="0" applyWidthHeightFormats="0">
  <queryTableRefresh nextId="12">
    <queryTableFields count="11">
      <queryTableField id="1" name="Average Downtime Hours" tableColumnId="1"/>
      <queryTableField id="2" name="Average Financial Expense" tableColumnId="2"/>
      <queryTableField id="3" name="Average Maintenance Cost" tableColumnId="3"/>
      <queryTableField id="4" name="Devices for Replacement Review" tableColumnId="4"/>
      <queryTableField id="5" name="Devices with Failure Reported" tableColumnId="5"/>
      <queryTableField id="6" name="Expense Record Count" tableColumnId="6"/>
      <queryTableField id="7" name="High Risk Devices" tableColumnId="7"/>
      <queryTableField id="8" name="Total Devices" tableColumnId="8"/>
      <queryTableField id="9" name="Total Failure Events" tableColumnId="9"/>
      <queryTableField id="10" name="Total Financial Expenses" tableColumnId="10"/>
      <queryTableField id="11" name="Total Maintenance Cost" tableColumnId="11"/>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 xr16:uid="{F0D04A99-72E2-4AC2-86C1-353959052800}" autoFormatId="16" applyNumberFormats="0" applyBorderFormats="0" applyFontFormats="0" applyPatternFormats="0" applyAlignmentFormats="0" applyWidthHeightFormats="0">
  <queryTableRefresh nextId="8">
    <queryTableFields count="7">
      <queryTableField id="1" name="High Risk Devices" tableColumnId="1"/>
      <queryTableField id="2" name="Missing Financial Dates" tableColumnId="2"/>
      <queryTableField id="3" name="Missing Device ID" tableColumnId="3"/>
      <queryTableField id="4" name="Negative Costs Corrected" tableColumnId="4"/>
      <queryTableField id="5" name="Negative Maintenance Cost Cleaned" tableColumnId="5"/>
      <queryTableField id="6" name="Devices with Failure Reported" tableColumnId="6"/>
      <queryTableField id="7" name="Corrected Financial Categorie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D59A2E56-E0A2-4FD5-AFA0-DE023EA35745}" sourceName="[tbl_device].[device_type]">
  <pivotTables>
    <pivotTable tabId="6" name="PivotTbl_Failures_Device"/>
    <pivotTable tabId="6" name="PivotTbl_AvgDowntime_RiskLevel"/>
    <pivotTable tabId="6" name="PivotTbl_Cost_Manufacturer"/>
    <pivotTable tabId="6" name="PivotTbl_MaintenanceCost_Dept"/>
    <pivotTable tabId="6" name="PivotTbl_MaunfacturerCost_Summary"/>
    <pivotTable tabId="6" name="PivotTbl_ReplacementReview_Summary"/>
    <pivotTable tabId="6" name="PivotTbl_RiskLevel_Summary"/>
  </pivotTables>
  <data>
    <olap pivotCacheId="178030203">
      <levels count="2">
        <level uniqueName="[tbl_device].[device_type].[(All)]" sourceCaption="(All)" count="0"/>
        <level uniqueName="[tbl_device].[device_type].[device_type]" sourceCaption="device_type" count="6">
          <ranges>
            <range startItem="0">
              <i n="[tbl_device].[device_type].&amp;[CT Scanner]" c="CT Scanner"/>
              <i n="[tbl_device].[device_type].&amp;[Defibrillator]" c="Defibrillator"/>
              <i n="[tbl_device].[device_type].&amp;[Infusion Pump]" c="Infusion Pump"/>
              <i n="[tbl_device].[device_type].&amp;[MRI Scanner]" c="MRI Scanner"/>
              <i n="[tbl_device].[device_type].&amp;[PET Scanner]" c="PET Scanner"/>
              <i n="[tbl_device].[device_type].&amp;[X-Ray Machine]" c="X-Ray Machine"/>
            </range>
          </ranges>
        </level>
      </levels>
      <selections count="1">
        <selection n="[tbl_device].[device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35E2D0B-B176-4148-B801-AAAD525C31EB}" sourceName="[tbl_device].[manufacturer]">
  <pivotTables>
    <pivotTable tabId="6" name="PivotTbl_Failures_Device"/>
    <pivotTable tabId="6" name="PivotTbl_AvgDowntime_RiskLevel"/>
    <pivotTable tabId="6" name="PivotTbl_Cost_Manufacturer"/>
    <pivotTable tabId="6" name="PivotTbl_MaintenanceCost_Dept"/>
    <pivotTable tabId="6" name="PivotTbl_MaunfacturerCost_Summary"/>
    <pivotTable tabId="6" name="PivotTbl_ReplacementReview_Summary"/>
    <pivotTable tabId="6" name="PivotTbl_RiskLevel_Summary"/>
  </pivotTables>
  <data>
    <olap pivotCacheId="178030203">
      <levels count="2">
        <level uniqueName="[tbl_device].[manufacturer].[(All)]" sourceCaption="(All)" count="0"/>
        <level uniqueName="[tbl_device].[manufacturer].[manufacturer]" sourceCaption="manufacturer" count="6">
          <ranges>
            <range startItem="0">
              <i n="[tbl_device].[manufacturer].&amp;[CardioSync]" c="CardioSync"/>
              <i n="[tbl_device].[manufacturer].&amp;[ImagingTech]" c="ImagingTech"/>
              <i n="[tbl_device].[manufacturer].&amp;[MedEquip]" c="MedEquip"/>
              <i n="[tbl_device].[manufacturer].&amp;[RescueTech]" c="RescueTech"/>
              <i n="[tbl_device].[manufacturer].&amp;[ScanPro]" c="ScanPro"/>
              <i n="[tbl_device].[manufacturer].&amp;[UltraMed]" c="UltraMed"/>
            </range>
          </ranges>
        </level>
      </levels>
      <selections count="1">
        <selection n="[tbl_device].[manufactur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al_risk_level" xr10:uid="{04DA375A-FEB8-4C3A-9917-765470B74E4A}" sourceName="[tbl_device].[operational_risk_level]">
  <pivotTables>
    <pivotTable tabId="6" name="PivotTbl_ReplacementReview_Summary"/>
    <pivotTable tabId="6" name="PivotTbl_AvgDowntime_RiskLevel"/>
    <pivotTable tabId="6" name="PivotTbl_Cost_Manufacturer"/>
    <pivotTable tabId="6" name="PivotTbl_Failures_Device"/>
    <pivotTable tabId="6" name="PivotTbl_MaintenanceCost_Dept"/>
    <pivotTable tabId="6" name="PivotTbl_MaunfacturerCost_Summary"/>
    <pivotTable tabId="6" name="PivotTbl_RiskLevel_Summary"/>
  </pivotTables>
  <data>
    <olap pivotCacheId="178030203">
      <levels count="2">
        <level uniqueName="[tbl_device].[operational_risk_level].[(All)]" sourceCaption="(All)" count="0"/>
        <level uniqueName="[tbl_device].[operational_risk_level].[operational_risk_level]" sourceCaption="operational_risk_level" count="3">
          <ranges>
            <range startItem="0">
              <i n="[tbl_device].[operational_risk_level].&amp;[High]" c="High"/>
              <i n="[tbl_device].[operational_risk_level].&amp;[Low]" c="Low"/>
              <i n="[tbl_device].[operational_risk_level].&amp;[Medium]" c="Medium"/>
            </range>
          </ranges>
        </level>
      </levels>
      <selections count="1">
        <selection n="[tbl_device].[operational_risk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_severity" xr10:uid="{ED425BBD-7B95-46E0-A077-1DDD455F8737}" sourceName="[tbl_device].[maintenance_severity]">
  <pivotTables>
    <pivotTable tabId="6" name="PivotTbl_Failures_Device"/>
    <pivotTable tabId="6" name="PivotTbl_AvgDowntime_RiskLevel"/>
    <pivotTable tabId="6" name="PivotTbl_Cost_Manufacturer"/>
    <pivotTable tabId="6" name="PivotTbl_MaintenanceCost_Dept"/>
    <pivotTable tabId="6" name="PivotTbl_MaunfacturerCost_Summary"/>
    <pivotTable tabId="6" name="PivotTbl_ReplacementReview_Summary"/>
    <pivotTable tabId="6" name="PivotTbl_RiskLevel_Summary"/>
  </pivotTables>
  <data>
    <olap pivotCacheId="178030203">
      <levels count="2">
        <level uniqueName="[tbl_device].[maintenance_severity].[(All)]" sourceCaption="(All)" count="0"/>
        <level uniqueName="[tbl_device].[maintenance_severity].[maintenance_severity]" sourceCaption="maintenance_severity" count="3">
          <ranges>
            <range startItem="0">
              <i n="[tbl_device].[maintenance_severity].&amp;[High]" c="High"/>
              <i n="[tbl_device].[maintenance_severity].&amp;[Low]" c="Low"/>
              <i n="[tbl_device].[maintenance_severity].&amp;[Medium]" c="Medium"/>
            </range>
          </ranges>
        </level>
      </levels>
      <selections count="1">
        <selection n="[tbl_device].[maintenance_sever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lacement_review_flag" xr10:uid="{8A41978A-13C5-4B27-8013-FCC18E79449A}" sourceName="[tbl_device].[replacement_review_flag]">
  <pivotTables>
    <pivotTable tabId="6" name="PivotTbl_ReplacementReview_Summary"/>
    <pivotTable tabId="6" name="PivotTbl_AvgDowntime_RiskLevel"/>
    <pivotTable tabId="6" name="PivotTbl_Cost_Manufacturer"/>
    <pivotTable tabId="6" name="PivotTbl_MaintenanceCost_Dept"/>
    <pivotTable tabId="6" name="PivotTbl_MaunfacturerCost_Summary"/>
    <pivotTable tabId="6" name="PivotTbl_RiskLevel_Summary"/>
  </pivotTables>
  <data>
    <olap pivotCacheId="178030203">
      <levels count="2">
        <level uniqueName="[tbl_device].[replacement_review_flag].[(All)]" sourceCaption="(All)" count="0"/>
        <level uniqueName="[tbl_device].[replacement_review_flag].[replacement_review_flag]" sourceCaption="replacement_review_flag" count="2">
          <ranges>
            <range startItem="0">
              <i n="[tbl_device].[replacement_review_flag].&amp;[Monitor]" c="Monitor"/>
              <i n="[tbl_device].[replacement_review_flag].&amp;[Review for Replacement]" c="Review for Replacement"/>
            </range>
          </ranges>
        </level>
      </levels>
      <selections count="1">
        <selection n="[tbl_device].[replacement_review_fla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rrected_expense_category" xr10:uid="{D07C4EC6-A8C7-4055-A93C-33330FF7A442}" sourceName="[tbl_financial].[corrected_expense_category]">
  <pivotTables>
    <pivotTable tabId="6" name="PivotTbl_MonthlyExpenseTrend"/>
    <pivotTable tabId="6" name="PivotTbl_TotalExpense_Category"/>
    <pivotTable tabId="8" name="PivotTbl_CorrectedCategories"/>
  </pivotTables>
  <data>
    <olap pivotCacheId="893576213">
      <levels count="2">
        <level uniqueName="[tbl_financial].[corrected_expense_category].[(All)]" sourceCaption="(All)" count="0"/>
        <level uniqueName="[tbl_financial].[corrected_expense_category].[corrected_expense_category]" sourceCaption="corrected_expense_category" count="3">
          <ranges>
            <range startItem="0">
              <i n="[tbl_financial].[corrected_expense_category].&amp;[Equipment]" c="Equipment"/>
              <i n="[tbl_financial].[corrected_expense_category].&amp;[Staffing]" c="Staffing"/>
              <i n="[tbl_financial].[corrected_expense_category].&amp;[Supplies]" c="Supplies"/>
            </range>
          </ranges>
        </level>
      </levels>
      <selections count="1">
        <selection n="[tbl_financial].[corrected_expense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type" xr10:uid="{D3BD63A7-EB8F-49CC-B266-93F897D719F3}" cache="Slicer_device_type" caption="Device Type" level="1" style="SlicerStyleDark1" lockedPosition="1" rowHeight="257175"/>
  <slicer name="manufacturer" xr10:uid="{B0C2166C-B0C6-44C9-BF2E-84A17090A7FB}" cache="Slicer_manufacturer" caption="Manufacturer" level="1" style="SlicerStyleDark1" lockedPosition="1" rowHeight="257175"/>
  <slicer name="operational_risk_level" xr10:uid="{FAC5DB59-72F5-48FC-9435-C639BDB7DED7}" cache="Slicer_operational_risk_level" caption="Operational Risk Level" level="1" style="SlicerStyleDark1" lockedPosition="1" rowHeight="257175"/>
  <slicer name="maintenance_severity" xr10:uid="{4DEB68BA-D6B9-4D7D-A348-C097E84A8224}" cache="Slicer_maintenance_severity" caption="Maintenance Severity" level="1" style="SlicerStyleDark1" lockedPosition="1" rowHeight="257175"/>
  <slicer name="replacement_review_flag" xr10:uid="{7CF7EE60-6FC6-44B3-8DFB-4D364A9AE0A8}" cache="Slicer_replacement_review_flag" caption="Replacement Review" level="1" style="SlicerStyleDark1" lockedPosition="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rrected_expense_category" xr10:uid="{56554040-E49C-462E-B23C-4719AFD557FD}" cache="Slicer_corrected_expense_category" caption="Expense Category" level="1" style="SlicerStyleDark1" rowHeight="257175"/>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3284CC-3FEC-4983-B914-351356CA7793}" name="tbl_KPI_Validation" displayName="tbl_KPI_Validation" ref="A4:D14" totalsRowShown="0" headerRowDxfId="388" dataDxfId="387">
  <autoFilter ref="A4:D14" xr:uid="{343284CC-3FEC-4983-B914-351356CA7793}"/>
  <tableColumns count="4">
    <tableColumn id="1" xr3:uid="{1DA3FF17-8573-44D4-B71D-1EA72DE81983}" name="KPI" dataDxfId="386"/>
    <tableColumn id="2" xr3:uid="{EE0F302C-C04F-4575-AD2B-DB191194474B}" name="Excel Result" dataDxfId="385"/>
    <tableColumn id="3" xr3:uid="{6AB4C2C3-D734-4A85-A9B8-0BF41450D683}" name="Expected Result" dataDxfId="384"/>
    <tableColumn id="4" xr3:uid="{2B44F1BD-8421-43C5-9064-012BAA668E5C}" name="Match?" dataDxfId="38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BF2F2A-074D-48F3-AD69-041F1CC8A137}" name="tbl_DataQuality_Check" displayName="tbl_DataQuality_Check" ref="A4:D12" totalsRowShown="0" headerRowDxfId="382" dataDxfId="381">
  <autoFilter ref="A4:D12" xr:uid="{B0BF2F2A-074D-48F3-AD69-041F1CC8A137}"/>
  <tableColumns count="4">
    <tableColumn id="1" xr3:uid="{ADB2307E-4330-4AA1-AB45-2F13AD89D0BC}" name="Check" dataDxfId="380"/>
    <tableColumn id="2" xr3:uid="{160EA3A9-9852-47BC-8211-680F2C71FFBA}" name="Excel Results" dataDxfId="379"/>
    <tableColumn id="3" xr3:uid="{15AF69F2-312E-4F8E-9188-D056056F320B}" name="Expected" dataDxfId="378"/>
    <tableColumn id="4" xr3:uid="{0F82C941-4634-47EC-B61A-08B5BB7085BE}" name="Status" dataDxfId="377">
      <calculatedColumnFormula>IF(B5=C5,"Pass","Review")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D04CEA-0F91-488D-BEF7-E3547E1EB298}" name="eda_kpi_summary" displayName="eda_kpi_summary" ref="A4:B14" tableType="queryTable" totalsRowShown="0">
  <autoFilter ref="A4:B14" xr:uid="{C3D04CEA-0F91-488D-BEF7-E3547E1EB298}"/>
  <tableColumns count="2">
    <tableColumn id="1" xr3:uid="{D51FA137-1B3B-4490-B574-6308C4861DF8}" uniqueName="1" name="KPI" queryTableFieldId="1" dataDxfId="78"/>
    <tableColumn id="2" xr3:uid="{FEDFEEBC-08D1-4E4B-884D-CBC65FA095D4}" uniqueName="2" name="Value" queryTableFieldId="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BBEE8F1-1BAC-43A3-996F-C1107670F734}" name="eda_replacement_summary" displayName="eda_replacement_summary" ref="A5:F7" tableType="queryTable" totalsRowShown="0">
  <autoFilter ref="A5:F7" xr:uid="{BBBEE8F1-1BAC-43A3-996F-C1107670F734}"/>
  <tableColumns count="6">
    <tableColumn id="1" xr3:uid="{019A3330-3A03-47BD-AEB3-331C97B25C9A}" uniqueName="1" name="replacement_review_flag" queryTableFieldId="1" dataDxfId="77"/>
    <tableColumn id="2" xr3:uid="{F7BF7160-CA11-4FA8-9E87-F88F6AE223C3}" uniqueName="2" name="device_count" queryTableFieldId="2"/>
    <tableColumn id="3" xr3:uid="{528906C1-3CF3-462E-8C22-44685E926934}" uniqueName="3" name="total_failure_events" queryTableFieldId="3"/>
    <tableColumn id="4" xr3:uid="{37E19D3E-FD0D-4903-8F73-527CCEFC36D7}" uniqueName="4" name="total_maintenance_cost" queryTableFieldId="4"/>
    <tableColumn id="5" xr3:uid="{FA7EDBC2-0207-4298-AE25-C5EE73FEFB84}" uniqueName="5" name="avg_maintenance_cost" queryTableFieldId="5"/>
    <tableColumn id="6" xr3:uid="{03D5F37E-A014-4A0A-8BDD-8F4E65870D28}" uniqueName="6" name="avg_downtime_hours" queryTableFieldId="6"/>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5BB937-77F6-4E0D-8F28-7B081FCD25E2}" name="eda_device_type_summary" displayName="eda_device_type_summary" ref="A5:I11" tableType="queryTable" totalsRowShown="0" dataDxfId="76">
  <autoFilter ref="A5:I11" xr:uid="{EB5BB937-77F6-4E0D-8F28-7B081FCD25E2}"/>
  <tableColumns count="9">
    <tableColumn id="1" xr3:uid="{C1E44920-218C-40A2-BD5F-BF38E0629C51}" uniqueName="1" name="device_type" queryTableFieldId="1" dataDxfId="75"/>
    <tableColumn id="2" xr3:uid="{0162DAAF-1F9B-4427-B11E-1C0D50E3F962}" uniqueName="2" name="device_count" queryTableFieldId="2" dataDxfId="74"/>
    <tableColumn id="3" xr3:uid="{84C481C1-DBB5-4BAA-8DA5-600C7C2B28F6}" uniqueName="3" name="total_failure_events" queryTableFieldId="3" dataDxfId="73"/>
    <tableColumn id="4" xr3:uid="{04B0F3AE-A270-4F63-B9FD-3209911EDB23}" uniqueName="4" name="avg_failure_events" queryTableFieldId="4" dataDxfId="72"/>
    <tableColumn id="5" xr3:uid="{28354920-D88D-46F1-BE6A-FBB05E5A21B3}" uniqueName="5" name="total_maintenance_cost" queryTableFieldId="5" dataDxfId="71"/>
    <tableColumn id="6" xr3:uid="{CD940CE6-3D76-4D0A-872E-D6510E90AE89}" uniqueName="6" name="avg_maintenance_cost" queryTableFieldId="6" dataDxfId="70"/>
    <tableColumn id="7" xr3:uid="{8F60EBD3-77E8-4A3E-A2F6-16E7BE5BB64A}" uniqueName="7" name="avg_downtime_hours" queryTableFieldId="7" dataDxfId="69"/>
    <tableColumn id="8" xr3:uid="{EB74E4CC-BEB3-466C-8ACE-72D3FB0C1A89}" uniqueName="8" name="high_risk_devices" queryTableFieldId="8" dataDxfId="68"/>
    <tableColumn id="9" xr3:uid="{2022B06A-4F04-4EE3-A105-8D2A4451DD47}" uniqueName="9" name="replacement_review_count" queryTableFieldId="9" dataDxfId="67"/>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1C2E4FC-3F3B-4F7E-9734-6659A82503E3}" name="eda_manufacturer_summary" displayName="eda_manufacturer_summary" ref="A5:H11" tableType="queryTable" totalsRowShown="0" dataDxfId="66">
  <autoFilter ref="A5:H11" xr:uid="{E1C2E4FC-3F3B-4F7E-9734-6659A82503E3}"/>
  <tableColumns count="8">
    <tableColumn id="1" xr3:uid="{7C3E7E90-D5CD-474A-930F-0F4E70FF1219}" uniqueName="1" name="manufacturer" queryTableFieldId="1" dataDxfId="65"/>
    <tableColumn id="2" xr3:uid="{87123D1A-1FF6-424F-BFAC-9115F7DD536C}" uniqueName="2" name="device_count" queryTableFieldId="2" dataDxfId="64"/>
    <tableColumn id="3" xr3:uid="{258BD169-3D85-41C9-A6AD-59DD237F5E5A}" uniqueName="3" name="total_failure_events" queryTableFieldId="3" dataDxfId="63"/>
    <tableColumn id="4" xr3:uid="{1FD49F19-8173-4D42-9253-8F0E02E7379A}" uniqueName="4" name="avg_failure_events" queryTableFieldId="4" dataDxfId="62"/>
    <tableColumn id="5" xr3:uid="{CF2F945E-F58F-4A25-BCE3-48969C065AD8}" uniqueName="5" name="total_maintenance_cost" queryTableFieldId="5" dataDxfId="61"/>
    <tableColumn id="6" xr3:uid="{63AAE2FD-68DD-4EBD-B24A-1FDAB23CA48A}" uniqueName="6" name="avg_maintenance_cost" queryTableFieldId="6" dataDxfId="60"/>
    <tableColumn id="7" xr3:uid="{077A5873-CA4B-43D7-8264-401B63A62736}" uniqueName="7" name="avg_downtime_hours" queryTableFieldId="7" dataDxfId="59"/>
    <tableColumn id="8" xr3:uid="{5D3CB61B-F263-4DA6-815D-C115DCE999B9}" uniqueName="8" name="high_risk_devices" queryTableFieldId="8" dataDxfId="58"/>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CDABCCB-9194-4823-8FFF-5F7509437C97}" name="eda_risk_summary" displayName="eda_risk_summary" ref="A5:F8" tableType="queryTable" totalsRowShown="0" dataDxfId="57">
  <autoFilter ref="A5:F8" xr:uid="{ECDABCCB-9194-4823-8FFF-5F7509437C97}"/>
  <tableColumns count="6">
    <tableColumn id="1" xr3:uid="{42431924-8BDA-4B46-87CD-A2CDDFD36C3D}" uniqueName="1" name="operational_risk_level" queryTableFieldId="1" dataDxfId="56"/>
    <tableColumn id="2" xr3:uid="{C652E0DA-A7EC-4A3D-A16B-A283372E21E6}" uniqueName="2" name="device_count" queryTableFieldId="2" dataDxfId="55"/>
    <tableColumn id="3" xr3:uid="{F768DD17-871E-469E-9842-1FB98C2AE580}" uniqueName="3" name="total_failure_events" queryTableFieldId="3" dataDxfId="54"/>
    <tableColumn id="4" xr3:uid="{93B6BF1F-1486-437A-9CD2-550E3B1C28C3}" uniqueName="4" name="total_maintenance_cost" queryTableFieldId="4" dataDxfId="53"/>
    <tableColumn id="5" xr3:uid="{6564359F-5503-465E-A905-B2087B2D6DD0}" uniqueName="5" name="avg_maintenance_cost" queryTableFieldId="5" dataDxfId="52"/>
    <tableColumn id="6" xr3:uid="{B254C7FB-217A-4D4D-A3B4-D063C6D7C86C}" uniqueName="6" name="avg_downtime_hours" queryTableFieldId="6" dataDxfId="51"/>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B46CFF1-6076-47CE-86B5-68F91D0B058D}" name="eda_financial_category_summary" displayName="eda_financial_category_summary" ref="A5:F8" tableType="queryTable" totalsRowShown="0" dataDxfId="50">
  <autoFilter ref="A5:F8" xr:uid="{0B46CFF1-6076-47CE-86B5-68F91D0B058D}"/>
  <tableColumns count="6">
    <tableColumn id="1" xr3:uid="{70C87747-358B-42F7-8EA3-65E852F0AC49}" uniqueName="1" name="corrected_expense_category" queryTableFieldId="1" dataDxfId="49"/>
    <tableColumn id="2" xr3:uid="{133858F1-7F69-43A1-9B87-A43FACC4AAC3}" uniqueName="2" name="expense_count" queryTableFieldId="2" dataDxfId="48"/>
    <tableColumn id="3" xr3:uid="{38D44783-8D9C-4D97-89B0-C1CB6E5C286A}" uniqueName="3" name="total_amount" queryTableFieldId="3" dataDxfId="47"/>
    <tableColumn id="4" xr3:uid="{98540807-C4B2-428D-BF97-A58407F23640}" uniqueName="4" name="average_amount" queryTableFieldId="4" dataDxfId="46"/>
    <tableColumn id="5" xr3:uid="{A560EAF6-055B-4F42-96E9-8C8F5441D300}" uniqueName="5" name="min_amount" queryTableFieldId="5" dataDxfId="45"/>
    <tableColumn id="6" xr3:uid="{C58058C7-4C26-40D6-A2D4-042DC5559DAE}" uniqueName="6" name="max_amount" queryTableFieldId="6" dataDxfId="44"/>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D47FEBE-7469-43F9-A485-33FC1DEC3FD4}" name="eda_failure_type_summary" displayName="eda_failure_type_summary" ref="A5:E12" tableType="queryTable" totalsRowShown="0" dataDxfId="43">
  <autoFilter ref="A5:E12" xr:uid="{9D47FEBE-7469-43F9-A485-33FC1DEC3FD4}"/>
  <tableColumns count="5">
    <tableColumn id="1" xr3:uid="{96234A3F-3DFD-45C7-8D3D-842766BEAE17}" uniqueName="1" name="failure_type" queryTableFieldId="1" dataDxfId="42"/>
    <tableColumn id="2" xr3:uid="{0585695C-62B4-4BE9-8DDB-3FDD95303D6F}" uniqueName="2" name="record_count" queryTableFieldId="2" dataDxfId="41"/>
    <tableColumn id="3" xr3:uid="{AA70DF2F-1481-4671-86E8-EB282B9123FF}" uniqueName="3" name="total_failure_events" queryTableFieldId="3" dataDxfId="40"/>
    <tableColumn id="4" xr3:uid="{E06C0D03-3307-42CD-9AF2-B93A94E5DD0A}" uniqueName="4" name="avg_maintenance_cost" queryTableFieldId="4" dataDxfId="39"/>
    <tableColumn id="5" xr3:uid="{2617DF45-56E8-4530-9131-420C4C748DCD}" uniqueName="5" name="avg_downtime_hours" queryTableFieldId="5" dataDxfId="38"/>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52B360-1297-41BD-B71B-39E00170EB73}" name="tbl_device" displayName="tbl_device" ref="A5:AB4154" tableType="queryTable" totalsRowShown="0">
  <autoFilter ref="A5:AB4154" xr:uid="{A752B360-1297-41BD-B71B-39E00170EB73}"/>
  <tableColumns count="28">
    <tableColumn id="1" xr3:uid="{8BFA0BBE-60ED-456C-B113-104DB39D29EA}" uniqueName="1" name="device_id" queryTableFieldId="1" dataDxfId="37"/>
    <tableColumn id="2" xr3:uid="{A3467F09-1DD2-45ED-858B-45A44A2F2D93}" uniqueName="2" name="device_type" queryTableFieldId="2" dataDxfId="36"/>
    <tableColumn id="3" xr3:uid="{6E7B75C0-87B3-4D0A-A9AD-83D591FD2048}" uniqueName="3" name="purchase_date" queryTableFieldId="3" dataDxfId="35"/>
    <tableColumn id="4" xr3:uid="{1A11DDF1-5D79-4756-98A7-4B36341842BC}" uniqueName="4" name="purchase_year" queryTableFieldId="4"/>
    <tableColumn id="5" xr3:uid="{0D2751BD-A068-493C-8310-FB5920F99474}" uniqueName="5" name="purchase_month" queryTableFieldId="5" dataDxfId="34"/>
    <tableColumn id="6" xr3:uid="{2ED7CCCA-F1AE-44F4-AE98-DE49C477860C}" uniqueName="6" name="purchase_month_name" queryTableFieldId="6" dataDxfId="33"/>
    <tableColumn id="7" xr3:uid="{DC4BF950-BA9E-4182-8A22-5A0B7E7CBC47}" uniqueName="7" name="age" queryTableFieldId="7" dataDxfId="32"/>
    <tableColumn id="8" xr3:uid="{3518AA22-A54F-4F3E-BF07-F0C9A28585DA}" uniqueName="8" name="expected_age" queryTableFieldId="8" dataDxfId="31"/>
    <tableColumn id="9" xr3:uid="{548188FD-FD26-4906-9F86-879655F5B514}" uniqueName="9" name="age_validation_flag" queryTableFieldId="9" dataDxfId="30"/>
    <tableColumn id="10" xr3:uid="{2BFBF796-5C45-4383-999F-8D56DF86F4F5}" uniqueName="10" name="device_age_band" queryTableFieldId="10" dataDxfId="29"/>
    <tableColumn id="11" xr3:uid="{8BA247AB-951C-4145-BB7E-993D8C644C4A}" uniqueName="11" name="manufacturer" queryTableFieldId="11" dataDxfId="28"/>
    <tableColumn id="12" xr3:uid="{1AC0CE4D-40DB-49A0-A514-52E51544B327}" uniqueName="12" name="model" queryTableFieldId="12" dataDxfId="27"/>
    <tableColumn id="13" xr3:uid="{7B90CCFE-C267-413E-B3CD-8E8174FC002A}" uniqueName="13" name="country" queryTableFieldId="13" dataDxfId="26"/>
    <tableColumn id="14" xr3:uid="{969EF62D-8C9E-4A13-9595-80147B7B4928}" uniqueName="14" name="maintenance_cost_original" queryTableFieldId="14"/>
    <tableColumn id="15" xr3:uid="{521255AD-CF9D-4CF8-9B0E-AA5989A43C43}" uniqueName="15" name="maintenance_cost" queryTableFieldId="15"/>
    <tableColumn id="16" xr3:uid="{53785DE6-151F-4861-A1D1-7B5580E5A60F}" uniqueName="16" name="maintenance_cost_quality_flag" queryTableFieldId="16" dataDxfId="25"/>
    <tableColumn id="17" xr3:uid="{3B42926D-83A3-42B6-B7D7-1E1B6C8DDBD6}" uniqueName="17" name="downtime_hours" queryTableFieldId="17"/>
    <tableColumn id="18" xr3:uid="{D80A49FB-7C8E-424B-B01C-29ACCDE24B67}" uniqueName="18" name="maintenance_frequency" queryTableFieldId="18"/>
    <tableColumn id="19" xr3:uid="{B3BB5D5B-A614-4F63-8483-39CDDE4C4897}" uniqueName="19" name="failure_event_count" queryTableFieldId="19"/>
    <tableColumn id="20" xr3:uid="{664D0771-74C9-4E06-BC20-24DCFBD7972D}" uniqueName="20" name="failure_flag" queryTableFieldId="20"/>
    <tableColumn id="21" xr3:uid="{DB32AF1B-B1F1-44AC-B4CF-9AA4A4B99B47}" uniqueName="21" name="failure_status" queryTableFieldId="21" dataDxfId="24"/>
    <tableColumn id="22" xr3:uid="{43B43990-C855-48FC-934E-EE5E7D6C3BC6}" uniqueName="22" name="maintenance_class" queryTableFieldId="22"/>
    <tableColumn id="23" xr3:uid="{DEA2E686-AB28-48F6-BDD7-BC669140593B}" uniqueName="23" name="maintenance_severity" queryTableFieldId="23" dataDxfId="23"/>
    <tableColumn id="24" xr3:uid="{22E9D159-96B1-4E4E-90FB-86782E926D15}" uniqueName="24" name="maintenance_report" queryTableFieldId="24" dataDxfId="22"/>
    <tableColumn id="25" xr3:uid="{40C4BCF1-BAA6-4CE5-8940-FEA98F2B00BF}" uniqueName="25" name="failure_type" queryTableFieldId="25" dataDxfId="21"/>
    <tableColumn id="26" xr3:uid="{E3192D90-3902-4984-8AA0-C035BAA3C62B}" uniqueName="26" name="risk_score" queryTableFieldId="26" dataDxfId="20"/>
    <tableColumn id="27" xr3:uid="{A7180514-BE4F-443D-A6BA-F72B88D820D4}" uniqueName="27" name="operational_risk_level" queryTableFieldId="27" dataDxfId="19"/>
    <tableColumn id="28" xr3:uid="{8E4A7FF7-1479-4F34-B8F4-E12E0CD23D95}" uniqueName="28" name="replacement_review_flag" queryTableFieldId="28" dataDxfId="18"/>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CAA3A90-A2F2-476B-BE8A-A4D761B9C072}" name="kpi_definition_table" displayName="kpi_definition_table" ref="A6:E16" tableType="queryTable" totalsRowShown="0" headerRowDxfId="17">
  <autoFilter ref="A6:E16" xr:uid="{5CAA3A90-A2F2-476B-BE8A-A4D761B9C072}"/>
  <tableColumns count="5">
    <tableColumn id="1" xr3:uid="{1490B011-9F77-48BC-87A2-31FA6E2FD5B4}" uniqueName="1" name="KPI_Name" queryTableFieldId="1" dataDxfId="16"/>
    <tableColumn id="2" xr3:uid="{61A609AD-7FE1-4407-AA4E-A7DABDF9BEC6}" uniqueName="2" name="Category" queryTableFieldId="2" dataDxfId="15"/>
    <tableColumn id="3" xr3:uid="{7477B2E2-30C5-44BE-801B-0BF2A21EDB41}" uniqueName="3" name="Formula" queryTableFieldId="3" dataDxfId="14"/>
    <tableColumn id="4" xr3:uid="{91641288-EFF4-4710-8D7B-05182B19934A}" uniqueName="4" name="Business_Meaning" queryTableFieldId="4" dataDxfId="13"/>
    <tableColumn id="5" xr3:uid="{FE84A05D-CED9-45B8-9A8A-8F9479FC0DE8}" uniqueName="5" name="Primary_Stakeholder" queryTableFieldId="5" dataDxfId="12"/>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1CC9C-5F4B-45D0-86AF-3BE506F9A912}" name="tbl_financial" displayName="tbl_financial" ref="A5:J505" tableType="queryTable" totalsRowShown="0">
  <autoFilter ref="A5:J505" xr:uid="{6DE1CC9C-5F4B-45D0-86AF-3BE506F9A912}"/>
  <tableColumns count="10">
    <tableColumn id="1" xr3:uid="{3D881AB5-2AF8-468F-85F1-6EF44A0806CB}" uniqueName="1" name="date" queryTableFieldId="1" dataDxfId="11"/>
    <tableColumn id="2" xr3:uid="{CA0537B9-543D-47B4-BDD5-724F3784913A}" uniqueName="2" name="expense_year" queryTableFieldId="2"/>
    <tableColumn id="3" xr3:uid="{0DA06077-184A-4BE7-AB14-BEA15AA2A2BB}" uniqueName="3" name="expense_month" queryTableFieldId="3"/>
    <tableColumn id="4" xr3:uid="{3A454943-E818-43B0-9721-D3EEA3DB5F5A}" uniqueName="4" name="expense_month_name" queryTableFieldId="4" dataDxfId="10"/>
    <tableColumn id="5" xr3:uid="{C1C93F6A-3D6D-4C36-86EE-2412FAA288F6}" uniqueName="5" name="expense_month_year" queryTableFieldId="5" dataDxfId="9"/>
    <tableColumn id="6" xr3:uid="{3C753BFB-7CFC-4592-BB7A-843A28C16BDE}" uniqueName="6" name="expense_category" queryTableFieldId="6" dataDxfId="8"/>
    <tableColumn id="7" xr3:uid="{A5CF55FC-89A8-4B66-9429-026EFB27F3EA}" uniqueName="7" name="corrected_expense_category" queryTableFieldId="7" dataDxfId="7"/>
    <tableColumn id="8" xr3:uid="{C26CC0BF-3E5C-493F-B13B-866B5D9082F2}" uniqueName="8" name="expense_category_validation_flag" queryTableFieldId="8" dataDxfId="6"/>
    <tableColumn id="9" xr3:uid="{1DCD657A-1E8D-40AB-A0CE-EAA239268B4B}" uniqueName="9" name="amount" queryTableFieldId="9" dataDxfId="5"/>
    <tableColumn id="10" xr3:uid="{D097E855-C323-4B4A-A1A9-2B18A9F077A7}" uniqueName="10" name="description" queryTableFieldId="10" dataDxfId="4"/>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3AE2B6-A4CE-4A6B-9ECB-2BCB61C7CF19}" name="tbl_kpi_measure_powerbi__validation" displayName="tbl_kpi_measure_powerbi__validation" ref="A1:K2" tableType="queryTable" totalsRowShown="0">
  <autoFilter ref="A1:K2" xr:uid="{563AE2B6-A4CE-4A6B-9ECB-2BCB61C7CF19}"/>
  <tableColumns count="11">
    <tableColumn id="1" xr3:uid="{1A7C4146-87BD-4D52-A70C-04FDF01E4A65}" uniqueName="1" name="Average Downtime Hours" queryTableFieldId="1"/>
    <tableColumn id="2" xr3:uid="{2F072795-E855-4F69-9825-72813C36DEA4}" uniqueName="2" name="Average Financial Expense" queryTableFieldId="2"/>
    <tableColumn id="3" xr3:uid="{B07D16D1-C9A5-4F37-AB45-518F9F746CB8}" uniqueName="3" name="Average Maintenance Cost" queryTableFieldId="3"/>
    <tableColumn id="4" xr3:uid="{DFBC6272-CDBE-489B-AE42-7DBC2AB69B69}" uniqueName="4" name="Devices for Replacement Review" queryTableFieldId="4"/>
    <tableColumn id="5" xr3:uid="{60F22746-2407-4AA3-9AEF-2F9F7718A195}" uniqueName="5" name="Devices with Failure Reported" queryTableFieldId="5"/>
    <tableColumn id="6" xr3:uid="{3F4B1FEA-440A-4DC3-AA14-D140BEE48690}" uniqueName="6" name="Expense Record Count" queryTableFieldId="6"/>
    <tableColumn id="7" xr3:uid="{86C0AD9C-FE23-4D5C-B620-26B304621401}" uniqueName="7" name="High Risk Devices" queryTableFieldId="7"/>
    <tableColumn id="8" xr3:uid="{38B5189F-D3FB-4092-8E9F-FCB1CB837F57}" uniqueName="8" name="Total Devices" queryTableFieldId="8"/>
    <tableColumn id="9" xr3:uid="{EC88B6C6-0A90-45D8-9558-9A5F14959BDE}" uniqueName="9" name="Total Failure Events" queryTableFieldId="9"/>
    <tableColumn id="10" xr3:uid="{36C52D05-6E5A-4A4B-9C7A-AEAA2C645659}" uniqueName="10" name="Total Financial Expenses" queryTableFieldId="10"/>
    <tableColumn id="11" xr3:uid="{EE2414CE-DC0B-4257-B771-D98B4128745E}" uniqueName="11" name="Total Maintenance Cost" queryTableFieldId="11"/>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B6EC3D-18D3-4F7F-AFF1-1742A69E27C4}" name="tbl_powerbi_data_quality_checks" displayName="tbl_powerbi_data_quality_checks" ref="A1:G2" tableType="queryTable" totalsRowShown="0">
  <autoFilter ref="A1:G2" xr:uid="{2EB6EC3D-18D3-4F7F-AFF1-1742A69E27C4}"/>
  <tableColumns count="7">
    <tableColumn id="1" xr3:uid="{8E9F8B03-54C9-4867-B29D-CA3C688CD700}" uniqueName="1" name="High Risk Devices" queryTableFieldId="1"/>
    <tableColumn id="2" xr3:uid="{13E1CDF6-2848-469F-843E-39D6B8A5B12A}" uniqueName="2" name="Missing Financial Dates" queryTableFieldId="2"/>
    <tableColumn id="3" xr3:uid="{461604E3-CCC0-4DCD-91B4-9FBD72C9FDD1}" uniqueName="3" name="Missing Device ID" queryTableFieldId="3"/>
    <tableColumn id="4" xr3:uid="{AD37FD67-51B6-4AF4-AA95-1670FDC75CC4}" uniqueName="4" name="Negative Costs Corrected" queryTableFieldId="4"/>
    <tableColumn id="5" xr3:uid="{038A03AE-EFC5-49E0-AF12-9F6867E895CE}" uniqueName="5" name="Negative Maintenance Cost Cleaned" queryTableFieldId="5"/>
    <tableColumn id="6" xr3:uid="{09DD7538-A60A-4757-92E6-B9496AAA4665}" uniqueName="6" name="Devices with Failure Reported" queryTableFieldId="6"/>
    <tableColumn id="7" xr3:uid="{83E3E8F8-853E-4A1E-95F9-5EDFCE06B9F3}" uniqueName="7" name="Corrected Financial Categories" queryTableFieldId="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997D-4B69-4689-9AB3-A2CB98D492F4}">
  <sheetPr>
    <tabColor theme="5" tint="-0.249977111117893"/>
  </sheetPr>
  <dimension ref="A1:B39"/>
  <sheetViews>
    <sheetView showGridLines="0" zoomScale="70" zoomScaleNormal="70" workbookViewId="0">
      <selection activeCell="A13" sqref="A13"/>
    </sheetView>
  </sheetViews>
  <sheetFormatPr defaultRowHeight="15"/>
  <cols>
    <col min="1" max="1" width="26" customWidth="1"/>
    <col min="2" max="2" width="98.7109375" customWidth="1"/>
  </cols>
  <sheetData>
    <row r="1" spans="1:2" ht="21">
      <c r="A1" s="89" t="s">
        <v>7613</v>
      </c>
      <c r="B1" s="89"/>
    </row>
    <row r="2" spans="1:2">
      <c r="A2" s="7"/>
      <c r="B2" s="7"/>
    </row>
    <row r="3" spans="1:2" ht="40.5">
      <c r="A3" s="8" t="s">
        <v>7614</v>
      </c>
      <c r="B3" s="9" t="s">
        <v>7615</v>
      </c>
    </row>
    <row r="4" spans="1:2">
      <c r="A4" s="7"/>
      <c r="B4" s="7"/>
    </row>
    <row r="5" spans="1:2" ht="27">
      <c r="A5" s="8" t="s">
        <v>7616</v>
      </c>
      <c r="B5" s="9" t="s">
        <v>7769</v>
      </c>
    </row>
    <row r="6" spans="1:2">
      <c r="A6" s="7"/>
      <c r="B6" s="7"/>
    </row>
    <row r="7" spans="1:2">
      <c r="A7" s="2" t="s">
        <v>7618</v>
      </c>
      <c r="B7" s="30" t="s">
        <v>7672</v>
      </c>
    </row>
    <row r="8" spans="1:2">
      <c r="A8" s="7"/>
      <c r="B8" s="7"/>
    </row>
    <row r="9" spans="1:2">
      <c r="A9" s="2" t="s">
        <v>7619</v>
      </c>
      <c r="B9" s="9" t="s">
        <v>7617</v>
      </c>
    </row>
    <row r="10" spans="1:2">
      <c r="A10" s="7"/>
      <c r="B10" s="7"/>
    </row>
    <row r="11" spans="1:2">
      <c r="A11" s="7"/>
      <c r="B11" s="7"/>
    </row>
    <row r="12" spans="1:2">
      <c r="A12" s="7"/>
      <c r="B12" s="7"/>
    </row>
    <row r="13" spans="1:2" ht="21.75" thickBot="1">
      <c r="A13" s="3" t="s">
        <v>7620</v>
      </c>
      <c r="B13" s="4" t="s">
        <v>7621</v>
      </c>
    </row>
    <row r="14" spans="1:2">
      <c r="A14" s="5" t="s">
        <v>7622</v>
      </c>
      <c r="B14" s="6" t="s">
        <v>7623</v>
      </c>
    </row>
    <row r="15" spans="1:2">
      <c r="A15" s="53" t="s">
        <v>7698</v>
      </c>
      <c r="B15" s="52" t="s">
        <v>7716</v>
      </c>
    </row>
    <row r="16" spans="1:2">
      <c r="A16" s="53" t="s">
        <v>7639</v>
      </c>
      <c r="B16" s="52" t="s">
        <v>7717</v>
      </c>
    </row>
    <row r="17" spans="1:2">
      <c r="A17" s="53" t="s">
        <v>7659</v>
      </c>
      <c r="B17" s="52" t="s">
        <v>7718</v>
      </c>
    </row>
    <row r="18" spans="1:2">
      <c r="A18" s="53" t="s">
        <v>7677</v>
      </c>
      <c r="B18" s="52" t="s">
        <v>7719</v>
      </c>
    </row>
    <row r="19" spans="1:2">
      <c r="A19" s="53" t="s">
        <v>7685</v>
      </c>
      <c r="B19" s="52" t="s">
        <v>7720</v>
      </c>
    </row>
    <row r="20" spans="1:2">
      <c r="A20" s="53" t="s">
        <v>7660</v>
      </c>
      <c r="B20" s="52" t="s">
        <v>7721</v>
      </c>
    </row>
    <row r="21" spans="1:2">
      <c r="A21" s="53" t="s">
        <v>7725</v>
      </c>
      <c r="B21" s="52" t="s">
        <v>7722</v>
      </c>
    </row>
    <row r="22" spans="1:2">
      <c r="A22" s="53" t="s">
        <v>7699</v>
      </c>
      <c r="B22" s="52" t="s">
        <v>7723</v>
      </c>
    </row>
    <row r="23" spans="1:2">
      <c r="A23" s="53" t="s">
        <v>7700</v>
      </c>
      <c r="B23" s="52" t="s">
        <v>7724</v>
      </c>
    </row>
    <row r="24" spans="1:2">
      <c r="A24" s="14"/>
    </row>
    <row r="25" spans="1:2">
      <c r="A25" s="77" t="s">
        <v>7740</v>
      </c>
      <c r="B25" s="52" t="s">
        <v>7726</v>
      </c>
    </row>
    <row r="26" spans="1:2">
      <c r="A26" s="14"/>
      <c r="B26" s="52" t="s">
        <v>7727</v>
      </c>
    </row>
    <row r="27" spans="1:2">
      <c r="A27" s="14"/>
      <c r="B27" s="52" t="s">
        <v>7728</v>
      </c>
    </row>
    <row r="28" spans="1:2">
      <c r="A28" s="14"/>
      <c r="B28" s="52" t="s">
        <v>7729</v>
      </c>
    </row>
    <row r="29" spans="1:2" ht="27">
      <c r="A29" s="14"/>
      <c r="B29" s="52" t="s">
        <v>7730</v>
      </c>
    </row>
    <row r="30" spans="1:2" ht="27">
      <c r="A30" s="14"/>
      <c r="B30" s="52" t="s">
        <v>7731</v>
      </c>
    </row>
    <row r="31" spans="1:2" ht="27">
      <c r="A31" s="14"/>
      <c r="B31" s="52" t="s">
        <v>7732</v>
      </c>
    </row>
    <row r="32" spans="1:2">
      <c r="A32" s="14"/>
      <c r="B32" s="52" t="s">
        <v>7733</v>
      </c>
    </row>
    <row r="33" spans="1:2">
      <c r="A33" s="14"/>
      <c r="B33" s="52"/>
    </row>
    <row r="34" spans="1:2">
      <c r="A34" s="77" t="s">
        <v>7739</v>
      </c>
      <c r="B34" s="52"/>
    </row>
    <row r="35" spans="1:2">
      <c r="A35" s="14"/>
      <c r="B35" s="52" t="s">
        <v>7734</v>
      </c>
    </row>
    <row r="36" spans="1:2">
      <c r="B36" s="52" t="s">
        <v>7735</v>
      </c>
    </row>
    <row r="37" spans="1:2">
      <c r="B37" s="52" t="s">
        <v>7736</v>
      </c>
    </row>
    <row r="38" spans="1:2">
      <c r="B38" s="52" t="s">
        <v>7737</v>
      </c>
    </row>
    <row r="39" spans="1:2">
      <c r="B39" s="52" t="s">
        <v>7738</v>
      </c>
    </row>
  </sheetData>
  <mergeCells count="1">
    <mergeCell ref="A1:B1"/>
  </mergeCells>
  <hyperlinks>
    <hyperlink ref="A15" location="'Executive Summary'!A1" display="Executive Summary" xr:uid="{0088EF2D-B4B6-4C51-95E2-52D3A3CE86AD}"/>
    <hyperlink ref="A16" location="'KPI Validation'!A1" display="KPI Validation" xr:uid="{AA460852-792D-4447-AE43-46BBD817BCEA}"/>
    <hyperlink ref="A17" location="'Data Quality Validation'!A1" display="Data Quality Validation" xr:uid="{45DB67FF-74A9-40C6-8F87-64B03184BC53}"/>
    <hyperlink ref="A18" location="'Device Risk Analysis'!A1" display="Device Risk Analysis" xr:uid="{527AE14C-8B30-4DE0-AFFA-3C09E214673D}"/>
    <hyperlink ref="A19" location="'Financial Analysis'!A1" display="Financial Analysis" xr:uid="{0F01CF1B-2AD7-4E95-A0DE-A373BA6A7DD9}"/>
    <hyperlink ref="A20" location="'Pivot Backend'!A1" display="Pivot Backend" xr:uid="{5FA247DC-B0A7-46FA-B59B-3325397CE401}"/>
    <hyperlink ref="A21" location="'EDA KPI Summary'!A1" display="EDA Summary Tabs" xr:uid="{406925C6-1263-4C45-B6A9-160AE8417DEE}"/>
    <hyperlink ref="A22" location="'Device Data'!A1" display="Device Data" xr:uid="{A1AAC496-6FBA-44F8-810C-71B0088E278F}"/>
    <hyperlink ref="A23" location="'Financial Data'!A1" display="Financial Data" xr:uid="{FEBC9604-A45B-4468-A665-B00F0602725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1E71-4E5F-4805-A8FB-C4C293820F0A}">
  <sheetPr>
    <tabColor theme="3"/>
  </sheetPr>
  <dimension ref="A1:Z51"/>
  <sheetViews>
    <sheetView showGridLines="0" zoomScale="70" zoomScaleNormal="70" workbookViewId="0">
      <selection activeCell="N3" sqref="N3"/>
    </sheetView>
  </sheetViews>
  <sheetFormatPr defaultRowHeight="15"/>
  <cols>
    <col min="1" max="1" width="16" bestFit="1" customWidth="1"/>
    <col min="2" max="2" width="22.42578125" bestFit="1" customWidth="1"/>
    <col min="3" max="3" width="12.28515625" bestFit="1" customWidth="1"/>
    <col min="4" max="4" width="18.42578125" bestFit="1" customWidth="1"/>
    <col min="5" max="5" width="8.7109375" bestFit="1" customWidth="1"/>
    <col min="6" max="7" width="13.5703125" bestFit="1" customWidth="1"/>
    <col min="8" max="8" width="22.140625" bestFit="1" customWidth="1"/>
    <col min="9" max="9" width="9.28515625" customWidth="1"/>
    <col min="10" max="10" width="9.85546875" bestFit="1" customWidth="1"/>
    <col min="11" max="11" width="17.28515625" customWidth="1"/>
    <col min="12" max="12" width="14.140625" bestFit="1" customWidth="1"/>
    <col min="14" max="14" width="21" bestFit="1" customWidth="1"/>
    <col min="15" max="15" width="41.7109375" customWidth="1"/>
    <col min="23" max="23" width="11.7109375" customWidth="1"/>
    <col min="24" max="24" width="37.28515625" bestFit="1" customWidth="1"/>
  </cols>
  <sheetData>
    <row r="1" spans="1:15" ht="18.75">
      <c r="A1" s="90" t="s">
        <v>7696</v>
      </c>
      <c r="B1" s="90"/>
      <c r="C1" s="90"/>
      <c r="D1" s="90"/>
      <c r="E1" s="90"/>
      <c r="F1" s="90"/>
      <c r="G1" s="90"/>
      <c r="H1" s="90"/>
      <c r="I1" s="90"/>
      <c r="J1" s="90"/>
      <c r="K1" s="90"/>
      <c r="L1" s="90"/>
      <c r="M1" s="90"/>
      <c r="N1" s="90"/>
      <c r="O1" s="90"/>
    </row>
    <row r="2" spans="1:15">
      <c r="A2" s="91" t="s">
        <v>7716</v>
      </c>
      <c r="B2" s="91"/>
      <c r="C2" s="91"/>
      <c r="D2" s="91"/>
      <c r="E2" s="91"/>
      <c r="F2" s="91"/>
      <c r="G2" s="91"/>
      <c r="H2" s="91"/>
      <c r="I2" s="91"/>
      <c r="J2" s="91"/>
      <c r="K2" s="91"/>
      <c r="L2" s="91"/>
      <c r="M2" s="91"/>
      <c r="N2" s="91"/>
      <c r="O2" s="91"/>
    </row>
    <row r="3" spans="1:15" ht="47.25">
      <c r="A3" s="7"/>
      <c r="B3" s="44" t="s">
        <v>7686</v>
      </c>
      <c r="C3" s="45"/>
      <c r="D3" s="44" t="s">
        <v>7695</v>
      </c>
      <c r="E3" s="45"/>
      <c r="F3" s="44" t="s">
        <v>7694</v>
      </c>
      <c r="G3" s="45"/>
      <c r="H3" s="44" t="s">
        <v>7693</v>
      </c>
      <c r="I3" s="45"/>
      <c r="J3" s="44" t="s">
        <v>7629</v>
      </c>
      <c r="K3" s="45"/>
      <c r="L3" s="44" t="s">
        <v>7684</v>
      </c>
      <c r="M3" s="45"/>
      <c r="N3" s="44" t="s">
        <v>7631</v>
      </c>
      <c r="O3" s="7"/>
    </row>
    <row r="4" spans="1:15" ht="21">
      <c r="A4" s="7"/>
      <c r="B4" s="49">
        <f>COUNTA(tbl_device[device_id])</f>
        <v>4149</v>
      </c>
      <c r="C4" s="46"/>
      <c r="D4" s="49">
        <f>SUM(tbl_device[failure_event_count])</f>
        <v>8123</v>
      </c>
      <c r="E4" s="46"/>
      <c r="F4" s="83" cm="1">
        <f t="array" ref="F4">(tbl_kpi_measure_powerbi__validation[Average Downtime Hours])</f>
        <v>10.621352133044107</v>
      </c>
      <c r="G4" s="46"/>
      <c r="H4" s="48">
        <f>SUM(tbl_device[maintenance_cost])</f>
        <v>36146261.541564547</v>
      </c>
      <c r="I4" s="46"/>
      <c r="J4" s="49">
        <f>COUNTIF(tbl_device[operational_risk_level], "High")</f>
        <v>357</v>
      </c>
      <c r="K4" s="46"/>
      <c r="L4" s="49" cm="1">
        <f t="array" ref="L4">(tbl_kpi_measure_powerbi__validation[Devices for Replacement Review])</f>
        <v>1054</v>
      </c>
      <c r="M4" s="46"/>
      <c r="N4" s="48" cm="1">
        <f t="array" ref="N4">(tbl_kpi_measure_powerbi__validation[Total Financial Expenses])</f>
        <v>12360245.73</v>
      </c>
      <c r="O4" s="7"/>
    </row>
    <row r="5" spans="1:15">
      <c r="A5" s="7"/>
      <c r="B5" s="7"/>
      <c r="C5" s="7"/>
      <c r="D5" s="7"/>
      <c r="E5" s="7"/>
      <c r="F5" s="7"/>
      <c r="G5" s="7"/>
      <c r="H5" s="7"/>
      <c r="I5" s="7"/>
      <c r="J5" s="7"/>
      <c r="K5" s="7"/>
      <c r="L5" s="7"/>
      <c r="M5" s="7"/>
      <c r="N5" s="7"/>
      <c r="O5" s="7"/>
    </row>
    <row r="6" spans="1:15" ht="18.75">
      <c r="A6" s="92" t="s">
        <v>7697</v>
      </c>
      <c r="B6" s="92"/>
      <c r="C6" s="7"/>
      <c r="D6" s="43"/>
      <c r="E6" s="43"/>
      <c r="F6" s="43"/>
      <c r="G6" s="43"/>
      <c r="H6" s="43"/>
      <c r="I6" s="7"/>
      <c r="J6" s="7"/>
      <c r="K6" s="7"/>
      <c r="L6" s="7"/>
      <c r="M6" s="7"/>
      <c r="N6" s="7"/>
      <c r="O6" s="7"/>
    </row>
    <row r="7" spans="1:15">
      <c r="A7" s="78" t="s">
        <v>7692</v>
      </c>
      <c r="B7" s="78" t="s">
        <v>7690</v>
      </c>
      <c r="C7" t="s">
        <v>7691</v>
      </c>
      <c r="D7" s="7"/>
      <c r="E7" s="7"/>
      <c r="F7" s="7"/>
      <c r="G7" s="7"/>
      <c r="H7" s="7"/>
      <c r="I7" s="7"/>
      <c r="J7" s="7"/>
      <c r="K7" s="7"/>
      <c r="L7" s="7"/>
      <c r="M7" s="7"/>
      <c r="N7" s="7"/>
      <c r="O7" s="7"/>
    </row>
    <row r="8" spans="1:15">
      <c r="A8" s="79" t="s">
        <v>140</v>
      </c>
      <c r="B8" s="42"/>
      <c r="C8" s="42"/>
      <c r="D8" s="7"/>
      <c r="E8" s="7"/>
      <c r="F8" s="7"/>
      <c r="G8" s="7"/>
      <c r="H8" s="7"/>
      <c r="I8" s="7"/>
      <c r="J8" s="7"/>
      <c r="K8" s="7"/>
      <c r="L8" s="7"/>
      <c r="M8" s="7"/>
      <c r="N8" s="7"/>
      <c r="O8" s="7"/>
    </row>
    <row r="9" spans="1:15">
      <c r="A9" s="47" t="s">
        <v>6313</v>
      </c>
      <c r="B9" s="27">
        <v>4</v>
      </c>
      <c r="C9" s="24">
        <v>28936.606819471155</v>
      </c>
      <c r="D9" s="7"/>
      <c r="E9" s="7"/>
      <c r="F9" s="7"/>
      <c r="G9" s="7"/>
      <c r="H9" s="7"/>
      <c r="I9" s="7"/>
      <c r="J9" s="7"/>
      <c r="K9" s="7"/>
      <c r="L9" s="7"/>
      <c r="M9" s="7"/>
      <c r="N9" s="7"/>
      <c r="O9" s="7"/>
    </row>
    <row r="10" spans="1:15">
      <c r="A10" s="47" t="s">
        <v>7275</v>
      </c>
      <c r="B10" s="27">
        <v>4</v>
      </c>
      <c r="C10" s="24">
        <v>27817.00938675231</v>
      </c>
      <c r="D10" s="7"/>
      <c r="E10" s="7"/>
      <c r="F10" s="7"/>
      <c r="G10" s="7"/>
      <c r="H10" s="7"/>
      <c r="I10" s="7"/>
      <c r="J10" s="7"/>
      <c r="K10" s="7"/>
      <c r="L10" s="7"/>
      <c r="M10" s="7"/>
      <c r="N10" s="7"/>
      <c r="O10" s="7"/>
    </row>
    <row r="11" spans="1:15">
      <c r="A11" s="47" t="s">
        <v>1684</v>
      </c>
      <c r="B11" s="27">
        <v>4</v>
      </c>
      <c r="C11" s="24">
        <v>27205.717593295773</v>
      </c>
      <c r="D11" s="7"/>
      <c r="E11" s="7"/>
      <c r="F11" s="7"/>
      <c r="G11" s="7"/>
      <c r="H11" s="7"/>
      <c r="I11" s="7"/>
      <c r="J11" s="7"/>
      <c r="K11" s="7"/>
      <c r="L11" s="7"/>
      <c r="M11" s="7"/>
      <c r="N11" s="7"/>
      <c r="O11" s="7"/>
    </row>
    <row r="12" spans="1:15">
      <c r="A12" s="47" t="s">
        <v>4132</v>
      </c>
      <c r="B12" s="27">
        <v>1</v>
      </c>
      <c r="C12" s="24">
        <v>27196.870403680776</v>
      </c>
      <c r="D12" s="7"/>
      <c r="E12" s="7"/>
      <c r="F12" s="7"/>
      <c r="G12" s="7"/>
      <c r="H12" s="7"/>
      <c r="I12" s="7"/>
      <c r="J12" s="7"/>
      <c r="K12" s="7"/>
      <c r="L12" s="7"/>
      <c r="M12" s="7"/>
      <c r="N12" s="7"/>
      <c r="O12" s="7"/>
    </row>
    <row r="13" spans="1:15">
      <c r="A13" s="47" t="s">
        <v>4943</v>
      </c>
      <c r="B13" s="27">
        <v>5</v>
      </c>
      <c r="C13" s="24">
        <v>25836.030917082146</v>
      </c>
      <c r="D13" s="7"/>
      <c r="E13" s="7"/>
      <c r="F13" s="7"/>
      <c r="G13" s="7"/>
      <c r="H13" s="7"/>
      <c r="I13" s="7"/>
      <c r="J13" s="7"/>
      <c r="K13" s="7"/>
      <c r="L13" s="7"/>
      <c r="M13" s="7"/>
      <c r="N13" s="7"/>
      <c r="O13" s="7"/>
    </row>
    <row r="14" spans="1:15">
      <c r="A14" s="79" t="s">
        <v>59</v>
      </c>
      <c r="B14" s="80"/>
      <c r="C14" s="81"/>
      <c r="D14" s="7"/>
      <c r="E14" s="7"/>
      <c r="F14" s="7"/>
      <c r="G14" s="7"/>
      <c r="H14" s="7"/>
      <c r="I14" s="7"/>
      <c r="J14" s="7"/>
      <c r="K14" s="7"/>
      <c r="L14" s="7"/>
      <c r="M14" s="7"/>
      <c r="N14" s="7"/>
      <c r="O14" s="7"/>
    </row>
    <row r="15" spans="1:15">
      <c r="A15" s="47" t="s">
        <v>4599</v>
      </c>
      <c r="B15" s="27">
        <v>4</v>
      </c>
      <c r="C15" s="24">
        <v>33736.874499262718</v>
      </c>
      <c r="D15" s="7"/>
      <c r="E15" s="7"/>
      <c r="F15" s="7"/>
      <c r="G15" s="7"/>
      <c r="H15" s="7"/>
      <c r="I15" s="7"/>
      <c r="J15" s="7"/>
      <c r="K15" s="7"/>
      <c r="L15" s="7"/>
      <c r="M15" s="7"/>
      <c r="N15" s="7"/>
      <c r="O15" s="7"/>
    </row>
    <row r="16" spans="1:15">
      <c r="A16" s="47" t="s">
        <v>4053</v>
      </c>
      <c r="B16" s="27">
        <v>5</v>
      </c>
      <c r="C16" s="24">
        <v>30779.086779387038</v>
      </c>
      <c r="D16" s="7"/>
      <c r="E16" s="7"/>
      <c r="F16" s="7"/>
      <c r="G16" s="7"/>
      <c r="H16" s="7"/>
      <c r="I16" s="7"/>
      <c r="J16" s="7"/>
      <c r="K16" s="7"/>
      <c r="L16" s="7"/>
      <c r="M16" s="7"/>
      <c r="N16" s="7"/>
      <c r="O16" s="7"/>
    </row>
    <row r="17" spans="1:26">
      <c r="A17" s="47" t="s">
        <v>6956</v>
      </c>
      <c r="B17" s="27">
        <v>1</v>
      </c>
      <c r="C17" s="24">
        <v>30010.540361923264</v>
      </c>
      <c r="D17" s="7"/>
      <c r="E17" s="7"/>
      <c r="F17" s="7"/>
      <c r="G17" s="7"/>
      <c r="H17" s="7"/>
      <c r="I17" s="7"/>
      <c r="J17" s="7"/>
      <c r="K17" s="7"/>
      <c r="L17" s="7"/>
      <c r="M17" s="7"/>
      <c r="N17" s="7"/>
      <c r="O17" s="7"/>
    </row>
    <row r="18" spans="1:26">
      <c r="A18" s="47" t="s">
        <v>3653</v>
      </c>
      <c r="B18" s="27">
        <v>5</v>
      </c>
      <c r="C18" s="24">
        <v>29432.403936285798</v>
      </c>
      <c r="D18" s="7"/>
      <c r="E18" s="7"/>
      <c r="F18" s="7"/>
      <c r="G18" s="7"/>
      <c r="H18" s="7"/>
      <c r="I18" s="7"/>
      <c r="J18" s="7"/>
      <c r="K18" s="7"/>
      <c r="L18" s="7"/>
      <c r="M18" s="7"/>
      <c r="N18" s="7"/>
      <c r="O18" s="7"/>
    </row>
    <row r="19" spans="1:26">
      <c r="A19" s="47" t="s">
        <v>1637</v>
      </c>
      <c r="B19" s="27">
        <v>3</v>
      </c>
      <c r="C19" s="24">
        <v>29413.161006181097</v>
      </c>
      <c r="D19" s="7"/>
      <c r="E19" s="7"/>
      <c r="F19" s="7"/>
      <c r="G19" s="7"/>
      <c r="H19" s="7"/>
      <c r="I19" s="7"/>
      <c r="J19" s="7"/>
      <c r="K19" s="7"/>
      <c r="L19" s="7"/>
      <c r="M19" s="7"/>
      <c r="N19" s="7"/>
      <c r="O19" s="7"/>
    </row>
    <row r="20" spans="1:26">
      <c r="A20" s="79" t="s">
        <v>71</v>
      </c>
      <c r="B20" s="80"/>
      <c r="C20" s="81"/>
      <c r="D20" s="7"/>
      <c r="E20" s="7"/>
      <c r="F20" s="7"/>
      <c r="G20" s="7"/>
      <c r="H20" s="7"/>
      <c r="I20" s="7"/>
      <c r="J20" s="7"/>
      <c r="K20" s="7"/>
      <c r="L20" s="7"/>
      <c r="M20" s="7"/>
      <c r="N20" s="7"/>
      <c r="O20" s="7"/>
      <c r="Y20" s="58"/>
      <c r="Z20" s="58"/>
    </row>
    <row r="21" spans="1:26">
      <c r="A21" s="47" t="s">
        <v>205</v>
      </c>
      <c r="B21" s="27">
        <v>2</v>
      </c>
      <c r="C21" s="24">
        <v>33114.849724783846</v>
      </c>
      <c r="D21" s="7"/>
      <c r="E21" s="7"/>
      <c r="F21" s="7"/>
      <c r="G21" s="7"/>
      <c r="H21" s="7"/>
      <c r="I21" s="7"/>
      <c r="J21" s="7"/>
      <c r="K21" s="7"/>
      <c r="L21" s="7"/>
      <c r="M21" s="7"/>
      <c r="N21" s="7"/>
      <c r="O21" s="7"/>
      <c r="Y21" s="58"/>
      <c r="Z21" s="58"/>
    </row>
    <row r="22" spans="1:26">
      <c r="A22" s="47" t="s">
        <v>3836</v>
      </c>
      <c r="B22" s="27">
        <v>4</v>
      </c>
      <c r="C22" s="24">
        <v>30290.469242007464</v>
      </c>
      <c r="D22" s="7"/>
      <c r="E22" s="7"/>
      <c r="F22" s="7"/>
      <c r="G22" s="7"/>
      <c r="H22" s="7"/>
      <c r="I22" s="7"/>
      <c r="J22" s="7"/>
      <c r="K22" s="7"/>
      <c r="L22" s="7"/>
      <c r="M22" s="7"/>
      <c r="N22" s="7"/>
      <c r="O22" s="7"/>
      <c r="Y22" s="58"/>
      <c r="Z22" s="58"/>
    </row>
    <row r="23" spans="1:26">
      <c r="A23" s="47" t="s">
        <v>6278</v>
      </c>
      <c r="B23" s="27">
        <v>4</v>
      </c>
      <c r="C23" s="24">
        <v>30214.478526748248</v>
      </c>
      <c r="D23" s="7"/>
      <c r="E23" s="7"/>
      <c r="F23" s="7"/>
      <c r="G23" s="7"/>
      <c r="H23" s="7"/>
      <c r="I23" s="7"/>
      <c r="J23" s="7"/>
      <c r="K23" s="7"/>
      <c r="L23" s="7"/>
      <c r="M23" s="7"/>
      <c r="N23" s="7"/>
      <c r="O23" s="7"/>
    </row>
    <row r="24" spans="1:26">
      <c r="A24" s="47" t="s">
        <v>5770</v>
      </c>
      <c r="B24" s="27">
        <v>2</v>
      </c>
      <c r="C24" s="24">
        <v>29514.706120426807</v>
      </c>
      <c r="D24" s="7"/>
      <c r="E24" s="7"/>
      <c r="F24" s="7"/>
      <c r="G24" s="7"/>
      <c r="H24" s="7"/>
      <c r="I24" s="7"/>
      <c r="J24" s="7"/>
      <c r="K24" s="7"/>
      <c r="L24" s="7"/>
      <c r="M24" s="7"/>
      <c r="N24" s="7"/>
      <c r="O24" s="7"/>
    </row>
    <row r="25" spans="1:26">
      <c r="A25" s="47" t="s">
        <v>950</v>
      </c>
      <c r="B25" s="27">
        <v>3</v>
      </c>
      <c r="C25" s="24">
        <v>27094.430345602654</v>
      </c>
      <c r="D25" s="7"/>
      <c r="E25" s="7"/>
      <c r="F25" s="7"/>
      <c r="G25" s="7"/>
      <c r="H25" s="7"/>
      <c r="I25" s="7"/>
      <c r="J25" s="7"/>
      <c r="K25" s="7"/>
      <c r="L25" s="7"/>
      <c r="M25" s="7"/>
      <c r="N25" s="7"/>
      <c r="O25" s="7"/>
    </row>
    <row r="26" spans="1:26">
      <c r="A26" s="79" t="s">
        <v>81</v>
      </c>
      <c r="B26" s="80"/>
      <c r="C26" s="81"/>
      <c r="D26" s="7"/>
      <c r="E26" s="7"/>
      <c r="F26" s="7"/>
      <c r="G26" s="7"/>
      <c r="H26" s="7"/>
      <c r="I26" s="7"/>
      <c r="J26" s="7"/>
      <c r="K26" s="7"/>
      <c r="L26" s="7"/>
      <c r="M26" s="7"/>
      <c r="N26" s="7"/>
      <c r="O26" s="7"/>
    </row>
    <row r="27" spans="1:26">
      <c r="A27" s="47" t="s">
        <v>7279</v>
      </c>
      <c r="B27" s="27">
        <v>3</v>
      </c>
      <c r="C27" s="24">
        <v>34937.222388522539</v>
      </c>
      <c r="D27" s="7"/>
      <c r="E27" s="7"/>
      <c r="F27" s="7"/>
      <c r="G27" s="7"/>
      <c r="H27" s="7"/>
      <c r="I27" s="7"/>
      <c r="J27" s="7"/>
      <c r="K27" s="7"/>
      <c r="L27" s="7"/>
      <c r="M27" s="7"/>
      <c r="N27" s="7"/>
      <c r="O27" s="7"/>
    </row>
    <row r="28" spans="1:26">
      <c r="A28" s="47" t="s">
        <v>750</v>
      </c>
      <c r="B28" s="27">
        <v>3</v>
      </c>
      <c r="C28" s="24">
        <v>30605.375724741145</v>
      </c>
      <c r="D28" s="7"/>
      <c r="E28" s="7"/>
      <c r="F28" s="7"/>
      <c r="G28" s="7"/>
      <c r="H28" s="7"/>
      <c r="I28" s="7"/>
      <c r="J28" s="7"/>
      <c r="K28" s="7"/>
      <c r="L28" s="7"/>
      <c r="M28" s="7"/>
      <c r="N28" s="7"/>
      <c r="O28" s="7"/>
    </row>
    <row r="29" spans="1:26">
      <c r="A29" s="47" t="s">
        <v>7160</v>
      </c>
      <c r="B29" s="27">
        <v>5</v>
      </c>
      <c r="C29" s="24">
        <v>28581.415905509275</v>
      </c>
      <c r="D29" s="7"/>
      <c r="E29" s="7"/>
      <c r="F29" s="7"/>
      <c r="G29" s="7"/>
      <c r="H29" s="7"/>
      <c r="I29" s="7"/>
      <c r="J29" s="7"/>
      <c r="K29" s="7"/>
      <c r="L29" s="7"/>
      <c r="M29" s="7"/>
      <c r="N29" s="7"/>
      <c r="O29" s="7"/>
    </row>
    <row r="30" spans="1:26">
      <c r="A30" s="47" t="s">
        <v>2798</v>
      </c>
      <c r="B30" s="27">
        <v>3</v>
      </c>
      <c r="C30" s="24">
        <v>28119.836524322171</v>
      </c>
      <c r="D30" s="7"/>
      <c r="E30" s="7"/>
      <c r="F30" s="7"/>
      <c r="G30" s="7"/>
      <c r="H30" s="7"/>
      <c r="I30" s="7"/>
      <c r="J30" s="7"/>
      <c r="K30" s="7"/>
      <c r="L30" s="7"/>
      <c r="M30" s="7"/>
      <c r="N30" s="7"/>
      <c r="O30" s="7"/>
    </row>
    <row r="31" spans="1:26">
      <c r="A31" s="47" t="s">
        <v>3371</v>
      </c>
      <c r="B31" s="27">
        <v>3</v>
      </c>
      <c r="C31" s="24">
        <v>26541.259572463063</v>
      </c>
      <c r="D31" s="7"/>
      <c r="E31" s="7"/>
      <c r="F31" s="7"/>
      <c r="G31" s="7"/>
      <c r="H31" s="7"/>
      <c r="I31" s="7"/>
      <c r="J31" s="7"/>
      <c r="K31" s="7"/>
      <c r="L31" s="7"/>
      <c r="M31" s="7"/>
      <c r="N31" s="7"/>
      <c r="O31" s="7"/>
    </row>
    <row r="32" spans="1:26">
      <c r="A32" s="79" t="s">
        <v>121</v>
      </c>
      <c r="B32" s="80"/>
      <c r="C32" s="81"/>
      <c r="D32" s="7"/>
      <c r="E32" s="7"/>
      <c r="F32" s="7"/>
      <c r="G32" s="7"/>
      <c r="H32" s="7"/>
      <c r="I32" s="7"/>
      <c r="J32" s="7"/>
      <c r="K32" s="7"/>
      <c r="L32" s="7"/>
      <c r="M32" s="7"/>
      <c r="N32" s="7"/>
      <c r="O32" s="7"/>
    </row>
    <row r="33" spans="1:15">
      <c r="A33" s="47" t="s">
        <v>4454</v>
      </c>
      <c r="B33" s="27">
        <v>1</v>
      </c>
      <c r="C33" s="24">
        <v>32751.4388424602</v>
      </c>
      <c r="D33" s="7"/>
      <c r="E33" s="7"/>
      <c r="F33" s="7"/>
      <c r="G33" s="7"/>
      <c r="H33" s="7"/>
      <c r="I33" s="7"/>
      <c r="J33" s="7"/>
      <c r="K33" s="7"/>
      <c r="L33" s="7"/>
      <c r="M33" s="7"/>
      <c r="N33" s="7"/>
      <c r="O33" s="7"/>
    </row>
    <row r="34" spans="1:15">
      <c r="A34" s="47" t="s">
        <v>542</v>
      </c>
      <c r="B34" s="27">
        <v>2</v>
      </c>
      <c r="C34" s="24">
        <v>31678.834586281431</v>
      </c>
      <c r="D34" s="7"/>
      <c r="E34" s="7"/>
      <c r="F34" s="7"/>
      <c r="G34" s="7"/>
      <c r="H34" s="7"/>
      <c r="I34" s="7"/>
      <c r="J34" s="7"/>
      <c r="K34" s="7"/>
      <c r="L34" s="7"/>
      <c r="M34" s="7"/>
      <c r="N34" s="7"/>
      <c r="O34" s="7"/>
    </row>
    <row r="35" spans="1:15">
      <c r="A35" s="47" t="s">
        <v>6002</v>
      </c>
      <c r="B35" s="27">
        <v>5</v>
      </c>
      <c r="C35" s="24">
        <v>30274.942291390409</v>
      </c>
      <c r="D35" s="7"/>
      <c r="E35" s="7"/>
      <c r="F35" s="7"/>
      <c r="G35" s="7"/>
      <c r="H35" s="7"/>
      <c r="I35" s="7"/>
      <c r="J35" s="7"/>
      <c r="K35" s="7"/>
      <c r="L35" s="7"/>
      <c r="M35" s="7"/>
      <c r="N35" s="7"/>
      <c r="O35" s="7"/>
    </row>
    <row r="36" spans="1:15">
      <c r="A36" s="47" t="s">
        <v>1092</v>
      </c>
      <c r="B36" s="27">
        <v>4</v>
      </c>
      <c r="C36" s="24">
        <v>27821.859364918771</v>
      </c>
      <c r="D36" s="7"/>
      <c r="E36" s="7"/>
      <c r="F36" s="7"/>
      <c r="G36" s="7"/>
      <c r="H36" s="7"/>
      <c r="I36" s="7"/>
      <c r="J36" s="7"/>
      <c r="K36" s="7"/>
      <c r="L36" s="7"/>
      <c r="M36" s="7"/>
      <c r="N36" s="7"/>
      <c r="O36" s="7"/>
    </row>
    <row r="37" spans="1:15">
      <c r="A37" s="47" t="s">
        <v>3257</v>
      </c>
      <c r="B37" s="27">
        <v>4</v>
      </c>
      <c r="C37" s="24">
        <v>27703.841986767169</v>
      </c>
      <c r="D37" s="7"/>
      <c r="E37" s="7"/>
      <c r="F37" s="7"/>
      <c r="G37" s="7"/>
      <c r="H37" s="7"/>
      <c r="I37" s="7"/>
      <c r="J37" s="7"/>
      <c r="K37" s="7"/>
      <c r="L37" s="7"/>
      <c r="M37" s="7"/>
      <c r="N37" s="7"/>
      <c r="O37" s="7"/>
    </row>
    <row r="38" spans="1:15">
      <c r="A38" s="79" t="s">
        <v>97</v>
      </c>
      <c r="B38" s="80"/>
      <c r="C38" s="81"/>
      <c r="D38" s="7"/>
      <c r="E38" s="7"/>
      <c r="F38" s="7"/>
      <c r="G38" s="7"/>
      <c r="H38" s="7"/>
      <c r="I38" s="7"/>
      <c r="J38" s="7"/>
      <c r="K38" s="7"/>
      <c r="L38" s="7"/>
      <c r="M38" s="7"/>
      <c r="N38" s="7"/>
      <c r="O38" s="7"/>
    </row>
    <row r="39" spans="1:15">
      <c r="A39" s="47" t="s">
        <v>678</v>
      </c>
      <c r="B39" s="27">
        <v>4</v>
      </c>
      <c r="C39" s="24">
        <v>31042.748908803605</v>
      </c>
      <c r="D39" s="7"/>
      <c r="E39" s="7"/>
      <c r="F39" s="7"/>
      <c r="G39" s="7"/>
      <c r="H39" s="7"/>
      <c r="I39" s="7"/>
      <c r="J39" s="7"/>
      <c r="K39" s="7"/>
      <c r="L39" s="7"/>
      <c r="M39" s="7"/>
      <c r="N39" s="7"/>
      <c r="O39" s="7"/>
    </row>
    <row r="40" spans="1:15">
      <c r="A40" s="47" t="s">
        <v>3958</v>
      </c>
      <c r="B40" s="27">
        <v>4</v>
      </c>
      <c r="C40" s="24">
        <v>27166.129490784813</v>
      </c>
      <c r="D40" s="7"/>
      <c r="E40" s="7"/>
      <c r="F40" s="7"/>
      <c r="G40" s="7"/>
      <c r="H40" s="7"/>
      <c r="I40" s="7"/>
      <c r="J40" s="7"/>
      <c r="K40" s="7"/>
      <c r="L40" s="7"/>
      <c r="M40" s="7"/>
      <c r="N40" s="7"/>
      <c r="O40" s="7"/>
    </row>
    <row r="41" spans="1:15">
      <c r="A41" s="47" t="s">
        <v>6109</v>
      </c>
      <c r="B41" s="27">
        <v>1</v>
      </c>
      <c r="C41" s="24">
        <v>26632.181203282653</v>
      </c>
      <c r="D41" s="7"/>
      <c r="E41" s="7"/>
      <c r="F41" s="7"/>
      <c r="G41" s="7"/>
      <c r="H41" s="7"/>
      <c r="I41" s="7"/>
      <c r="J41" s="7"/>
      <c r="K41" s="7"/>
      <c r="L41" s="7"/>
      <c r="M41" s="7"/>
      <c r="N41" s="7"/>
      <c r="O41" s="7"/>
    </row>
    <row r="42" spans="1:15">
      <c r="A42" s="47" t="s">
        <v>7009</v>
      </c>
      <c r="B42" s="27">
        <v>1</v>
      </c>
      <c r="C42" s="24">
        <v>26493.765226547661</v>
      </c>
      <c r="D42" s="7"/>
      <c r="E42" s="7"/>
      <c r="F42" s="7"/>
      <c r="G42" s="7"/>
      <c r="H42" s="7"/>
      <c r="I42" s="7"/>
      <c r="J42" s="7"/>
      <c r="K42" s="7"/>
      <c r="L42" s="7"/>
      <c r="M42" s="7"/>
      <c r="N42" s="7"/>
      <c r="O42" s="7"/>
    </row>
    <row r="43" spans="1:15">
      <c r="A43" s="47" t="s">
        <v>6292</v>
      </c>
      <c r="B43" s="27">
        <v>2</v>
      </c>
      <c r="C43" s="24">
        <v>26175.047458292567</v>
      </c>
      <c r="D43" s="7"/>
      <c r="E43" s="7"/>
      <c r="F43" s="7"/>
      <c r="G43" s="7"/>
      <c r="H43" s="7"/>
      <c r="I43" s="7"/>
      <c r="J43" s="7"/>
      <c r="K43" s="7"/>
      <c r="L43" s="7"/>
      <c r="M43" s="7"/>
      <c r="N43" s="82"/>
      <c r="O43" s="7"/>
    </row>
    <row r="44" spans="1:15">
      <c r="A44" s="7"/>
      <c r="B44" s="7"/>
      <c r="C44" s="7"/>
      <c r="D44" s="7"/>
      <c r="E44" s="7"/>
      <c r="F44" s="7"/>
      <c r="G44" s="7"/>
      <c r="H44" s="7"/>
      <c r="I44" s="7"/>
      <c r="J44" s="7"/>
      <c r="K44" s="7"/>
      <c r="L44" s="7"/>
      <c r="M44" s="7"/>
      <c r="N44" s="7"/>
      <c r="O44" s="7"/>
    </row>
    <row r="51" spans="17:17">
      <c r="Q51" s="58"/>
    </row>
  </sheetData>
  <mergeCells count="3">
    <mergeCell ref="A1:O1"/>
    <mergeCell ref="A2:O2"/>
    <mergeCell ref="A6:B6"/>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2F42-1DFA-48DB-80BD-A8C624AF251A}">
  <sheetPr>
    <tabColor theme="2" tint="-0.249977111117893"/>
  </sheetPr>
  <dimension ref="A1:O18"/>
  <sheetViews>
    <sheetView showGridLines="0" workbookViewId="0">
      <selection activeCell="G25" sqref="G25"/>
    </sheetView>
  </sheetViews>
  <sheetFormatPr defaultRowHeight="15"/>
  <cols>
    <col min="1" max="1" width="32.42578125" customWidth="1"/>
    <col min="2" max="2" width="14.42578125" bestFit="1" customWidth="1"/>
    <col min="3" max="3" width="18.140625" bestFit="1" customWidth="1"/>
    <col min="4" max="4" width="9.7109375" bestFit="1" customWidth="1"/>
  </cols>
  <sheetData>
    <row r="1" spans="1:15" ht="18.75">
      <c r="A1" s="94" t="s">
        <v>7639</v>
      </c>
      <c r="B1" s="94"/>
      <c r="C1" s="94"/>
      <c r="D1" s="94"/>
      <c r="E1" s="94"/>
      <c r="F1" s="94"/>
      <c r="G1" s="94"/>
      <c r="H1" s="94"/>
      <c r="I1" s="94"/>
      <c r="J1" s="94"/>
      <c r="K1" s="94"/>
      <c r="L1" s="94"/>
      <c r="M1" s="94"/>
      <c r="N1" s="94"/>
      <c r="O1" s="94"/>
    </row>
    <row r="2" spans="1:15">
      <c r="A2" s="93" t="s">
        <v>7717</v>
      </c>
      <c r="B2" s="93"/>
      <c r="C2" s="93"/>
      <c r="D2" s="93"/>
      <c r="E2" s="93"/>
      <c r="F2" s="93"/>
      <c r="G2" s="93"/>
      <c r="H2" s="93"/>
      <c r="I2" s="93"/>
      <c r="J2" s="93"/>
      <c r="K2" s="93"/>
      <c r="L2" s="93"/>
      <c r="M2" s="93"/>
      <c r="N2" s="93"/>
      <c r="O2" s="93"/>
    </row>
    <row r="3" spans="1:15">
      <c r="A3" s="16"/>
      <c r="B3" s="16"/>
      <c r="C3" s="16"/>
      <c r="D3" s="16"/>
      <c r="E3" s="16"/>
      <c r="F3" s="16"/>
      <c r="G3" s="16"/>
      <c r="H3" s="16"/>
      <c r="I3" s="16"/>
      <c r="J3" s="16"/>
      <c r="K3" s="16"/>
      <c r="L3" s="16"/>
      <c r="M3" s="16"/>
    </row>
    <row r="4" spans="1:15">
      <c r="A4" s="15" t="s">
        <v>7633</v>
      </c>
      <c r="B4" s="15" t="s">
        <v>7634</v>
      </c>
      <c r="C4" s="15" t="s">
        <v>7635</v>
      </c>
      <c r="D4" s="15" t="s">
        <v>7636</v>
      </c>
    </row>
    <row r="5" spans="1:15">
      <c r="A5" s="19" t="s">
        <v>7624</v>
      </c>
      <c r="B5" s="19">
        <f>COUNTA(_xlfn.UNIQUE(tbl_device[device_id]))</f>
        <v>4149</v>
      </c>
      <c r="C5" s="19" cm="1">
        <f t="array" ref="C5">tbl_kpi_measure_powerbi__validation[Total Devices]</f>
        <v>4149</v>
      </c>
      <c r="D5" s="20" t="str">
        <f>IF(ROUND(B5,2)=ROUND(C5,2),"Pass","Review")</f>
        <v>Pass</v>
      </c>
    </row>
    <row r="6" spans="1:15">
      <c r="A6" s="19" t="s">
        <v>7625</v>
      </c>
      <c r="B6" s="19">
        <f>SUM(tbl_device[failure_event_count])</f>
        <v>8123</v>
      </c>
      <c r="C6" s="19" cm="1">
        <f t="array" ref="C6">tbl_kpi_measure_powerbi__validation[Total Failure Events]</f>
        <v>8123</v>
      </c>
      <c r="D6" s="20" t="str">
        <f t="shared" ref="D6:D8" si="0">IF(ROUND(B6,2)=ROUND(C6,2),"Pass","Review")</f>
        <v>Pass</v>
      </c>
    </row>
    <row r="7" spans="1:15">
      <c r="A7" s="19" t="s">
        <v>7770</v>
      </c>
      <c r="B7" s="19">
        <f>SUM(tbl_device[failure_flag])</f>
        <v>3561</v>
      </c>
      <c r="C7" s="19" cm="1">
        <f t="array" ref="C7">tbl_kpi_measure_powerbi__validation[Devices with Failure Reported]</f>
        <v>3561</v>
      </c>
      <c r="D7" s="20" t="str">
        <f t="shared" si="0"/>
        <v>Pass</v>
      </c>
    </row>
    <row r="8" spans="1:15">
      <c r="A8" s="19" t="s">
        <v>7626</v>
      </c>
      <c r="B8" s="21">
        <f>AVERAGE(tbl_device[downtime_hours])</f>
        <v>10.621352133044136</v>
      </c>
      <c r="C8" s="21" cm="1">
        <f t="array" ref="C8">tbl_kpi_measure_powerbi__validation[Average Downtime Hours]</f>
        <v>10.621352133044107</v>
      </c>
      <c r="D8" s="20" t="str">
        <f t="shared" si="0"/>
        <v>Pass</v>
      </c>
    </row>
    <row r="9" spans="1:15">
      <c r="A9" s="19" t="s">
        <v>7629</v>
      </c>
      <c r="B9" s="19">
        <f>COUNTIF(tbl_device[operational_risk_level],"High")</f>
        <v>357</v>
      </c>
      <c r="C9" s="19" cm="1">
        <f t="array" ref="C9">tbl_kpi_measure_powerbi__validation[High Risk Devices]</f>
        <v>357</v>
      </c>
      <c r="D9" s="20" t="str">
        <f>IF(ROUND(B12,2)=ROUND(C12,2),"Pass","Review")</f>
        <v>Pass</v>
      </c>
    </row>
    <row r="10" spans="1:15">
      <c r="A10" s="19" t="s">
        <v>7630</v>
      </c>
      <c r="B10" s="19">
        <f>COUNTIF(tbl_device[replacement_review_flag],"Review for Replacement")</f>
        <v>1054</v>
      </c>
      <c r="C10" s="19" cm="1">
        <f t="array" ref="C10">tbl_kpi_measure_powerbi__validation[Devices for Replacement Review]</f>
        <v>1054</v>
      </c>
      <c r="D10" s="20" t="str">
        <f>IF(ROUND(B11,2)=ROUND(C11,2),"Pass","Review")</f>
        <v>Pass</v>
      </c>
    </row>
    <row r="11" spans="1:15">
      <c r="A11" s="19" t="s">
        <v>7628</v>
      </c>
      <c r="B11" s="22">
        <f>AVERAGE(tbl_device[maintenance_cost])</f>
        <v>8712.0418273233427</v>
      </c>
      <c r="C11" s="22" cm="1">
        <f t="array" ref="C11">tbl_kpi_measure_powerbi__validation[Average Maintenance Cost]</f>
        <v>8712.041827323359</v>
      </c>
      <c r="D11" s="20" t="str">
        <f>IF(ROUND(B9,2)=ROUND(C9,2),"Pass","Review")</f>
        <v>Pass</v>
      </c>
    </row>
    <row r="12" spans="1:15">
      <c r="A12" s="19" t="s">
        <v>7627</v>
      </c>
      <c r="B12" s="22">
        <f>SUM(tbl_device[maintenance_cost])</f>
        <v>36146261.541564547</v>
      </c>
      <c r="C12" s="22" cm="1">
        <f t="array" ref="C12">tbl_kpi_measure_powerbi__validation[Total Maintenance Cost]</f>
        <v>36146261.541564614</v>
      </c>
      <c r="D12" s="20" t="str">
        <f>IF(ROUND(B10,2)=ROUND(C10,2),"Pass","Review")</f>
        <v>Pass</v>
      </c>
    </row>
    <row r="13" spans="1:15">
      <c r="A13" s="19" t="s">
        <v>7632</v>
      </c>
      <c r="B13" s="22">
        <f>AVERAGE(tbl_financial[amount])</f>
        <v>24720.49145999999</v>
      </c>
      <c r="C13" s="22" cm="1">
        <f t="array" ref="C13">tbl_kpi_measure_powerbi__validation[Average Financial Expense]</f>
        <v>24720.491460000001</v>
      </c>
      <c r="D13" s="20" t="str">
        <f>IF(ROUND(B14,2)=ROUND(C14,2),"Pass","Review")</f>
        <v>Pass</v>
      </c>
    </row>
    <row r="14" spans="1:15">
      <c r="A14" s="19" t="s">
        <v>7631</v>
      </c>
      <c r="B14" s="22">
        <f>SUM(tbl_financial[amount])</f>
        <v>12360245.729999995</v>
      </c>
      <c r="C14" s="22" cm="1">
        <f t="array" ref="C14">tbl_kpi_measure_powerbi__validation[Total Financial Expenses]</f>
        <v>12360245.73</v>
      </c>
      <c r="D14" s="20" t="str">
        <f>IF(ROUND(B13,2)=ROUND(C13,2),"Pass","Review")</f>
        <v>Pass</v>
      </c>
    </row>
    <row r="18" spans="1:4">
      <c r="A18" s="10"/>
      <c r="B18" s="11"/>
      <c r="C18" s="11"/>
      <c r="D18" s="10"/>
    </row>
  </sheetData>
  <mergeCells count="2">
    <mergeCell ref="A2:O2"/>
    <mergeCell ref="A1:O1"/>
  </mergeCells>
  <conditionalFormatting sqref="D5:D14">
    <cfRule type="expression" dxfId="3" priority="1">
      <formula>$D$5:$D$14="Review"</formula>
    </cfRule>
    <cfRule type="expression" dxfId="2" priority="2">
      <formula>$D$5:$D$14="Pass"</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D321-B14D-43FB-A9D8-335A33DEC7E3}">
  <sheetPr>
    <tabColor theme="2" tint="-0.249977111117893"/>
  </sheetPr>
  <dimension ref="A1:K13"/>
  <sheetViews>
    <sheetView showGridLines="0" zoomScale="90" zoomScaleNormal="90" workbookViewId="0">
      <selection activeCell="A11" sqref="A11"/>
    </sheetView>
  </sheetViews>
  <sheetFormatPr defaultRowHeight="15"/>
  <cols>
    <col min="1" max="1" width="34.85546875" bestFit="1" customWidth="1"/>
    <col min="2" max="2" width="15.5703125" bestFit="1" customWidth="1"/>
    <col min="3" max="3" width="11.7109375" bestFit="1" customWidth="1"/>
    <col min="4" max="4" width="9" bestFit="1" customWidth="1"/>
  </cols>
  <sheetData>
    <row r="1" spans="1:11" ht="18.75">
      <c r="A1" s="94" t="s">
        <v>7659</v>
      </c>
      <c r="B1" s="94"/>
      <c r="C1" s="94"/>
      <c r="D1" s="94"/>
      <c r="E1" s="94"/>
      <c r="F1" s="94"/>
      <c r="G1" s="94"/>
      <c r="H1" s="94"/>
      <c r="I1" s="94"/>
      <c r="J1" s="94"/>
      <c r="K1" s="94"/>
    </row>
    <row r="2" spans="1:11">
      <c r="A2" s="95" t="s">
        <v>7718</v>
      </c>
      <c r="B2" s="95"/>
      <c r="C2" s="95"/>
      <c r="D2" s="95"/>
      <c r="E2" s="95"/>
      <c r="F2" s="95"/>
      <c r="G2" s="95"/>
      <c r="H2" s="95"/>
      <c r="I2" s="95"/>
      <c r="J2" s="95"/>
      <c r="K2" s="95"/>
    </row>
    <row r="4" spans="1:11">
      <c r="A4" s="15" t="s">
        <v>7646</v>
      </c>
      <c r="B4" s="14" t="s">
        <v>7653</v>
      </c>
      <c r="C4" s="14" t="s">
        <v>7647</v>
      </c>
      <c r="D4" s="14" t="s">
        <v>7648</v>
      </c>
    </row>
    <row r="5" spans="1:11">
      <c r="A5" s="23" t="s">
        <v>7642</v>
      </c>
      <c r="B5" s="23">
        <f>ROWS(tbl_device[])</f>
        <v>4149</v>
      </c>
      <c r="C5" s="23" cm="1">
        <f t="array" ref="C5">(tbl_kpi_measure_powerbi__validation[Total Devices])</f>
        <v>4149</v>
      </c>
      <c r="D5" s="20" t="str">
        <f>IF(B5=C5,"Pass","Review")</f>
        <v>Pass</v>
      </c>
    </row>
    <row r="6" spans="1:11">
      <c r="A6" s="23" t="s">
        <v>7643</v>
      </c>
      <c r="B6" s="23">
        <f>ROWS(tbl_financial[])</f>
        <v>500</v>
      </c>
      <c r="C6" s="23" cm="1">
        <f t="array" ref="C6">(tbl_kpi_measure_powerbi__validation[Expense Record Count])</f>
        <v>500</v>
      </c>
      <c r="D6" s="20" t="str">
        <f t="shared" ref="D6:D12" si="0">IF(B6=C6,"Pass","Review")</f>
        <v>Pass</v>
      </c>
    </row>
    <row r="7" spans="1:11">
      <c r="A7" s="23" t="s">
        <v>7644</v>
      </c>
      <c r="B7" s="23">
        <f>COUNTBLANK(tbl_device[device_id])</f>
        <v>0</v>
      </c>
      <c r="C7" s="23" cm="1">
        <f t="array" ref="C7">(tbl_powerbi_data_quality_checks[Missing Device ID])</f>
        <v>0</v>
      </c>
      <c r="D7" s="20" t="str">
        <f t="shared" si="0"/>
        <v>Pass</v>
      </c>
    </row>
    <row r="8" spans="1:11">
      <c r="A8" s="23" t="s">
        <v>7649</v>
      </c>
      <c r="B8" s="23">
        <f>COUNTBLANK(tbl_financial[date])</f>
        <v>0</v>
      </c>
      <c r="C8" s="23" cm="1">
        <f t="array" ref="C8">(tbl_powerbi_data_quality_checks[Missing Financial Dates])</f>
        <v>0</v>
      </c>
      <c r="D8" s="20" t="str">
        <f t="shared" si="0"/>
        <v>Pass</v>
      </c>
    </row>
    <row r="9" spans="1:11">
      <c r="A9" s="23" t="s">
        <v>7650</v>
      </c>
      <c r="B9" s="23">
        <f>COUNTIF(tbl_device[maintenance_cost],"&lt;0")</f>
        <v>0</v>
      </c>
      <c r="C9" s="23" cm="1">
        <f t="array" ref="C9">(tbl_powerbi_data_quality_checks[Negative Maintenance Cost Cleaned])</f>
        <v>0</v>
      </c>
      <c r="D9" s="20" t="str">
        <f t="shared" si="0"/>
        <v>Pass</v>
      </c>
    </row>
    <row r="10" spans="1:11">
      <c r="A10" s="23" t="s">
        <v>7651</v>
      </c>
      <c r="B10" s="23">
        <f>COUNTIF(tbl_financial[expense_category_validation_flag],"Corrected")</f>
        <v>350</v>
      </c>
      <c r="C10" s="23" cm="1">
        <f t="array" ref="C10">(tbl_powerbi_data_quality_checks[Corrected Financial Categories])</f>
        <v>350</v>
      </c>
      <c r="D10" s="20" t="str">
        <f t="shared" si="0"/>
        <v>Pass</v>
      </c>
    </row>
    <row r="11" spans="1:11">
      <c r="A11" s="23" t="s">
        <v>7652</v>
      </c>
      <c r="B11" s="23">
        <f>COUNTIF(tbl_device[maintenance_cost_quality_flag],"Negative Cost Corrected")</f>
        <v>105</v>
      </c>
      <c r="C11" s="23" cm="1">
        <f t="array" ref="C11">(tbl_powerbi_data_quality_checks[Negative Costs Corrected])</f>
        <v>105</v>
      </c>
      <c r="D11" s="20" t="str">
        <f t="shared" si="0"/>
        <v>Pass</v>
      </c>
    </row>
    <row r="12" spans="1:11">
      <c r="A12" s="23" t="s">
        <v>7645</v>
      </c>
      <c r="B12" s="23" t="b">
        <f>COUNTIF(tbl_device[operational_risk_level], "High")&gt;0</f>
        <v>1</v>
      </c>
      <c r="C12" s="23" t="b">
        <f>COUNTIF(tbl_device[operational_risk_level], "High")&gt;0</f>
        <v>1</v>
      </c>
      <c r="D12" s="20" t="str">
        <f t="shared" si="0"/>
        <v>Pass</v>
      </c>
    </row>
    <row r="13" spans="1:11">
      <c r="A13" s="18"/>
    </row>
  </sheetData>
  <mergeCells count="2">
    <mergeCell ref="A1:K1"/>
    <mergeCell ref="A2:K2"/>
  </mergeCells>
  <conditionalFormatting sqref="D5:D12">
    <cfRule type="expression" dxfId="1" priority="1">
      <formula>$D$5:$D$12="Review"</formula>
    </cfRule>
    <cfRule type="expression" dxfId="0" priority="2">
      <formula>$D$5:$D$12="Pass"</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6524C-999C-4D4E-BD31-C128280E8BBB}">
  <sheetPr>
    <tabColor rgb="FFFFC000"/>
  </sheetPr>
  <dimension ref="A1:M37"/>
  <sheetViews>
    <sheetView zoomScale="80" zoomScaleNormal="80" workbookViewId="0">
      <selection activeCell="D17" sqref="D17"/>
    </sheetView>
  </sheetViews>
  <sheetFormatPr defaultRowHeight="15"/>
  <cols>
    <col min="1" max="2" width="16.42578125" customWidth="1"/>
    <col min="3" max="3" width="18.7109375" customWidth="1"/>
    <col min="4" max="13" width="16.42578125" customWidth="1"/>
  </cols>
  <sheetData>
    <row r="1" spans="1:13" ht="18.75">
      <c r="A1" s="96" t="s">
        <v>7677</v>
      </c>
      <c r="B1" s="96"/>
      <c r="C1" s="96"/>
      <c r="D1" s="96"/>
      <c r="E1" s="96"/>
      <c r="F1" s="96"/>
      <c r="G1" s="96"/>
      <c r="H1" s="96"/>
      <c r="I1" s="96"/>
      <c r="J1" s="96"/>
      <c r="K1" s="96"/>
      <c r="L1" s="96"/>
      <c r="M1" s="96"/>
    </row>
    <row r="2" spans="1:13" ht="15.75">
      <c r="A2" s="97" t="s">
        <v>7719</v>
      </c>
      <c r="B2" s="97"/>
      <c r="C2" s="97"/>
      <c r="D2" s="97"/>
      <c r="E2" s="97"/>
      <c r="F2" s="97"/>
      <c r="G2" s="97"/>
      <c r="H2" s="97"/>
      <c r="I2" s="97"/>
      <c r="J2" s="97"/>
      <c r="K2" s="97"/>
      <c r="L2" s="97"/>
      <c r="M2" s="97"/>
    </row>
    <row r="3" spans="1:13">
      <c r="A3" s="31"/>
      <c r="B3" s="31"/>
      <c r="C3" s="31"/>
      <c r="D3" s="31"/>
      <c r="E3" s="31"/>
      <c r="F3" s="31"/>
      <c r="G3" s="31"/>
      <c r="H3" s="31"/>
      <c r="I3" s="31"/>
      <c r="J3" s="31"/>
      <c r="K3" s="31"/>
      <c r="L3" s="31"/>
      <c r="M3" s="31"/>
    </row>
    <row r="4" spans="1:13">
      <c r="A4" s="31"/>
      <c r="B4" s="31"/>
      <c r="C4" s="31"/>
      <c r="D4" s="31"/>
      <c r="E4" s="31"/>
      <c r="F4" s="31"/>
      <c r="G4" s="31"/>
      <c r="H4" s="31"/>
      <c r="I4" s="31"/>
      <c r="J4" s="31"/>
      <c r="K4" s="31"/>
      <c r="L4" s="31"/>
      <c r="M4" s="31"/>
    </row>
    <row r="5" spans="1:13">
      <c r="A5" s="31"/>
      <c r="B5" s="31"/>
      <c r="C5" s="31"/>
      <c r="D5" s="31"/>
      <c r="E5" s="31"/>
      <c r="F5" s="31"/>
      <c r="G5" s="31"/>
      <c r="H5" s="31"/>
      <c r="I5" s="31"/>
      <c r="J5" s="31"/>
      <c r="K5" s="31"/>
      <c r="L5" s="31"/>
      <c r="M5" s="31"/>
    </row>
    <row r="6" spans="1:13">
      <c r="A6" s="31"/>
      <c r="B6" s="31"/>
      <c r="C6" s="31"/>
      <c r="D6" s="31"/>
      <c r="E6" s="31"/>
      <c r="F6" s="31"/>
      <c r="G6" s="31"/>
      <c r="H6" s="31"/>
      <c r="I6" s="31"/>
      <c r="J6" s="31"/>
      <c r="K6" s="31"/>
      <c r="L6" s="31"/>
      <c r="M6" s="31"/>
    </row>
    <row r="7" spans="1:13">
      <c r="A7" s="31"/>
      <c r="B7" s="31"/>
      <c r="C7" s="31"/>
      <c r="D7" s="31"/>
      <c r="E7" s="31"/>
      <c r="F7" s="31"/>
      <c r="G7" s="31"/>
      <c r="H7" s="31"/>
      <c r="I7" s="31"/>
      <c r="J7" s="31"/>
      <c r="K7" s="31"/>
      <c r="L7" s="31"/>
      <c r="M7" s="31"/>
    </row>
    <row r="8" spans="1:13">
      <c r="A8" s="31"/>
      <c r="B8" s="31"/>
      <c r="C8" s="31"/>
      <c r="D8" s="31"/>
      <c r="E8" s="31"/>
      <c r="F8" s="31"/>
      <c r="G8" s="31"/>
      <c r="H8" s="31"/>
      <c r="I8" s="31"/>
      <c r="J8" s="31"/>
      <c r="K8" s="31"/>
      <c r="L8" s="31"/>
      <c r="M8" s="31"/>
    </row>
    <row r="9" spans="1:13">
      <c r="A9" s="31"/>
      <c r="B9" s="31"/>
      <c r="C9" s="31"/>
      <c r="D9" s="31"/>
      <c r="E9" s="31"/>
      <c r="F9" s="31"/>
      <c r="G9" s="31"/>
      <c r="H9" s="31"/>
      <c r="I9" s="31"/>
      <c r="J9" s="31"/>
      <c r="K9" s="31"/>
      <c r="L9" s="31"/>
      <c r="M9" s="31"/>
    </row>
    <row r="10" spans="1:13">
      <c r="A10" s="31"/>
      <c r="B10" s="31"/>
      <c r="C10" s="31"/>
      <c r="D10" s="31"/>
      <c r="E10" s="31"/>
      <c r="F10" s="31"/>
      <c r="G10" s="31"/>
      <c r="H10" s="31"/>
      <c r="I10" s="31"/>
      <c r="J10" s="31"/>
      <c r="K10" s="31"/>
      <c r="L10" s="31"/>
      <c r="M10" s="31"/>
    </row>
    <row r="11" spans="1:13">
      <c r="A11" s="31"/>
      <c r="B11" s="31"/>
      <c r="C11" s="31"/>
      <c r="D11" s="31"/>
      <c r="E11" s="31"/>
      <c r="F11" s="31"/>
      <c r="G11" s="31"/>
      <c r="H11" s="31"/>
      <c r="I11" s="31"/>
      <c r="J11" s="31"/>
      <c r="K11" s="31"/>
      <c r="L11" s="31"/>
      <c r="M11" s="31"/>
    </row>
    <row r="12" spans="1:13">
      <c r="A12" s="31"/>
      <c r="B12" s="31"/>
      <c r="C12" s="31"/>
      <c r="D12" s="31"/>
      <c r="E12" s="31"/>
      <c r="F12" s="31"/>
      <c r="G12" s="31"/>
      <c r="H12" s="31"/>
      <c r="I12" s="31"/>
      <c r="J12" s="31"/>
      <c r="K12" s="31"/>
      <c r="L12" s="31"/>
      <c r="M12" s="31"/>
    </row>
    <row r="13" spans="1:13">
      <c r="A13" s="31"/>
      <c r="B13" s="31"/>
      <c r="C13" s="31"/>
      <c r="D13" s="31"/>
      <c r="E13" s="31"/>
      <c r="F13" s="31"/>
      <c r="G13" s="31"/>
      <c r="H13" s="31"/>
      <c r="I13" s="31"/>
      <c r="J13" s="31"/>
      <c r="K13" s="31"/>
      <c r="L13" s="31"/>
      <c r="M13" s="31"/>
    </row>
    <row r="14" spans="1:13">
      <c r="A14" s="31"/>
      <c r="B14" s="31"/>
      <c r="C14" s="31"/>
      <c r="D14" s="31"/>
      <c r="E14" s="31"/>
      <c r="F14" s="31"/>
      <c r="G14" s="31"/>
      <c r="H14" s="31"/>
      <c r="I14" s="31"/>
      <c r="J14" s="31"/>
      <c r="K14" s="31"/>
      <c r="L14" s="31"/>
      <c r="M14" s="31"/>
    </row>
    <row r="15" spans="1:13">
      <c r="A15" s="31"/>
      <c r="B15" s="31"/>
      <c r="C15" s="31"/>
      <c r="D15" s="31"/>
      <c r="E15" s="31"/>
      <c r="F15" s="31"/>
      <c r="G15" s="31"/>
      <c r="H15" s="31"/>
      <c r="I15" s="31"/>
      <c r="J15" s="31"/>
      <c r="K15" s="31"/>
      <c r="L15" s="31"/>
      <c r="M15" s="31"/>
    </row>
    <row r="16" spans="1:13" ht="18.75">
      <c r="A16" s="39" t="s">
        <v>7668</v>
      </c>
      <c r="B16" s="39"/>
      <c r="C16" s="39"/>
      <c r="D16" s="39"/>
      <c r="E16" s="39"/>
      <c r="F16" s="31"/>
      <c r="G16" s="31"/>
      <c r="H16" s="31"/>
      <c r="I16" s="31"/>
      <c r="J16" s="31"/>
      <c r="K16" s="31"/>
      <c r="L16" s="31"/>
      <c r="M16" s="31"/>
    </row>
    <row r="17" spans="1:13" ht="30">
      <c r="A17" s="34" t="s">
        <v>7669</v>
      </c>
      <c r="B17" s="34" t="s">
        <v>7686</v>
      </c>
      <c r="C17" s="34" t="s">
        <v>7687</v>
      </c>
      <c r="D17" s="34" t="s">
        <v>7771</v>
      </c>
      <c r="E17" s="34" t="s">
        <v>7688</v>
      </c>
      <c r="F17" s="31"/>
      <c r="G17" s="31"/>
      <c r="H17" s="31"/>
      <c r="I17" s="31"/>
      <c r="J17" s="31"/>
      <c r="K17" s="31"/>
      <c r="L17" s="31"/>
      <c r="M17" s="31"/>
    </row>
    <row r="18" spans="1:13">
      <c r="A18" s="35" t="s">
        <v>69</v>
      </c>
      <c r="B18" s="36">
        <v>3095</v>
      </c>
      <c r="C18" s="37">
        <v>22599483.059165459</v>
      </c>
      <c r="D18" s="38">
        <v>8.8895605815831988</v>
      </c>
      <c r="E18" s="36">
        <v>5060</v>
      </c>
      <c r="F18" s="31"/>
      <c r="G18" s="31"/>
      <c r="H18" s="31"/>
      <c r="I18" s="31"/>
      <c r="J18" s="31"/>
      <c r="K18" s="31"/>
      <c r="L18" s="31"/>
      <c r="M18" s="31"/>
    </row>
    <row r="19" spans="1:13" ht="27">
      <c r="A19" s="35" t="s">
        <v>108</v>
      </c>
      <c r="B19" s="36">
        <v>1054</v>
      </c>
      <c r="C19" s="37">
        <v>13546778.482399151</v>
      </c>
      <c r="D19" s="38">
        <v>15.706641366223907</v>
      </c>
      <c r="E19" s="36">
        <v>3063</v>
      </c>
      <c r="F19" s="31"/>
      <c r="G19" s="31"/>
      <c r="H19" s="31"/>
      <c r="I19" s="31"/>
      <c r="J19" s="31"/>
      <c r="K19" s="31"/>
      <c r="L19" s="31"/>
      <c r="M19" s="31"/>
    </row>
    <row r="20" spans="1:13">
      <c r="A20" s="31"/>
      <c r="B20" s="31"/>
      <c r="C20" s="31"/>
      <c r="D20" s="31"/>
      <c r="E20" s="31"/>
      <c r="F20" s="31"/>
      <c r="G20" s="31"/>
      <c r="H20" s="31"/>
      <c r="I20" s="31"/>
      <c r="J20" s="31"/>
      <c r="K20" s="31"/>
      <c r="L20" s="31"/>
      <c r="M20" s="31"/>
    </row>
    <row r="21" spans="1:13" ht="15.75">
      <c r="A21" s="31"/>
      <c r="B21" s="31"/>
      <c r="C21" s="31"/>
      <c r="D21" s="32"/>
      <c r="E21" s="31"/>
      <c r="F21" s="31"/>
      <c r="G21" s="31"/>
      <c r="H21" s="31"/>
      <c r="I21" s="31"/>
      <c r="J21" s="31"/>
      <c r="K21" s="31"/>
      <c r="L21" s="31"/>
      <c r="M21" s="31"/>
    </row>
    <row r="22" spans="1:13">
      <c r="A22" s="31"/>
      <c r="B22" s="31"/>
      <c r="C22" s="31"/>
      <c r="D22" s="31"/>
      <c r="E22" s="31"/>
      <c r="F22" s="31"/>
      <c r="G22" s="31"/>
      <c r="H22" s="31"/>
      <c r="I22" s="31"/>
      <c r="J22" s="31"/>
      <c r="K22" s="31"/>
      <c r="L22" s="31"/>
      <c r="M22" s="31"/>
    </row>
    <row r="23" spans="1:13">
      <c r="A23" s="31"/>
      <c r="B23" s="31"/>
      <c r="C23" s="31"/>
      <c r="D23" s="31"/>
      <c r="E23" s="31"/>
      <c r="F23" s="31"/>
      <c r="G23" s="31"/>
      <c r="H23" s="31"/>
      <c r="I23" s="31"/>
      <c r="J23" s="31"/>
      <c r="K23" s="31"/>
      <c r="L23" s="31"/>
      <c r="M23" s="31"/>
    </row>
    <row r="24" spans="1:13">
      <c r="A24" s="31"/>
      <c r="B24" s="31"/>
      <c r="C24" s="31"/>
      <c r="D24" s="31"/>
      <c r="E24" s="31"/>
      <c r="F24" s="31"/>
      <c r="G24" s="31"/>
      <c r="H24" s="31"/>
      <c r="I24" s="31"/>
      <c r="J24" s="31"/>
      <c r="K24" s="31"/>
      <c r="L24" s="31"/>
      <c r="M24" s="31"/>
    </row>
    <row r="25" spans="1:13">
      <c r="A25" s="31"/>
      <c r="B25" s="31"/>
      <c r="C25" s="31"/>
      <c r="D25" s="31"/>
      <c r="E25" s="31"/>
      <c r="F25" s="31"/>
      <c r="G25" s="31"/>
      <c r="H25" s="31"/>
      <c r="I25" s="31"/>
      <c r="J25" s="31"/>
      <c r="K25" s="31"/>
      <c r="L25" s="31"/>
      <c r="M25" s="31"/>
    </row>
    <row r="26" spans="1:13">
      <c r="A26" s="31"/>
      <c r="B26" s="31"/>
      <c r="C26" s="31"/>
      <c r="D26" s="31"/>
      <c r="E26" s="31"/>
      <c r="F26" s="31"/>
      <c r="G26" s="31"/>
      <c r="H26" s="31"/>
      <c r="I26" s="31"/>
      <c r="J26" s="31"/>
      <c r="K26" s="31"/>
      <c r="L26" s="31"/>
      <c r="M26" s="31"/>
    </row>
    <row r="27" spans="1:13">
      <c r="A27" s="31"/>
      <c r="B27" s="31"/>
      <c r="C27" s="31"/>
      <c r="D27" s="31"/>
      <c r="E27" s="31"/>
      <c r="F27" s="31"/>
      <c r="G27" s="31"/>
      <c r="H27" s="31"/>
      <c r="I27" s="31"/>
      <c r="J27" s="31"/>
      <c r="K27" s="31"/>
      <c r="L27" s="31"/>
      <c r="M27" s="31"/>
    </row>
    <row r="28" spans="1:13">
      <c r="A28" s="31"/>
      <c r="B28" s="31"/>
      <c r="C28" s="31"/>
      <c r="D28" s="31"/>
      <c r="E28" s="31"/>
      <c r="F28" s="31"/>
      <c r="G28" s="31"/>
      <c r="H28" s="31"/>
      <c r="I28" s="31"/>
      <c r="J28" s="31"/>
      <c r="K28" s="31"/>
      <c r="L28" s="31"/>
      <c r="M28" s="31"/>
    </row>
    <row r="29" spans="1:13">
      <c r="A29" s="31"/>
      <c r="B29" s="31"/>
      <c r="C29" s="31"/>
      <c r="D29" s="31"/>
      <c r="E29" s="31"/>
      <c r="F29" s="31"/>
      <c r="G29" s="31"/>
      <c r="H29" s="31"/>
      <c r="I29" s="31"/>
      <c r="J29" s="31"/>
      <c r="K29" s="31"/>
      <c r="L29" s="31"/>
      <c r="M29" s="31"/>
    </row>
    <row r="30" spans="1:13">
      <c r="A30" s="31"/>
      <c r="B30" s="31"/>
      <c r="C30" s="31"/>
      <c r="D30" s="31"/>
      <c r="E30" s="31"/>
      <c r="F30" s="31"/>
      <c r="G30" s="31"/>
      <c r="H30" s="31"/>
      <c r="I30" s="31"/>
      <c r="J30" s="31"/>
      <c r="K30" s="31"/>
      <c r="L30" s="31"/>
      <c r="M30" s="31"/>
    </row>
    <row r="31" spans="1:13">
      <c r="A31" s="31"/>
      <c r="B31" s="31"/>
      <c r="C31" s="31"/>
      <c r="D31" s="31"/>
      <c r="E31" s="31"/>
      <c r="F31" s="31"/>
      <c r="G31" s="31"/>
      <c r="H31" s="31"/>
      <c r="I31" s="31"/>
      <c r="J31" s="31"/>
      <c r="K31" s="31"/>
      <c r="L31" s="31"/>
      <c r="M31" s="31"/>
    </row>
    <row r="32" spans="1:13">
      <c r="A32" s="31"/>
      <c r="B32" s="31"/>
      <c r="C32" s="31"/>
      <c r="D32" s="31"/>
      <c r="E32" s="31"/>
      <c r="F32" s="31"/>
      <c r="G32" s="31"/>
      <c r="H32" s="31"/>
      <c r="I32" s="31"/>
      <c r="J32" s="31"/>
      <c r="K32" s="31"/>
      <c r="L32" s="31"/>
      <c r="M32" s="31"/>
    </row>
    <row r="33" spans="1:13">
      <c r="A33" s="31"/>
      <c r="B33" s="31"/>
      <c r="C33" s="31"/>
      <c r="D33" s="31"/>
      <c r="E33" s="31"/>
      <c r="F33" s="31"/>
      <c r="G33" s="31"/>
      <c r="H33" s="31"/>
      <c r="I33" s="31"/>
      <c r="J33" s="31"/>
      <c r="K33" s="31"/>
      <c r="L33" s="31"/>
      <c r="M33" s="31"/>
    </row>
    <row r="34" spans="1:13">
      <c r="A34" s="31"/>
      <c r="B34" s="31"/>
      <c r="C34" s="31"/>
      <c r="D34" s="31"/>
      <c r="E34" s="31"/>
      <c r="F34" s="31"/>
      <c r="G34" s="31"/>
      <c r="H34" s="31"/>
      <c r="I34" s="31"/>
      <c r="J34" s="31"/>
      <c r="K34" s="31"/>
      <c r="L34" s="31"/>
      <c r="M34" s="31"/>
    </row>
    <row r="35" spans="1:13">
      <c r="A35" s="31"/>
      <c r="B35" s="31"/>
      <c r="C35" s="31"/>
      <c r="D35" s="31"/>
      <c r="E35" s="31"/>
      <c r="F35" s="31"/>
      <c r="G35" s="31"/>
      <c r="H35" s="31"/>
      <c r="I35" s="31"/>
      <c r="J35" s="31"/>
      <c r="K35" s="31"/>
      <c r="L35" s="31"/>
      <c r="M35" s="31"/>
    </row>
    <row r="36" spans="1:13">
      <c r="A36" s="31"/>
      <c r="B36" s="31"/>
      <c r="C36" s="31"/>
      <c r="D36" s="31"/>
      <c r="E36" s="31"/>
      <c r="F36" s="31"/>
      <c r="G36" s="31"/>
      <c r="H36" s="31"/>
      <c r="I36" s="31"/>
      <c r="J36" s="31"/>
      <c r="K36" s="31"/>
      <c r="L36" s="31"/>
      <c r="M36" s="31"/>
    </row>
    <row r="37" spans="1:13">
      <c r="A37" s="31"/>
      <c r="B37" s="31"/>
      <c r="C37" s="31"/>
      <c r="D37" s="31"/>
      <c r="E37" s="31"/>
      <c r="F37" s="31"/>
      <c r="G37" s="31"/>
      <c r="H37" s="31"/>
      <c r="I37" s="31"/>
      <c r="J37" s="31"/>
      <c r="K37" s="31"/>
      <c r="L37" s="31"/>
      <c r="M37" s="31"/>
    </row>
  </sheetData>
  <mergeCells count="2">
    <mergeCell ref="A1:M1"/>
    <mergeCell ref="A2:M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B036-1891-4996-B300-8BB91E77E489}">
  <sheetPr>
    <tabColor theme="9" tint="0.59999389629810485"/>
  </sheetPr>
  <dimension ref="A1:R46"/>
  <sheetViews>
    <sheetView zoomScale="70" zoomScaleNormal="70" workbookViewId="0">
      <selection activeCell="E7" sqref="E7:F7"/>
      <pivotSelection pane="bottomRight" showHeader="1" extendable="1" axis="axisRow" start="1" max="3" activeRow="6" activeCol="4" previousRow="6" previousCol="4" click="1" r:id="rId1">
        <pivotArea dataOnly="0" fieldPosition="0">
          <references count="1">
            <reference field="0" count="1">
              <x v="1"/>
            </reference>
          </references>
        </pivotArea>
      </pivotSelection>
    </sheetView>
  </sheetViews>
  <sheetFormatPr defaultRowHeight="15"/>
  <cols>
    <col min="1" max="1" width="13.42578125" bestFit="1" customWidth="1"/>
    <col min="2" max="2" width="27" bestFit="1" customWidth="1"/>
    <col min="4" max="4" width="13.42578125" bestFit="1" customWidth="1"/>
    <col min="5" max="5" width="17.85546875" bestFit="1" customWidth="1"/>
    <col min="6" max="6" width="34" bestFit="1" customWidth="1"/>
  </cols>
  <sheetData>
    <row r="1" spans="1:18" ht="18.75">
      <c r="A1" s="96" t="s">
        <v>7685</v>
      </c>
      <c r="B1" s="96"/>
      <c r="C1" s="96"/>
      <c r="D1" s="96"/>
      <c r="E1" s="96"/>
      <c r="F1" s="96"/>
      <c r="G1" s="96"/>
      <c r="H1" s="96"/>
      <c r="I1" s="96"/>
      <c r="J1" s="96"/>
      <c r="K1" s="96"/>
      <c r="L1" s="96"/>
      <c r="M1" s="96"/>
      <c r="N1" s="96"/>
      <c r="O1" s="96"/>
      <c r="P1" s="96"/>
      <c r="Q1" s="96"/>
      <c r="R1" s="96"/>
    </row>
    <row r="2" spans="1:18" ht="15.75">
      <c r="A2" s="97" t="s">
        <v>7720</v>
      </c>
      <c r="B2" s="97"/>
      <c r="C2" s="97"/>
      <c r="D2" s="97"/>
      <c r="E2" s="97"/>
      <c r="F2" s="97"/>
      <c r="G2" s="97"/>
      <c r="H2" s="97"/>
      <c r="I2" s="97"/>
      <c r="J2" s="97"/>
      <c r="K2" s="97"/>
      <c r="L2" s="97"/>
      <c r="M2" s="97"/>
      <c r="N2" s="97"/>
      <c r="O2" s="97"/>
      <c r="P2" s="97"/>
      <c r="Q2" s="97"/>
      <c r="R2" s="97"/>
    </row>
    <row r="3" spans="1:18">
      <c r="A3" s="31"/>
      <c r="B3" s="31"/>
      <c r="C3" s="31"/>
      <c r="D3" s="31"/>
      <c r="E3" s="31"/>
      <c r="F3" s="31"/>
      <c r="G3" s="31"/>
      <c r="H3" s="31"/>
      <c r="I3" s="31"/>
      <c r="J3" s="31"/>
      <c r="K3" s="31"/>
      <c r="L3" s="31"/>
      <c r="M3" s="31"/>
      <c r="N3" s="31"/>
      <c r="O3" s="31"/>
      <c r="P3" s="31"/>
      <c r="Q3" s="31"/>
      <c r="R3" s="31"/>
    </row>
    <row r="4" spans="1:18">
      <c r="A4" s="31"/>
      <c r="B4" s="31"/>
      <c r="C4" s="31"/>
      <c r="D4" s="31"/>
      <c r="E4" s="31"/>
      <c r="F4" s="31"/>
      <c r="G4" s="31"/>
      <c r="H4" s="31"/>
      <c r="I4" s="31"/>
      <c r="J4" s="31"/>
      <c r="K4" s="31"/>
      <c r="L4" s="31"/>
      <c r="M4" s="31"/>
      <c r="N4" s="31"/>
      <c r="O4" s="31"/>
      <c r="P4" s="31"/>
      <c r="Q4" s="31"/>
      <c r="R4" s="31"/>
    </row>
    <row r="5" spans="1:18">
      <c r="A5" s="31"/>
      <c r="B5" s="31"/>
      <c r="C5" s="31"/>
      <c r="D5" s="31"/>
      <c r="E5" s="40" t="s">
        <v>7640</v>
      </c>
      <c r="F5" s="17" t="s">
        <v>7683</v>
      </c>
      <c r="G5" s="31"/>
      <c r="H5" s="31"/>
      <c r="I5" s="31"/>
      <c r="J5" s="31"/>
      <c r="K5" s="31"/>
      <c r="L5" s="31"/>
      <c r="M5" s="31"/>
      <c r="N5" s="31"/>
      <c r="O5" s="31"/>
      <c r="P5" s="31"/>
      <c r="Q5" s="31"/>
      <c r="R5" s="31"/>
    </row>
    <row r="6" spans="1:18">
      <c r="A6" s="31"/>
      <c r="B6" s="31"/>
      <c r="C6" s="31"/>
      <c r="D6" s="31"/>
      <c r="E6" s="28" t="s">
        <v>12</v>
      </c>
      <c r="F6" s="41">
        <v>188</v>
      </c>
      <c r="G6" s="31"/>
      <c r="H6" s="31"/>
      <c r="I6" s="31"/>
      <c r="J6" s="31"/>
      <c r="K6" s="31"/>
      <c r="L6" s="31"/>
      <c r="M6" s="31"/>
      <c r="N6" s="31"/>
      <c r="O6" s="31"/>
      <c r="P6" s="31"/>
      <c r="Q6" s="31"/>
      <c r="R6" s="31"/>
    </row>
    <row r="7" spans="1:18">
      <c r="A7" s="31"/>
      <c r="B7" s="31"/>
      <c r="C7" s="31"/>
      <c r="D7" s="31"/>
      <c r="E7" s="28" t="s">
        <v>11</v>
      </c>
      <c r="F7" s="41">
        <v>167</v>
      </c>
      <c r="G7" s="31"/>
      <c r="H7" s="31"/>
      <c r="I7" s="31"/>
      <c r="J7" s="31"/>
      <c r="K7" s="31"/>
      <c r="L7" s="31"/>
      <c r="M7" s="31"/>
      <c r="N7" s="31"/>
      <c r="O7" s="31"/>
      <c r="P7" s="31"/>
      <c r="Q7" s="31"/>
      <c r="R7" s="31"/>
    </row>
    <row r="8" spans="1:18">
      <c r="A8" s="31"/>
      <c r="B8" s="31"/>
      <c r="C8" s="31"/>
      <c r="D8" s="31"/>
      <c r="E8" s="28" t="s">
        <v>16</v>
      </c>
      <c r="F8" s="41">
        <v>145</v>
      </c>
      <c r="G8" s="31"/>
      <c r="H8" s="31"/>
      <c r="I8" s="31"/>
      <c r="J8" s="31"/>
      <c r="K8" s="31"/>
      <c r="L8" s="31"/>
      <c r="M8" s="31"/>
      <c r="N8" s="31"/>
      <c r="O8" s="31"/>
      <c r="P8" s="31"/>
      <c r="Q8" s="31"/>
      <c r="R8" s="31"/>
    </row>
    <row r="9" spans="1:18">
      <c r="A9" s="31"/>
      <c r="B9" s="31"/>
      <c r="C9" s="31"/>
      <c r="D9" s="31"/>
      <c r="E9" s="31"/>
      <c r="F9" s="31"/>
      <c r="G9" s="31"/>
      <c r="H9" s="31"/>
      <c r="I9" s="31"/>
      <c r="J9" s="31"/>
      <c r="K9" s="31"/>
      <c r="L9" s="31"/>
      <c r="M9" s="31"/>
      <c r="N9" s="31"/>
      <c r="O9" s="31"/>
      <c r="P9" s="31"/>
      <c r="Q9" s="31"/>
      <c r="R9" s="31"/>
    </row>
    <row r="10" spans="1:18">
      <c r="A10" s="31"/>
      <c r="B10" s="31"/>
      <c r="C10" s="31"/>
      <c r="D10" s="31"/>
      <c r="E10" s="31"/>
      <c r="F10" s="31"/>
      <c r="G10" s="31"/>
      <c r="H10" s="31"/>
      <c r="I10" s="31"/>
      <c r="J10" s="31"/>
      <c r="K10" s="31"/>
      <c r="L10" s="31"/>
      <c r="M10" s="31"/>
      <c r="N10" s="31"/>
      <c r="O10" s="31"/>
      <c r="P10" s="31"/>
      <c r="Q10" s="31"/>
      <c r="R10" s="31"/>
    </row>
    <row r="11" spans="1:18">
      <c r="A11" s="31"/>
      <c r="B11" s="31"/>
      <c r="C11" s="31"/>
      <c r="D11" s="31"/>
      <c r="E11" s="31"/>
      <c r="F11" s="31"/>
      <c r="G11" s="31"/>
      <c r="H11" s="31"/>
      <c r="I11" s="31"/>
      <c r="J11" s="31"/>
      <c r="K11" s="31"/>
      <c r="L11" s="31"/>
      <c r="M11" s="31"/>
      <c r="N11" s="31"/>
      <c r="O11" s="31"/>
      <c r="P11" s="31"/>
      <c r="Q11" s="31"/>
      <c r="R11" s="31"/>
    </row>
    <row r="12" spans="1:18">
      <c r="A12" s="31"/>
      <c r="B12" s="31"/>
      <c r="C12" s="31"/>
      <c r="D12" s="31"/>
      <c r="E12" s="31"/>
      <c r="F12" s="31"/>
      <c r="G12" s="31"/>
      <c r="H12" s="31"/>
      <c r="I12" s="31"/>
      <c r="J12" s="31"/>
      <c r="K12" s="31"/>
      <c r="L12" s="31"/>
      <c r="M12" s="31"/>
      <c r="N12" s="31"/>
      <c r="O12" s="31"/>
      <c r="P12" s="31"/>
      <c r="Q12" s="31"/>
      <c r="R12" s="31"/>
    </row>
    <row r="13" spans="1:18">
      <c r="A13" s="31"/>
      <c r="B13" s="31"/>
      <c r="C13" s="31"/>
      <c r="D13" s="31"/>
      <c r="E13" s="31"/>
      <c r="F13" s="31"/>
      <c r="G13" s="31"/>
      <c r="H13" s="31"/>
      <c r="I13" s="31"/>
      <c r="J13" s="31"/>
      <c r="K13" s="31"/>
      <c r="L13" s="31"/>
      <c r="M13" s="31"/>
      <c r="N13" s="31"/>
      <c r="O13" s="31"/>
      <c r="P13" s="31"/>
      <c r="Q13" s="31"/>
      <c r="R13" s="31"/>
    </row>
    <row r="14" spans="1:18">
      <c r="A14" s="31"/>
      <c r="B14" s="31"/>
      <c r="C14" s="31"/>
      <c r="D14" s="31"/>
      <c r="E14" s="31"/>
      <c r="F14" s="31"/>
      <c r="G14" s="31"/>
      <c r="H14" s="31"/>
      <c r="I14" s="31"/>
      <c r="J14" s="31"/>
      <c r="K14" s="31"/>
      <c r="L14" s="31"/>
      <c r="M14" s="31"/>
      <c r="N14" s="31"/>
      <c r="O14" s="31"/>
      <c r="P14" s="31"/>
      <c r="Q14" s="31"/>
      <c r="R14" s="31"/>
    </row>
    <row r="15" spans="1:18">
      <c r="A15" s="31"/>
      <c r="B15" s="31"/>
      <c r="C15" s="31"/>
      <c r="D15" s="31"/>
      <c r="E15" s="31"/>
      <c r="F15" s="31"/>
      <c r="G15" s="31"/>
      <c r="H15" s="31"/>
      <c r="I15" s="31"/>
      <c r="J15" s="31"/>
      <c r="K15" s="31"/>
      <c r="L15" s="31"/>
      <c r="M15" s="31"/>
      <c r="N15" s="31"/>
      <c r="O15" s="31"/>
      <c r="P15" s="31"/>
      <c r="Q15" s="31"/>
      <c r="R15" s="31"/>
    </row>
    <row r="16" spans="1:18">
      <c r="A16" s="31"/>
      <c r="B16" s="31"/>
      <c r="C16" s="31"/>
      <c r="D16" s="31"/>
      <c r="E16" s="31"/>
      <c r="F16" s="31"/>
      <c r="G16" s="31"/>
      <c r="H16" s="31"/>
      <c r="I16" s="31"/>
      <c r="J16" s="31"/>
      <c r="K16" s="31"/>
      <c r="L16" s="31"/>
      <c r="M16" s="31"/>
      <c r="N16" s="31"/>
      <c r="O16" s="31"/>
      <c r="P16" s="31"/>
      <c r="Q16" s="31"/>
      <c r="R16" s="31"/>
    </row>
    <row r="17" spans="1:18">
      <c r="A17" s="31"/>
      <c r="B17" s="31"/>
      <c r="C17" s="31"/>
      <c r="D17" s="31"/>
      <c r="E17" s="31"/>
      <c r="F17" s="31"/>
      <c r="G17" s="31"/>
      <c r="H17" s="31"/>
      <c r="I17" s="31"/>
      <c r="J17" s="31"/>
      <c r="K17" s="31"/>
      <c r="L17" s="31"/>
      <c r="M17" s="31"/>
      <c r="N17" s="31"/>
      <c r="O17" s="31"/>
      <c r="P17" s="31"/>
      <c r="Q17" s="31"/>
      <c r="R17" s="31"/>
    </row>
    <row r="18" spans="1:18">
      <c r="A18" s="31"/>
      <c r="B18" s="31"/>
      <c r="C18" s="31"/>
      <c r="D18" s="31"/>
      <c r="E18" s="31"/>
      <c r="F18" s="31"/>
      <c r="G18" s="31"/>
      <c r="H18" s="31"/>
      <c r="I18" s="31"/>
      <c r="J18" s="31"/>
      <c r="K18" s="31"/>
      <c r="L18" s="31"/>
      <c r="M18" s="31"/>
      <c r="N18" s="31"/>
      <c r="O18" s="31"/>
      <c r="P18" s="31"/>
      <c r="Q18" s="31"/>
      <c r="R18" s="31"/>
    </row>
    <row r="19" spans="1:18">
      <c r="A19" s="31"/>
      <c r="B19" s="31"/>
      <c r="C19" s="31"/>
      <c r="D19" s="31"/>
      <c r="E19" s="31"/>
      <c r="F19" s="31"/>
      <c r="G19" s="31"/>
      <c r="H19" s="31"/>
      <c r="I19" s="31"/>
      <c r="J19" s="31"/>
      <c r="K19" s="31"/>
      <c r="L19" s="31"/>
      <c r="M19" s="31"/>
      <c r="N19" s="31"/>
      <c r="O19" s="31"/>
      <c r="P19" s="31"/>
      <c r="Q19" s="31"/>
      <c r="R19" s="31"/>
    </row>
    <row r="20" spans="1:18">
      <c r="A20" s="31"/>
      <c r="B20" s="31"/>
      <c r="C20" s="31"/>
      <c r="D20" s="31"/>
      <c r="E20" s="31"/>
      <c r="F20" s="31"/>
      <c r="G20" s="31"/>
      <c r="H20" s="31"/>
      <c r="I20" s="31"/>
      <c r="J20" s="31"/>
      <c r="K20" s="31"/>
      <c r="L20" s="31"/>
      <c r="M20" s="31"/>
      <c r="N20" s="31"/>
      <c r="O20" s="31"/>
      <c r="P20" s="31"/>
      <c r="Q20" s="31"/>
      <c r="R20" s="31"/>
    </row>
    <row r="21" spans="1:18">
      <c r="A21" s="31"/>
      <c r="B21" s="31"/>
      <c r="C21" s="31"/>
      <c r="D21" s="31"/>
      <c r="E21" s="31"/>
      <c r="F21" s="31"/>
      <c r="G21" s="31"/>
      <c r="H21" s="31"/>
      <c r="I21" s="31"/>
      <c r="J21" s="31"/>
      <c r="K21" s="31"/>
      <c r="L21" s="31"/>
      <c r="M21" s="31"/>
      <c r="N21" s="31"/>
      <c r="O21" s="31"/>
      <c r="P21" s="31"/>
      <c r="Q21" s="31"/>
      <c r="R21" s="31"/>
    </row>
    <row r="22" spans="1:18">
      <c r="A22" s="31"/>
      <c r="B22" s="31"/>
      <c r="C22" s="31"/>
      <c r="D22" s="31"/>
      <c r="E22" s="31"/>
      <c r="F22" s="31"/>
      <c r="G22" s="31"/>
      <c r="H22" s="31"/>
      <c r="I22" s="31"/>
      <c r="J22" s="31"/>
      <c r="K22" s="31"/>
      <c r="L22" s="31"/>
      <c r="M22" s="31"/>
      <c r="N22" s="31"/>
      <c r="O22" s="31"/>
      <c r="P22" s="31"/>
      <c r="Q22" s="31"/>
      <c r="R22" s="31"/>
    </row>
    <row r="23" spans="1:18">
      <c r="A23" s="31"/>
      <c r="B23" s="31"/>
      <c r="C23" s="31"/>
      <c r="D23" s="31"/>
      <c r="E23" s="31"/>
      <c r="F23" s="31"/>
      <c r="G23" s="31"/>
      <c r="H23" s="31"/>
      <c r="I23" s="31"/>
      <c r="J23" s="31"/>
      <c r="K23" s="31"/>
      <c r="L23" s="31"/>
      <c r="M23" s="31"/>
      <c r="N23" s="31"/>
      <c r="O23" s="31"/>
      <c r="P23" s="31"/>
      <c r="Q23" s="31"/>
      <c r="R23" s="31"/>
    </row>
    <row r="24" spans="1:18">
      <c r="A24" s="31"/>
      <c r="B24" s="31"/>
      <c r="C24" s="31"/>
      <c r="D24" s="31"/>
      <c r="E24" s="31"/>
      <c r="F24" s="31"/>
      <c r="G24" s="31"/>
      <c r="H24" s="31"/>
      <c r="I24" s="31"/>
      <c r="J24" s="31"/>
      <c r="K24" s="31"/>
      <c r="L24" s="31"/>
      <c r="M24" s="31"/>
      <c r="N24" s="31"/>
      <c r="O24" s="31"/>
      <c r="P24" s="31"/>
      <c r="Q24" s="31"/>
      <c r="R24" s="31"/>
    </row>
    <row r="25" spans="1:18">
      <c r="A25" s="31"/>
      <c r="B25" s="31"/>
      <c r="C25" s="31"/>
      <c r="D25" s="31"/>
      <c r="E25" s="31"/>
      <c r="F25" s="31"/>
      <c r="G25" s="31"/>
      <c r="H25" s="31"/>
      <c r="I25" s="31"/>
      <c r="J25" s="31"/>
      <c r="K25" s="31"/>
      <c r="L25" s="31"/>
      <c r="M25" s="31"/>
      <c r="N25" s="31"/>
      <c r="O25" s="31"/>
      <c r="P25" s="31"/>
      <c r="Q25" s="31"/>
      <c r="R25" s="31"/>
    </row>
    <row r="26" spans="1:18">
      <c r="A26" s="31"/>
      <c r="B26" s="31"/>
      <c r="C26" s="31"/>
      <c r="D26" s="31"/>
      <c r="E26" s="31"/>
      <c r="F26" s="31"/>
      <c r="G26" s="31"/>
      <c r="H26" s="31"/>
      <c r="I26" s="31"/>
      <c r="J26" s="31"/>
      <c r="K26" s="31"/>
      <c r="L26" s="31"/>
      <c r="M26" s="31"/>
      <c r="N26" s="31"/>
      <c r="O26" s="31"/>
      <c r="P26" s="31"/>
      <c r="Q26" s="31"/>
      <c r="R26" s="31"/>
    </row>
    <row r="27" spans="1:18">
      <c r="A27" s="31"/>
      <c r="B27" s="31"/>
      <c r="C27" s="31"/>
      <c r="D27" s="31"/>
      <c r="E27" s="31"/>
      <c r="F27" s="31"/>
      <c r="G27" s="31"/>
      <c r="H27" s="31"/>
      <c r="I27" s="31"/>
      <c r="J27" s="31"/>
      <c r="K27" s="31"/>
      <c r="L27" s="31"/>
      <c r="M27" s="31"/>
      <c r="N27" s="31"/>
      <c r="O27" s="31"/>
      <c r="P27" s="31"/>
      <c r="Q27" s="31"/>
      <c r="R27" s="31"/>
    </row>
    <row r="28" spans="1:18">
      <c r="A28" s="31"/>
      <c r="B28" s="31"/>
      <c r="C28" s="31"/>
      <c r="D28" s="31"/>
      <c r="E28" s="31"/>
      <c r="F28" s="31"/>
      <c r="G28" s="31"/>
      <c r="H28" s="31"/>
      <c r="I28" s="31"/>
      <c r="J28" s="31"/>
      <c r="K28" s="31"/>
      <c r="L28" s="31"/>
      <c r="M28" s="31"/>
      <c r="N28" s="31"/>
      <c r="O28" s="31"/>
      <c r="P28" s="31"/>
      <c r="Q28" s="31"/>
      <c r="R28" s="31"/>
    </row>
    <row r="29" spans="1:18">
      <c r="A29" s="31"/>
      <c r="B29" s="31"/>
      <c r="C29" s="31"/>
      <c r="D29" s="31"/>
      <c r="E29" s="31"/>
      <c r="F29" s="31"/>
      <c r="G29" s="31"/>
      <c r="H29" s="31"/>
      <c r="I29" s="31"/>
      <c r="J29" s="31"/>
      <c r="K29" s="31"/>
      <c r="L29" s="31"/>
      <c r="M29" s="31"/>
      <c r="N29" s="31"/>
      <c r="O29" s="31"/>
      <c r="P29" s="31"/>
      <c r="Q29" s="31"/>
      <c r="R29" s="31"/>
    </row>
    <row r="30" spans="1:18">
      <c r="A30" s="31"/>
      <c r="B30" s="31"/>
      <c r="C30" s="31"/>
      <c r="D30" s="31"/>
      <c r="E30" s="31"/>
      <c r="F30" s="31"/>
      <c r="G30" s="31"/>
      <c r="H30" s="31"/>
      <c r="I30" s="31"/>
      <c r="J30" s="31"/>
      <c r="K30" s="31"/>
      <c r="L30" s="31"/>
      <c r="M30" s="31"/>
      <c r="N30" s="31"/>
      <c r="O30" s="31"/>
      <c r="P30" s="31"/>
      <c r="Q30" s="31"/>
      <c r="R30" s="31"/>
    </row>
    <row r="31" spans="1:18">
      <c r="A31" s="31"/>
      <c r="B31" s="31"/>
      <c r="C31" s="31"/>
      <c r="D31" s="31"/>
      <c r="E31" s="31"/>
      <c r="F31" s="31"/>
      <c r="G31" s="31"/>
      <c r="H31" s="31"/>
      <c r="I31" s="31"/>
      <c r="J31" s="31"/>
      <c r="K31" s="31"/>
      <c r="L31" s="31"/>
      <c r="M31" s="31"/>
      <c r="N31" s="31"/>
      <c r="O31" s="31"/>
      <c r="P31" s="31"/>
      <c r="Q31" s="31"/>
      <c r="R31" s="31"/>
    </row>
    <row r="32" spans="1:18">
      <c r="A32" s="31"/>
      <c r="B32" s="31"/>
      <c r="C32" s="31"/>
      <c r="D32" s="31"/>
      <c r="E32" s="31"/>
      <c r="F32" s="31"/>
      <c r="G32" s="31"/>
      <c r="H32" s="31"/>
      <c r="I32" s="31"/>
      <c r="J32" s="31"/>
      <c r="K32" s="31"/>
      <c r="L32" s="31"/>
      <c r="M32" s="31"/>
      <c r="N32" s="31"/>
      <c r="O32" s="31"/>
      <c r="P32" s="31"/>
      <c r="Q32" s="31"/>
      <c r="R32" s="31"/>
    </row>
    <row r="33" spans="1:18">
      <c r="A33" s="31"/>
      <c r="B33" s="31"/>
      <c r="C33" s="31"/>
      <c r="D33" s="31"/>
      <c r="E33" s="31"/>
      <c r="F33" s="31"/>
      <c r="G33" s="31"/>
      <c r="H33" s="31"/>
      <c r="I33" s="31"/>
      <c r="J33" s="31"/>
      <c r="K33" s="31"/>
      <c r="L33" s="31"/>
      <c r="M33" s="31"/>
      <c r="N33" s="31"/>
      <c r="O33" s="31"/>
      <c r="P33" s="31"/>
      <c r="Q33" s="31"/>
      <c r="R33" s="31"/>
    </row>
    <row r="34" spans="1:18">
      <c r="A34" s="31"/>
      <c r="B34" s="31"/>
      <c r="C34" s="31"/>
      <c r="D34" s="31"/>
      <c r="E34" s="31"/>
      <c r="F34" s="31"/>
      <c r="G34" s="31"/>
      <c r="H34" s="31"/>
      <c r="I34" s="31"/>
      <c r="J34" s="31"/>
      <c r="K34" s="31"/>
      <c r="L34" s="31"/>
      <c r="M34" s="31"/>
      <c r="N34" s="31"/>
      <c r="O34" s="31"/>
      <c r="P34" s="31"/>
      <c r="Q34" s="31"/>
      <c r="R34" s="31"/>
    </row>
    <row r="35" spans="1:18">
      <c r="A35" s="31"/>
      <c r="B35" s="31"/>
      <c r="C35" s="31"/>
      <c r="D35" s="31"/>
      <c r="E35" s="31"/>
      <c r="F35" s="31"/>
      <c r="G35" s="31"/>
      <c r="H35" s="31"/>
      <c r="I35" s="31"/>
      <c r="J35" s="31"/>
      <c r="K35" s="31"/>
      <c r="L35" s="31"/>
      <c r="M35" s="31"/>
      <c r="N35" s="31"/>
      <c r="O35" s="31"/>
      <c r="P35" s="31"/>
      <c r="Q35" s="31"/>
      <c r="R35" s="31"/>
    </row>
    <row r="36" spans="1:18">
      <c r="A36" s="31"/>
      <c r="B36" s="31"/>
      <c r="C36" s="31"/>
      <c r="D36" s="31"/>
      <c r="E36" s="31"/>
      <c r="F36" s="31"/>
      <c r="G36" s="31"/>
      <c r="H36" s="31"/>
      <c r="I36" s="31"/>
      <c r="J36" s="31"/>
      <c r="K36" s="31"/>
      <c r="L36" s="31"/>
      <c r="M36" s="31"/>
      <c r="N36" s="31"/>
      <c r="O36" s="31"/>
      <c r="P36" s="31"/>
      <c r="Q36" s="31"/>
      <c r="R36" s="31"/>
    </row>
    <row r="37" spans="1:18">
      <c r="A37" s="31"/>
      <c r="B37" s="31"/>
      <c r="C37" s="31"/>
      <c r="D37" s="31"/>
      <c r="E37" s="31"/>
      <c r="F37" s="31"/>
      <c r="G37" s="31"/>
      <c r="H37" s="31"/>
      <c r="I37" s="31"/>
      <c r="J37" s="31"/>
      <c r="K37" s="31"/>
      <c r="L37" s="31"/>
      <c r="M37" s="31"/>
      <c r="N37" s="31"/>
      <c r="O37" s="31"/>
      <c r="P37" s="31"/>
      <c r="Q37" s="31"/>
      <c r="R37" s="31"/>
    </row>
    <row r="38" spans="1:18">
      <c r="A38" s="31"/>
      <c r="B38" s="31"/>
      <c r="C38" s="31"/>
      <c r="D38" s="31"/>
      <c r="E38" s="31"/>
      <c r="F38" s="31"/>
      <c r="G38" s="31"/>
      <c r="H38" s="31"/>
      <c r="I38" s="31"/>
      <c r="J38" s="31"/>
      <c r="K38" s="31"/>
      <c r="L38" s="31"/>
      <c r="M38" s="31"/>
      <c r="N38" s="31"/>
      <c r="O38" s="31"/>
      <c r="P38" s="31"/>
      <c r="Q38" s="31"/>
      <c r="R38" s="31"/>
    </row>
    <row r="39" spans="1:18">
      <c r="A39" s="31"/>
      <c r="B39" s="31"/>
      <c r="C39" s="31"/>
      <c r="D39" s="31"/>
      <c r="E39" s="31"/>
      <c r="F39" s="31"/>
      <c r="G39" s="31"/>
      <c r="H39" s="31"/>
      <c r="I39" s="31"/>
      <c r="J39" s="31"/>
      <c r="K39" s="31"/>
      <c r="L39" s="31"/>
      <c r="M39" s="31"/>
      <c r="N39" s="31"/>
      <c r="O39" s="31"/>
      <c r="P39" s="31"/>
      <c r="Q39" s="31"/>
      <c r="R39" s="31"/>
    </row>
    <row r="40" spans="1:18">
      <c r="A40" s="31"/>
      <c r="B40" s="31"/>
      <c r="C40" s="31"/>
      <c r="D40" s="31"/>
      <c r="E40" s="31"/>
      <c r="F40" s="31"/>
      <c r="G40" s="31"/>
      <c r="H40" s="31"/>
      <c r="I40" s="31"/>
      <c r="J40" s="31"/>
      <c r="K40" s="31"/>
      <c r="L40" s="31"/>
      <c r="M40" s="31"/>
      <c r="N40" s="31"/>
      <c r="O40" s="31"/>
      <c r="P40" s="31"/>
      <c r="Q40" s="31"/>
      <c r="R40" s="31"/>
    </row>
    <row r="41" spans="1:18">
      <c r="A41" s="31"/>
      <c r="B41" s="31"/>
      <c r="C41" s="31"/>
      <c r="D41" s="31"/>
      <c r="E41" s="31"/>
      <c r="F41" s="31"/>
      <c r="G41" s="31"/>
      <c r="H41" s="31"/>
      <c r="I41" s="31"/>
      <c r="J41" s="31"/>
      <c r="K41" s="31"/>
      <c r="L41" s="31"/>
      <c r="M41" s="31"/>
      <c r="N41" s="31"/>
      <c r="O41" s="31"/>
      <c r="P41" s="31"/>
      <c r="Q41" s="31"/>
      <c r="R41" s="31"/>
    </row>
    <row r="42" spans="1:18">
      <c r="A42" s="31"/>
      <c r="B42" s="31"/>
      <c r="C42" s="31"/>
      <c r="D42" s="31"/>
      <c r="E42" s="31"/>
      <c r="F42" s="31"/>
      <c r="G42" s="31"/>
      <c r="H42" s="31"/>
      <c r="I42" s="31"/>
      <c r="J42" s="31"/>
      <c r="K42" s="31"/>
      <c r="L42" s="31"/>
      <c r="M42" s="31"/>
      <c r="N42" s="31"/>
      <c r="O42" s="31"/>
      <c r="P42" s="31"/>
      <c r="Q42" s="31"/>
      <c r="R42" s="31"/>
    </row>
    <row r="43" spans="1:18">
      <c r="A43" s="31"/>
      <c r="B43" s="31"/>
      <c r="C43" s="31"/>
      <c r="D43" s="31"/>
      <c r="E43" s="31"/>
      <c r="F43" s="31"/>
      <c r="G43" s="31"/>
      <c r="H43" s="31"/>
      <c r="I43" s="31"/>
      <c r="J43" s="31"/>
      <c r="K43" s="31"/>
      <c r="L43" s="31"/>
      <c r="M43" s="31"/>
      <c r="N43" s="31"/>
      <c r="O43" s="31"/>
      <c r="P43" s="31"/>
      <c r="Q43" s="31"/>
      <c r="R43" s="31"/>
    </row>
    <row r="44" spans="1:18">
      <c r="A44" s="31"/>
      <c r="B44" s="31"/>
      <c r="C44" s="31"/>
      <c r="D44" s="31"/>
      <c r="E44" s="31"/>
      <c r="F44" s="31"/>
      <c r="G44" s="31"/>
      <c r="H44" s="31"/>
      <c r="I44" s="31"/>
      <c r="J44" s="31"/>
      <c r="K44" s="31"/>
      <c r="L44" s="31"/>
      <c r="M44" s="31"/>
      <c r="N44" s="31"/>
      <c r="O44" s="31"/>
      <c r="P44" s="31"/>
      <c r="Q44" s="31"/>
      <c r="R44" s="31"/>
    </row>
    <row r="45" spans="1:18">
      <c r="A45" s="31"/>
      <c r="B45" s="31"/>
      <c r="C45" s="31"/>
      <c r="D45" s="31"/>
      <c r="E45" s="31"/>
      <c r="F45" s="31"/>
      <c r="G45" s="31"/>
      <c r="H45" s="31"/>
      <c r="I45" s="31"/>
      <c r="J45" s="31"/>
      <c r="K45" s="31"/>
      <c r="L45" s="31"/>
      <c r="M45" s="31"/>
      <c r="N45" s="31"/>
      <c r="O45" s="31"/>
      <c r="P45" s="31"/>
      <c r="Q45" s="31"/>
      <c r="R45" s="31"/>
    </row>
    <row r="46" spans="1:18">
      <c r="A46" s="31"/>
      <c r="B46" s="31"/>
      <c r="C46" s="31"/>
      <c r="D46" s="31"/>
      <c r="E46" s="31"/>
      <c r="F46" s="31"/>
      <c r="G46" s="31"/>
      <c r="H46" s="31"/>
      <c r="I46" s="31"/>
      <c r="J46" s="31"/>
      <c r="K46" s="31"/>
      <c r="L46" s="31"/>
      <c r="M46" s="31"/>
      <c r="N46" s="31"/>
      <c r="O46" s="31"/>
      <c r="P46" s="31"/>
      <c r="Q46" s="31"/>
      <c r="R46" s="31"/>
    </row>
  </sheetData>
  <mergeCells count="2">
    <mergeCell ref="A1:R1"/>
    <mergeCell ref="A2:R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F607-FB5B-4229-9196-E9F67FB6B4E8}">
  <sheetPr>
    <tabColor theme="0" tint="-0.499984740745262"/>
  </sheetPr>
  <dimension ref="A1:P58"/>
  <sheetViews>
    <sheetView showGridLines="0" topLeftCell="G1" zoomScale="96" zoomScaleNormal="96" workbookViewId="0">
      <selection activeCell="K7" sqref="K7"/>
    </sheetView>
  </sheetViews>
  <sheetFormatPr defaultRowHeight="15"/>
  <cols>
    <col min="1" max="1" width="38.7109375" style="17" customWidth="1"/>
    <col min="2" max="2" width="24.42578125" style="17" customWidth="1"/>
    <col min="3" max="3" width="25.85546875" style="17" customWidth="1"/>
    <col min="4" max="4" width="38.7109375" style="17" customWidth="1"/>
    <col min="5" max="5" width="28" style="17" customWidth="1"/>
    <col min="6" max="6" width="28.7109375" style="17" customWidth="1"/>
    <col min="7" max="7" width="8.28515625" style="17" customWidth="1"/>
    <col min="8" max="9" width="38.7109375" style="17" customWidth="1"/>
    <col min="10" max="10" width="4.42578125" style="17" customWidth="1"/>
    <col min="11" max="11" width="30.85546875" style="17" customWidth="1"/>
    <col min="12" max="12" width="19" style="17" customWidth="1"/>
    <col min="13" max="13" width="28.7109375" style="17" customWidth="1"/>
    <col min="14" max="14" width="29" style="17" customWidth="1"/>
    <col min="15" max="15" width="27.28515625" style="17" customWidth="1"/>
    <col min="16" max="16" width="16.5703125" style="17" customWidth="1"/>
    <col min="17" max="19" width="34.5703125" style="17" customWidth="1"/>
    <col min="20" max="20" width="9.140625" style="17"/>
    <col min="21" max="21" width="17.85546875" style="17" bestFit="1" customWidth="1"/>
    <col min="22" max="22" width="23.42578125" style="17" bestFit="1" customWidth="1"/>
    <col min="23" max="23" width="32" style="17" bestFit="1" customWidth="1"/>
    <col min="24" max="24" width="39.140625" style="17" bestFit="1" customWidth="1"/>
    <col min="25" max="25" width="33.85546875" style="17" bestFit="1" customWidth="1"/>
    <col min="26" max="16384" width="9.140625" style="17"/>
  </cols>
  <sheetData>
    <row r="1" spans="1:16" ht="18.75">
      <c r="A1" s="76" t="s">
        <v>7660</v>
      </c>
      <c r="B1" s="76"/>
      <c r="C1" s="76"/>
      <c r="D1" s="76"/>
      <c r="E1" s="76"/>
      <c r="F1" s="76"/>
      <c r="G1" s="76"/>
      <c r="H1" s="76"/>
      <c r="I1" s="76"/>
      <c r="J1" s="76"/>
      <c r="K1" s="76"/>
      <c r="L1" s="75"/>
      <c r="M1" s="75"/>
      <c r="N1" s="75"/>
      <c r="O1" s="75"/>
      <c r="P1" s="75"/>
    </row>
    <row r="2" spans="1:16" ht="15.75">
      <c r="A2" s="71" t="s">
        <v>7721</v>
      </c>
      <c r="B2" s="72"/>
      <c r="C2" s="72"/>
      <c r="D2" s="72"/>
      <c r="E2" s="72"/>
      <c r="F2" s="72"/>
      <c r="G2" s="72"/>
      <c r="H2" s="72"/>
      <c r="I2" s="72"/>
      <c r="J2" s="72"/>
      <c r="K2" s="72"/>
      <c r="L2" s="74"/>
      <c r="M2" s="74"/>
      <c r="N2" s="74"/>
      <c r="O2" s="74"/>
      <c r="P2" s="74"/>
    </row>
    <row r="3" spans="1:16">
      <c r="A3" s="72"/>
      <c r="B3" s="72"/>
      <c r="C3" s="72"/>
      <c r="D3" s="72"/>
      <c r="E3" s="72"/>
      <c r="F3" s="72"/>
      <c r="G3" s="72"/>
      <c r="H3" s="74"/>
      <c r="I3" s="72"/>
      <c r="J3" s="72"/>
      <c r="K3" s="72"/>
      <c r="L3" s="74"/>
      <c r="M3" s="74"/>
      <c r="N3" s="74"/>
      <c r="O3" s="74"/>
      <c r="P3" s="74"/>
    </row>
    <row r="4" spans="1:16" ht="15.75">
      <c r="A4" s="98" t="s">
        <v>7661</v>
      </c>
      <c r="B4" s="98"/>
      <c r="C4" s="98"/>
      <c r="D4" s="98"/>
      <c r="E4" s="98"/>
      <c r="F4" s="98"/>
      <c r="H4" s="98" t="s">
        <v>7673</v>
      </c>
      <c r="I4" s="98"/>
      <c r="K4" s="98" t="s">
        <v>7664</v>
      </c>
      <c r="L4" s="98"/>
      <c r="M4" s="98"/>
      <c r="N4" s="98"/>
      <c r="O4" s="98"/>
      <c r="P4" s="98"/>
    </row>
    <row r="5" spans="1:16" s="64" customFormat="1" ht="30" customHeight="1">
      <c r="A5" s="63" t="s">
        <v>7640</v>
      </c>
      <c r="B5" s="64" t="s">
        <v>7762</v>
      </c>
      <c r="C5" s="64" t="s">
        <v>7763</v>
      </c>
      <c r="D5" s="64" t="s">
        <v>7662</v>
      </c>
      <c r="E5" s="64" t="s">
        <v>7772</v>
      </c>
      <c r="F5" s="64" t="s">
        <v>7663</v>
      </c>
      <c r="H5" s="63" t="s">
        <v>7671</v>
      </c>
      <c r="I5" s="64" t="s">
        <v>7641</v>
      </c>
      <c r="K5" s="63" t="s">
        <v>7665</v>
      </c>
      <c r="L5" s="64" t="s">
        <v>7686</v>
      </c>
      <c r="M5" s="64" t="s">
        <v>7757</v>
      </c>
      <c r="N5" s="64" t="s">
        <v>7756</v>
      </c>
      <c r="O5" s="64" t="s">
        <v>7772</v>
      </c>
      <c r="P5" s="64" t="s">
        <v>7641</v>
      </c>
    </row>
    <row r="6" spans="1:16">
      <c r="A6" s="29" t="s">
        <v>140</v>
      </c>
      <c r="B6" s="67">
        <v>662</v>
      </c>
      <c r="C6" s="23">
        <v>5892453.1391887069</v>
      </c>
      <c r="D6" s="23">
        <v>1267</v>
      </c>
      <c r="E6" s="68">
        <v>34.15</v>
      </c>
      <c r="F6" s="67">
        <v>662</v>
      </c>
      <c r="G6" s="23"/>
      <c r="H6" s="28" t="s">
        <v>140</v>
      </c>
      <c r="I6" s="41">
        <v>1267</v>
      </c>
      <c r="K6" s="29" t="s">
        <v>133</v>
      </c>
      <c r="L6" s="67">
        <v>729</v>
      </c>
      <c r="M6" s="68">
        <v>6326665.3756202757</v>
      </c>
      <c r="N6" s="68">
        <v>8678.5533273254805</v>
      </c>
      <c r="O6" s="69">
        <v>10.489753086419753</v>
      </c>
      <c r="P6" s="67">
        <v>606</v>
      </c>
    </row>
    <row r="7" spans="1:16">
      <c r="A7" s="29" t="s">
        <v>59</v>
      </c>
      <c r="B7" s="67">
        <v>701</v>
      </c>
      <c r="C7" s="23">
        <v>6181604.5661096172</v>
      </c>
      <c r="D7" s="23">
        <v>1424</v>
      </c>
      <c r="E7" s="68">
        <v>32.909999999999997</v>
      </c>
      <c r="F7" s="67">
        <v>701</v>
      </c>
      <c r="G7" s="23"/>
      <c r="H7" s="28" t="s">
        <v>81</v>
      </c>
      <c r="I7" s="41">
        <v>1296</v>
      </c>
      <c r="K7" s="29" t="s">
        <v>83</v>
      </c>
      <c r="L7" s="67">
        <v>698</v>
      </c>
      <c r="M7" s="68">
        <v>6107917.59366972</v>
      </c>
      <c r="N7" s="68">
        <v>8750.5982717331226</v>
      </c>
      <c r="O7" s="69">
        <v>10.690859598853869</v>
      </c>
      <c r="P7" s="67">
        <v>595</v>
      </c>
    </row>
    <row r="8" spans="1:16">
      <c r="A8" s="29" t="s">
        <v>71</v>
      </c>
      <c r="B8" s="67">
        <v>705</v>
      </c>
      <c r="C8" s="23">
        <v>5988242.0676334053</v>
      </c>
      <c r="D8" s="23">
        <v>1413</v>
      </c>
      <c r="E8" s="68">
        <v>33.770000000000003</v>
      </c>
      <c r="F8" s="67">
        <v>705</v>
      </c>
      <c r="G8" s="23"/>
      <c r="H8" s="28" t="s">
        <v>121</v>
      </c>
      <c r="I8" s="41">
        <v>1310</v>
      </c>
      <c r="K8" s="29" t="s">
        <v>88</v>
      </c>
      <c r="L8" s="67">
        <v>689</v>
      </c>
      <c r="M8" s="68">
        <v>6027265.6169484379</v>
      </c>
      <c r="N8" s="68">
        <v>8747.8455978932343</v>
      </c>
      <c r="O8" s="69">
        <v>10.649608127721335</v>
      </c>
      <c r="P8" s="67">
        <v>599</v>
      </c>
    </row>
    <row r="9" spans="1:16">
      <c r="A9" s="29" t="s">
        <v>81</v>
      </c>
      <c r="B9" s="67">
        <v>673</v>
      </c>
      <c r="C9" s="23">
        <v>5781103.8741140682</v>
      </c>
      <c r="D9" s="23">
        <v>1296</v>
      </c>
      <c r="E9" s="68">
        <v>33.26</v>
      </c>
      <c r="F9" s="67">
        <v>673</v>
      </c>
      <c r="G9" s="23"/>
      <c r="H9" s="28" t="s">
        <v>71</v>
      </c>
      <c r="I9" s="41">
        <v>1413</v>
      </c>
      <c r="K9" s="29" t="s">
        <v>124</v>
      </c>
      <c r="L9" s="67">
        <v>665</v>
      </c>
      <c r="M9" s="68">
        <v>5982443.8608810632</v>
      </c>
      <c r="N9" s="68">
        <v>8996.1561817760339</v>
      </c>
      <c r="O9" s="69">
        <v>10.571593984962405</v>
      </c>
      <c r="P9" s="67">
        <v>595</v>
      </c>
    </row>
    <row r="10" spans="1:16">
      <c r="A10" s="29" t="s">
        <v>121</v>
      </c>
      <c r="B10" s="67">
        <v>679</v>
      </c>
      <c r="C10" s="23">
        <v>6005310.9763475126</v>
      </c>
      <c r="D10" s="23">
        <v>1310</v>
      </c>
      <c r="E10" s="68">
        <v>32.950000000000003</v>
      </c>
      <c r="F10" s="67">
        <v>679</v>
      </c>
      <c r="G10" s="23"/>
      <c r="H10" s="28" t="s">
        <v>97</v>
      </c>
      <c r="I10" s="41">
        <v>1413</v>
      </c>
      <c r="K10" s="29" t="s">
        <v>61</v>
      </c>
      <c r="L10" s="67">
        <v>677</v>
      </c>
      <c r="M10" s="68">
        <v>5860667.2027564542</v>
      </c>
      <c r="N10" s="68">
        <v>8656.8200926978643</v>
      </c>
      <c r="O10" s="69">
        <v>10.696661742983752</v>
      </c>
      <c r="P10" s="67">
        <v>568</v>
      </c>
    </row>
    <row r="11" spans="1:16">
      <c r="A11" s="29" t="s">
        <v>97</v>
      </c>
      <c r="B11" s="67">
        <v>729</v>
      </c>
      <c r="C11" s="23">
        <v>6297546.918171294</v>
      </c>
      <c r="D11" s="23">
        <v>1413</v>
      </c>
      <c r="E11" s="68">
        <v>32.49</v>
      </c>
      <c r="F11" s="67">
        <v>729</v>
      </c>
      <c r="G11" s="23"/>
      <c r="H11" s="28" t="s">
        <v>59</v>
      </c>
      <c r="I11" s="41">
        <v>1424</v>
      </c>
      <c r="K11" s="29" t="s">
        <v>73</v>
      </c>
      <c r="L11" s="67">
        <v>691</v>
      </c>
      <c r="M11" s="68">
        <v>5841301.8916886561</v>
      </c>
      <c r="N11" s="68">
        <v>8453.4036059170139</v>
      </c>
      <c r="O11" s="69">
        <v>10.635904486251809</v>
      </c>
      <c r="P11" s="67">
        <v>598</v>
      </c>
    </row>
    <row r="14" spans="1:16" ht="15.75">
      <c r="A14" s="98" t="s">
        <v>7765</v>
      </c>
      <c r="B14" s="98"/>
      <c r="C14" s="98"/>
      <c r="D14" s="98"/>
      <c r="K14" s="98" t="s">
        <v>7668</v>
      </c>
      <c r="L14" s="98"/>
      <c r="M14" s="98"/>
      <c r="N14" s="98"/>
      <c r="O14" s="98"/>
    </row>
    <row r="15" spans="1:16" s="64" customFormat="1" ht="30.75" customHeight="1">
      <c r="A15" s="63" t="s">
        <v>7766</v>
      </c>
      <c r="B15" s="64" t="s">
        <v>7760</v>
      </c>
      <c r="C15" s="64" t="s">
        <v>7761</v>
      </c>
      <c r="D15" s="64" t="s">
        <v>7670</v>
      </c>
      <c r="K15" s="63" t="s">
        <v>7669</v>
      </c>
      <c r="L15" s="64" t="s">
        <v>7686</v>
      </c>
      <c r="M15" s="64" t="s">
        <v>7757</v>
      </c>
      <c r="N15" s="64" t="s">
        <v>7772</v>
      </c>
      <c r="O15" s="64" t="s">
        <v>7755</v>
      </c>
    </row>
    <row r="16" spans="1:16">
      <c r="A16" s="29" t="s">
        <v>16</v>
      </c>
      <c r="B16" s="67">
        <v>145</v>
      </c>
      <c r="C16" s="68">
        <v>3611946.1</v>
      </c>
      <c r="D16" s="68">
        <v>24909.973103448276</v>
      </c>
      <c r="K16" s="28" t="s">
        <v>69</v>
      </c>
      <c r="L16" s="41">
        <v>3095</v>
      </c>
      <c r="M16" s="66">
        <v>22599483.059165459</v>
      </c>
      <c r="N16" s="70">
        <v>8.8895605815831988</v>
      </c>
      <c r="O16" s="41">
        <v>5060</v>
      </c>
    </row>
    <row r="17" spans="1:15">
      <c r="A17" s="29" t="s">
        <v>11</v>
      </c>
      <c r="B17" s="67">
        <v>167</v>
      </c>
      <c r="C17" s="68">
        <v>3842108.81</v>
      </c>
      <c r="D17" s="68">
        <v>23006.639580838324</v>
      </c>
      <c r="K17" s="28" t="s">
        <v>108</v>
      </c>
      <c r="L17" s="41">
        <v>1054</v>
      </c>
      <c r="M17" s="66">
        <v>13546778.482399151</v>
      </c>
      <c r="N17" s="70">
        <v>15.706641366223907</v>
      </c>
      <c r="O17" s="41">
        <v>3063</v>
      </c>
    </row>
    <row r="18" spans="1:15">
      <c r="A18" s="29" t="s">
        <v>12</v>
      </c>
      <c r="B18" s="67">
        <v>188</v>
      </c>
      <c r="C18" s="68">
        <v>4906190.82</v>
      </c>
      <c r="D18" s="68">
        <v>26096.759680851064</v>
      </c>
    </row>
    <row r="19" spans="1:15">
      <c r="A19" s="28"/>
    </row>
    <row r="21" spans="1:15" ht="15.75">
      <c r="A21" s="98" t="s">
        <v>7667</v>
      </c>
      <c r="B21" s="98"/>
      <c r="C21" s="98"/>
      <c r="D21" s="98"/>
      <c r="E21" s="98"/>
      <c r="G21" s="73" t="s">
        <v>7689</v>
      </c>
      <c r="H21" s="73"/>
      <c r="K21" s="73" t="s">
        <v>7682</v>
      </c>
      <c r="L21" s="73"/>
      <c r="M21" s="73"/>
    </row>
    <row r="22" spans="1:15" ht="30" customHeight="1">
      <c r="A22" s="63" t="s">
        <v>7666</v>
      </c>
      <c r="B22" s="64" t="s">
        <v>7624</v>
      </c>
      <c r="C22" s="64" t="s">
        <v>7757</v>
      </c>
      <c r="D22" s="64" t="s">
        <v>7772</v>
      </c>
      <c r="E22" s="64" t="s">
        <v>7641</v>
      </c>
      <c r="G22" s="65" t="s">
        <v>7692</v>
      </c>
      <c r="H22" s="65" t="s">
        <v>7759</v>
      </c>
      <c r="I22" s="65" t="s">
        <v>7691</v>
      </c>
      <c r="K22" s="63" t="s">
        <v>7764</v>
      </c>
      <c r="L22" s="64" t="s">
        <v>7754</v>
      </c>
      <c r="M22" s="64" t="s">
        <v>7760</v>
      </c>
    </row>
    <row r="23" spans="1:15">
      <c r="A23" s="29" t="s">
        <v>77</v>
      </c>
      <c r="B23" s="67">
        <v>1500</v>
      </c>
      <c r="C23" s="68">
        <v>16449987.403759196</v>
      </c>
      <c r="D23" s="69">
        <v>13.422499999999999</v>
      </c>
      <c r="E23" s="67">
        <v>3378</v>
      </c>
      <c r="G23" s="17" t="s">
        <v>140</v>
      </c>
      <c r="K23" s="33">
        <v>45566</v>
      </c>
      <c r="L23" s="66">
        <v>767387.24</v>
      </c>
      <c r="M23" s="41">
        <v>31</v>
      </c>
    </row>
    <row r="24" spans="1:15">
      <c r="A24" s="29" t="s">
        <v>66</v>
      </c>
      <c r="B24" s="67">
        <v>2292</v>
      </c>
      <c r="C24" s="68">
        <v>13662855.315655297</v>
      </c>
      <c r="D24" s="69">
        <v>7.2292015706806287</v>
      </c>
      <c r="E24" s="67">
        <v>3727</v>
      </c>
      <c r="G24" s="17" t="s">
        <v>6313</v>
      </c>
      <c r="H24" s="17">
        <v>4</v>
      </c>
      <c r="I24" s="17">
        <v>28936.606819471155</v>
      </c>
      <c r="K24" s="33">
        <v>45597</v>
      </c>
      <c r="L24" s="66">
        <v>665495.80000000005</v>
      </c>
      <c r="M24" s="41">
        <v>30</v>
      </c>
    </row>
    <row r="25" spans="1:15">
      <c r="A25" s="29" t="s">
        <v>84</v>
      </c>
      <c r="B25" s="67">
        <v>357</v>
      </c>
      <c r="C25" s="68">
        <v>6033418.8221500805</v>
      </c>
      <c r="D25" s="69">
        <v>20.63</v>
      </c>
      <c r="E25" s="67">
        <v>1018</v>
      </c>
      <c r="G25" s="17" t="s">
        <v>7275</v>
      </c>
      <c r="H25" s="17">
        <v>4</v>
      </c>
      <c r="I25" s="17">
        <v>27817.00938675231</v>
      </c>
      <c r="K25" s="33">
        <v>45627</v>
      </c>
      <c r="L25" s="66">
        <v>777622.79</v>
      </c>
      <c r="M25" s="41">
        <v>31</v>
      </c>
    </row>
    <row r="26" spans="1:15">
      <c r="G26" s="17" t="s">
        <v>1684</v>
      </c>
      <c r="H26" s="17">
        <v>4</v>
      </c>
      <c r="I26" s="17">
        <v>27205.717593295773</v>
      </c>
      <c r="K26" s="33">
        <v>45658</v>
      </c>
      <c r="L26" s="66">
        <v>798419.76</v>
      </c>
      <c r="M26" s="41">
        <v>31</v>
      </c>
    </row>
    <row r="27" spans="1:15">
      <c r="G27" s="17" t="s">
        <v>4132</v>
      </c>
      <c r="H27" s="17">
        <v>1</v>
      </c>
      <c r="I27" s="17">
        <v>27196.870403680776</v>
      </c>
      <c r="K27" s="33">
        <v>45689</v>
      </c>
      <c r="L27" s="66">
        <v>696601.88</v>
      </c>
      <c r="M27" s="41">
        <v>28</v>
      </c>
    </row>
    <row r="28" spans="1:15" ht="15.75">
      <c r="A28" s="98" t="s">
        <v>7679</v>
      </c>
      <c r="B28" s="98"/>
      <c r="D28" s="98" t="s">
        <v>7773</v>
      </c>
      <c r="E28" s="98"/>
      <c r="G28" s="17" t="s">
        <v>4943</v>
      </c>
      <c r="H28" s="17">
        <v>5</v>
      </c>
      <c r="I28" s="17">
        <v>25836.030917082146</v>
      </c>
      <c r="K28" s="33">
        <v>45717</v>
      </c>
      <c r="L28" s="66">
        <v>699112.8</v>
      </c>
      <c r="M28" s="41">
        <v>31</v>
      </c>
    </row>
    <row r="29" spans="1:15" ht="30.75" customHeight="1">
      <c r="A29" s="63" t="s">
        <v>7681</v>
      </c>
      <c r="B29" s="64" t="s">
        <v>7680</v>
      </c>
      <c r="D29" s="63" t="s">
        <v>7675</v>
      </c>
      <c r="E29" s="64" t="s">
        <v>7758</v>
      </c>
      <c r="G29" s="17" t="s">
        <v>59</v>
      </c>
      <c r="K29" s="33">
        <v>45748</v>
      </c>
      <c r="L29" s="66">
        <v>817803.51</v>
      </c>
      <c r="M29" s="41">
        <v>30</v>
      </c>
    </row>
    <row r="30" spans="1:15">
      <c r="A30" s="28" t="s">
        <v>11</v>
      </c>
      <c r="B30" s="66">
        <v>4376609.49</v>
      </c>
      <c r="D30" s="28" t="s">
        <v>73</v>
      </c>
      <c r="E30" s="66">
        <v>5841301.8916886561</v>
      </c>
      <c r="G30" s="17" t="s">
        <v>4599</v>
      </c>
      <c r="H30" s="17">
        <v>4</v>
      </c>
      <c r="I30" s="17">
        <v>33736.874499262718</v>
      </c>
      <c r="K30" s="33">
        <v>45778</v>
      </c>
      <c r="L30" s="66">
        <v>784615.56</v>
      </c>
      <c r="M30" s="41">
        <v>31</v>
      </c>
    </row>
    <row r="31" spans="1:15">
      <c r="A31" s="28" t="s">
        <v>12</v>
      </c>
      <c r="B31" s="66">
        <v>4264251.13</v>
      </c>
      <c r="D31" s="28" t="s">
        <v>61</v>
      </c>
      <c r="E31" s="66">
        <v>5860667.2027564542</v>
      </c>
      <c r="G31" s="17" t="s">
        <v>4053</v>
      </c>
      <c r="H31" s="17">
        <v>5</v>
      </c>
      <c r="I31" s="17">
        <v>30779.086779387038</v>
      </c>
      <c r="K31" s="33">
        <v>45809</v>
      </c>
      <c r="L31" s="66">
        <v>713146.07</v>
      </c>
      <c r="M31" s="41">
        <v>30</v>
      </c>
    </row>
    <row r="32" spans="1:15">
      <c r="A32" s="28" t="s">
        <v>16</v>
      </c>
      <c r="B32" s="66">
        <v>3719385.11</v>
      </c>
      <c r="D32" s="28" t="s">
        <v>124</v>
      </c>
      <c r="E32" s="66">
        <v>5982443.8608810632</v>
      </c>
      <c r="G32" s="17" t="s">
        <v>6956</v>
      </c>
      <c r="H32" s="17">
        <v>1</v>
      </c>
      <c r="I32" s="17">
        <v>30010.540361923264</v>
      </c>
      <c r="K32" s="33">
        <v>45839</v>
      </c>
      <c r="L32" s="66">
        <v>759202.24</v>
      </c>
      <c r="M32" s="41">
        <v>31</v>
      </c>
    </row>
    <row r="33" spans="1:13">
      <c r="D33" s="28" t="s">
        <v>88</v>
      </c>
      <c r="E33" s="66">
        <v>6027265.6169484379</v>
      </c>
      <c r="G33" s="17" t="s">
        <v>3653</v>
      </c>
      <c r="H33" s="17">
        <v>5</v>
      </c>
      <c r="I33" s="17">
        <v>29432.403936285798</v>
      </c>
      <c r="K33" s="33">
        <v>45870</v>
      </c>
      <c r="L33" s="66">
        <v>741768.82</v>
      </c>
      <c r="M33" s="41">
        <v>31</v>
      </c>
    </row>
    <row r="34" spans="1:13">
      <c r="D34" s="28" t="s">
        <v>7676</v>
      </c>
      <c r="E34" s="66">
        <v>6107917.59366972</v>
      </c>
      <c r="G34" s="17" t="s">
        <v>1637</v>
      </c>
      <c r="H34" s="17">
        <v>3</v>
      </c>
      <c r="I34" s="17">
        <v>29413.161006181097</v>
      </c>
      <c r="K34" s="33">
        <v>45901</v>
      </c>
      <c r="L34" s="66">
        <v>845718.46</v>
      </c>
      <c r="M34" s="41">
        <v>30</v>
      </c>
    </row>
    <row r="35" spans="1:13">
      <c r="D35" s="28" t="s">
        <v>133</v>
      </c>
      <c r="E35" s="66">
        <v>6326665.3756202757</v>
      </c>
      <c r="G35" s="17" t="s">
        <v>71</v>
      </c>
      <c r="K35" s="33">
        <v>45931</v>
      </c>
      <c r="L35" s="66">
        <v>745951.73</v>
      </c>
      <c r="M35" s="41">
        <v>31</v>
      </c>
    </row>
    <row r="36" spans="1:13" ht="15.75">
      <c r="A36" s="98" t="s">
        <v>7674</v>
      </c>
      <c r="B36" s="98"/>
      <c r="G36" s="17" t="s">
        <v>205</v>
      </c>
      <c r="H36" s="17">
        <v>2</v>
      </c>
      <c r="I36" s="17">
        <v>33114.849724783846</v>
      </c>
      <c r="K36" s="33">
        <v>45962</v>
      </c>
      <c r="L36" s="66">
        <v>700071.26</v>
      </c>
      <c r="M36" s="41">
        <v>30</v>
      </c>
    </row>
    <row r="37" spans="1:13" ht="30.75" customHeight="1">
      <c r="A37" s="63" t="s">
        <v>7666</v>
      </c>
      <c r="B37" s="64" t="s">
        <v>7772</v>
      </c>
      <c r="G37" s="17" t="s">
        <v>3836</v>
      </c>
      <c r="H37" s="17">
        <v>4</v>
      </c>
      <c r="I37" s="17">
        <v>30290.469242007464</v>
      </c>
      <c r="K37" s="33">
        <v>45992</v>
      </c>
      <c r="L37" s="66">
        <v>739737.96</v>
      </c>
      <c r="M37" s="41">
        <v>31</v>
      </c>
    </row>
    <row r="38" spans="1:13">
      <c r="A38" s="28" t="s">
        <v>66</v>
      </c>
      <c r="B38" s="70">
        <v>7.2292015706806287</v>
      </c>
      <c r="G38" s="17" t="s">
        <v>6278</v>
      </c>
      <c r="H38" s="17">
        <v>4</v>
      </c>
      <c r="I38" s="17">
        <v>30214.478526748248</v>
      </c>
      <c r="K38" s="33">
        <v>46023</v>
      </c>
      <c r="L38" s="66">
        <v>781433.73</v>
      </c>
      <c r="M38" s="41">
        <v>31</v>
      </c>
    </row>
    <row r="39" spans="1:13">
      <c r="A39" s="28" t="s">
        <v>84</v>
      </c>
      <c r="B39" s="70">
        <v>20.63</v>
      </c>
      <c r="G39" s="17" t="s">
        <v>5770</v>
      </c>
      <c r="H39" s="17">
        <v>2</v>
      </c>
      <c r="I39" s="17">
        <v>29514.706120426807</v>
      </c>
      <c r="K39" s="33">
        <v>46054</v>
      </c>
      <c r="L39" s="66">
        <v>326156.12</v>
      </c>
      <c r="M39" s="41">
        <v>12</v>
      </c>
    </row>
    <row r="40" spans="1:13">
      <c r="A40" s="28" t="s">
        <v>77</v>
      </c>
      <c r="B40" s="70">
        <v>13.422499999999999</v>
      </c>
      <c r="G40" s="17" t="s">
        <v>950</v>
      </c>
      <c r="H40" s="17">
        <v>3</v>
      </c>
      <c r="I40" s="17">
        <v>27094.430345602654</v>
      </c>
    </row>
    <row r="41" spans="1:13">
      <c r="G41" s="17" t="s">
        <v>81</v>
      </c>
    </row>
    <row r="42" spans="1:13">
      <c r="G42" s="17" t="s">
        <v>7279</v>
      </c>
      <c r="H42" s="17">
        <v>3</v>
      </c>
      <c r="I42" s="17">
        <v>34937.222388522539</v>
      </c>
    </row>
    <row r="43" spans="1:13" ht="15.75">
      <c r="A43" s="98" t="s">
        <v>7678</v>
      </c>
      <c r="B43" s="98"/>
      <c r="G43" s="17" t="s">
        <v>750</v>
      </c>
      <c r="H43" s="17">
        <v>3</v>
      </c>
      <c r="I43" s="17">
        <v>30605.375724741145</v>
      </c>
    </row>
    <row r="44" spans="1:13" ht="30.75" customHeight="1">
      <c r="A44" s="63" t="s">
        <v>7753</v>
      </c>
      <c r="B44" s="64" t="s">
        <v>7683</v>
      </c>
      <c r="G44" s="17" t="s">
        <v>7160</v>
      </c>
      <c r="H44" s="17">
        <v>5</v>
      </c>
      <c r="I44" s="17">
        <v>28581.415905509275</v>
      </c>
    </row>
    <row r="45" spans="1:13">
      <c r="A45" s="28" t="s">
        <v>16</v>
      </c>
      <c r="B45" s="41">
        <v>145</v>
      </c>
      <c r="G45" s="17" t="s">
        <v>2798</v>
      </c>
      <c r="H45" s="17">
        <v>3</v>
      </c>
      <c r="I45" s="17">
        <v>28119.836524322171</v>
      </c>
    </row>
    <row r="46" spans="1:13">
      <c r="A46" s="28" t="s">
        <v>11</v>
      </c>
      <c r="B46" s="41">
        <v>167</v>
      </c>
      <c r="G46" s="17" t="s">
        <v>3371</v>
      </c>
      <c r="H46" s="17">
        <v>3</v>
      </c>
      <c r="I46" s="17">
        <v>26541.259572463063</v>
      </c>
    </row>
    <row r="47" spans="1:13">
      <c r="A47" s="28" t="s">
        <v>12</v>
      </c>
      <c r="B47" s="41">
        <v>188</v>
      </c>
      <c r="G47" s="17" t="s">
        <v>121</v>
      </c>
    </row>
    <row r="48" spans="1:13">
      <c r="G48" s="17" t="s">
        <v>4454</v>
      </c>
      <c r="H48" s="17">
        <v>1</v>
      </c>
      <c r="I48" s="17">
        <v>32751.4388424602</v>
      </c>
    </row>
    <row r="49" spans="7:9">
      <c r="G49" s="17" t="s">
        <v>542</v>
      </c>
      <c r="H49" s="17">
        <v>2</v>
      </c>
      <c r="I49" s="17">
        <v>31678.834586281431</v>
      </c>
    </row>
    <row r="50" spans="7:9">
      <c r="G50" s="17" t="s">
        <v>6002</v>
      </c>
      <c r="H50" s="17">
        <v>5</v>
      </c>
      <c r="I50" s="17">
        <v>30274.942291390409</v>
      </c>
    </row>
    <row r="51" spans="7:9">
      <c r="G51" s="17" t="s">
        <v>1092</v>
      </c>
      <c r="H51" s="17">
        <v>4</v>
      </c>
      <c r="I51" s="17">
        <v>27821.859364918771</v>
      </c>
    </row>
    <row r="52" spans="7:9">
      <c r="G52" s="17" t="s">
        <v>3257</v>
      </c>
      <c r="H52" s="17">
        <v>4</v>
      </c>
      <c r="I52" s="17">
        <v>27703.841986767169</v>
      </c>
    </row>
    <row r="53" spans="7:9">
      <c r="G53" s="17" t="s">
        <v>97</v>
      </c>
    </row>
    <row r="54" spans="7:9">
      <c r="G54" s="17" t="s">
        <v>678</v>
      </c>
      <c r="H54" s="17">
        <v>4</v>
      </c>
      <c r="I54" s="17">
        <v>31042.748908803605</v>
      </c>
    </row>
    <row r="55" spans="7:9">
      <c r="G55" s="17" t="s">
        <v>3958</v>
      </c>
      <c r="H55" s="17">
        <v>4</v>
      </c>
      <c r="I55" s="17">
        <v>27166.129490784813</v>
      </c>
    </row>
    <row r="56" spans="7:9">
      <c r="G56" s="17" t="s">
        <v>6109</v>
      </c>
      <c r="H56" s="17">
        <v>1</v>
      </c>
      <c r="I56" s="17">
        <v>26632.181203282653</v>
      </c>
    </row>
    <row r="57" spans="7:9">
      <c r="G57" s="17" t="s">
        <v>7009</v>
      </c>
      <c r="H57" s="17">
        <v>1</v>
      </c>
      <c r="I57" s="17">
        <v>26493.765226547661</v>
      </c>
    </row>
    <row r="58" spans="7:9">
      <c r="G58" s="17" t="s">
        <v>6292</v>
      </c>
      <c r="H58" s="17">
        <v>2</v>
      </c>
      <c r="I58" s="17">
        <v>26175.047458292567</v>
      </c>
    </row>
  </sheetData>
  <mergeCells count="10">
    <mergeCell ref="K4:P4"/>
    <mergeCell ref="A4:F4"/>
    <mergeCell ref="H4:I4"/>
    <mergeCell ref="D28:E28"/>
    <mergeCell ref="A43:B43"/>
    <mergeCell ref="A28:B28"/>
    <mergeCell ref="A36:B36"/>
    <mergeCell ref="A14:D14"/>
    <mergeCell ref="A21:E21"/>
    <mergeCell ref="K14:O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FCE2F-F753-44CE-88CF-79699BA90BEB}">
  <sheetPr>
    <tabColor theme="2" tint="-0.499984740745262"/>
  </sheetPr>
  <dimension ref="A1:I14"/>
  <sheetViews>
    <sheetView showGridLines="0" workbookViewId="0">
      <selection activeCell="A2" sqref="A2:R2"/>
    </sheetView>
  </sheetViews>
  <sheetFormatPr defaultRowHeight="15"/>
  <cols>
    <col min="1" max="1" width="29.42578125" bestFit="1" customWidth="1"/>
    <col min="2" max="2" width="15.28515625" bestFit="1" customWidth="1"/>
  </cols>
  <sheetData>
    <row r="1" spans="1:9" ht="18.75">
      <c r="A1" s="54" t="s">
        <v>7741</v>
      </c>
      <c r="B1" s="56"/>
      <c r="C1" s="56"/>
      <c r="D1" s="56"/>
      <c r="E1" s="56"/>
      <c r="F1" s="56"/>
      <c r="G1" s="56"/>
      <c r="H1" s="56"/>
      <c r="I1" s="56"/>
    </row>
    <row r="2" spans="1:9" ht="15.75">
      <c r="A2" s="60" t="s">
        <v>7743</v>
      </c>
      <c r="B2" s="61"/>
      <c r="C2" s="61"/>
      <c r="D2" s="61"/>
      <c r="E2" s="61"/>
      <c r="F2" s="61"/>
      <c r="G2" s="61"/>
      <c r="H2" s="61"/>
      <c r="I2" s="61"/>
    </row>
    <row r="3" spans="1:9" ht="15.75">
      <c r="A3" s="60"/>
      <c r="B3" s="61"/>
      <c r="C3" s="61"/>
      <c r="D3" s="61"/>
      <c r="E3" s="61"/>
      <c r="F3" s="61"/>
      <c r="G3" s="61"/>
      <c r="H3" s="61"/>
      <c r="I3" s="61"/>
    </row>
    <row r="4" spans="1:9">
      <c r="A4" t="s">
        <v>7633</v>
      </c>
      <c r="B4" t="s">
        <v>7701</v>
      </c>
    </row>
    <row r="5" spans="1:9">
      <c r="A5" s="51" t="s">
        <v>7624</v>
      </c>
      <c r="B5" s="26">
        <v>4149</v>
      </c>
    </row>
    <row r="6" spans="1:9">
      <c r="A6" s="51" t="s">
        <v>7625</v>
      </c>
      <c r="B6" s="26">
        <v>8123</v>
      </c>
    </row>
    <row r="7" spans="1:9">
      <c r="A7" s="51" t="s">
        <v>7637</v>
      </c>
      <c r="B7" s="26">
        <v>3561</v>
      </c>
    </row>
    <row r="8" spans="1:9">
      <c r="A8" s="51" t="s">
        <v>7626</v>
      </c>
      <c r="B8" s="12">
        <v>10.62</v>
      </c>
    </row>
    <row r="9" spans="1:9">
      <c r="A9" s="51" t="s">
        <v>7627</v>
      </c>
      <c r="B9" s="50">
        <v>36146261.539999999</v>
      </c>
    </row>
    <row r="10" spans="1:9">
      <c r="A10" s="51" t="s">
        <v>7628</v>
      </c>
      <c r="B10" s="50">
        <v>8712.0400000000009</v>
      </c>
    </row>
    <row r="11" spans="1:9">
      <c r="A11" s="51" t="s">
        <v>7629</v>
      </c>
      <c r="B11" s="26">
        <v>357</v>
      </c>
    </row>
    <row r="12" spans="1:9">
      <c r="A12" s="51" t="s">
        <v>7630</v>
      </c>
      <c r="B12" s="26">
        <v>1054</v>
      </c>
    </row>
    <row r="13" spans="1:9">
      <c r="A13" s="51" t="s">
        <v>7631</v>
      </c>
      <c r="B13" s="50">
        <v>12360245.73</v>
      </c>
    </row>
    <row r="14" spans="1:9">
      <c r="A14" s="51" t="s">
        <v>7632</v>
      </c>
      <c r="B14" s="50">
        <v>24720.49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46A6-4631-4428-8F37-F56AAFF7257F}">
  <sheetPr>
    <tabColor theme="2" tint="-9.9978637043366805E-2"/>
  </sheetPr>
  <dimension ref="A1:F7"/>
  <sheetViews>
    <sheetView showGridLines="0" workbookViewId="0">
      <selection activeCell="J16" sqref="J16"/>
    </sheetView>
  </sheetViews>
  <sheetFormatPr defaultRowHeight="15"/>
  <cols>
    <col min="1" max="1" width="26.140625" bestFit="1" customWidth="1"/>
    <col min="2" max="2" width="15.42578125" bestFit="1" customWidth="1"/>
    <col min="3" max="3" width="21.42578125" bestFit="1" customWidth="1"/>
    <col min="4" max="4" width="25.140625" bestFit="1" customWidth="1"/>
    <col min="5" max="5" width="24" bestFit="1" customWidth="1"/>
    <col min="6" max="6" width="22.42578125" bestFit="1" customWidth="1"/>
  </cols>
  <sheetData>
    <row r="1" spans="1:6" ht="18.75">
      <c r="A1" s="54" t="s">
        <v>7768</v>
      </c>
      <c r="B1" s="56"/>
      <c r="C1" s="56"/>
      <c r="D1" s="56"/>
      <c r="E1" s="56"/>
      <c r="F1" s="56"/>
    </row>
    <row r="2" spans="1:6">
      <c r="A2" s="85" t="s">
        <v>7767</v>
      </c>
      <c r="B2" s="84"/>
      <c r="C2" s="84"/>
      <c r="D2" s="84"/>
      <c r="E2" s="84"/>
      <c r="F2" s="84"/>
    </row>
    <row r="3" spans="1:6">
      <c r="A3" s="84"/>
      <c r="B3" s="84"/>
      <c r="C3" s="84"/>
      <c r="D3" s="84"/>
      <c r="E3" s="84"/>
      <c r="F3" s="84"/>
    </row>
    <row r="4" spans="1:6">
      <c r="A4" s="84"/>
      <c r="B4" s="84"/>
      <c r="C4" s="84"/>
      <c r="D4" s="84"/>
      <c r="E4" s="84"/>
      <c r="F4" s="84"/>
    </row>
    <row r="5" spans="1:6">
      <c r="A5" t="s">
        <v>57</v>
      </c>
      <c r="B5" t="s">
        <v>7702</v>
      </c>
      <c r="C5" t="s">
        <v>7703</v>
      </c>
      <c r="D5" t="s">
        <v>7705</v>
      </c>
      <c r="E5" t="s">
        <v>7706</v>
      </c>
      <c r="F5" t="s">
        <v>7707</v>
      </c>
    </row>
    <row r="6" spans="1:6">
      <c r="A6" t="s">
        <v>69</v>
      </c>
      <c r="B6">
        <v>3095</v>
      </c>
      <c r="C6">
        <v>5060</v>
      </c>
      <c r="D6">
        <v>22599483.059165448</v>
      </c>
      <c r="E6">
        <v>7301.9331370486098</v>
      </c>
      <c r="F6">
        <v>8.8895605815831988</v>
      </c>
    </row>
    <row r="7" spans="1:6">
      <c r="A7" t="s">
        <v>108</v>
      </c>
      <c r="B7">
        <v>1054</v>
      </c>
      <c r="C7">
        <v>3063</v>
      </c>
      <c r="D7">
        <v>13546778.482399154</v>
      </c>
      <c r="E7">
        <v>12852.731007968838</v>
      </c>
      <c r="F7">
        <v>15.706641366223907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87E1-BE85-480C-B186-DFFF0D77E8C5}">
  <sheetPr>
    <tabColor theme="0" tint="-0.249977111117893"/>
  </sheetPr>
  <dimension ref="A1:I11"/>
  <sheetViews>
    <sheetView showGridLines="0" workbookViewId="0">
      <selection activeCell="G22" sqref="G22"/>
    </sheetView>
  </sheetViews>
  <sheetFormatPr defaultRowHeight="15"/>
  <cols>
    <col min="1" max="1" width="14.140625" bestFit="1" customWidth="1"/>
    <col min="2" max="2" width="15.42578125" bestFit="1" customWidth="1"/>
    <col min="3" max="3" width="21.42578125" bestFit="1" customWidth="1"/>
    <col min="4" max="4" width="20.28515625" bestFit="1" customWidth="1"/>
    <col min="5" max="5" width="25.140625" bestFit="1" customWidth="1"/>
    <col min="6" max="6" width="24" bestFit="1" customWidth="1"/>
    <col min="7" max="7" width="22.42578125" bestFit="1" customWidth="1"/>
    <col min="8" max="8" width="19.28515625" bestFit="1" customWidth="1"/>
    <col min="9" max="9" width="28.140625" bestFit="1" customWidth="1"/>
  </cols>
  <sheetData>
    <row r="1" spans="1:9" ht="18.75">
      <c r="A1" s="54" t="s">
        <v>7751</v>
      </c>
      <c r="B1" s="54"/>
      <c r="C1" s="54"/>
      <c r="D1" s="54"/>
      <c r="E1" s="54"/>
      <c r="F1" s="54"/>
      <c r="G1" s="54"/>
      <c r="H1" s="54"/>
      <c r="I1" s="54"/>
    </row>
    <row r="2" spans="1:9" ht="15.75">
      <c r="A2" s="60" t="s">
        <v>7752</v>
      </c>
      <c r="B2" s="57"/>
      <c r="C2" s="57"/>
      <c r="D2" s="57"/>
      <c r="E2" s="57"/>
      <c r="F2" s="57"/>
      <c r="G2" s="57"/>
      <c r="H2" s="57"/>
      <c r="I2" s="57"/>
    </row>
    <row r="3" spans="1:9" ht="15.75">
      <c r="A3" s="60"/>
      <c r="B3" s="57"/>
      <c r="C3" s="57"/>
      <c r="D3" s="57"/>
      <c r="E3" s="57"/>
      <c r="F3" s="57"/>
      <c r="G3" s="57"/>
      <c r="H3" s="57"/>
      <c r="I3" s="57"/>
    </row>
    <row r="4" spans="1:9" ht="15.75">
      <c r="A4" s="57"/>
      <c r="B4" s="57"/>
      <c r="C4" s="57"/>
      <c r="D4" s="57"/>
      <c r="E4" s="57"/>
      <c r="F4" s="57"/>
      <c r="G4" s="57"/>
      <c r="H4" s="57"/>
      <c r="I4" s="57"/>
    </row>
    <row r="5" spans="1:9">
      <c r="A5" t="s">
        <v>31</v>
      </c>
      <c r="B5" t="s">
        <v>7702</v>
      </c>
      <c r="C5" t="s">
        <v>7703</v>
      </c>
      <c r="D5" t="s">
        <v>7704</v>
      </c>
      <c r="E5" t="s">
        <v>7705</v>
      </c>
      <c r="F5" t="s">
        <v>7706</v>
      </c>
      <c r="G5" t="s">
        <v>7707</v>
      </c>
      <c r="H5" t="s">
        <v>7708</v>
      </c>
      <c r="I5" t="s">
        <v>7709</v>
      </c>
    </row>
    <row r="6" spans="1:9">
      <c r="A6" s="62" t="s">
        <v>59</v>
      </c>
      <c r="B6" s="27">
        <v>701</v>
      </c>
      <c r="C6" s="27">
        <v>1424</v>
      </c>
      <c r="D6" s="25">
        <v>2.0313837375178316</v>
      </c>
      <c r="E6" s="24">
        <v>6181604.5661096228</v>
      </c>
      <c r="F6" s="24">
        <v>8818.2661428097326</v>
      </c>
      <c r="G6" s="25">
        <v>10.661740370898716</v>
      </c>
      <c r="H6" s="27">
        <v>75</v>
      </c>
      <c r="I6" s="27">
        <v>194</v>
      </c>
    </row>
    <row r="7" spans="1:9">
      <c r="A7" s="62" t="s">
        <v>71</v>
      </c>
      <c r="B7" s="27">
        <v>705</v>
      </c>
      <c r="C7" s="27">
        <v>1413</v>
      </c>
      <c r="D7" s="25">
        <v>2.0042553191489363</v>
      </c>
      <c r="E7" s="24">
        <v>5988242.0676333997</v>
      </c>
      <c r="F7" s="24">
        <v>8493.9603796218435</v>
      </c>
      <c r="G7" s="25">
        <v>10.616099290780141</v>
      </c>
      <c r="H7" s="27">
        <v>46</v>
      </c>
      <c r="I7" s="27">
        <v>158</v>
      </c>
    </row>
    <row r="8" spans="1:9">
      <c r="A8" s="62" t="s">
        <v>97</v>
      </c>
      <c r="B8" s="27">
        <v>729</v>
      </c>
      <c r="C8" s="27">
        <v>1413</v>
      </c>
      <c r="D8" s="25">
        <v>1.9382716049382716</v>
      </c>
      <c r="E8" s="24">
        <v>6297546.9181712968</v>
      </c>
      <c r="F8" s="24">
        <v>8638.6103129921776</v>
      </c>
      <c r="G8" s="25">
        <v>10.601961591220851</v>
      </c>
      <c r="H8" s="27">
        <v>64</v>
      </c>
      <c r="I8" s="27">
        <v>200</v>
      </c>
    </row>
    <row r="9" spans="1:9">
      <c r="A9" s="62" t="s">
        <v>121</v>
      </c>
      <c r="B9" s="27">
        <v>679</v>
      </c>
      <c r="C9" s="27">
        <v>1310</v>
      </c>
      <c r="D9" s="25">
        <v>1.9293078055964654</v>
      </c>
      <c r="E9" s="24">
        <v>6005310.976347506</v>
      </c>
      <c r="F9" s="24">
        <v>8844.3460623674619</v>
      </c>
      <c r="G9" s="25">
        <v>11.038969072164949</v>
      </c>
      <c r="H9" s="27">
        <v>59</v>
      </c>
      <c r="I9" s="27">
        <v>176</v>
      </c>
    </row>
    <row r="10" spans="1:9">
      <c r="A10" s="62" t="s">
        <v>81</v>
      </c>
      <c r="B10" s="27">
        <v>673</v>
      </c>
      <c r="C10" s="27">
        <v>1296</v>
      </c>
      <c r="D10" s="25">
        <v>1.9257057949479941</v>
      </c>
      <c r="E10" s="24">
        <v>5781103.874114072</v>
      </c>
      <c r="F10" s="24">
        <v>8590.0503330075371</v>
      </c>
      <c r="G10" s="25">
        <v>10.463372956909362</v>
      </c>
      <c r="H10" s="27">
        <v>54</v>
      </c>
      <c r="I10" s="27">
        <v>167</v>
      </c>
    </row>
    <row r="11" spans="1:9">
      <c r="A11" s="62" t="s">
        <v>140</v>
      </c>
      <c r="B11" s="27">
        <v>662</v>
      </c>
      <c r="C11" s="27">
        <v>1267</v>
      </c>
      <c r="D11" s="25">
        <v>1.9138972809667674</v>
      </c>
      <c r="E11" s="24">
        <v>5892453.1391887059</v>
      </c>
      <c r="F11" s="24">
        <v>8900.9866150886792</v>
      </c>
      <c r="G11" s="25">
        <v>10.337794561933535</v>
      </c>
      <c r="H11" s="27">
        <v>59</v>
      </c>
      <c r="I11" s="27">
        <v>159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C39FE-2246-46B7-9FA4-B27FC828A62F}">
  <sheetPr>
    <tabColor theme="0" tint="-0.14999847407452621"/>
  </sheetPr>
  <dimension ref="A1:H11"/>
  <sheetViews>
    <sheetView showGridLines="0" workbookViewId="0">
      <selection activeCell="H25" sqref="H25"/>
    </sheetView>
  </sheetViews>
  <sheetFormatPr defaultRowHeight="15"/>
  <cols>
    <col min="1" max="1" width="15.5703125" bestFit="1" customWidth="1"/>
    <col min="2" max="2" width="15.42578125" bestFit="1" customWidth="1"/>
    <col min="3" max="3" width="21.42578125" bestFit="1" customWidth="1"/>
    <col min="4" max="4" width="20.28515625" bestFit="1" customWidth="1"/>
    <col min="5" max="5" width="25.140625" bestFit="1" customWidth="1"/>
    <col min="6" max="6" width="24" bestFit="1" customWidth="1"/>
    <col min="7" max="7" width="22.42578125" bestFit="1" customWidth="1"/>
    <col min="8" max="8" width="19.28515625" bestFit="1" customWidth="1"/>
  </cols>
  <sheetData>
    <row r="1" spans="1:8" ht="18.75">
      <c r="A1" s="54" t="s">
        <v>7749</v>
      </c>
      <c r="B1" s="56"/>
      <c r="C1" s="56"/>
      <c r="D1" s="56"/>
      <c r="E1" s="56"/>
      <c r="F1" s="56"/>
      <c r="G1" s="56"/>
      <c r="H1" s="56"/>
    </row>
    <row r="2" spans="1:8" ht="15.75">
      <c r="A2" s="60" t="s">
        <v>7750</v>
      </c>
      <c r="B2" s="61"/>
      <c r="C2" s="61"/>
      <c r="D2" s="61"/>
      <c r="E2" s="61"/>
      <c r="F2" s="61"/>
      <c r="G2" s="61"/>
      <c r="H2" s="61"/>
    </row>
    <row r="3" spans="1:8" ht="15.75">
      <c r="A3" s="60"/>
      <c r="B3" s="61"/>
      <c r="C3" s="61"/>
      <c r="D3" s="61"/>
      <c r="E3" s="61"/>
      <c r="F3" s="61"/>
      <c r="G3" s="61"/>
      <c r="H3" s="61"/>
    </row>
    <row r="4" spans="1:8">
      <c r="A4" s="61"/>
      <c r="B4" s="61"/>
      <c r="C4" s="61"/>
      <c r="D4" s="61"/>
      <c r="E4" s="61"/>
      <c r="F4" s="61"/>
      <c r="G4" s="61"/>
      <c r="H4" s="61"/>
    </row>
    <row r="5" spans="1:8">
      <c r="A5" t="s">
        <v>40</v>
      </c>
      <c r="B5" t="s">
        <v>7702</v>
      </c>
      <c r="C5" t="s">
        <v>7703</v>
      </c>
      <c r="D5" t="s">
        <v>7704</v>
      </c>
      <c r="E5" t="s">
        <v>7705</v>
      </c>
      <c r="F5" t="s">
        <v>7706</v>
      </c>
      <c r="G5" t="s">
        <v>7707</v>
      </c>
      <c r="H5" t="s">
        <v>7708</v>
      </c>
    </row>
    <row r="6" spans="1:8">
      <c r="A6" s="62" t="s">
        <v>133</v>
      </c>
      <c r="B6" s="27">
        <v>729</v>
      </c>
      <c r="C6" s="27">
        <v>1389</v>
      </c>
      <c r="D6" s="25">
        <v>1.9053497942386832</v>
      </c>
      <c r="E6" s="24">
        <v>6326665.3756202785</v>
      </c>
      <c r="F6" s="24">
        <v>8678.5533273254841</v>
      </c>
      <c r="G6" s="25">
        <v>10.489753086419753</v>
      </c>
      <c r="H6" s="27">
        <v>62</v>
      </c>
    </row>
    <row r="7" spans="1:8">
      <c r="A7" s="62" t="s">
        <v>83</v>
      </c>
      <c r="B7" s="27">
        <v>698</v>
      </c>
      <c r="C7" s="27">
        <v>1380</v>
      </c>
      <c r="D7" s="25">
        <v>1.9770773638968482</v>
      </c>
      <c r="E7" s="24">
        <v>6107917.5936697181</v>
      </c>
      <c r="F7" s="24">
        <v>8750.5982717331208</v>
      </c>
      <c r="G7" s="25">
        <v>10.690859598853869</v>
      </c>
      <c r="H7" s="27">
        <v>62</v>
      </c>
    </row>
    <row r="8" spans="1:8">
      <c r="A8" s="62" t="s">
        <v>88</v>
      </c>
      <c r="B8" s="27">
        <v>689</v>
      </c>
      <c r="C8" s="27">
        <v>1349</v>
      </c>
      <c r="D8" s="25">
        <v>1.957910014513788</v>
      </c>
      <c r="E8" s="24">
        <v>6027265.6169484388</v>
      </c>
      <c r="F8" s="24">
        <v>8747.8455978932343</v>
      </c>
      <c r="G8" s="25">
        <v>10.649608127721335</v>
      </c>
      <c r="H8" s="27">
        <v>58</v>
      </c>
    </row>
    <row r="9" spans="1:8">
      <c r="A9" s="62" t="s">
        <v>124</v>
      </c>
      <c r="B9" s="27">
        <v>665</v>
      </c>
      <c r="C9" s="27">
        <v>1344</v>
      </c>
      <c r="D9" s="25">
        <v>2.0210526315789474</v>
      </c>
      <c r="E9" s="24">
        <v>5982443.8608810585</v>
      </c>
      <c r="F9" s="24">
        <v>8996.1561817760285</v>
      </c>
      <c r="G9" s="25">
        <v>10.571593984962405</v>
      </c>
      <c r="H9" s="27">
        <v>55</v>
      </c>
    </row>
    <row r="10" spans="1:8">
      <c r="A10" s="62" t="s">
        <v>61</v>
      </c>
      <c r="B10" s="27">
        <v>677</v>
      </c>
      <c r="C10" s="27">
        <v>1274</v>
      </c>
      <c r="D10" s="25">
        <v>1.8818316100443131</v>
      </c>
      <c r="E10" s="24">
        <v>5860667.2027564505</v>
      </c>
      <c r="F10" s="24">
        <v>8656.8200926978589</v>
      </c>
      <c r="G10" s="25">
        <v>10.696661742983752</v>
      </c>
      <c r="H10" s="27">
        <v>55</v>
      </c>
    </row>
    <row r="11" spans="1:8">
      <c r="A11" s="62" t="s">
        <v>73</v>
      </c>
      <c r="B11" s="27">
        <v>691</v>
      </c>
      <c r="C11" s="27">
        <v>1387</v>
      </c>
      <c r="D11" s="25">
        <v>2.007235890014472</v>
      </c>
      <c r="E11" s="24">
        <v>5841301.8916886579</v>
      </c>
      <c r="F11" s="24">
        <v>8453.4036059170157</v>
      </c>
      <c r="G11" s="25">
        <v>10.635904486251809</v>
      </c>
      <c r="H11" s="27">
        <v>65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9D40-D6FA-479D-839F-8AC483B5BFDB}">
  <sheetPr>
    <tabColor theme="2" tint="-9.9978637043366805E-2"/>
  </sheetPr>
  <dimension ref="A1:F8"/>
  <sheetViews>
    <sheetView showGridLines="0" workbookViewId="0">
      <selection activeCell="L24" sqref="L24"/>
    </sheetView>
  </sheetViews>
  <sheetFormatPr defaultRowHeight="15"/>
  <cols>
    <col min="1" max="1" width="23.28515625" bestFit="1" customWidth="1"/>
    <col min="2" max="2" width="15.42578125" bestFit="1" customWidth="1"/>
    <col min="3" max="3" width="21.42578125" bestFit="1" customWidth="1"/>
    <col min="4" max="4" width="25.140625" bestFit="1" customWidth="1"/>
    <col min="5" max="5" width="24" bestFit="1" customWidth="1"/>
    <col min="6" max="6" width="22.42578125" bestFit="1" customWidth="1"/>
  </cols>
  <sheetData>
    <row r="1" spans="1:6" ht="18.75">
      <c r="A1" s="54" t="s">
        <v>7747</v>
      </c>
      <c r="B1" s="56"/>
      <c r="C1" s="56"/>
      <c r="D1" s="56"/>
      <c r="E1" s="56"/>
      <c r="F1" s="56"/>
    </row>
    <row r="2" spans="1:6" ht="15.75">
      <c r="A2" s="60" t="s">
        <v>7748</v>
      </c>
      <c r="B2" s="61"/>
      <c r="C2" s="61"/>
      <c r="D2" s="61"/>
      <c r="E2" s="61"/>
      <c r="F2" s="31"/>
    </row>
    <row r="3" spans="1:6" ht="15.75">
      <c r="A3" s="59"/>
      <c r="B3" s="31"/>
      <c r="C3" s="31"/>
      <c r="D3" s="31"/>
      <c r="E3" s="31"/>
      <c r="F3" s="31"/>
    </row>
    <row r="4" spans="1:6">
      <c r="A4" s="31"/>
      <c r="B4" s="31"/>
      <c r="C4" s="31"/>
      <c r="D4" s="31"/>
      <c r="E4" s="31"/>
      <c r="F4" s="31"/>
    </row>
    <row r="5" spans="1:6">
      <c r="A5" t="s">
        <v>56</v>
      </c>
      <c r="B5" t="s">
        <v>7702</v>
      </c>
      <c r="C5" t="s">
        <v>7703</v>
      </c>
      <c r="D5" t="s">
        <v>7705</v>
      </c>
      <c r="E5" t="s">
        <v>7706</v>
      </c>
      <c r="F5" t="s">
        <v>7707</v>
      </c>
    </row>
    <row r="6" spans="1:6">
      <c r="A6" s="62" t="s">
        <v>66</v>
      </c>
      <c r="B6" s="27">
        <v>2292</v>
      </c>
      <c r="C6" s="27">
        <v>3727</v>
      </c>
      <c r="D6" s="24">
        <v>13662855.315655297</v>
      </c>
      <c r="E6" s="24">
        <v>5961.1061586628693</v>
      </c>
      <c r="F6" s="25">
        <v>7.2292015706806287</v>
      </c>
    </row>
    <row r="7" spans="1:6">
      <c r="A7" s="62" t="s">
        <v>77</v>
      </c>
      <c r="B7" s="27">
        <v>1500</v>
      </c>
      <c r="C7" s="27">
        <v>3378</v>
      </c>
      <c r="D7" s="24">
        <v>16449987.403759226</v>
      </c>
      <c r="E7" s="24">
        <v>10966.658269172818</v>
      </c>
      <c r="F7" s="25">
        <v>13.422499999999999</v>
      </c>
    </row>
    <row r="8" spans="1:6">
      <c r="A8" s="62" t="s">
        <v>84</v>
      </c>
      <c r="B8" s="27">
        <v>357</v>
      </c>
      <c r="C8" s="27">
        <v>1018</v>
      </c>
      <c r="D8" s="24">
        <v>6033418.8221500795</v>
      </c>
      <c r="E8" s="24">
        <v>16900.332835154284</v>
      </c>
      <c r="F8" s="25">
        <v>20.63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9F08-08CA-42F4-B920-6DCDBDABB54C}">
  <sheetPr>
    <tabColor theme="0" tint="-0.14999847407452621"/>
  </sheetPr>
  <dimension ref="A1:F8"/>
  <sheetViews>
    <sheetView showGridLines="0" workbookViewId="0">
      <selection activeCell="O22" sqref="O22"/>
    </sheetView>
  </sheetViews>
  <sheetFormatPr defaultRowHeight="15"/>
  <cols>
    <col min="1" max="1" width="29.7109375" bestFit="1" customWidth="1"/>
    <col min="2" max="2" width="17.140625" bestFit="1" customWidth="1"/>
    <col min="3" max="3" width="15.140625" bestFit="1" customWidth="1"/>
    <col min="4" max="4" width="18.140625" bestFit="1" customWidth="1"/>
    <col min="5" max="5" width="14.42578125" bestFit="1" customWidth="1"/>
    <col min="6" max="6" width="14.7109375" bestFit="1" customWidth="1"/>
  </cols>
  <sheetData>
    <row r="1" spans="1:6" ht="18.75">
      <c r="A1" s="54" t="s">
        <v>7744</v>
      </c>
      <c r="B1" s="56"/>
      <c r="C1" s="56"/>
      <c r="D1" s="56"/>
      <c r="E1" s="56"/>
      <c r="F1" s="56"/>
    </row>
    <row r="2" spans="1:6" ht="15.75">
      <c r="A2" s="60" t="s">
        <v>7746</v>
      </c>
      <c r="B2" s="61"/>
      <c r="C2" s="61"/>
      <c r="D2" s="61"/>
      <c r="E2" s="61"/>
      <c r="F2" s="61"/>
    </row>
    <row r="3" spans="1:6" ht="15.75">
      <c r="A3" s="59"/>
      <c r="B3" s="31"/>
      <c r="C3" s="31"/>
      <c r="D3" s="31"/>
      <c r="E3" s="31"/>
      <c r="F3" s="31"/>
    </row>
    <row r="4" spans="1:6">
      <c r="A4" s="31"/>
      <c r="B4" s="31"/>
      <c r="C4" s="31"/>
      <c r="D4" s="31"/>
      <c r="E4" s="31"/>
      <c r="F4" s="31"/>
    </row>
    <row r="5" spans="1:6">
      <c r="A5" t="s">
        <v>6</v>
      </c>
      <c r="B5" t="s">
        <v>7710</v>
      </c>
      <c r="C5" t="s">
        <v>7711</v>
      </c>
      <c r="D5" t="s">
        <v>7712</v>
      </c>
      <c r="E5" t="s">
        <v>7713</v>
      </c>
      <c r="F5" t="s">
        <v>7714</v>
      </c>
    </row>
    <row r="6" spans="1:6">
      <c r="A6" s="62" t="s">
        <v>11</v>
      </c>
      <c r="B6" s="27">
        <v>183</v>
      </c>
      <c r="C6" s="24">
        <v>4376609.49</v>
      </c>
      <c r="D6" s="24">
        <v>23915.898852459017</v>
      </c>
      <c r="E6" s="24">
        <v>1133.1099999999999</v>
      </c>
      <c r="F6" s="24">
        <v>49581.16</v>
      </c>
    </row>
    <row r="7" spans="1:6">
      <c r="A7" s="62" t="s">
        <v>12</v>
      </c>
      <c r="B7" s="27">
        <v>172</v>
      </c>
      <c r="C7" s="24">
        <v>4264251.13</v>
      </c>
      <c r="D7" s="24">
        <v>24792.157732558138</v>
      </c>
      <c r="E7" s="24">
        <v>1110.27</v>
      </c>
      <c r="F7" s="24">
        <v>49511.97</v>
      </c>
    </row>
    <row r="8" spans="1:6">
      <c r="A8" s="62" t="s">
        <v>16</v>
      </c>
      <c r="B8" s="27">
        <v>145</v>
      </c>
      <c r="C8" s="24">
        <v>3719385.11</v>
      </c>
      <c r="D8" s="24">
        <v>25650.931793103446</v>
      </c>
      <c r="E8" s="24">
        <v>3242.27</v>
      </c>
      <c r="F8" s="24">
        <v>49266.87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20EC-8DE5-473C-844A-10C9DC998CE7}">
  <sheetPr>
    <tabColor theme="0" tint="-0.14999847407452621"/>
  </sheetPr>
  <dimension ref="A1:E12"/>
  <sheetViews>
    <sheetView showGridLines="0" workbookViewId="0">
      <selection activeCell="A5" sqref="A5"/>
    </sheetView>
  </sheetViews>
  <sheetFormatPr defaultRowHeight="15"/>
  <cols>
    <col min="1" max="1" width="20" bestFit="1" customWidth="1"/>
    <col min="2" max="2" width="15.140625" bestFit="1" customWidth="1"/>
    <col min="3" max="3" width="21.42578125" bestFit="1" customWidth="1"/>
    <col min="4" max="4" width="24" bestFit="1" customWidth="1"/>
    <col min="5" max="5" width="22.42578125" bestFit="1" customWidth="1"/>
  </cols>
  <sheetData>
    <row r="1" spans="1:5" ht="18.75">
      <c r="A1" s="54" t="s">
        <v>7742</v>
      </c>
      <c r="B1" s="54"/>
      <c r="C1" s="54"/>
      <c r="D1" s="54"/>
      <c r="E1" s="54"/>
    </row>
    <row r="2" spans="1:5" ht="15.75">
      <c r="A2" s="57" t="s">
        <v>7745</v>
      </c>
      <c r="B2" s="31"/>
      <c r="C2" s="31"/>
      <c r="D2" s="31"/>
      <c r="E2" s="31"/>
    </row>
    <row r="3" spans="1:5">
      <c r="A3" s="31"/>
      <c r="B3" s="31"/>
      <c r="C3" s="31"/>
      <c r="D3" s="31"/>
      <c r="E3" s="31"/>
    </row>
    <row r="4" spans="1:5">
      <c r="A4" s="31"/>
      <c r="B4" s="31"/>
      <c r="C4" s="31"/>
      <c r="D4" s="31"/>
      <c r="E4" s="31"/>
    </row>
    <row r="5" spans="1:5">
      <c r="A5" t="s">
        <v>54</v>
      </c>
      <c r="B5" t="s">
        <v>7715</v>
      </c>
      <c r="C5" t="s">
        <v>7703</v>
      </c>
      <c r="D5" t="s">
        <v>7706</v>
      </c>
      <c r="E5" t="s">
        <v>7707</v>
      </c>
    </row>
    <row r="6" spans="1:5">
      <c r="A6" s="62" t="s">
        <v>95</v>
      </c>
      <c r="B6" s="27">
        <v>1022</v>
      </c>
      <c r="C6" s="27">
        <v>1987</v>
      </c>
      <c r="D6" s="24">
        <v>8820.5760977770078</v>
      </c>
      <c r="E6" s="25">
        <v>10.574735812133072</v>
      </c>
    </row>
    <row r="7" spans="1:5">
      <c r="A7" s="62" t="s">
        <v>100</v>
      </c>
      <c r="B7" s="27">
        <v>861</v>
      </c>
      <c r="C7" s="27">
        <v>1719</v>
      </c>
      <c r="D7" s="24">
        <v>7760.3530351317722</v>
      </c>
      <c r="E7" s="25">
        <v>9.8510569105691062</v>
      </c>
    </row>
    <row r="8" spans="1:5">
      <c r="A8" s="62" t="s">
        <v>119</v>
      </c>
      <c r="B8" s="27">
        <v>738</v>
      </c>
      <c r="C8" s="27">
        <v>1451</v>
      </c>
      <c r="D8" s="24">
        <v>9835.527798237983</v>
      </c>
      <c r="E8" s="25">
        <v>11.956856368563685</v>
      </c>
    </row>
    <row r="9" spans="1:5">
      <c r="A9" s="62" t="s">
        <v>79</v>
      </c>
      <c r="B9" s="27">
        <v>513</v>
      </c>
      <c r="C9" s="27">
        <v>935</v>
      </c>
      <c r="D9" s="24">
        <v>8912.9346846458375</v>
      </c>
      <c r="E9" s="25">
        <v>10.795458089668616</v>
      </c>
    </row>
    <row r="10" spans="1:5">
      <c r="A10" s="62" t="s">
        <v>68</v>
      </c>
      <c r="B10" s="27">
        <v>488</v>
      </c>
      <c r="C10" s="27">
        <v>958</v>
      </c>
      <c r="D10" s="24">
        <v>8973.1846522770484</v>
      </c>
      <c r="E10" s="25">
        <v>10.396434426229508</v>
      </c>
    </row>
    <row r="11" spans="1:5">
      <c r="A11" s="62" t="s">
        <v>144</v>
      </c>
      <c r="B11" s="27">
        <v>276</v>
      </c>
      <c r="C11" s="27">
        <v>579</v>
      </c>
      <c r="D11" s="24">
        <v>8244.8492934223323</v>
      </c>
      <c r="E11" s="25">
        <v>10.146231884057972</v>
      </c>
    </row>
    <row r="12" spans="1:5">
      <c r="A12" s="62" t="s">
        <v>86</v>
      </c>
      <c r="B12" s="27">
        <v>251</v>
      </c>
      <c r="C12" s="27">
        <v>494</v>
      </c>
      <c r="D12" s="24">
        <v>7826.7780190013318</v>
      </c>
      <c r="E12" s="25">
        <v>10.130677290836655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1D1A-9C42-4AE9-8BCF-E410E5788B52}">
  <sheetPr>
    <tabColor theme="2" tint="-0.499984740745262"/>
  </sheetPr>
  <dimension ref="A1:AB4154"/>
  <sheetViews>
    <sheetView workbookViewId="0">
      <pane xSplit="8" ySplit="18" topLeftCell="X19" activePane="bottomRight" state="frozen"/>
      <selection activeCell="A2" sqref="A2:R2"/>
      <selection pane="topRight" activeCell="A2" sqref="A2:R2"/>
      <selection pane="bottomLeft" activeCell="A2" sqref="A2:R2"/>
      <selection pane="bottomRight" activeCell="A2" sqref="A2:R2"/>
    </sheetView>
  </sheetViews>
  <sheetFormatPr defaultRowHeight="15"/>
  <cols>
    <col min="1" max="1" width="11.85546875" bestFit="1" customWidth="1"/>
    <col min="2" max="2" width="14.140625" bestFit="1" customWidth="1"/>
    <col min="3" max="3" width="16.5703125" bestFit="1" customWidth="1"/>
    <col min="4" max="4" width="16.42578125" bestFit="1" customWidth="1"/>
    <col min="5" max="5" width="18.42578125" bestFit="1" customWidth="1"/>
    <col min="6" max="6" width="24.5703125" bestFit="1" customWidth="1"/>
    <col min="7" max="7" width="6.42578125" bestFit="1" customWidth="1"/>
    <col min="8" max="8" width="15.85546875" bestFit="1" customWidth="1"/>
    <col min="9" max="9" width="20.5703125" bestFit="1" customWidth="1"/>
    <col min="10" max="10" width="18.7109375" bestFit="1" customWidth="1"/>
    <col min="11" max="11" width="15.5703125" bestFit="1" customWidth="1"/>
    <col min="12" max="13" width="10.140625" bestFit="1" customWidth="1"/>
    <col min="14" max="14" width="27.85546875" bestFit="1" customWidth="1"/>
    <col min="15" max="15" width="20" bestFit="1" customWidth="1"/>
    <col min="16" max="16" width="31.42578125" bestFit="1" customWidth="1"/>
    <col min="17" max="17" width="18.42578125" bestFit="1" customWidth="1"/>
    <col min="18" max="18" width="25.42578125" bestFit="1" customWidth="1"/>
    <col min="19" max="19" width="21.42578125" bestFit="1" customWidth="1"/>
    <col min="20" max="20" width="13.28515625" bestFit="1" customWidth="1"/>
    <col min="21" max="21" width="18.7109375" bestFit="1" customWidth="1"/>
    <col min="22" max="22" width="20.7109375" bestFit="1" customWidth="1"/>
    <col min="23" max="23" width="23.42578125" bestFit="1" customWidth="1"/>
    <col min="24" max="24" width="81.140625" bestFit="1" customWidth="1"/>
    <col min="25" max="25" width="20" bestFit="1" customWidth="1"/>
    <col min="26" max="26" width="12.42578125" bestFit="1" customWidth="1"/>
    <col min="27" max="27" width="23.28515625" bestFit="1" customWidth="1"/>
    <col min="28" max="28" width="26.140625" bestFit="1" customWidth="1"/>
  </cols>
  <sheetData>
    <row r="1" spans="1:28" ht="18.75">
      <c r="A1" s="54" t="s">
        <v>7699</v>
      </c>
      <c r="B1" s="54"/>
      <c r="C1" s="54"/>
      <c r="D1" s="54"/>
      <c r="E1" s="42"/>
      <c r="F1" s="42"/>
      <c r="G1" s="42"/>
      <c r="H1" s="42"/>
      <c r="I1" s="42"/>
      <c r="J1" s="42"/>
      <c r="K1" s="42"/>
      <c r="L1" s="42"/>
      <c r="M1" s="42"/>
      <c r="N1" s="42"/>
      <c r="O1" s="42"/>
      <c r="P1" s="42"/>
      <c r="Q1" s="42"/>
      <c r="R1" s="42"/>
      <c r="S1" s="42"/>
      <c r="T1" s="42"/>
      <c r="U1" s="42"/>
      <c r="V1" s="42"/>
      <c r="W1" s="42"/>
      <c r="X1" s="42"/>
      <c r="Y1" s="42"/>
      <c r="Z1" s="42"/>
      <c r="AA1" s="42"/>
      <c r="AB1" s="42"/>
    </row>
    <row r="2" spans="1:28" ht="15.75">
      <c r="A2" s="55" t="s">
        <v>7723</v>
      </c>
      <c r="B2" s="31"/>
      <c r="C2" s="31"/>
      <c r="D2" s="31"/>
      <c r="E2" s="7"/>
      <c r="F2" s="7"/>
      <c r="G2" s="7"/>
      <c r="H2" s="7"/>
      <c r="I2" s="7"/>
      <c r="J2" s="7"/>
      <c r="K2" s="7"/>
      <c r="L2" s="7"/>
      <c r="M2" s="7"/>
      <c r="N2" s="7"/>
      <c r="O2" s="7"/>
      <c r="P2" s="7"/>
      <c r="Q2" s="7"/>
      <c r="R2" s="7"/>
      <c r="S2" s="7"/>
      <c r="T2" s="7"/>
      <c r="U2" s="7"/>
      <c r="V2" s="7"/>
      <c r="W2" s="7"/>
      <c r="X2" s="7"/>
      <c r="Y2" s="7"/>
      <c r="Z2" s="7"/>
      <c r="AA2" s="7"/>
      <c r="AB2" s="7"/>
    </row>
    <row r="3" spans="1:28">
      <c r="A3" s="7"/>
      <c r="B3" s="7"/>
      <c r="C3" s="7"/>
      <c r="D3" s="7"/>
      <c r="E3" s="7"/>
      <c r="F3" s="7"/>
      <c r="G3" s="7"/>
      <c r="H3" s="7"/>
      <c r="I3" s="7"/>
      <c r="J3" s="7"/>
      <c r="K3" s="7"/>
      <c r="L3" s="7"/>
      <c r="M3" s="7"/>
      <c r="N3" s="7"/>
      <c r="O3" s="7"/>
      <c r="P3" s="7"/>
      <c r="Q3" s="7"/>
      <c r="R3" s="7"/>
      <c r="S3" s="7"/>
      <c r="T3" s="7"/>
      <c r="U3" s="7"/>
      <c r="V3" s="7"/>
      <c r="W3" s="7"/>
      <c r="X3" s="7"/>
      <c r="Y3" s="7"/>
      <c r="Z3" s="7"/>
      <c r="AA3" s="7"/>
      <c r="AB3" s="7"/>
    </row>
    <row r="4" spans="1:28">
      <c r="A4" s="7"/>
      <c r="B4" s="7"/>
      <c r="C4" s="7"/>
      <c r="D4" s="7"/>
      <c r="E4" s="7"/>
      <c r="F4" s="7"/>
      <c r="G4" s="7"/>
      <c r="H4" s="7"/>
      <c r="I4" s="7"/>
      <c r="J4" s="7"/>
      <c r="K4" s="7"/>
      <c r="L4" s="7"/>
      <c r="M4" s="7"/>
      <c r="N4" s="7"/>
      <c r="O4" s="7"/>
      <c r="P4" s="7"/>
      <c r="Q4" s="7"/>
      <c r="R4" s="7"/>
      <c r="S4" s="7"/>
      <c r="T4" s="7"/>
      <c r="U4" s="7"/>
      <c r="V4" s="7"/>
      <c r="W4" s="7"/>
      <c r="X4" s="7"/>
      <c r="Y4" s="7"/>
      <c r="Z4" s="7"/>
      <c r="AA4" s="7"/>
      <c r="AB4" s="7"/>
    </row>
    <row r="5" spans="1:28">
      <c r="A5" t="s">
        <v>30</v>
      </c>
      <c r="B5" t="s">
        <v>31</v>
      </c>
      <c r="C5" t="s">
        <v>32</v>
      </c>
      <c r="D5" t="s">
        <v>33</v>
      </c>
      <c r="E5" t="s">
        <v>34</v>
      </c>
      <c r="F5" t="s">
        <v>35</v>
      </c>
      <c r="G5" t="s">
        <v>36</v>
      </c>
      <c r="H5" t="s">
        <v>37</v>
      </c>
      <c r="I5" t="s">
        <v>38</v>
      </c>
      <c r="J5" t="s">
        <v>39</v>
      </c>
      <c r="K5" t="s">
        <v>40</v>
      </c>
      <c r="L5" t="s">
        <v>41</v>
      </c>
      <c r="M5" t="s">
        <v>42</v>
      </c>
      <c r="N5" t="s">
        <v>43</v>
      </c>
      <c r="O5" t="s">
        <v>44</v>
      </c>
      <c r="P5" t="s">
        <v>45</v>
      </c>
      <c r="Q5" t="s">
        <v>46</v>
      </c>
      <c r="R5" t="s">
        <v>47</v>
      </c>
      <c r="S5" t="s">
        <v>48</v>
      </c>
      <c r="T5" t="s">
        <v>49</v>
      </c>
      <c r="U5" t="s">
        <v>50</v>
      </c>
      <c r="V5" t="s">
        <v>51</v>
      </c>
      <c r="W5" t="s">
        <v>52</v>
      </c>
      <c r="X5" t="s">
        <v>53</v>
      </c>
      <c r="Y5" t="s">
        <v>54</v>
      </c>
      <c r="Z5" t="s">
        <v>55</v>
      </c>
      <c r="AA5" t="s">
        <v>56</v>
      </c>
      <c r="AB5" t="s">
        <v>57</v>
      </c>
    </row>
    <row r="6" spans="1:28">
      <c r="A6" s="51" t="s">
        <v>58</v>
      </c>
      <c r="B6" s="51" t="s">
        <v>59</v>
      </c>
      <c r="C6" s="1">
        <v>43213</v>
      </c>
      <c r="D6">
        <v>2018</v>
      </c>
      <c r="E6" s="26">
        <v>4</v>
      </c>
      <c r="F6" s="51" t="s">
        <v>24</v>
      </c>
      <c r="G6" s="26">
        <v>7</v>
      </c>
      <c r="H6" s="26">
        <v>7</v>
      </c>
      <c r="I6" t="s">
        <v>15</v>
      </c>
      <c r="J6" t="s">
        <v>60</v>
      </c>
      <c r="K6" t="s">
        <v>61</v>
      </c>
      <c r="L6" t="s">
        <v>62</v>
      </c>
      <c r="M6" t="s">
        <v>63</v>
      </c>
      <c r="N6">
        <v>7115.3495850601448</v>
      </c>
      <c r="O6">
        <v>7115.3495850601448</v>
      </c>
      <c r="P6" t="s">
        <v>64</v>
      </c>
      <c r="Q6">
        <v>7.93</v>
      </c>
      <c r="R6">
        <v>3</v>
      </c>
      <c r="S6">
        <v>0</v>
      </c>
      <c r="T6">
        <v>0</v>
      </c>
      <c r="U6" t="s">
        <v>65</v>
      </c>
      <c r="V6">
        <v>1</v>
      </c>
      <c r="W6" t="s">
        <v>66</v>
      </c>
      <c r="X6" s="51" t="s">
        <v>67</v>
      </c>
      <c r="Y6" s="51" t="s">
        <v>68</v>
      </c>
      <c r="Z6" s="26">
        <v>0</v>
      </c>
      <c r="AA6" s="51" t="s">
        <v>66</v>
      </c>
      <c r="AB6" s="51" t="s">
        <v>69</v>
      </c>
    </row>
    <row r="7" spans="1:28">
      <c r="A7" s="51" t="s">
        <v>70</v>
      </c>
      <c r="B7" s="51" t="s">
        <v>71</v>
      </c>
      <c r="C7" s="1">
        <v>44175</v>
      </c>
      <c r="D7">
        <v>2020</v>
      </c>
      <c r="E7" s="26">
        <v>12</v>
      </c>
      <c r="F7" s="51" t="s">
        <v>20</v>
      </c>
      <c r="G7" s="26">
        <v>5</v>
      </c>
      <c r="H7" s="26">
        <v>5</v>
      </c>
      <c r="I7" t="s">
        <v>15</v>
      </c>
      <c r="J7" t="s">
        <v>72</v>
      </c>
      <c r="K7" t="s">
        <v>73</v>
      </c>
      <c r="L7" t="s">
        <v>74</v>
      </c>
      <c r="M7" t="s">
        <v>75</v>
      </c>
      <c r="N7">
        <v>7290.7806584886621</v>
      </c>
      <c r="O7">
        <v>7290.7806584886621</v>
      </c>
      <c r="P7" t="s">
        <v>64</v>
      </c>
      <c r="Q7">
        <v>7.84</v>
      </c>
      <c r="R7">
        <v>3</v>
      </c>
      <c r="S7">
        <v>4</v>
      </c>
      <c r="T7">
        <v>1</v>
      </c>
      <c r="U7" t="s">
        <v>76</v>
      </c>
      <c r="V7">
        <v>2</v>
      </c>
      <c r="W7" t="s">
        <v>77</v>
      </c>
      <c r="X7" s="51" t="s">
        <v>78</v>
      </c>
      <c r="Y7" s="51" t="s">
        <v>79</v>
      </c>
      <c r="Z7" s="26">
        <v>1</v>
      </c>
      <c r="AA7" s="51" t="s">
        <v>66</v>
      </c>
      <c r="AB7" s="51" t="s">
        <v>69</v>
      </c>
    </row>
    <row r="8" spans="1:28">
      <c r="A8" s="51" t="s">
        <v>80</v>
      </c>
      <c r="B8" s="51" t="s">
        <v>81</v>
      </c>
      <c r="C8" s="1">
        <v>45252</v>
      </c>
      <c r="D8">
        <v>2023</v>
      </c>
      <c r="E8" s="26">
        <v>11</v>
      </c>
      <c r="F8" s="51" t="s">
        <v>19</v>
      </c>
      <c r="G8" s="26">
        <v>2</v>
      </c>
      <c r="H8" s="26">
        <v>2</v>
      </c>
      <c r="I8" t="s">
        <v>15</v>
      </c>
      <c r="J8" t="s">
        <v>82</v>
      </c>
      <c r="K8" t="s">
        <v>83</v>
      </c>
      <c r="L8" t="s">
        <v>74</v>
      </c>
      <c r="M8" t="s">
        <v>63</v>
      </c>
      <c r="N8">
        <v>5635.5217876070055</v>
      </c>
      <c r="O8">
        <v>5635.5217876070055</v>
      </c>
      <c r="P8" t="s">
        <v>64</v>
      </c>
      <c r="Q8">
        <v>13.91</v>
      </c>
      <c r="R8">
        <v>1</v>
      </c>
      <c r="S8">
        <v>2</v>
      </c>
      <c r="T8">
        <v>1</v>
      </c>
      <c r="U8" t="s">
        <v>76</v>
      </c>
      <c r="V8">
        <v>3</v>
      </c>
      <c r="W8" t="s">
        <v>84</v>
      </c>
      <c r="X8" s="51" t="s">
        <v>85</v>
      </c>
      <c r="Y8" s="51" t="s">
        <v>86</v>
      </c>
      <c r="Z8" s="26">
        <v>1</v>
      </c>
      <c r="AA8" s="51" t="s">
        <v>66</v>
      </c>
      <c r="AB8" s="51" t="s">
        <v>69</v>
      </c>
    </row>
    <row r="9" spans="1:28">
      <c r="A9" s="51" t="s">
        <v>87</v>
      </c>
      <c r="B9" s="51" t="s">
        <v>59</v>
      </c>
      <c r="C9" s="1">
        <v>44258</v>
      </c>
      <c r="D9">
        <v>2021</v>
      </c>
      <c r="E9" s="26">
        <v>3</v>
      </c>
      <c r="F9" s="51" t="s">
        <v>23</v>
      </c>
      <c r="G9" s="26">
        <v>4</v>
      </c>
      <c r="H9" s="26">
        <v>4</v>
      </c>
      <c r="I9" t="s">
        <v>15</v>
      </c>
      <c r="J9" t="s">
        <v>72</v>
      </c>
      <c r="K9" t="s">
        <v>88</v>
      </c>
      <c r="L9" t="s">
        <v>89</v>
      </c>
      <c r="M9" t="s">
        <v>90</v>
      </c>
      <c r="N9">
        <v>5001.3601879731887</v>
      </c>
      <c r="O9">
        <v>5001.3601879731887</v>
      </c>
      <c r="P9" t="s">
        <v>64</v>
      </c>
      <c r="Q9">
        <v>29.06</v>
      </c>
      <c r="R9">
        <v>3</v>
      </c>
      <c r="S9">
        <v>1</v>
      </c>
      <c r="T9">
        <v>1</v>
      </c>
      <c r="U9" t="s">
        <v>76</v>
      </c>
      <c r="V9">
        <v>3</v>
      </c>
      <c r="W9" t="s">
        <v>84</v>
      </c>
      <c r="X9" s="51" t="s">
        <v>91</v>
      </c>
      <c r="Y9" s="51" t="s">
        <v>79</v>
      </c>
      <c r="Z9" s="26">
        <v>2</v>
      </c>
      <c r="AA9" s="51" t="s">
        <v>77</v>
      </c>
      <c r="AB9" s="51" t="s">
        <v>69</v>
      </c>
    </row>
    <row r="10" spans="1:28">
      <c r="A10" s="51" t="s">
        <v>92</v>
      </c>
      <c r="B10" s="51" t="s">
        <v>59</v>
      </c>
      <c r="C10" s="1">
        <v>43601</v>
      </c>
      <c r="D10">
        <v>2019</v>
      </c>
      <c r="E10" s="26">
        <v>5</v>
      </c>
      <c r="F10" s="51" t="s">
        <v>25</v>
      </c>
      <c r="G10" s="26">
        <v>6</v>
      </c>
      <c r="H10" s="26">
        <v>6</v>
      </c>
      <c r="I10" t="s">
        <v>15</v>
      </c>
      <c r="J10" t="s">
        <v>72</v>
      </c>
      <c r="K10" t="s">
        <v>88</v>
      </c>
      <c r="L10" t="s">
        <v>89</v>
      </c>
      <c r="M10" t="s">
        <v>93</v>
      </c>
      <c r="N10">
        <v>7555.1329279516876</v>
      </c>
      <c r="O10">
        <v>7555.1329279516876</v>
      </c>
      <c r="P10" t="s">
        <v>64</v>
      </c>
      <c r="Q10">
        <v>13.94</v>
      </c>
      <c r="R10">
        <v>4</v>
      </c>
      <c r="S10">
        <v>4</v>
      </c>
      <c r="T10">
        <v>1</v>
      </c>
      <c r="U10" t="s">
        <v>76</v>
      </c>
      <c r="V10">
        <v>2</v>
      </c>
      <c r="W10" t="s">
        <v>77</v>
      </c>
      <c r="X10" s="51" t="s">
        <v>94</v>
      </c>
      <c r="Y10" s="51" t="s">
        <v>95</v>
      </c>
      <c r="Z10" s="26">
        <v>1</v>
      </c>
      <c r="AA10" s="51" t="s">
        <v>66</v>
      </c>
      <c r="AB10" s="51" t="s">
        <v>69</v>
      </c>
    </row>
    <row r="11" spans="1:28">
      <c r="A11" s="51" t="s">
        <v>96</v>
      </c>
      <c r="B11" s="51" t="s">
        <v>97</v>
      </c>
      <c r="C11" s="1">
        <v>43635</v>
      </c>
      <c r="D11">
        <v>2019</v>
      </c>
      <c r="E11" s="26">
        <v>6</v>
      </c>
      <c r="F11" s="51" t="s">
        <v>26</v>
      </c>
      <c r="G11" s="26">
        <v>6</v>
      </c>
      <c r="H11" s="26">
        <v>6</v>
      </c>
      <c r="I11" t="s">
        <v>15</v>
      </c>
      <c r="J11" t="s">
        <v>72</v>
      </c>
      <c r="K11" t="s">
        <v>61</v>
      </c>
      <c r="L11" t="s">
        <v>98</v>
      </c>
      <c r="M11" t="s">
        <v>90</v>
      </c>
      <c r="N11">
        <v>11190.799236530131</v>
      </c>
      <c r="O11">
        <v>11190.799236530131</v>
      </c>
      <c r="P11" t="s">
        <v>64</v>
      </c>
      <c r="Q11">
        <v>3.34</v>
      </c>
      <c r="R11">
        <v>4</v>
      </c>
      <c r="S11">
        <v>3</v>
      </c>
      <c r="T11">
        <v>1</v>
      </c>
      <c r="U11" t="s">
        <v>76</v>
      </c>
      <c r="V11">
        <v>2</v>
      </c>
      <c r="W11" t="s">
        <v>77</v>
      </c>
      <c r="X11" s="51" t="s">
        <v>99</v>
      </c>
      <c r="Y11" s="51" t="s">
        <v>100</v>
      </c>
      <c r="Z11" s="26">
        <v>1</v>
      </c>
      <c r="AA11" s="51" t="s">
        <v>66</v>
      </c>
      <c r="AB11" s="51" t="s">
        <v>69</v>
      </c>
    </row>
    <row r="12" spans="1:28">
      <c r="A12" s="51" t="s">
        <v>101</v>
      </c>
      <c r="B12" s="51" t="s">
        <v>59</v>
      </c>
      <c r="C12" s="1">
        <v>41537</v>
      </c>
      <c r="D12">
        <v>2013</v>
      </c>
      <c r="E12" s="26">
        <v>9</v>
      </c>
      <c r="F12" s="51" t="s">
        <v>29</v>
      </c>
      <c r="G12" s="26">
        <v>12</v>
      </c>
      <c r="H12" s="26">
        <v>12</v>
      </c>
      <c r="I12" t="s">
        <v>15</v>
      </c>
      <c r="J12" t="s">
        <v>102</v>
      </c>
      <c r="K12" t="s">
        <v>88</v>
      </c>
      <c r="L12" t="s">
        <v>103</v>
      </c>
      <c r="M12" t="s">
        <v>104</v>
      </c>
      <c r="N12">
        <v>4511.5074929288803</v>
      </c>
      <c r="O12">
        <v>4511.5074929288803</v>
      </c>
      <c r="P12" t="s">
        <v>64</v>
      </c>
      <c r="Q12">
        <v>15.17</v>
      </c>
      <c r="R12">
        <v>1</v>
      </c>
      <c r="S12">
        <v>2</v>
      </c>
      <c r="T12">
        <v>1</v>
      </c>
      <c r="U12" t="s">
        <v>76</v>
      </c>
      <c r="V12">
        <v>2</v>
      </c>
      <c r="W12" t="s">
        <v>77</v>
      </c>
      <c r="X12" s="51" t="s">
        <v>105</v>
      </c>
      <c r="Y12" s="51" t="s">
        <v>68</v>
      </c>
      <c r="Z12" s="26">
        <v>2</v>
      </c>
      <c r="AA12" s="51" t="s">
        <v>77</v>
      </c>
      <c r="AB12" s="51" t="s">
        <v>69</v>
      </c>
    </row>
    <row r="13" spans="1:28">
      <c r="A13" s="51" t="s">
        <v>106</v>
      </c>
      <c r="B13" s="51" t="s">
        <v>71</v>
      </c>
      <c r="C13" s="1">
        <v>44959</v>
      </c>
      <c r="D13">
        <v>2023</v>
      </c>
      <c r="E13" s="26">
        <v>2</v>
      </c>
      <c r="F13" s="51" t="s">
        <v>22</v>
      </c>
      <c r="G13" s="26">
        <v>2</v>
      </c>
      <c r="H13" s="26">
        <v>2</v>
      </c>
      <c r="I13" t="s">
        <v>15</v>
      </c>
      <c r="J13" t="s">
        <v>82</v>
      </c>
      <c r="K13" t="s">
        <v>83</v>
      </c>
      <c r="L13" t="s">
        <v>89</v>
      </c>
      <c r="M13" t="s">
        <v>104</v>
      </c>
      <c r="N13">
        <v>13615.693245762959</v>
      </c>
      <c r="O13">
        <v>13615.693245762959</v>
      </c>
      <c r="P13" t="s">
        <v>64</v>
      </c>
      <c r="Q13">
        <v>15.4</v>
      </c>
      <c r="R13">
        <v>1</v>
      </c>
      <c r="S13">
        <v>2</v>
      </c>
      <c r="T13">
        <v>1</v>
      </c>
      <c r="U13" t="s">
        <v>76</v>
      </c>
      <c r="V13">
        <v>3</v>
      </c>
      <c r="W13" t="s">
        <v>84</v>
      </c>
      <c r="X13" s="51" t="s">
        <v>107</v>
      </c>
      <c r="Y13" s="51" t="s">
        <v>95</v>
      </c>
      <c r="Z13" s="26">
        <v>3</v>
      </c>
      <c r="AA13" s="51" t="s">
        <v>77</v>
      </c>
      <c r="AB13" s="51" t="s">
        <v>108</v>
      </c>
    </row>
    <row r="14" spans="1:28">
      <c r="A14" s="51" t="s">
        <v>109</v>
      </c>
      <c r="B14" s="51" t="s">
        <v>81</v>
      </c>
      <c r="C14" s="1">
        <v>45191</v>
      </c>
      <c r="D14">
        <v>2023</v>
      </c>
      <c r="E14" s="26">
        <v>9</v>
      </c>
      <c r="F14" s="51" t="s">
        <v>29</v>
      </c>
      <c r="G14" s="26">
        <v>2</v>
      </c>
      <c r="H14" s="26">
        <v>2</v>
      </c>
      <c r="I14" t="s">
        <v>15</v>
      </c>
      <c r="J14" t="s">
        <v>82</v>
      </c>
      <c r="K14" t="s">
        <v>73</v>
      </c>
      <c r="L14" t="s">
        <v>110</v>
      </c>
      <c r="M14" t="s">
        <v>93</v>
      </c>
      <c r="N14">
        <v>6311.1958363960266</v>
      </c>
      <c r="O14">
        <v>6311.1958363960266</v>
      </c>
      <c r="P14" t="s">
        <v>64</v>
      </c>
      <c r="Q14">
        <v>1.23</v>
      </c>
      <c r="R14">
        <v>2</v>
      </c>
      <c r="S14">
        <v>0</v>
      </c>
      <c r="T14">
        <v>0</v>
      </c>
      <c r="U14" t="s">
        <v>65</v>
      </c>
      <c r="V14">
        <v>1</v>
      </c>
      <c r="W14" t="s">
        <v>66</v>
      </c>
      <c r="X14" s="51" t="s">
        <v>111</v>
      </c>
      <c r="Y14" s="51" t="s">
        <v>79</v>
      </c>
      <c r="Z14" s="26">
        <v>0</v>
      </c>
      <c r="AA14" s="51" t="s">
        <v>66</v>
      </c>
      <c r="AB14" s="51" t="s">
        <v>69</v>
      </c>
    </row>
    <row r="15" spans="1:28">
      <c r="A15" s="51" t="s">
        <v>112</v>
      </c>
      <c r="B15" s="51" t="s">
        <v>59</v>
      </c>
      <c r="C15" s="1">
        <v>45213</v>
      </c>
      <c r="D15">
        <v>2023</v>
      </c>
      <c r="E15" s="26">
        <v>10</v>
      </c>
      <c r="F15" s="51" t="s">
        <v>10</v>
      </c>
      <c r="G15" s="26">
        <v>2</v>
      </c>
      <c r="H15" s="26">
        <v>2</v>
      </c>
      <c r="I15" t="s">
        <v>15</v>
      </c>
      <c r="J15" t="s">
        <v>82</v>
      </c>
      <c r="K15" t="s">
        <v>83</v>
      </c>
      <c r="L15" t="s">
        <v>113</v>
      </c>
      <c r="M15" t="s">
        <v>93</v>
      </c>
      <c r="N15">
        <v>16619.236691645739</v>
      </c>
      <c r="O15">
        <v>16619.236691645739</v>
      </c>
      <c r="P15" t="s">
        <v>64</v>
      </c>
      <c r="Q15">
        <v>25.65</v>
      </c>
      <c r="R15">
        <v>3</v>
      </c>
      <c r="S15">
        <v>0</v>
      </c>
      <c r="T15">
        <v>0</v>
      </c>
      <c r="U15" t="s">
        <v>65</v>
      </c>
      <c r="V15">
        <v>3</v>
      </c>
      <c r="W15" t="s">
        <v>84</v>
      </c>
      <c r="X15" s="51" t="s">
        <v>114</v>
      </c>
      <c r="Y15" s="51" t="s">
        <v>95</v>
      </c>
      <c r="Z15" s="26">
        <v>3</v>
      </c>
      <c r="AA15" s="51" t="s">
        <v>77</v>
      </c>
      <c r="AB15" s="51" t="s">
        <v>108</v>
      </c>
    </row>
    <row r="16" spans="1:28">
      <c r="A16" s="51" t="s">
        <v>115</v>
      </c>
      <c r="B16" s="51" t="s">
        <v>81</v>
      </c>
      <c r="C16" s="1">
        <v>41788</v>
      </c>
      <c r="D16">
        <v>2014</v>
      </c>
      <c r="E16" s="26">
        <v>5</v>
      </c>
      <c r="F16" s="51" t="s">
        <v>25</v>
      </c>
      <c r="G16" s="26">
        <v>11</v>
      </c>
      <c r="H16" s="26">
        <v>11</v>
      </c>
      <c r="I16" t="s">
        <v>15</v>
      </c>
      <c r="J16" t="s">
        <v>102</v>
      </c>
      <c r="K16" t="s">
        <v>73</v>
      </c>
      <c r="L16" t="s">
        <v>116</v>
      </c>
      <c r="M16" t="s">
        <v>63</v>
      </c>
      <c r="N16">
        <v>-254.71432016722508</v>
      </c>
      <c r="O16">
        <v>254.71432016722508</v>
      </c>
      <c r="P16" t="s">
        <v>117</v>
      </c>
      <c r="Q16">
        <v>10.43</v>
      </c>
      <c r="R16">
        <v>5</v>
      </c>
      <c r="S16">
        <v>1</v>
      </c>
      <c r="T16">
        <v>1</v>
      </c>
      <c r="U16" t="s">
        <v>76</v>
      </c>
      <c r="V16">
        <v>3</v>
      </c>
      <c r="W16" t="s">
        <v>84</v>
      </c>
      <c r="X16" s="51" t="s">
        <v>118</v>
      </c>
      <c r="Y16" s="51" t="s">
        <v>119</v>
      </c>
      <c r="Z16" s="26">
        <v>2</v>
      </c>
      <c r="AA16" s="51" t="s">
        <v>77</v>
      </c>
      <c r="AB16" s="51" t="s">
        <v>69</v>
      </c>
    </row>
    <row r="17" spans="1:28">
      <c r="A17" s="51" t="s">
        <v>120</v>
      </c>
      <c r="B17" s="51" t="s">
        <v>121</v>
      </c>
      <c r="C17" s="1">
        <v>41664</v>
      </c>
      <c r="D17">
        <v>2014</v>
      </c>
      <c r="E17" s="26">
        <v>1</v>
      </c>
      <c r="F17" s="51" t="s">
        <v>21</v>
      </c>
      <c r="G17" s="26">
        <v>11</v>
      </c>
      <c r="H17" s="26">
        <v>11</v>
      </c>
      <c r="I17" t="s">
        <v>15</v>
      </c>
      <c r="J17" t="s">
        <v>102</v>
      </c>
      <c r="K17" t="s">
        <v>88</v>
      </c>
      <c r="L17" t="s">
        <v>74</v>
      </c>
      <c r="M17" t="s">
        <v>63</v>
      </c>
      <c r="N17">
        <v>21773.543901087887</v>
      </c>
      <c r="O17">
        <v>21773.543901087887</v>
      </c>
      <c r="P17" t="s">
        <v>64</v>
      </c>
      <c r="Q17">
        <v>7.06</v>
      </c>
      <c r="R17">
        <v>3</v>
      </c>
      <c r="S17">
        <v>1</v>
      </c>
      <c r="T17">
        <v>1</v>
      </c>
      <c r="U17" t="s">
        <v>76</v>
      </c>
      <c r="V17">
        <v>3</v>
      </c>
      <c r="W17" t="s">
        <v>84</v>
      </c>
      <c r="X17" s="51" t="s">
        <v>122</v>
      </c>
      <c r="Y17" s="51" t="s">
        <v>100</v>
      </c>
      <c r="Z17" s="26">
        <v>3</v>
      </c>
      <c r="AA17" s="51" t="s">
        <v>77</v>
      </c>
      <c r="AB17" s="51" t="s">
        <v>69</v>
      </c>
    </row>
    <row r="18" spans="1:28">
      <c r="A18" s="51" t="s">
        <v>123</v>
      </c>
      <c r="B18" s="51" t="s">
        <v>97</v>
      </c>
      <c r="C18" s="1">
        <v>41903</v>
      </c>
      <c r="D18">
        <v>2014</v>
      </c>
      <c r="E18" s="26">
        <v>9</v>
      </c>
      <c r="F18" s="51" t="s">
        <v>29</v>
      </c>
      <c r="G18" s="26">
        <v>11</v>
      </c>
      <c r="H18" s="26">
        <v>11</v>
      </c>
      <c r="I18" t="s">
        <v>15</v>
      </c>
      <c r="J18" t="s">
        <v>102</v>
      </c>
      <c r="K18" t="s">
        <v>124</v>
      </c>
      <c r="L18" t="s">
        <v>125</v>
      </c>
      <c r="M18" t="s">
        <v>63</v>
      </c>
      <c r="N18">
        <v>8529.6332088517538</v>
      </c>
      <c r="O18">
        <v>8529.6332088517538</v>
      </c>
      <c r="P18" t="s">
        <v>64</v>
      </c>
      <c r="Q18">
        <v>13.6</v>
      </c>
      <c r="R18">
        <v>4</v>
      </c>
      <c r="S18">
        <v>3</v>
      </c>
      <c r="T18">
        <v>1</v>
      </c>
      <c r="U18" t="s">
        <v>76</v>
      </c>
      <c r="V18">
        <v>3</v>
      </c>
      <c r="W18" t="s">
        <v>84</v>
      </c>
      <c r="X18" s="51" t="s">
        <v>126</v>
      </c>
      <c r="Y18" s="51" t="s">
        <v>119</v>
      </c>
      <c r="Z18" s="26">
        <v>3</v>
      </c>
      <c r="AA18" s="51" t="s">
        <v>77</v>
      </c>
      <c r="AB18" s="51" t="s">
        <v>108</v>
      </c>
    </row>
    <row r="19" spans="1:28">
      <c r="A19" s="51" t="s">
        <v>127</v>
      </c>
      <c r="B19" s="51" t="s">
        <v>81</v>
      </c>
      <c r="C19" s="1">
        <v>42161</v>
      </c>
      <c r="D19">
        <v>2015</v>
      </c>
      <c r="E19" s="26">
        <v>6</v>
      </c>
      <c r="F19" s="51" t="s">
        <v>26</v>
      </c>
      <c r="G19" s="26">
        <v>10</v>
      </c>
      <c r="H19" s="26">
        <v>10</v>
      </c>
      <c r="I19" t="s">
        <v>15</v>
      </c>
      <c r="J19" t="s">
        <v>102</v>
      </c>
      <c r="K19" t="s">
        <v>61</v>
      </c>
      <c r="L19" t="s">
        <v>128</v>
      </c>
      <c r="M19" t="s">
        <v>90</v>
      </c>
      <c r="N19">
        <v>11482.620784354973</v>
      </c>
      <c r="O19">
        <v>11482.620784354973</v>
      </c>
      <c r="P19" t="s">
        <v>64</v>
      </c>
      <c r="Q19">
        <v>5.86</v>
      </c>
      <c r="R19">
        <v>2</v>
      </c>
      <c r="S19">
        <v>2</v>
      </c>
      <c r="T19">
        <v>1</v>
      </c>
      <c r="U19" t="s">
        <v>76</v>
      </c>
      <c r="V19">
        <v>3</v>
      </c>
      <c r="W19" t="s">
        <v>84</v>
      </c>
      <c r="X19" s="51" t="s">
        <v>129</v>
      </c>
      <c r="Y19" s="51" t="s">
        <v>119</v>
      </c>
      <c r="Z19" s="26">
        <v>2</v>
      </c>
      <c r="AA19" s="51" t="s">
        <v>77</v>
      </c>
      <c r="AB19" s="51" t="s">
        <v>69</v>
      </c>
    </row>
    <row r="20" spans="1:28">
      <c r="A20" s="51" t="s">
        <v>130</v>
      </c>
      <c r="B20" s="51" t="s">
        <v>59</v>
      </c>
      <c r="C20" s="1">
        <v>44127</v>
      </c>
      <c r="D20">
        <v>2020</v>
      </c>
      <c r="E20" s="26">
        <v>10</v>
      </c>
      <c r="F20" s="51" t="s">
        <v>10</v>
      </c>
      <c r="G20" s="26">
        <v>5</v>
      </c>
      <c r="H20" s="26">
        <v>5</v>
      </c>
      <c r="I20" t="s">
        <v>15</v>
      </c>
      <c r="J20" t="s">
        <v>72</v>
      </c>
      <c r="K20" t="s">
        <v>124</v>
      </c>
      <c r="L20" t="s">
        <v>98</v>
      </c>
      <c r="M20" t="s">
        <v>104</v>
      </c>
      <c r="N20">
        <v>1601.4154808145213</v>
      </c>
      <c r="O20">
        <v>1601.4154808145213</v>
      </c>
      <c r="P20" t="s">
        <v>64</v>
      </c>
      <c r="Q20">
        <v>9.5</v>
      </c>
      <c r="R20">
        <v>2</v>
      </c>
      <c r="S20">
        <v>2</v>
      </c>
      <c r="T20">
        <v>1</v>
      </c>
      <c r="U20" t="s">
        <v>76</v>
      </c>
      <c r="V20">
        <v>1</v>
      </c>
      <c r="W20" t="s">
        <v>66</v>
      </c>
      <c r="X20" s="51" t="s">
        <v>131</v>
      </c>
      <c r="Y20" s="51" t="s">
        <v>79</v>
      </c>
      <c r="Z20" s="26">
        <v>0</v>
      </c>
      <c r="AA20" s="51" t="s">
        <v>66</v>
      </c>
      <c r="AB20" s="51" t="s">
        <v>69</v>
      </c>
    </row>
    <row r="21" spans="1:28">
      <c r="A21" s="51" t="s">
        <v>132</v>
      </c>
      <c r="B21" s="51" t="s">
        <v>59</v>
      </c>
      <c r="C21" s="1">
        <v>43357</v>
      </c>
      <c r="D21">
        <v>2018</v>
      </c>
      <c r="E21" s="26">
        <v>9</v>
      </c>
      <c r="F21" s="51" t="s">
        <v>29</v>
      </c>
      <c r="G21" s="26">
        <v>7</v>
      </c>
      <c r="H21" s="26">
        <v>7</v>
      </c>
      <c r="I21" t="s">
        <v>15</v>
      </c>
      <c r="J21" t="s">
        <v>60</v>
      </c>
      <c r="K21" t="s">
        <v>133</v>
      </c>
      <c r="L21" t="s">
        <v>113</v>
      </c>
      <c r="M21" t="s">
        <v>63</v>
      </c>
      <c r="N21">
        <v>3227.7527410365719</v>
      </c>
      <c r="O21">
        <v>3227.7527410365719</v>
      </c>
      <c r="P21" t="s">
        <v>64</v>
      </c>
      <c r="Q21">
        <v>1.99</v>
      </c>
      <c r="R21">
        <v>3</v>
      </c>
      <c r="S21">
        <v>2</v>
      </c>
      <c r="T21">
        <v>1</v>
      </c>
      <c r="U21" t="s">
        <v>76</v>
      </c>
      <c r="V21">
        <v>1</v>
      </c>
      <c r="W21" t="s">
        <v>66</v>
      </c>
      <c r="X21" s="51" t="s">
        <v>134</v>
      </c>
      <c r="Y21" s="51" t="s">
        <v>95</v>
      </c>
      <c r="Z21" s="26">
        <v>0</v>
      </c>
      <c r="AA21" s="51" t="s">
        <v>66</v>
      </c>
      <c r="AB21" s="51" t="s">
        <v>69</v>
      </c>
    </row>
    <row r="22" spans="1:28">
      <c r="A22" s="51" t="s">
        <v>135</v>
      </c>
      <c r="B22" s="51" t="s">
        <v>71</v>
      </c>
      <c r="C22" s="1">
        <v>42770</v>
      </c>
      <c r="D22">
        <v>2017</v>
      </c>
      <c r="E22" s="26">
        <v>2</v>
      </c>
      <c r="F22" s="51" t="s">
        <v>22</v>
      </c>
      <c r="G22" s="26">
        <v>8</v>
      </c>
      <c r="H22" s="26">
        <v>8</v>
      </c>
      <c r="I22" t="s">
        <v>15</v>
      </c>
      <c r="J22" t="s">
        <v>60</v>
      </c>
      <c r="K22" t="s">
        <v>124</v>
      </c>
      <c r="L22" t="s">
        <v>110</v>
      </c>
      <c r="M22" t="s">
        <v>93</v>
      </c>
      <c r="N22">
        <v>4312.0115214035504</v>
      </c>
      <c r="O22">
        <v>4312.0115214035504</v>
      </c>
      <c r="P22" t="s">
        <v>64</v>
      </c>
      <c r="Q22">
        <v>1.35</v>
      </c>
      <c r="R22">
        <v>2</v>
      </c>
      <c r="S22">
        <v>6</v>
      </c>
      <c r="T22">
        <v>1</v>
      </c>
      <c r="U22" t="s">
        <v>76</v>
      </c>
      <c r="V22">
        <v>1</v>
      </c>
      <c r="W22" t="s">
        <v>66</v>
      </c>
      <c r="X22" s="51" t="s">
        <v>136</v>
      </c>
      <c r="Y22" s="51" t="s">
        <v>95</v>
      </c>
      <c r="Z22" s="26">
        <v>2</v>
      </c>
      <c r="AA22" s="51" t="s">
        <v>77</v>
      </c>
      <c r="AB22" s="51" t="s">
        <v>69</v>
      </c>
    </row>
    <row r="23" spans="1:28">
      <c r="A23" s="51" t="s">
        <v>137</v>
      </c>
      <c r="B23" s="51" t="s">
        <v>97</v>
      </c>
      <c r="C23" s="1">
        <v>43341</v>
      </c>
      <c r="D23">
        <v>2018</v>
      </c>
      <c r="E23" s="26">
        <v>8</v>
      </c>
      <c r="F23" s="51" t="s">
        <v>28</v>
      </c>
      <c r="G23" s="26">
        <v>7</v>
      </c>
      <c r="H23" s="26">
        <v>7</v>
      </c>
      <c r="I23" t="s">
        <v>15</v>
      </c>
      <c r="J23" t="s">
        <v>60</v>
      </c>
      <c r="K23" t="s">
        <v>73</v>
      </c>
      <c r="L23" t="s">
        <v>89</v>
      </c>
      <c r="M23" t="s">
        <v>104</v>
      </c>
      <c r="N23">
        <v>14086.923426736659</v>
      </c>
      <c r="O23">
        <v>14086.923426736659</v>
      </c>
      <c r="P23" t="s">
        <v>64</v>
      </c>
      <c r="Q23">
        <v>8.0299999999999994</v>
      </c>
      <c r="R23">
        <v>4</v>
      </c>
      <c r="S23">
        <v>1</v>
      </c>
      <c r="T23">
        <v>1</v>
      </c>
      <c r="U23" t="s">
        <v>76</v>
      </c>
      <c r="V23">
        <v>3</v>
      </c>
      <c r="W23" t="s">
        <v>84</v>
      </c>
      <c r="X23" s="51" t="s">
        <v>138</v>
      </c>
      <c r="Y23" s="51" t="s">
        <v>119</v>
      </c>
      <c r="Z23" s="26">
        <v>2</v>
      </c>
      <c r="AA23" s="51" t="s">
        <v>77</v>
      </c>
      <c r="AB23" s="51" t="s">
        <v>69</v>
      </c>
    </row>
    <row r="24" spans="1:28">
      <c r="A24" s="51" t="s">
        <v>139</v>
      </c>
      <c r="B24" s="51" t="s">
        <v>140</v>
      </c>
      <c r="C24" s="1">
        <v>42428</v>
      </c>
      <c r="D24">
        <v>2016</v>
      </c>
      <c r="E24" s="26">
        <v>2</v>
      </c>
      <c r="F24" s="51" t="s">
        <v>22</v>
      </c>
      <c r="G24" s="26">
        <v>9</v>
      </c>
      <c r="H24" s="26">
        <v>9</v>
      </c>
      <c r="I24" t="s">
        <v>15</v>
      </c>
      <c r="J24" t="s">
        <v>60</v>
      </c>
      <c r="K24" t="s">
        <v>133</v>
      </c>
      <c r="L24" t="s">
        <v>103</v>
      </c>
      <c r="M24" t="s">
        <v>63</v>
      </c>
      <c r="N24">
        <v>4293.6625587425551</v>
      </c>
      <c r="O24">
        <v>4293.6625587425551</v>
      </c>
      <c r="P24" t="s">
        <v>64</v>
      </c>
      <c r="Q24">
        <v>1.87</v>
      </c>
      <c r="R24">
        <v>2</v>
      </c>
      <c r="S24">
        <v>4</v>
      </c>
      <c r="T24">
        <v>1</v>
      </c>
      <c r="U24" t="s">
        <v>76</v>
      </c>
      <c r="V24">
        <v>1</v>
      </c>
      <c r="W24" t="s">
        <v>66</v>
      </c>
      <c r="X24" s="51" t="s">
        <v>141</v>
      </c>
      <c r="Y24" s="51" t="s">
        <v>68</v>
      </c>
      <c r="Z24" s="26">
        <v>2</v>
      </c>
      <c r="AA24" s="51" t="s">
        <v>77</v>
      </c>
      <c r="AB24" s="51" t="s">
        <v>108</v>
      </c>
    </row>
    <row r="25" spans="1:28">
      <c r="A25" s="51" t="s">
        <v>142</v>
      </c>
      <c r="B25" s="51" t="s">
        <v>71</v>
      </c>
      <c r="C25" s="1">
        <v>45086</v>
      </c>
      <c r="D25">
        <v>2023</v>
      </c>
      <c r="E25" s="26">
        <v>6</v>
      </c>
      <c r="F25" s="51" t="s">
        <v>26</v>
      </c>
      <c r="G25" s="26">
        <v>2</v>
      </c>
      <c r="H25" s="26">
        <v>2</v>
      </c>
      <c r="I25" t="s">
        <v>15</v>
      </c>
      <c r="J25" t="s">
        <v>82</v>
      </c>
      <c r="K25" t="s">
        <v>88</v>
      </c>
      <c r="L25" t="s">
        <v>113</v>
      </c>
      <c r="M25" t="s">
        <v>63</v>
      </c>
      <c r="N25">
        <v>5970.6851993778864</v>
      </c>
      <c r="O25">
        <v>5970.6851993778864</v>
      </c>
      <c r="P25" t="s">
        <v>64</v>
      </c>
      <c r="Q25">
        <v>8.06</v>
      </c>
      <c r="R25">
        <v>3</v>
      </c>
      <c r="S25">
        <v>9</v>
      </c>
      <c r="T25">
        <v>1</v>
      </c>
      <c r="U25" t="s">
        <v>76</v>
      </c>
      <c r="V25">
        <v>1</v>
      </c>
      <c r="W25" t="s">
        <v>66</v>
      </c>
      <c r="X25" s="51" t="s">
        <v>143</v>
      </c>
      <c r="Y25" s="51" t="s">
        <v>144</v>
      </c>
      <c r="Z25" s="26">
        <v>1</v>
      </c>
      <c r="AA25" s="51" t="s">
        <v>66</v>
      </c>
      <c r="AB25" s="51" t="s">
        <v>69</v>
      </c>
    </row>
    <row r="26" spans="1:28">
      <c r="A26" s="51" t="s">
        <v>145</v>
      </c>
      <c r="B26" s="51" t="s">
        <v>121</v>
      </c>
      <c r="C26" s="1">
        <v>45174</v>
      </c>
      <c r="D26">
        <v>2023</v>
      </c>
      <c r="E26" s="26">
        <v>9</v>
      </c>
      <c r="F26" s="51" t="s">
        <v>29</v>
      </c>
      <c r="G26" s="26">
        <v>2</v>
      </c>
      <c r="H26" s="26">
        <v>2</v>
      </c>
      <c r="I26" t="s">
        <v>15</v>
      </c>
      <c r="J26" t="s">
        <v>82</v>
      </c>
      <c r="K26" t="s">
        <v>61</v>
      </c>
      <c r="L26" t="s">
        <v>62</v>
      </c>
      <c r="M26" t="s">
        <v>104</v>
      </c>
      <c r="N26">
        <v>6096.1789976577948</v>
      </c>
      <c r="O26">
        <v>6096.1789976577948</v>
      </c>
      <c r="P26" t="s">
        <v>64</v>
      </c>
      <c r="Q26">
        <v>15.23</v>
      </c>
      <c r="R26">
        <v>1</v>
      </c>
      <c r="S26">
        <v>3</v>
      </c>
      <c r="T26">
        <v>1</v>
      </c>
      <c r="U26" t="s">
        <v>76</v>
      </c>
      <c r="V26">
        <v>3</v>
      </c>
      <c r="W26" t="s">
        <v>84</v>
      </c>
      <c r="X26" s="51" t="s">
        <v>146</v>
      </c>
      <c r="Y26" s="51" t="s">
        <v>119</v>
      </c>
      <c r="Z26" s="26">
        <v>3</v>
      </c>
      <c r="AA26" s="51" t="s">
        <v>77</v>
      </c>
      <c r="AB26" s="51" t="s">
        <v>108</v>
      </c>
    </row>
    <row r="27" spans="1:28">
      <c r="A27" s="51" t="s">
        <v>147</v>
      </c>
      <c r="B27" s="51" t="s">
        <v>59</v>
      </c>
      <c r="C27" s="1">
        <v>43097</v>
      </c>
      <c r="D27">
        <v>2017</v>
      </c>
      <c r="E27" s="26">
        <v>12</v>
      </c>
      <c r="F27" s="51" t="s">
        <v>20</v>
      </c>
      <c r="G27" s="26">
        <v>8</v>
      </c>
      <c r="H27" s="26">
        <v>8</v>
      </c>
      <c r="I27" t="s">
        <v>15</v>
      </c>
      <c r="J27" t="s">
        <v>60</v>
      </c>
      <c r="K27" t="s">
        <v>88</v>
      </c>
      <c r="L27" t="s">
        <v>89</v>
      </c>
      <c r="M27" t="s">
        <v>75</v>
      </c>
      <c r="N27">
        <v>7327.3125959726049</v>
      </c>
      <c r="O27">
        <v>7327.3125959726049</v>
      </c>
      <c r="P27" t="s">
        <v>64</v>
      </c>
      <c r="Q27">
        <v>8.8800000000000008</v>
      </c>
      <c r="R27">
        <v>4</v>
      </c>
      <c r="S27">
        <v>1</v>
      </c>
      <c r="T27">
        <v>1</v>
      </c>
      <c r="U27" t="s">
        <v>76</v>
      </c>
      <c r="V27">
        <v>1</v>
      </c>
      <c r="W27" t="s">
        <v>66</v>
      </c>
      <c r="X27" s="51" t="s">
        <v>148</v>
      </c>
      <c r="Y27" s="51" t="s">
        <v>144</v>
      </c>
      <c r="Z27" s="26">
        <v>1</v>
      </c>
      <c r="AA27" s="51" t="s">
        <v>66</v>
      </c>
      <c r="AB27" s="51" t="s">
        <v>69</v>
      </c>
    </row>
    <row r="28" spans="1:28">
      <c r="A28" s="51" t="s">
        <v>149</v>
      </c>
      <c r="B28" s="51" t="s">
        <v>121</v>
      </c>
      <c r="C28" s="1">
        <v>42892</v>
      </c>
      <c r="D28">
        <v>2017</v>
      </c>
      <c r="E28" s="26">
        <v>6</v>
      </c>
      <c r="F28" s="51" t="s">
        <v>26</v>
      </c>
      <c r="G28" s="26">
        <v>8</v>
      </c>
      <c r="H28" s="26">
        <v>8</v>
      </c>
      <c r="I28" t="s">
        <v>15</v>
      </c>
      <c r="J28" t="s">
        <v>60</v>
      </c>
      <c r="K28" t="s">
        <v>88</v>
      </c>
      <c r="L28" t="s">
        <v>89</v>
      </c>
      <c r="M28" t="s">
        <v>63</v>
      </c>
      <c r="N28">
        <v>4886.093492733723</v>
      </c>
      <c r="O28">
        <v>4886.093492733723</v>
      </c>
      <c r="P28" t="s">
        <v>64</v>
      </c>
      <c r="Q28">
        <v>8.41</v>
      </c>
      <c r="R28">
        <v>3</v>
      </c>
      <c r="S28">
        <v>1</v>
      </c>
      <c r="T28">
        <v>1</v>
      </c>
      <c r="U28" t="s">
        <v>76</v>
      </c>
      <c r="V28">
        <v>1</v>
      </c>
      <c r="W28" t="s">
        <v>66</v>
      </c>
      <c r="X28" s="51" t="s">
        <v>150</v>
      </c>
      <c r="Y28" s="51" t="s">
        <v>100</v>
      </c>
      <c r="Z28" s="26">
        <v>1</v>
      </c>
      <c r="AA28" s="51" t="s">
        <v>66</v>
      </c>
      <c r="AB28" s="51" t="s">
        <v>69</v>
      </c>
    </row>
    <row r="29" spans="1:28">
      <c r="A29" s="51" t="s">
        <v>151</v>
      </c>
      <c r="B29" s="51" t="s">
        <v>97</v>
      </c>
      <c r="C29" s="1">
        <v>42213</v>
      </c>
      <c r="D29">
        <v>2015</v>
      </c>
      <c r="E29" s="26">
        <v>7</v>
      </c>
      <c r="F29" s="51" t="s">
        <v>27</v>
      </c>
      <c r="G29" s="26">
        <v>10</v>
      </c>
      <c r="H29" s="26">
        <v>10</v>
      </c>
      <c r="I29" t="s">
        <v>15</v>
      </c>
      <c r="J29" t="s">
        <v>102</v>
      </c>
      <c r="K29" t="s">
        <v>61</v>
      </c>
      <c r="L29" t="s">
        <v>62</v>
      </c>
      <c r="M29" t="s">
        <v>152</v>
      </c>
      <c r="N29">
        <v>6812.9547761351969</v>
      </c>
      <c r="O29">
        <v>6812.9547761351969</v>
      </c>
      <c r="P29" t="s">
        <v>64</v>
      </c>
      <c r="Q29">
        <v>10.89</v>
      </c>
      <c r="R29">
        <v>2</v>
      </c>
      <c r="S29">
        <v>0</v>
      </c>
      <c r="T29">
        <v>0</v>
      </c>
      <c r="U29" t="s">
        <v>65</v>
      </c>
      <c r="V29">
        <v>1</v>
      </c>
      <c r="W29" t="s">
        <v>66</v>
      </c>
      <c r="X29" s="51" t="s">
        <v>153</v>
      </c>
      <c r="Y29" s="51" t="s">
        <v>95</v>
      </c>
      <c r="Z29" s="26">
        <v>1</v>
      </c>
      <c r="AA29" s="51" t="s">
        <v>66</v>
      </c>
      <c r="AB29" s="51" t="s">
        <v>69</v>
      </c>
    </row>
    <row r="30" spans="1:28">
      <c r="A30" s="51" t="s">
        <v>154</v>
      </c>
      <c r="B30" s="51" t="s">
        <v>71</v>
      </c>
      <c r="C30" s="1">
        <v>41742</v>
      </c>
      <c r="D30">
        <v>2014</v>
      </c>
      <c r="E30" s="26">
        <v>4</v>
      </c>
      <c r="F30" s="51" t="s">
        <v>24</v>
      </c>
      <c r="G30" s="26">
        <v>11</v>
      </c>
      <c r="H30" s="26">
        <v>11</v>
      </c>
      <c r="I30" t="s">
        <v>15</v>
      </c>
      <c r="J30" t="s">
        <v>102</v>
      </c>
      <c r="K30" t="s">
        <v>83</v>
      </c>
      <c r="L30" t="s">
        <v>74</v>
      </c>
      <c r="M30" t="s">
        <v>90</v>
      </c>
      <c r="N30">
        <v>6215.3366842535079</v>
      </c>
      <c r="O30">
        <v>6215.3366842535079</v>
      </c>
      <c r="P30" t="s">
        <v>64</v>
      </c>
      <c r="Q30">
        <v>7.48</v>
      </c>
      <c r="R30">
        <v>2</v>
      </c>
      <c r="S30">
        <v>1</v>
      </c>
      <c r="T30">
        <v>1</v>
      </c>
      <c r="U30" t="s">
        <v>76</v>
      </c>
      <c r="V30">
        <v>1</v>
      </c>
      <c r="W30" t="s">
        <v>66</v>
      </c>
      <c r="X30" s="51" t="s">
        <v>155</v>
      </c>
      <c r="Y30" s="51" t="s">
        <v>95</v>
      </c>
      <c r="Z30" s="26">
        <v>1</v>
      </c>
      <c r="AA30" s="51" t="s">
        <v>66</v>
      </c>
      <c r="AB30" s="51" t="s">
        <v>69</v>
      </c>
    </row>
    <row r="31" spans="1:28">
      <c r="A31" s="51" t="s">
        <v>156</v>
      </c>
      <c r="B31" s="51" t="s">
        <v>59</v>
      </c>
      <c r="C31" s="1">
        <v>44968</v>
      </c>
      <c r="D31">
        <v>2023</v>
      </c>
      <c r="E31" s="26">
        <v>2</v>
      </c>
      <c r="F31" s="51" t="s">
        <v>22</v>
      </c>
      <c r="G31" s="26">
        <v>2</v>
      </c>
      <c r="H31" s="26">
        <v>2</v>
      </c>
      <c r="I31" t="s">
        <v>15</v>
      </c>
      <c r="J31" t="s">
        <v>82</v>
      </c>
      <c r="K31" t="s">
        <v>133</v>
      </c>
      <c r="L31" t="s">
        <v>157</v>
      </c>
      <c r="M31" t="s">
        <v>63</v>
      </c>
      <c r="N31">
        <v>1719.2667601682149</v>
      </c>
      <c r="O31">
        <v>1719.2667601682149</v>
      </c>
      <c r="P31" t="s">
        <v>64</v>
      </c>
      <c r="Q31">
        <v>4.21</v>
      </c>
      <c r="R31">
        <v>2</v>
      </c>
      <c r="S31">
        <v>1</v>
      </c>
      <c r="T31">
        <v>1</v>
      </c>
      <c r="U31" t="s">
        <v>76</v>
      </c>
      <c r="V31">
        <v>1</v>
      </c>
      <c r="W31" t="s">
        <v>66</v>
      </c>
      <c r="X31" s="51" t="s">
        <v>158</v>
      </c>
      <c r="Y31" s="51" t="s">
        <v>100</v>
      </c>
      <c r="Z31" s="26">
        <v>0</v>
      </c>
      <c r="AA31" s="51" t="s">
        <v>66</v>
      </c>
      <c r="AB31" s="51" t="s">
        <v>69</v>
      </c>
    </row>
    <row r="32" spans="1:28">
      <c r="A32" s="51" t="s">
        <v>159</v>
      </c>
      <c r="B32" s="51" t="s">
        <v>97</v>
      </c>
      <c r="C32" s="1">
        <v>44617</v>
      </c>
      <c r="D32">
        <v>2022</v>
      </c>
      <c r="E32" s="26">
        <v>2</v>
      </c>
      <c r="F32" s="51" t="s">
        <v>22</v>
      </c>
      <c r="G32" s="26">
        <v>3</v>
      </c>
      <c r="H32" s="26">
        <v>3</v>
      </c>
      <c r="I32" t="s">
        <v>15</v>
      </c>
      <c r="J32" t="s">
        <v>82</v>
      </c>
      <c r="K32" t="s">
        <v>124</v>
      </c>
      <c r="L32" t="s">
        <v>125</v>
      </c>
      <c r="M32" t="s">
        <v>75</v>
      </c>
      <c r="N32">
        <v>7795.8951338650768</v>
      </c>
      <c r="O32">
        <v>7795.8951338650768</v>
      </c>
      <c r="P32" t="s">
        <v>64</v>
      </c>
      <c r="Q32">
        <v>4</v>
      </c>
      <c r="R32">
        <v>2</v>
      </c>
      <c r="S32">
        <v>1</v>
      </c>
      <c r="T32">
        <v>1</v>
      </c>
      <c r="U32" t="s">
        <v>76</v>
      </c>
      <c r="V32">
        <v>1</v>
      </c>
      <c r="W32" t="s">
        <v>66</v>
      </c>
      <c r="X32" s="51" t="s">
        <v>160</v>
      </c>
      <c r="Y32" s="51" t="s">
        <v>144</v>
      </c>
      <c r="Z32" s="26">
        <v>0</v>
      </c>
      <c r="AA32" s="51" t="s">
        <v>66</v>
      </c>
      <c r="AB32" s="51" t="s">
        <v>69</v>
      </c>
    </row>
    <row r="33" spans="1:28">
      <c r="A33" s="51" t="s">
        <v>161</v>
      </c>
      <c r="B33" s="51" t="s">
        <v>59</v>
      </c>
      <c r="C33" s="1">
        <v>45029</v>
      </c>
      <c r="D33">
        <v>2023</v>
      </c>
      <c r="E33" s="26">
        <v>4</v>
      </c>
      <c r="F33" s="51" t="s">
        <v>24</v>
      </c>
      <c r="G33" s="26">
        <v>2</v>
      </c>
      <c r="H33" s="26">
        <v>2</v>
      </c>
      <c r="I33" t="s">
        <v>15</v>
      </c>
      <c r="J33" t="s">
        <v>82</v>
      </c>
      <c r="K33" t="s">
        <v>61</v>
      </c>
      <c r="L33" t="s">
        <v>89</v>
      </c>
      <c r="M33" t="s">
        <v>75</v>
      </c>
      <c r="N33">
        <v>2152.4747298135094</v>
      </c>
      <c r="O33">
        <v>2152.4747298135094</v>
      </c>
      <c r="P33" t="s">
        <v>64</v>
      </c>
      <c r="Q33">
        <v>13.17</v>
      </c>
      <c r="R33">
        <v>3</v>
      </c>
      <c r="S33">
        <v>4</v>
      </c>
      <c r="T33">
        <v>1</v>
      </c>
      <c r="U33" t="s">
        <v>76</v>
      </c>
      <c r="V33">
        <v>2</v>
      </c>
      <c r="W33" t="s">
        <v>77</v>
      </c>
      <c r="X33" s="51" t="s">
        <v>162</v>
      </c>
      <c r="Y33" s="51" t="s">
        <v>119</v>
      </c>
      <c r="Z33" s="26">
        <v>1</v>
      </c>
      <c r="AA33" s="51" t="s">
        <v>66</v>
      </c>
      <c r="AB33" s="51" t="s">
        <v>69</v>
      </c>
    </row>
    <row r="34" spans="1:28">
      <c r="A34" s="51" t="s">
        <v>163</v>
      </c>
      <c r="B34" s="51" t="s">
        <v>121</v>
      </c>
      <c r="C34" s="1">
        <v>43829</v>
      </c>
      <c r="D34">
        <v>2019</v>
      </c>
      <c r="E34" s="26">
        <v>12</v>
      </c>
      <c r="F34" s="51" t="s">
        <v>20</v>
      </c>
      <c r="G34" s="26">
        <v>6</v>
      </c>
      <c r="H34" s="26">
        <v>6</v>
      </c>
      <c r="I34" t="s">
        <v>15</v>
      </c>
      <c r="J34" t="s">
        <v>72</v>
      </c>
      <c r="K34" t="s">
        <v>83</v>
      </c>
      <c r="L34" t="s">
        <v>62</v>
      </c>
      <c r="M34" t="s">
        <v>63</v>
      </c>
      <c r="N34">
        <v>11373.18802575138</v>
      </c>
      <c r="O34">
        <v>11373.18802575138</v>
      </c>
      <c r="P34" t="s">
        <v>64</v>
      </c>
      <c r="Q34">
        <v>9.14</v>
      </c>
      <c r="R34">
        <v>1</v>
      </c>
      <c r="S34">
        <v>2</v>
      </c>
      <c r="T34">
        <v>1</v>
      </c>
      <c r="U34" t="s">
        <v>76</v>
      </c>
      <c r="V34">
        <v>2</v>
      </c>
      <c r="W34" t="s">
        <v>77</v>
      </c>
      <c r="X34" s="51" t="s">
        <v>164</v>
      </c>
      <c r="Y34" s="51" t="s">
        <v>79</v>
      </c>
      <c r="Z34" s="26">
        <v>0</v>
      </c>
      <c r="AA34" s="51" t="s">
        <v>66</v>
      </c>
      <c r="AB34" s="51" t="s">
        <v>69</v>
      </c>
    </row>
    <row r="35" spans="1:28">
      <c r="A35" s="51" t="s">
        <v>165</v>
      </c>
      <c r="B35" s="51" t="s">
        <v>121</v>
      </c>
      <c r="C35" s="1">
        <v>42645</v>
      </c>
      <c r="D35">
        <v>2016</v>
      </c>
      <c r="E35" s="26">
        <v>10</v>
      </c>
      <c r="F35" s="51" t="s">
        <v>10</v>
      </c>
      <c r="G35" s="26">
        <v>9</v>
      </c>
      <c r="H35" s="26">
        <v>9</v>
      </c>
      <c r="I35" t="s">
        <v>15</v>
      </c>
      <c r="J35" t="s">
        <v>60</v>
      </c>
      <c r="K35" t="s">
        <v>73</v>
      </c>
      <c r="L35" t="s">
        <v>98</v>
      </c>
      <c r="M35" t="s">
        <v>93</v>
      </c>
      <c r="N35">
        <v>6493.840606020618</v>
      </c>
      <c r="O35">
        <v>6493.840606020618</v>
      </c>
      <c r="P35" t="s">
        <v>64</v>
      </c>
      <c r="Q35">
        <v>7.37</v>
      </c>
      <c r="R35">
        <v>2</v>
      </c>
      <c r="S35">
        <v>3</v>
      </c>
      <c r="T35">
        <v>1</v>
      </c>
      <c r="U35" t="s">
        <v>76</v>
      </c>
      <c r="V35">
        <v>1</v>
      </c>
      <c r="W35" t="s">
        <v>66</v>
      </c>
      <c r="X35" s="51" t="s">
        <v>166</v>
      </c>
      <c r="Y35" s="51" t="s">
        <v>68</v>
      </c>
      <c r="Z35" s="26">
        <v>2</v>
      </c>
      <c r="AA35" s="51" t="s">
        <v>77</v>
      </c>
      <c r="AB35" s="51" t="s">
        <v>108</v>
      </c>
    </row>
    <row r="36" spans="1:28">
      <c r="A36" s="51" t="s">
        <v>167</v>
      </c>
      <c r="B36" s="51" t="s">
        <v>97</v>
      </c>
      <c r="C36" s="1">
        <v>44433</v>
      </c>
      <c r="D36">
        <v>2021</v>
      </c>
      <c r="E36" s="26">
        <v>8</v>
      </c>
      <c r="F36" s="51" t="s">
        <v>28</v>
      </c>
      <c r="G36" s="26">
        <v>4</v>
      </c>
      <c r="H36" s="26">
        <v>4</v>
      </c>
      <c r="I36" t="s">
        <v>15</v>
      </c>
      <c r="J36" t="s">
        <v>72</v>
      </c>
      <c r="K36" t="s">
        <v>133</v>
      </c>
      <c r="L36" t="s">
        <v>89</v>
      </c>
      <c r="M36" t="s">
        <v>93</v>
      </c>
      <c r="N36">
        <v>15145.508258868304</v>
      </c>
      <c r="O36">
        <v>15145.508258868304</v>
      </c>
      <c r="P36" t="s">
        <v>64</v>
      </c>
      <c r="Q36">
        <v>13.2</v>
      </c>
      <c r="R36">
        <v>4</v>
      </c>
      <c r="S36">
        <v>1</v>
      </c>
      <c r="T36">
        <v>1</v>
      </c>
      <c r="U36" t="s">
        <v>76</v>
      </c>
      <c r="V36">
        <v>3</v>
      </c>
      <c r="W36" t="s">
        <v>84</v>
      </c>
      <c r="X36" s="51" t="s">
        <v>168</v>
      </c>
      <c r="Y36" s="51" t="s">
        <v>119</v>
      </c>
      <c r="Z36" s="26">
        <v>2</v>
      </c>
      <c r="AA36" s="51" t="s">
        <v>77</v>
      </c>
      <c r="AB36" s="51" t="s">
        <v>69</v>
      </c>
    </row>
    <row r="37" spans="1:28">
      <c r="A37" s="51" t="s">
        <v>169</v>
      </c>
      <c r="B37" s="51" t="s">
        <v>71</v>
      </c>
      <c r="C37" s="1">
        <v>43320</v>
      </c>
      <c r="D37">
        <v>2018</v>
      </c>
      <c r="E37" s="26">
        <v>8</v>
      </c>
      <c r="F37" s="51" t="s">
        <v>28</v>
      </c>
      <c r="G37" s="26">
        <v>7</v>
      </c>
      <c r="H37" s="26">
        <v>7</v>
      </c>
      <c r="I37" t="s">
        <v>15</v>
      </c>
      <c r="J37" t="s">
        <v>60</v>
      </c>
      <c r="K37" t="s">
        <v>73</v>
      </c>
      <c r="L37" t="s">
        <v>157</v>
      </c>
      <c r="M37" t="s">
        <v>90</v>
      </c>
      <c r="N37">
        <v>3338.00879471796</v>
      </c>
      <c r="O37">
        <v>3338.00879471796</v>
      </c>
      <c r="P37" t="s">
        <v>64</v>
      </c>
      <c r="Q37">
        <v>8.35</v>
      </c>
      <c r="R37">
        <v>5</v>
      </c>
      <c r="S37">
        <v>1</v>
      </c>
      <c r="T37">
        <v>1</v>
      </c>
      <c r="U37" t="s">
        <v>76</v>
      </c>
      <c r="V37">
        <v>3</v>
      </c>
      <c r="W37" t="s">
        <v>84</v>
      </c>
      <c r="X37" s="51" t="s">
        <v>170</v>
      </c>
      <c r="Y37" s="51" t="s">
        <v>119</v>
      </c>
      <c r="Z37" s="26">
        <v>1</v>
      </c>
      <c r="AA37" s="51" t="s">
        <v>66</v>
      </c>
      <c r="AB37" s="51" t="s">
        <v>69</v>
      </c>
    </row>
    <row r="38" spans="1:28">
      <c r="A38" s="51" t="s">
        <v>171</v>
      </c>
      <c r="B38" s="51" t="s">
        <v>81</v>
      </c>
      <c r="C38" s="1">
        <v>43752</v>
      </c>
      <c r="D38">
        <v>2019</v>
      </c>
      <c r="E38" s="26">
        <v>10</v>
      </c>
      <c r="F38" s="51" t="s">
        <v>10</v>
      </c>
      <c r="G38" s="26">
        <v>6</v>
      </c>
      <c r="H38" s="26">
        <v>6</v>
      </c>
      <c r="I38" t="s">
        <v>15</v>
      </c>
      <c r="J38" t="s">
        <v>72</v>
      </c>
      <c r="K38" t="s">
        <v>133</v>
      </c>
      <c r="L38" t="s">
        <v>98</v>
      </c>
      <c r="M38" t="s">
        <v>63</v>
      </c>
      <c r="N38">
        <v>14131.244163325728</v>
      </c>
      <c r="O38">
        <v>14131.244163325728</v>
      </c>
      <c r="P38" t="s">
        <v>64</v>
      </c>
      <c r="Q38">
        <v>2.4300000000000002</v>
      </c>
      <c r="R38">
        <v>5</v>
      </c>
      <c r="S38">
        <v>1</v>
      </c>
      <c r="T38">
        <v>1</v>
      </c>
      <c r="U38" t="s">
        <v>76</v>
      </c>
      <c r="V38">
        <v>2</v>
      </c>
      <c r="W38" t="s">
        <v>77</v>
      </c>
      <c r="X38" s="51" t="s">
        <v>172</v>
      </c>
      <c r="Y38" s="51" t="s">
        <v>95</v>
      </c>
      <c r="Z38" s="26">
        <v>1</v>
      </c>
      <c r="AA38" s="51" t="s">
        <v>66</v>
      </c>
      <c r="AB38" s="51" t="s">
        <v>69</v>
      </c>
    </row>
    <row r="39" spans="1:28">
      <c r="A39" s="51" t="s">
        <v>173</v>
      </c>
      <c r="B39" s="51" t="s">
        <v>97</v>
      </c>
      <c r="C39" s="1">
        <v>42472</v>
      </c>
      <c r="D39">
        <v>2016</v>
      </c>
      <c r="E39" s="26">
        <v>4</v>
      </c>
      <c r="F39" s="51" t="s">
        <v>24</v>
      </c>
      <c r="G39" s="26">
        <v>9</v>
      </c>
      <c r="H39" s="26">
        <v>9</v>
      </c>
      <c r="I39" t="s">
        <v>15</v>
      </c>
      <c r="J39" t="s">
        <v>60</v>
      </c>
      <c r="K39" t="s">
        <v>83</v>
      </c>
      <c r="L39" t="s">
        <v>128</v>
      </c>
      <c r="M39" t="s">
        <v>90</v>
      </c>
      <c r="N39">
        <v>25219.236088495098</v>
      </c>
      <c r="O39">
        <v>25219.236088495098</v>
      </c>
      <c r="P39" t="s">
        <v>64</v>
      </c>
      <c r="Q39">
        <v>5.49</v>
      </c>
      <c r="R39">
        <v>1</v>
      </c>
      <c r="S39">
        <v>0</v>
      </c>
      <c r="T39">
        <v>0</v>
      </c>
      <c r="U39" t="s">
        <v>65</v>
      </c>
      <c r="V39">
        <v>3</v>
      </c>
      <c r="W39" t="s">
        <v>84</v>
      </c>
      <c r="X39" s="51" t="s">
        <v>174</v>
      </c>
      <c r="Y39" s="51" t="s">
        <v>68</v>
      </c>
      <c r="Z39" s="26">
        <v>3</v>
      </c>
      <c r="AA39" s="51" t="s">
        <v>77</v>
      </c>
      <c r="AB39" s="51" t="s">
        <v>69</v>
      </c>
    </row>
    <row r="40" spans="1:28">
      <c r="A40" s="51" t="s">
        <v>175</v>
      </c>
      <c r="B40" s="51" t="s">
        <v>97</v>
      </c>
      <c r="C40" s="1">
        <v>42150</v>
      </c>
      <c r="D40">
        <v>2015</v>
      </c>
      <c r="E40" s="26">
        <v>5</v>
      </c>
      <c r="F40" s="51" t="s">
        <v>25</v>
      </c>
      <c r="G40" s="26">
        <v>10</v>
      </c>
      <c r="H40" s="26">
        <v>10</v>
      </c>
      <c r="I40" t="s">
        <v>15</v>
      </c>
      <c r="J40" t="s">
        <v>102</v>
      </c>
      <c r="K40" t="s">
        <v>83</v>
      </c>
      <c r="L40" t="s">
        <v>110</v>
      </c>
      <c r="M40" t="s">
        <v>75</v>
      </c>
      <c r="N40">
        <v>2016.8437303121104</v>
      </c>
      <c r="O40">
        <v>2016.8437303121104</v>
      </c>
      <c r="P40" t="s">
        <v>64</v>
      </c>
      <c r="Q40">
        <v>3.83</v>
      </c>
      <c r="R40">
        <v>2</v>
      </c>
      <c r="S40">
        <v>1</v>
      </c>
      <c r="T40">
        <v>1</v>
      </c>
      <c r="U40" t="s">
        <v>76</v>
      </c>
      <c r="V40">
        <v>2</v>
      </c>
      <c r="W40" t="s">
        <v>77</v>
      </c>
      <c r="X40" s="51" t="s">
        <v>176</v>
      </c>
      <c r="Y40" s="51" t="s">
        <v>95</v>
      </c>
      <c r="Z40" s="26">
        <v>1</v>
      </c>
      <c r="AA40" s="51" t="s">
        <v>66</v>
      </c>
      <c r="AB40" s="51" t="s">
        <v>69</v>
      </c>
    </row>
    <row r="41" spans="1:28">
      <c r="A41" s="51" t="s">
        <v>177</v>
      </c>
      <c r="B41" s="51" t="s">
        <v>81</v>
      </c>
      <c r="C41" s="1">
        <v>42954</v>
      </c>
      <c r="D41">
        <v>2017</v>
      </c>
      <c r="E41" s="26">
        <v>8</v>
      </c>
      <c r="F41" s="51" t="s">
        <v>28</v>
      </c>
      <c r="G41" s="26">
        <v>8</v>
      </c>
      <c r="H41" s="26">
        <v>8</v>
      </c>
      <c r="I41" t="s">
        <v>15</v>
      </c>
      <c r="J41" t="s">
        <v>60</v>
      </c>
      <c r="K41" t="s">
        <v>73</v>
      </c>
      <c r="L41" t="s">
        <v>157</v>
      </c>
      <c r="M41" t="s">
        <v>93</v>
      </c>
      <c r="N41">
        <v>16916.293249951577</v>
      </c>
      <c r="O41">
        <v>16916.293249951577</v>
      </c>
      <c r="P41" t="s">
        <v>64</v>
      </c>
      <c r="Q41">
        <v>26.37</v>
      </c>
      <c r="R41">
        <v>3</v>
      </c>
      <c r="S41">
        <v>2</v>
      </c>
      <c r="T41">
        <v>1</v>
      </c>
      <c r="U41" t="s">
        <v>76</v>
      </c>
      <c r="V41">
        <v>3</v>
      </c>
      <c r="W41" t="s">
        <v>84</v>
      </c>
      <c r="X41" s="51" t="s">
        <v>178</v>
      </c>
      <c r="Y41" s="51" t="s">
        <v>100</v>
      </c>
      <c r="Z41" s="26">
        <v>4</v>
      </c>
      <c r="AA41" s="51" t="s">
        <v>84</v>
      </c>
      <c r="AB41" s="51" t="s">
        <v>108</v>
      </c>
    </row>
    <row r="42" spans="1:28">
      <c r="A42" s="51" t="s">
        <v>179</v>
      </c>
      <c r="B42" s="51" t="s">
        <v>140</v>
      </c>
      <c r="C42" s="1">
        <v>45033</v>
      </c>
      <c r="D42">
        <v>2023</v>
      </c>
      <c r="E42" s="26">
        <v>4</v>
      </c>
      <c r="F42" s="51" t="s">
        <v>24</v>
      </c>
      <c r="G42" s="26">
        <v>2</v>
      </c>
      <c r="H42" s="26">
        <v>2</v>
      </c>
      <c r="I42" t="s">
        <v>15</v>
      </c>
      <c r="J42" t="s">
        <v>82</v>
      </c>
      <c r="K42" t="s">
        <v>83</v>
      </c>
      <c r="L42" t="s">
        <v>98</v>
      </c>
      <c r="M42" t="s">
        <v>104</v>
      </c>
      <c r="N42">
        <v>13689.215066756333</v>
      </c>
      <c r="O42">
        <v>13689.215066756333</v>
      </c>
      <c r="P42" t="s">
        <v>64</v>
      </c>
      <c r="Q42">
        <v>7.55</v>
      </c>
      <c r="R42">
        <v>2</v>
      </c>
      <c r="S42">
        <v>0</v>
      </c>
      <c r="T42">
        <v>0</v>
      </c>
      <c r="U42" t="s">
        <v>65</v>
      </c>
      <c r="V42">
        <v>3</v>
      </c>
      <c r="W42" t="s">
        <v>84</v>
      </c>
      <c r="X42" s="51" t="s">
        <v>180</v>
      </c>
      <c r="Y42" s="51" t="s">
        <v>119</v>
      </c>
      <c r="Z42" s="26">
        <v>2</v>
      </c>
      <c r="AA42" s="51" t="s">
        <v>77</v>
      </c>
      <c r="AB42" s="51" t="s">
        <v>69</v>
      </c>
    </row>
    <row r="43" spans="1:28">
      <c r="A43" s="51" t="s">
        <v>181</v>
      </c>
      <c r="B43" s="51" t="s">
        <v>140</v>
      </c>
      <c r="C43" s="1">
        <v>44999</v>
      </c>
      <c r="D43">
        <v>2023</v>
      </c>
      <c r="E43" s="26">
        <v>3</v>
      </c>
      <c r="F43" s="51" t="s">
        <v>23</v>
      </c>
      <c r="G43" s="26">
        <v>2</v>
      </c>
      <c r="H43" s="26">
        <v>2</v>
      </c>
      <c r="I43" t="s">
        <v>15</v>
      </c>
      <c r="J43" t="s">
        <v>82</v>
      </c>
      <c r="K43" t="s">
        <v>124</v>
      </c>
      <c r="L43" t="s">
        <v>110</v>
      </c>
      <c r="M43" t="s">
        <v>90</v>
      </c>
      <c r="N43">
        <v>4766.146903213029</v>
      </c>
      <c r="O43">
        <v>4766.146903213029</v>
      </c>
      <c r="P43" t="s">
        <v>64</v>
      </c>
      <c r="Q43">
        <v>3.57</v>
      </c>
      <c r="R43">
        <v>3</v>
      </c>
      <c r="S43">
        <v>1</v>
      </c>
      <c r="T43">
        <v>1</v>
      </c>
      <c r="U43" t="s">
        <v>76</v>
      </c>
      <c r="V43">
        <v>2</v>
      </c>
      <c r="W43" t="s">
        <v>77</v>
      </c>
      <c r="X43" s="51" t="s">
        <v>182</v>
      </c>
      <c r="Y43" s="51" t="s">
        <v>79</v>
      </c>
      <c r="Z43" s="26">
        <v>0</v>
      </c>
      <c r="AA43" s="51" t="s">
        <v>66</v>
      </c>
      <c r="AB43" s="51" t="s">
        <v>69</v>
      </c>
    </row>
    <row r="44" spans="1:28">
      <c r="A44" s="51" t="s">
        <v>183</v>
      </c>
      <c r="B44" s="51" t="s">
        <v>97</v>
      </c>
      <c r="C44" s="1">
        <v>41505</v>
      </c>
      <c r="D44">
        <v>2013</v>
      </c>
      <c r="E44" s="26">
        <v>8</v>
      </c>
      <c r="F44" s="51" t="s">
        <v>28</v>
      </c>
      <c r="G44" s="26">
        <v>12</v>
      </c>
      <c r="H44" s="26">
        <v>12</v>
      </c>
      <c r="I44" t="s">
        <v>15</v>
      </c>
      <c r="J44" t="s">
        <v>102</v>
      </c>
      <c r="K44" t="s">
        <v>61</v>
      </c>
      <c r="L44" t="s">
        <v>128</v>
      </c>
      <c r="M44" t="s">
        <v>93</v>
      </c>
      <c r="N44">
        <v>2822.2714725752339</v>
      </c>
      <c r="O44">
        <v>2822.2714725752339</v>
      </c>
      <c r="P44" t="s">
        <v>64</v>
      </c>
      <c r="Q44">
        <v>6.33</v>
      </c>
      <c r="R44">
        <v>4</v>
      </c>
      <c r="S44">
        <v>1</v>
      </c>
      <c r="T44">
        <v>1</v>
      </c>
      <c r="U44" t="s">
        <v>76</v>
      </c>
      <c r="V44">
        <v>1</v>
      </c>
      <c r="W44" t="s">
        <v>66</v>
      </c>
      <c r="X44" s="51" t="s">
        <v>184</v>
      </c>
      <c r="Y44" s="51" t="s">
        <v>100</v>
      </c>
      <c r="Z44" s="26">
        <v>1</v>
      </c>
      <c r="AA44" s="51" t="s">
        <v>66</v>
      </c>
      <c r="AB44" s="51" t="s">
        <v>69</v>
      </c>
    </row>
    <row r="45" spans="1:28">
      <c r="A45" s="51" t="s">
        <v>185</v>
      </c>
      <c r="B45" s="51" t="s">
        <v>81</v>
      </c>
      <c r="C45" s="1">
        <v>44542</v>
      </c>
      <c r="D45">
        <v>2021</v>
      </c>
      <c r="E45" s="26">
        <v>12</v>
      </c>
      <c r="F45" s="51" t="s">
        <v>20</v>
      </c>
      <c r="G45" s="26">
        <v>4</v>
      </c>
      <c r="H45" s="26">
        <v>4</v>
      </c>
      <c r="I45" t="s">
        <v>15</v>
      </c>
      <c r="J45" t="s">
        <v>72</v>
      </c>
      <c r="K45" t="s">
        <v>88</v>
      </c>
      <c r="L45" t="s">
        <v>89</v>
      </c>
      <c r="M45" t="s">
        <v>75</v>
      </c>
      <c r="N45">
        <v>6178.9458487454822</v>
      </c>
      <c r="O45">
        <v>6178.9458487454822</v>
      </c>
      <c r="P45" t="s">
        <v>64</v>
      </c>
      <c r="Q45">
        <v>3.24</v>
      </c>
      <c r="R45">
        <v>1</v>
      </c>
      <c r="S45">
        <v>1</v>
      </c>
      <c r="T45">
        <v>1</v>
      </c>
      <c r="U45" t="s">
        <v>76</v>
      </c>
      <c r="V45">
        <v>1</v>
      </c>
      <c r="W45" t="s">
        <v>66</v>
      </c>
      <c r="X45" s="51" t="s">
        <v>186</v>
      </c>
      <c r="Y45" s="51" t="s">
        <v>100</v>
      </c>
      <c r="Z45" s="26">
        <v>0</v>
      </c>
      <c r="AA45" s="51" t="s">
        <v>66</v>
      </c>
      <c r="AB45" s="51" t="s">
        <v>69</v>
      </c>
    </row>
    <row r="46" spans="1:28">
      <c r="A46" s="51" t="s">
        <v>187</v>
      </c>
      <c r="B46" s="51" t="s">
        <v>81</v>
      </c>
      <c r="C46" s="1">
        <v>41822</v>
      </c>
      <c r="D46">
        <v>2014</v>
      </c>
      <c r="E46" s="26">
        <v>7</v>
      </c>
      <c r="F46" s="51" t="s">
        <v>27</v>
      </c>
      <c r="G46" s="26">
        <v>11</v>
      </c>
      <c r="H46" s="26">
        <v>11</v>
      </c>
      <c r="I46" t="s">
        <v>15</v>
      </c>
      <c r="J46" t="s">
        <v>102</v>
      </c>
      <c r="K46" t="s">
        <v>61</v>
      </c>
      <c r="L46" t="s">
        <v>116</v>
      </c>
      <c r="M46" t="s">
        <v>152</v>
      </c>
      <c r="N46">
        <v>4250.4035157071057</v>
      </c>
      <c r="O46">
        <v>4250.4035157071057</v>
      </c>
      <c r="P46" t="s">
        <v>64</v>
      </c>
      <c r="Q46">
        <v>4.72</v>
      </c>
      <c r="R46">
        <v>1</v>
      </c>
      <c r="S46">
        <v>1</v>
      </c>
      <c r="T46">
        <v>1</v>
      </c>
      <c r="U46" t="s">
        <v>76</v>
      </c>
      <c r="V46">
        <v>1</v>
      </c>
      <c r="W46" t="s">
        <v>66</v>
      </c>
      <c r="X46" s="51" t="s">
        <v>188</v>
      </c>
      <c r="Y46" s="51" t="s">
        <v>95</v>
      </c>
      <c r="Z46" s="26">
        <v>1</v>
      </c>
      <c r="AA46" s="51" t="s">
        <v>66</v>
      </c>
      <c r="AB46" s="51" t="s">
        <v>69</v>
      </c>
    </row>
    <row r="47" spans="1:28">
      <c r="A47" s="51" t="s">
        <v>189</v>
      </c>
      <c r="B47" s="51" t="s">
        <v>71</v>
      </c>
      <c r="C47" s="1">
        <v>43449</v>
      </c>
      <c r="D47">
        <v>2018</v>
      </c>
      <c r="E47" s="26">
        <v>12</v>
      </c>
      <c r="F47" s="51" t="s">
        <v>20</v>
      </c>
      <c r="G47" s="26">
        <v>7</v>
      </c>
      <c r="H47" s="26">
        <v>7</v>
      </c>
      <c r="I47" t="s">
        <v>15</v>
      </c>
      <c r="J47" t="s">
        <v>60</v>
      </c>
      <c r="K47" t="s">
        <v>73</v>
      </c>
      <c r="L47" t="s">
        <v>103</v>
      </c>
      <c r="M47" t="s">
        <v>90</v>
      </c>
      <c r="N47">
        <v>2187.6605253452403</v>
      </c>
      <c r="O47">
        <v>2187.6605253452403</v>
      </c>
      <c r="P47" t="s">
        <v>64</v>
      </c>
      <c r="Q47">
        <v>13.78</v>
      </c>
      <c r="R47">
        <v>1</v>
      </c>
      <c r="S47">
        <v>1</v>
      </c>
      <c r="T47">
        <v>1</v>
      </c>
      <c r="U47" t="s">
        <v>76</v>
      </c>
      <c r="V47">
        <v>2</v>
      </c>
      <c r="W47" t="s">
        <v>77</v>
      </c>
      <c r="X47" s="51" t="s">
        <v>190</v>
      </c>
      <c r="Y47" s="51" t="s">
        <v>100</v>
      </c>
      <c r="Z47" s="26">
        <v>0</v>
      </c>
      <c r="AA47" s="51" t="s">
        <v>66</v>
      </c>
      <c r="AB47" s="51" t="s">
        <v>69</v>
      </c>
    </row>
    <row r="48" spans="1:28">
      <c r="A48" s="51" t="s">
        <v>191</v>
      </c>
      <c r="B48" s="51" t="s">
        <v>71</v>
      </c>
      <c r="C48" s="1">
        <v>42180</v>
      </c>
      <c r="D48">
        <v>2015</v>
      </c>
      <c r="E48" s="26">
        <v>6</v>
      </c>
      <c r="F48" s="51" t="s">
        <v>26</v>
      </c>
      <c r="G48" s="26">
        <v>10</v>
      </c>
      <c r="H48" s="26">
        <v>10</v>
      </c>
      <c r="I48" t="s">
        <v>15</v>
      </c>
      <c r="J48" t="s">
        <v>102</v>
      </c>
      <c r="K48" t="s">
        <v>133</v>
      </c>
      <c r="L48" t="s">
        <v>125</v>
      </c>
      <c r="M48" t="s">
        <v>90</v>
      </c>
      <c r="N48">
        <v>3879.6613863632392</v>
      </c>
      <c r="O48">
        <v>3879.6613863632392</v>
      </c>
      <c r="P48" t="s">
        <v>64</v>
      </c>
      <c r="Q48">
        <v>7.33</v>
      </c>
      <c r="R48">
        <v>1</v>
      </c>
      <c r="S48">
        <v>6</v>
      </c>
      <c r="T48">
        <v>1</v>
      </c>
      <c r="U48" t="s">
        <v>76</v>
      </c>
      <c r="V48">
        <v>2</v>
      </c>
      <c r="W48" t="s">
        <v>77</v>
      </c>
      <c r="X48" s="51" t="s">
        <v>192</v>
      </c>
      <c r="Y48" s="51" t="s">
        <v>119</v>
      </c>
      <c r="Z48" s="26">
        <v>2</v>
      </c>
      <c r="AA48" s="51" t="s">
        <v>77</v>
      </c>
      <c r="AB48" s="51" t="s">
        <v>108</v>
      </c>
    </row>
    <row r="49" spans="1:28">
      <c r="A49" s="51" t="s">
        <v>193</v>
      </c>
      <c r="B49" s="51" t="s">
        <v>71</v>
      </c>
      <c r="C49" s="1">
        <v>44284</v>
      </c>
      <c r="D49">
        <v>2021</v>
      </c>
      <c r="E49" s="26">
        <v>3</v>
      </c>
      <c r="F49" s="51" t="s">
        <v>23</v>
      </c>
      <c r="G49" s="26">
        <v>4</v>
      </c>
      <c r="H49" s="26">
        <v>4</v>
      </c>
      <c r="I49" t="s">
        <v>15</v>
      </c>
      <c r="J49" t="s">
        <v>72</v>
      </c>
      <c r="K49" t="s">
        <v>133</v>
      </c>
      <c r="L49" t="s">
        <v>110</v>
      </c>
      <c r="M49" t="s">
        <v>104</v>
      </c>
      <c r="N49">
        <v>10161.541698458828</v>
      </c>
      <c r="O49">
        <v>10161.541698458828</v>
      </c>
      <c r="P49" t="s">
        <v>64</v>
      </c>
      <c r="Q49">
        <v>7.92</v>
      </c>
      <c r="R49">
        <v>5</v>
      </c>
      <c r="S49">
        <v>1</v>
      </c>
      <c r="T49">
        <v>1</v>
      </c>
      <c r="U49" t="s">
        <v>76</v>
      </c>
      <c r="V49">
        <v>2</v>
      </c>
      <c r="W49" t="s">
        <v>77</v>
      </c>
      <c r="X49" s="51" t="s">
        <v>194</v>
      </c>
      <c r="Y49" s="51" t="s">
        <v>79</v>
      </c>
      <c r="Z49" s="26">
        <v>0</v>
      </c>
      <c r="AA49" s="51" t="s">
        <v>66</v>
      </c>
      <c r="AB49" s="51" t="s">
        <v>69</v>
      </c>
    </row>
    <row r="50" spans="1:28">
      <c r="A50" s="51" t="s">
        <v>195</v>
      </c>
      <c r="B50" s="51" t="s">
        <v>59</v>
      </c>
      <c r="C50" s="1">
        <v>43467</v>
      </c>
      <c r="D50">
        <v>2019</v>
      </c>
      <c r="E50" s="26">
        <v>1</v>
      </c>
      <c r="F50" s="51" t="s">
        <v>21</v>
      </c>
      <c r="G50" s="26">
        <v>6</v>
      </c>
      <c r="H50" s="26">
        <v>6</v>
      </c>
      <c r="I50" t="s">
        <v>15</v>
      </c>
      <c r="J50" t="s">
        <v>72</v>
      </c>
      <c r="K50" t="s">
        <v>124</v>
      </c>
      <c r="L50" t="s">
        <v>103</v>
      </c>
      <c r="M50" t="s">
        <v>75</v>
      </c>
      <c r="N50">
        <v>2448.3514501355148</v>
      </c>
      <c r="O50">
        <v>2448.3514501355148</v>
      </c>
      <c r="P50" t="s">
        <v>64</v>
      </c>
      <c r="Q50">
        <v>26.69</v>
      </c>
      <c r="R50">
        <v>5</v>
      </c>
      <c r="S50">
        <v>3</v>
      </c>
      <c r="T50">
        <v>1</v>
      </c>
      <c r="U50" t="s">
        <v>76</v>
      </c>
      <c r="V50">
        <v>3</v>
      </c>
      <c r="W50" t="s">
        <v>84</v>
      </c>
      <c r="X50" s="51" t="s">
        <v>196</v>
      </c>
      <c r="Y50" s="51" t="s">
        <v>79</v>
      </c>
      <c r="Z50" s="26">
        <v>3</v>
      </c>
      <c r="AA50" s="51" t="s">
        <v>77</v>
      </c>
      <c r="AB50" s="51" t="s">
        <v>108</v>
      </c>
    </row>
    <row r="51" spans="1:28">
      <c r="A51" s="51" t="s">
        <v>197</v>
      </c>
      <c r="B51" s="51" t="s">
        <v>59</v>
      </c>
      <c r="C51" s="1">
        <v>42452</v>
      </c>
      <c r="D51">
        <v>2016</v>
      </c>
      <c r="E51" s="26">
        <v>3</v>
      </c>
      <c r="F51" s="51" t="s">
        <v>23</v>
      </c>
      <c r="G51" s="26">
        <v>9</v>
      </c>
      <c r="H51" s="26">
        <v>9</v>
      </c>
      <c r="I51" t="s">
        <v>15</v>
      </c>
      <c r="J51" t="s">
        <v>60</v>
      </c>
      <c r="K51" t="s">
        <v>83</v>
      </c>
      <c r="L51" t="s">
        <v>98</v>
      </c>
      <c r="M51" t="s">
        <v>93</v>
      </c>
      <c r="N51">
        <v>4188.0393555901783</v>
      </c>
      <c r="O51">
        <v>4188.0393555901783</v>
      </c>
      <c r="P51" t="s">
        <v>64</v>
      </c>
      <c r="Q51">
        <v>2.14</v>
      </c>
      <c r="R51">
        <v>1</v>
      </c>
      <c r="S51">
        <v>3</v>
      </c>
      <c r="T51">
        <v>1</v>
      </c>
      <c r="U51" t="s">
        <v>76</v>
      </c>
      <c r="V51">
        <v>1</v>
      </c>
      <c r="W51" t="s">
        <v>66</v>
      </c>
      <c r="X51" s="51" t="s">
        <v>198</v>
      </c>
      <c r="Y51" s="51" t="s">
        <v>79</v>
      </c>
      <c r="Z51" s="26">
        <v>2</v>
      </c>
      <c r="AA51" s="51" t="s">
        <v>77</v>
      </c>
      <c r="AB51" s="51" t="s">
        <v>108</v>
      </c>
    </row>
    <row r="52" spans="1:28">
      <c r="A52" s="51" t="s">
        <v>199</v>
      </c>
      <c r="B52" s="51" t="s">
        <v>71</v>
      </c>
      <c r="C52" s="1">
        <v>45037</v>
      </c>
      <c r="D52">
        <v>2023</v>
      </c>
      <c r="E52" s="26">
        <v>4</v>
      </c>
      <c r="F52" s="51" t="s">
        <v>24</v>
      </c>
      <c r="G52" s="26">
        <v>2</v>
      </c>
      <c r="H52" s="26">
        <v>2</v>
      </c>
      <c r="I52" t="s">
        <v>15</v>
      </c>
      <c r="J52" t="s">
        <v>82</v>
      </c>
      <c r="K52" t="s">
        <v>83</v>
      </c>
      <c r="L52" t="s">
        <v>113</v>
      </c>
      <c r="M52" t="s">
        <v>63</v>
      </c>
      <c r="N52">
        <v>4419.9096590883928</v>
      </c>
      <c r="O52">
        <v>4419.9096590883928</v>
      </c>
      <c r="P52" t="s">
        <v>64</v>
      </c>
      <c r="Q52">
        <v>8.83</v>
      </c>
      <c r="R52">
        <v>4</v>
      </c>
      <c r="S52">
        <v>2</v>
      </c>
      <c r="T52">
        <v>1</v>
      </c>
      <c r="U52" t="s">
        <v>76</v>
      </c>
      <c r="V52">
        <v>1</v>
      </c>
      <c r="W52" t="s">
        <v>66</v>
      </c>
      <c r="X52" s="51" t="s">
        <v>200</v>
      </c>
      <c r="Y52" s="51" t="s">
        <v>95</v>
      </c>
      <c r="Z52" s="26">
        <v>0</v>
      </c>
      <c r="AA52" s="51" t="s">
        <v>66</v>
      </c>
      <c r="AB52" s="51" t="s">
        <v>69</v>
      </c>
    </row>
    <row r="53" spans="1:28">
      <c r="A53" s="51" t="s">
        <v>201</v>
      </c>
      <c r="B53" s="51" t="s">
        <v>97</v>
      </c>
      <c r="C53" s="1">
        <v>42100</v>
      </c>
      <c r="D53">
        <v>2015</v>
      </c>
      <c r="E53" s="26">
        <v>4</v>
      </c>
      <c r="F53" s="51" t="s">
        <v>24</v>
      </c>
      <c r="G53" s="26">
        <v>10</v>
      </c>
      <c r="H53" s="26">
        <v>10</v>
      </c>
      <c r="I53" t="s">
        <v>15</v>
      </c>
      <c r="J53" t="s">
        <v>102</v>
      </c>
      <c r="K53" t="s">
        <v>88</v>
      </c>
      <c r="L53" t="s">
        <v>202</v>
      </c>
      <c r="M53" t="s">
        <v>152</v>
      </c>
      <c r="N53">
        <v>14118.493932463571</v>
      </c>
      <c r="O53">
        <v>14118.493932463571</v>
      </c>
      <c r="P53" t="s">
        <v>64</v>
      </c>
      <c r="Q53">
        <v>11.57</v>
      </c>
      <c r="R53">
        <v>3</v>
      </c>
      <c r="S53">
        <v>2</v>
      </c>
      <c r="T53">
        <v>1</v>
      </c>
      <c r="U53" t="s">
        <v>76</v>
      </c>
      <c r="V53">
        <v>3</v>
      </c>
      <c r="W53" t="s">
        <v>84</v>
      </c>
      <c r="X53" s="51" t="s">
        <v>126</v>
      </c>
      <c r="Y53" s="51" t="s">
        <v>119</v>
      </c>
      <c r="Z53" s="26">
        <v>3</v>
      </c>
      <c r="AA53" s="51" t="s">
        <v>77</v>
      </c>
      <c r="AB53" s="51" t="s">
        <v>69</v>
      </c>
    </row>
    <row r="54" spans="1:28">
      <c r="A54" s="51" t="s">
        <v>203</v>
      </c>
      <c r="B54" s="51" t="s">
        <v>71</v>
      </c>
      <c r="C54" s="1">
        <v>43857</v>
      </c>
      <c r="D54">
        <v>2020</v>
      </c>
      <c r="E54" s="26">
        <v>1</v>
      </c>
      <c r="F54" s="51" t="s">
        <v>21</v>
      </c>
      <c r="G54" s="26">
        <v>5</v>
      </c>
      <c r="H54" s="26">
        <v>5</v>
      </c>
      <c r="I54" t="s">
        <v>15</v>
      </c>
      <c r="J54" t="s">
        <v>72</v>
      </c>
      <c r="K54" t="s">
        <v>88</v>
      </c>
      <c r="L54" t="s">
        <v>125</v>
      </c>
      <c r="M54" t="s">
        <v>104</v>
      </c>
      <c r="N54">
        <v>4367.1703215582447</v>
      </c>
      <c r="O54">
        <v>4367.1703215582447</v>
      </c>
      <c r="P54" t="s">
        <v>64</v>
      </c>
      <c r="Q54">
        <v>5.49</v>
      </c>
      <c r="R54">
        <v>2</v>
      </c>
      <c r="S54">
        <v>5</v>
      </c>
      <c r="T54">
        <v>1</v>
      </c>
      <c r="U54" t="s">
        <v>76</v>
      </c>
      <c r="V54">
        <v>1</v>
      </c>
      <c r="W54" t="s">
        <v>66</v>
      </c>
      <c r="X54" s="51" t="s">
        <v>204</v>
      </c>
      <c r="Y54" s="51" t="s">
        <v>100</v>
      </c>
      <c r="Z54" s="26">
        <v>1</v>
      </c>
      <c r="AA54" s="51" t="s">
        <v>66</v>
      </c>
      <c r="AB54" s="51" t="s">
        <v>69</v>
      </c>
    </row>
    <row r="55" spans="1:28">
      <c r="A55" s="51" t="s">
        <v>205</v>
      </c>
      <c r="B55" s="51" t="s">
        <v>71</v>
      </c>
      <c r="C55" s="1">
        <v>45214</v>
      </c>
      <c r="D55">
        <v>2023</v>
      </c>
      <c r="E55" s="26">
        <v>10</v>
      </c>
      <c r="F55" s="51" t="s">
        <v>10</v>
      </c>
      <c r="G55" s="26">
        <v>2</v>
      </c>
      <c r="H55" s="26">
        <v>2</v>
      </c>
      <c r="I55" t="s">
        <v>15</v>
      </c>
      <c r="J55" t="s">
        <v>82</v>
      </c>
      <c r="K55" t="s">
        <v>124</v>
      </c>
      <c r="L55" t="s">
        <v>89</v>
      </c>
      <c r="M55" t="s">
        <v>93</v>
      </c>
      <c r="N55">
        <v>33114.849724783846</v>
      </c>
      <c r="O55">
        <v>33114.849724783846</v>
      </c>
      <c r="P55" t="s">
        <v>64</v>
      </c>
      <c r="Q55">
        <v>23.91</v>
      </c>
      <c r="R55">
        <v>2</v>
      </c>
      <c r="S55">
        <v>2</v>
      </c>
      <c r="T55">
        <v>1</v>
      </c>
      <c r="U55" t="s">
        <v>76</v>
      </c>
      <c r="V55">
        <v>3</v>
      </c>
      <c r="W55" t="s">
        <v>84</v>
      </c>
      <c r="X55" s="51" t="s">
        <v>206</v>
      </c>
      <c r="Y55" s="51" t="s">
        <v>95</v>
      </c>
      <c r="Z55" s="26">
        <v>3</v>
      </c>
      <c r="AA55" s="51" t="s">
        <v>77</v>
      </c>
      <c r="AB55" s="51" t="s">
        <v>108</v>
      </c>
    </row>
    <row r="56" spans="1:28">
      <c r="A56" s="51" t="s">
        <v>207</v>
      </c>
      <c r="B56" s="51" t="s">
        <v>140</v>
      </c>
      <c r="C56" s="1">
        <v>43661</v>
      </c>
      <c r="D56">
        <v>2019</v>
      </c>
      <c r="E56" s="26">
        <v>7</v>
      </c>
      <c r="F56" s="51" t="s">
        <v>27</v>
      </c>
      <c r="G56" s="26">
        <v>6</v>
      </c>
      <c r="H56" s="26">
        <v>6</v>
      </c>
      <c r="I56" t="s">
        <v>15</v>
      </c>
      <c r="J56" t="s">
        <v>72</v>
      </c>
      <c r="K56" t="s">
        <v>124</v>
      </c>
      <c r="L56" t="s">
        <v>74</v>
      </c>
      <c r="M56" t="s">
        <v>93</v>
      </c>
      <c r="N56">
        <v>1358.0218330891989</v>
      </c>
      <c r="O56">
        <v>1358.0218330891989</v>
      </c>
      <c r="P56" t="s">
        <v>64</v>
      </c>
      <c r="Q56">
        <v>4.68</v>
      </c>
      <c r="R56">
        <v>3</v>
      </c>
      <c r="S56">
        <v>1</v>
      </c>
      <c r="T56">
        <v>1</v>
      </c>
      <c r="U56" t="s">
        <v>76</v>
      </c>
      <c r="V56">
        <v>1</v>
      </c>
      <c r="W56" t="s">
        <v>66</v>
      </c>
      <c r="X56" s="51" t="s">
        <v>208</v>
      </c>
      <c r="Y56" s="51" t="s">
        <v>119</v>
      </c>
      <c r="Z56" s="26">
        <v>0</v>
      </c>
      <c r="AA56" s="51" t="s">
        <v>66</v>
      </c>
      <c r="AB56" s="51" t="s">
        <v>69</v>
      </c>
    </row>
    <row r="57" spans="1:28">
      <c r="A57" s="51" t="s">
        <v>209</v>
      </c>
      <c r="B57" s="51" t="s">
        <v>81</v>
      </c>
      <c r="C57" s="1">
        <v>43457</v>
      </c>
      <c r="D57">
        <v>2018</v>
      </c>
      <c r="E57" s="26">
        <v>12</v>
      </c>
      <c r="F57" s="51" t="s">
        <v>20</v>
      </c>
      <c r="G57" s="26">
        <v>7</v>
      </c>
      <c r="H57" s="26">
        <v>7</v>
      </c>
      <c r="I57" t="s">
        <v>15</v>
      </c>
      <c r="J57" t="s">
        <v>60</v>
      </c>
      <c r="K57" t="s">
        <v>88</v>
      </c>
      <c r="L57" t="s">
        <v>113</v>
      </c>
      <c r="M57" t="s">
        <v>152</v>
      </c>
      <c r="N57">
        <v>2436.5681384018267</v>
      </c>
      <c r="O57">
        <v>2436.5681384018267</v>
      </c>
      <c r="P57" t="s">
        <v>64</v>
      </c>
      <c r="Q57">
        <v>4.51</v>
      </c>
      <c r="R57">
        <v>5</v>
      </c>
      <c r="S57">
        <v>2</v>
      </c>
      <c r="T57">
        <v>1</v>
      </c>
      <c r="U57" t="s">
        <v>76</v>
      </c>
      <c r="V57">
        <v>1</v>
      </c>
      <c r="W57" t="s">
        <v>66</v>
      </c>
      <c r="X57" s="51" t="s">
        <v>210</v>
      </c>
      <c r="Y57" s="51" t="s">
        <v>95</v>
      </c>
      <c r="Z57" s="26">
        <v>0</v>
      </c>
      <c r="AA57" s="51" t="s">
        <v>66</v>
      </c>
      <c r="AB57" s="51" t="s">
        <v>69</v>
      </c>
    </row>
    <row r="58" spans="1:28">
      <c r="A58" s="51" t="s">
        <v>211</v>
      </c>
      <c r="B58" s="51" t="s">
        <v>97</v>
      </c>
      <c r="C58" s="1">
        <v>45048</v>
      </c>
      <c r="D58">
        <v>2023</v>
      </c>
      <c r="E58" s="26">
        <v>5</v>
      </c>
      <c r="F58" s="51" t="s">
        <v>25</v>
      </c>
      <c r="G58" s="26">
        <v>2</v>
      </c>
      <c r="H58" s="26">
        <v>2</v>
      </c>
      <c r="I58" t="s">
        <v>15</v>
      </c>
      <c r="J58" t="s">
        <v>82</v>
      </c>
      <c r="K58" t="s">
        <v>83</v>
      </c>
      <c r="L58" t="s">
        <v>74</v>
      </c>
      <c r="M58" t="s">
        <v>75</v>
      </c>
      <c r="N58">
        <v>6492.7087593123888</v>
      </c>
      <c r="O58">
        <v>6492.7087593123888</v>
      </c>
      <c r="P58" t="s">
        <v>64</v>
      </c>
      <c r="Q58">
        <v>2.4500000000000002</v>
      </c>
      <c r="R58">
        <v>1</v>
      </c>
      <c r="S58">
        <v>2</v>
      </c>
      <c r="T58">
        <v>1</v>
      </c>
      <c r="U58" t="s">
        <v>76</v>
      </c>
      <c r="V58">
        <v>1</v>
      </c>
      <c r="W58" t="s">
        <v>66</v>
      </c>
      <c r="X58" s="51" t="s">
        <v>212</v>
      </c>
      <c r="Y58" s="51" t="s">
        <v>95</v>
      </c>
      <c r="Z58" s="26">
        <v>0</v>
      </c>
      <c r="AA58" s="51" t="s">
        <v>66</v>
      </c>
      <c r="AB58" s="51" t="s">
        <v>69</v>
      </c>
    </row>
    <row r="59" spans="1:28">
      <c r="A59" s="51" t="s">
        <v>213</v>
      </c>
      <c r="B59" s="51" t="s">
        <v>97</v>
      </c>
      <c r="C59" s="1">
        <v>42670</v>
      </c>
      <c r="D59">
        <v>2016</v>
      </c>
      <c r="E59" s="26">
        <v>10</v>
      </c>
      <c r="F59" s="51" t="s">
        <v>10</v>
      </c>
      <c r="G59" s="26">
        <v>9</v>
      </c>
      <c r="H59" s="26">
        <v>9</v>
      </c>
      <c r="I59" t="s">
        <v>15</v>
      </c>
      <c r="J59" t="s">
        <v>60</v>
      </c>
      <c r="K59" t="s">
        <v>83</v>
      </c>
      <c r="L59" t="s">
        <v>98</v>
      </c>
      <c r="M59" t="s">
        <v>90</v>
      </c>
      <c r="N59">
        <v>7558.2690748916739</v>
      </c>
      <c r="O59">
        <v>7558.2690748916739</v>
      </c>
      <c r="P59" t="s">
        <v>64</v>
      </c>
      <c r="Q59">
        <v>9.32</v>
      </c>
      <c r="R59">
        <v>4</v>
      </c>
      <c r="S59">
        <v>1</v>
      </c>
      <c r="T59">
        <v>1</v>
      </c>
      <c r="U59" t="s">
        <v>76</v>
      </c>
      <c r="V59">
        <v>1</v>
      </c>
      <c r="W59" t="s">
        <v>66</v>
      </c>
      <c r="X59" s="51" t="s">
        <v>214</v>
      </c>
      <c r="Y59" s="51" t="s">
        <v>79</v>
      </c>
      <c r="Z59" s="26">
        <v>1</v>
      </c>
      <c r="AA59" s="51" t="s">
        <v>66</v>
      </c>
      <c r="AB59" s="51" t="s">
        <v>69</v>
      </c>
    </row>
    <row r="60" spans="1:28">
      <c r="A60" s="51" t="s">
        <v>215</v>
      </c>
      <c r="B60" s="51" t="s">
        <v>121</v>
      </c>
      <c r="C60" s="1">
        <v>42291</v>
      </c>
      <c r="D60">
        <v>2015</v>
      </c>
      <c r="E60" s="26">
        <v>10</v>
      </c>
      <c r="F60" s="51" t="s">
        <v>10</v>
      </c>
      <c r="G60" s="26">
        <v>10</v>
      </c>
      <c r="H60" s="26">
        <v>10</v>
      </c>
      <c r="I60" t="s">
        <v>15</v>
      </c>
      <c r="J60" t="s">
        <v>102</v>
      </c>
      <c r="K60" t="s">
        <v>88</v>
      </c>
      <c r="L60" t="s">
        <v>98</v>
      </c>
      <c r="M60" t="s">
        <v>63</v>
      </c>
      <c r="N60">
        <v>-3925.9986137779279</v>
      </c>
      <c r="O60">
        <v>3925.9986137779279</v>
      </c>
      <c r="P60" t="s">
        <v>117</v>
      </c>
      <c r="Q60">
        <v>14.82</v>
      </c>
      <c r="R60">
        <v>5</v>
      </c>
      <c r="S60">
        <v>4</v>
      </c>
      <c r="T60">
        <v>1</v>
      </c>
      <c r="U60" t="s">
        <v>76</v>
      </c>
      <c r="V60">
        <v>2</v>
      </c>
      <c r="W60" t="s">
        <v>77</v>
      </c>
      <c r="X60" s="51" t="s">
        <v>216</v>
      </c>
      <c r="Y60" s="51" t="s">
        <v>68</v>
      </c>
      <c r="Z60" s="26">
        <v>3</v>
      </c>
      <c r="AA60" s="51" t="s">
        <v>77</v>
      </c>
      <c r="AB60" s="51" t="s">
        <v>108</v>
      </c>
    </row>
    <row r="61" spans="1:28">
      <c r="A61" s="51" t="s">
        <v>217</v>
      </c>
      <c r="B61" s="51" t="s">
        <v>59</v>
      </c>
      <c r="C61" s="1">
        <v>43593</v>
      </c>
      <c r="D61">
        <v>2019</v>
      </c>
      <c r="E61" s="26">
        <v>5</v>
      </c>
      <c r="F61" s="51" t="s">
        <v>25</v>
      </c>
      <c r="G61" s="26">
        <v>6</v>
      </c>
      <c r="H61" s="26">
        <v>6</v>
      </c>
      <c r="I61" t="s">
        <v>15</v>
      </c>
      <c r="J61" t="s">
        <v>72</v>
      </c>
      <c r="K61" t="s">
        <v>88</v>
      </c>
      <c r="L61" t="s">
        <v>110</v>
      </c>
      <c r="M61" t="s">
        <v>75</v>
      </c>
      <c r="N61">
        <v>19431.51292230199</v>
      </c>
      <c r="O61">
        <v>19431.51292230199</v>
      </c>
      <c r="P61" t="s">
        <v>64</v>
      </c>
      <c r="Q61">
        <v>13.33</v>
      </c>
      <c r="R61">
        <v>1</v>
      </c>
      <c r="S61">
        <v>1</v>
      </c>
      <c r="T61">
        <v>1</v>
      </c>
      <c r="U61" t="s">
        <v>76</v>
      </c>
      <c r="V61">
        <v>3</v>
      </c>
      <c r="W61" t="s">
        <v>84</v>
      </c>
      <c r="X61" s="51" t="s">
        <v>218</v>
      </c>
      <c r="Y61" s="51" t="s">
        <v>95</v>
      </c>
      <c r="Z61" s="26">
        <v>2</v>
      </c>
      <c r="AA61" s="51" t="s">
        <v>77</v>
      </c>
      <c r="AB61" s="51" t="s">
        <v>69</v>
      </c>
    </row>
    <row r="62" spans="1:28">
      <c r="A62" s="51" t="s">
        <v>219</v>
      </c>
      <c r="B62" s="51" t="s">
        <v>140</v>
      </c>
      <c r="C62" s="1">
        <v>41716</v>
      </c>
      <c r="D62">
        <v>2014</v>
      </c>
      <c r="E62" s="26">
        <v>3</v>
      </c>
      <c r="F62" s="51" t="s">
        <v>23</v>
      </c>
      <c r="G62" s="26">
        <v>11</v>
      </c>
      <c r="H62" s="26">
        <v>11</v>
      </c>
      <c r="I62" t="s">
        <v>15</v>
      </c>
      <c r="J62" t="s">
        <v>102</v>
      </c>
      <c r="K62" t="s">
        <v>73</v>
      </c>
      <c r="L62" t="s">
        <v>125</v>
      </c>
      <c r="M62" t="s">
        <v>63</v>
      </c>
      <c r="N62">
        <v>4769.2729710230878</v>
      </c>
      <c r="O62">
        <v>4769.2729710230878</v>
      </c>
      <c r="P62" t="s">
        <v>64</v>
      </c>
      <c r="Q62">
        <v>4.4400000000000004</v>
      </c>
      <c r="R62">
        <v>1</v>
      </c>
      <c r="S62">
        <v>1</v>
      </c>
      <c r="T62">
        <v>1</v>
      </c>
      <c r="U62" t="s">
        <v>76</v>
      </c>
      <c r="V62">
        <v>1</v>
      </c>
      <c r="W62" t="s">
        <v>66</v>
      </c>
      <c r="X62" s="51" t="s">
        <v>220</v>
      </c>
      <c r="Y62" s="51" t="s">
        <v>119</v>
      </c>
      <c r="Z62" s="26">
        <v>1</v>
      </c>
      <c r="AA62" s="51" t="s">
        <v>66</v>
      </c>
      <c r="AB62" s="51" t="s">
        <v>69</v>
      </c>
    </row>
    <row r="63" spans="1:28">
      <c r="A63" s="51" t="s">
        <v>221</v>
      </c>
      <c r="B63" s="51" t="s">
        <v>140</v>
      </c>
      <c r="C63" s="1">
        <v>42454</v>
      </c>
      <c r="D63">
        <v>2016</v>
      </c>
      <c r="E63" s="26">
        <v>3</v>
      </c>
      <c r="F63" s="51" t="s">
        <v>23</v>
      </c>
      <c r="G63" s="26">
        <v>9</v>
      </c>
      <c r="H63" s="26">
        <v>9</v>
      </c>
      <c r="I63" t="s">
        <v>15</v>
      </c>
      <c r="J63" t="s">
        <v>60</v>
      </c>
      <c r="K63" t="s">
        <v>88</v>
      </c>
      <c r="L63" t="s">
        <v>103</v>
      </c>
      <c r="M63" t="s">
        <v>75</v>
      </c>
      <c r="N63">
        <v>7409.7617168600636</v>
      </c>
      <c r="O63">
        <v>7409.7617168600636</v>
      </c>
      <c r="P63" t="s">
        <v>64</v>
      </c>
      <c r="Q63">
        <v>4.87</v>
      </c>
      <c r="R63">
        <v>5</v>
      </c>
      <c r="S63">
        <v>1</v>
      </c>
      <c r="T63">
        <v>1</v>
      </c>
      <c r="U63" t="s">
        <v>76</v>
      </c>
      <c r="V63">
        <v>1</v>
      </c>
      <c r="W63" t="s">
        <v>66</v>
      </c>
      <c r="X63" s="51" t="s">
        <v>222</v>
      </c>
      <c r="Y63" s="51" t="s">
        <v>95</v>
      </c>
      <c r="Z63" s="26">
        <v>1</v>
      </c>
      <c r="AA63" s="51" t="s">
        <v>66</v>
      </c>
      <c r="AB63" s="51" t="s">
        <v>69</v>
      </c>
    </row>
    <row r="64" spans="1:28">
      <c r="A64" s="51" t="s">
        <v>223</v>
      </c>
      <c r="B64" s="51" t="s">
        <v>97</v>
      </c>
      <c r="C64" s="1">
        <v>42810</v>
      </c>
      <c r="D64">
        <v>2017</v>
      </c>
      <c r="E64" s="26">
        <v>3</v>
      </c>
      <c r="F64" s="51" t="s">
        <v>23</v>
      </c>
      <c r="G64" s="26">
        <v>8</v>
      </c>
      <c r="H64" s="26">
        <v>8</v>
      </c>
      <c r="I64" t="s">
        <v>15</v>
      </c>
      <c r="J64" t="s">
        <v>60</v>
      </c>
      <c r="K64" t="s">
        <v>88</v>
      </c>
      <c r="L64" t="s">
        <v>62</v>
      </c>
      <c r="M64" t="s">
        <v>104</v>
      </c>
      <c r="N64">
        <v>3317.8227464097845</v>
      </c>
      <c r="O64">
        <v>3317.8227464097845</v>
      </c>
      <c r="P64" t="s">
        <v>64</v>
      </c>
      <c r="Q64">
        <v>2.74</v>
      </c>
      <c r="R64">
        <v>1</v>
      </c>
      <c r="S64">
        <v>1</v>
      </c>
      <c r="T64">
        <v>1</v>
      </c>
      <c r="U64" t="s">
        <v>76</v>
      </c>
      <c r="V64">
        <v>1</v>
      </c>
      <c r="W64" t="s">
        <v>66</v>
      </c>
      <c r="X64" s="51" t="s">
        <v>224</v>
      </c>
      <c r="Y64" s="51" t="s">
        <v>100</v>
      </c>
      <c r="Z64" s="26">
        <v>1</v>
      </c>
      <c r="AA64" s="51" t="s">
        <v>66</v>
      </c>
      <c r="AB64" s="51" t="s">
        <v>69</v>
      </c>
    </row>
    <row r="65" spans="1:28">
      <c r="A65" s="51" t="s">
        <v>225</v>
      </c>
      <c r="B65" s="51" t="s">
        <v>140</v>
      </c>
      <c r="C65" s="1">
        <v>42419</v>
      </c>
      <c r="D65">
        <v>2016</v>
      </c>
      <c r="E65" s="26">
        <v>2</v>
      </c>
      <c r="F65" s="51" t="s">
        <v>22</v>
      </c>
      <c r="G65" s="26">
        <v>9</v>
      </c>
      <c r="H65" s="26">
        <v>9</v>
      </c>
      <c r="I65" t="s">
        <v>15</v>
      </c>
      <c r="J65" t="s">
        <v>60</v>
      </c>
      <c r="K65" t="s">
        <v>133</v>
      </c>
      <c r="L65" t="s">
        <v>62</v>
      </c>
      <c r="M65" t="s">
        <v>90</v>
      </c>
      <c r="N65">
        <v>8353.8017957016291</v>
      </c>
      <c r="O65">
        <v>8353.8017957016291</v>
      </c>
      <c r="P65" t="s">
        <v>64</v>
      </c>
      <c r="Q65">
        <v>15.54</v>
      </c>
      <c r="R65">
        <v>2</v>
      </c>
      <c r="S65">
        <v>0</v>
      </c>
      <c r="T65">
        <v>0</v>
      </c>
      <c r="U65" t="s">
        <v>65</v>
      </c>
      <c r="V65">
        <v>2</v>
      </c>
      <c r="W65" t="s">
        <v>77</v>
      </c>
      <c r="X65" s="51" t="s">
        <v>226</v>
      </c>
      <c r="Y65" s="51" t="s">
        <v>100</v>
      </c>
      <c r="Z65" s="26">
        <v>2</v>
      </c>
      <c r="AA65" s="51" t="s">
        <v>77</v>
      </c>
      <c r="AB65" s="51" t="s">
        <v>69</v>
      </c>
    </row>
    <row r="66" spans="1:28">
      <c r="A66" s="51" t="s">
        <v>227</v>
      </c>
      <c r="B66" s="51" t="s">
        <v>71</v>
      </c>
      <c r="C66" s="1">
        <v>43182</v>
      </c>
      <c r="D66">
        <v>2018</v>
      </c>
      <c r="E66" s="26">
        <v>3</v>
      </c>
      <c r="F66" s="51" t="s">
        <v>23</v>
      </c>
      <c r="G66" s="26">
        <v>7</v>
      </c>
      <c r="H66" s="26">
        <v>7</v>
      </c>
      <c r="I66" t="s">
        <v>15</v>
      </c>
      <c r="J66" t="s">
        <v>60</v>
      </c>
      <c r="K66" t="s">
        <v>83</v>
      </c>
      <c r="L66" t="s">
        <v>98</v>
      </c>
      <c r="M66" t="s">
        <v>90</v>
      </c>
      <c r="N66">
        <v>17861.013196617612</v>
      </c>
      <c r="O66">
        <v>17861.013196617612</v>
      </c>
      <c r="P66" t="s">
        <v>64</v>
      </c>
      <c r="Q66">
        <v>19.36</v>
      </c>
      <c r="R66">
        <v>4</v>
      </c>
      <c r="S66">
        <v>1</v>
      </c>
      <c r="T66">
        <v>1</v>
      </c>
      <c r="U66" t="s">
        <v>76</v>
      </c>
      <c r="V66">
        <v>3</v>
      </c>
      <c r="W66" t="s">
        <v>84</v>
      </c>
      <c r="X66" s="51" t="s">
        <v>228</v>
      </c>
      <c r="Y66" s="51" t="s">
        <v>119</v>
      </c>
      <c r="Z66" s="26">
        <v>3</v>
      </c>
      <c r="AA66" s="51" t="s">
        <v>77</v>
      </c>
      <c r="AB66" s="51" t="s">
        <v>108</v>
      </c>
    </row>
    <row r="67" spans="1:28">
      <c r="A67" s="51" t="s">
        <v>229</v>
      </c>
      <c r="B67" s="51" t="s">
        <v>121</v>
      </c>
      <c r="C67" s="1">
        <v>42484</v>
      </c>
      <c r="D67">
        <v>2016</v>
      </c>
      <c r="E67" s="26">
        <v>4</v>
      </c>
      <c r="F67" s="51" t="s">
        <v>24</v>
      </c>
      <c r="G67" s="26">
        <v>9</v>
      </c>
      <c r="H67" s="26">
        <v>9</v>
      </c>
      <c r="I67" t="s">
        <v>15</v>
      </c>
      <c r="J67" t="s">
        <v>60</v>
      </c>
      <c r="K67" t="s">
        <v>124</v>
      </c>
      <c r="L67" t="s">
        <v>116</v>
      </c>
      <c r="M67" t="s">
        <v>104</v>
      </c>
      <c r="N67">
        <v>5652.1631219434903</v>
      </c>
      <c r="O67">
        <v>5652.1631219434903</v>
      </c>
      <c r="P67" t="s">
        <v>64</v>
      </c>
      <c r="Q67">
        <v>12.49</v>
      </c>
      <c r="R67">
        <v>2</v>
      </c>
      <c r="S67">
        <v>1</v>
      </c>
      <c r="T67">
        <v>1</v>
      </c>
      <c r="U67" t="s">
        <v>76</v>
      </c>
      <c r="V67">
        <v>2</v>
      </c>
      <c r="W67" t="s">
        <v>77</v>
      </c>
      <c r="X67" s="51" t="s">
        <v>230</v>
      </c>
      <c r="Y67" s="51" t="s">
        <v>100</v>
      </c>
      <c r="Z67" s="26">
        <v>1</v>
      </c>
      <c r="AA67" s="51" t="s">
        <v>66</v>
      </c>
      <c r="AB67" s="51" t="s">
        <v>69</v>
      </c>
    </row>
    <row r="68" spans="1:28">
      <c r="A68" s="51" t="s">
        <v>231</v>
      </c>
      <c r="B68" s="51" t="s">
        <v>71</v>
      </c>
      <c r="C68" s="1">
        <v>43916</v>
      </c>
      <c r="D68">
        <v>2020</v>
      </c>
      <c r="E68" s="26">
        <v>3</v>
      </c>
      <c r="F68" s="51" t="s">
        <v>23</v>
      </c>
      <c r="G68" s="26">
        <v>5</v>
      </c>
      <c r="H68" s="26">
        <v>5</v>
      </c>
      <c r="I68" t="s">
        <v>15</v>
      </c>
      <c r="J68" t="s">
        <v>72</v>
      </c>
      <c r="K68" t="s">
        <v>61</v>
      </c>
      <c r="L68" t="s">
        <v>157</v>
      </c>
      <c r="M68" t="s">
        <v>104</v>
      </c>
      <c r="N68">
        <v>1892.443132040808</v>
      </c>
      <c r="O68">
        <v>1892.443132040808</v>
      </c>
      <c r="P68" t="s">
        <v>64</v>
      </c>
      <c r="Q68">
        <v>2.89</v>
      </c>
      <c r="R68">
        <v>1</v>
      </c>
      <c r="S68">
        <v>3</v>
      </c>
      <c r="T68">
        <v>1</v>
      </c>
      <c r="U68" t="s">
        <v>76</v>
      </c>
      <c r="V68">
        <v>1</v>
      </c>
      <c r="W68" t="s">
        <v>66</v>
      </c>
      <c r="X68" s="51" t="s">
        <v>232</v>
      </c>
      <c r="Y68" s="51" t="s">
        <v>100</v>
      </c>
      <c r="Z68" s="26">
        <v>1</v>
      </c>
      <c r="AA68" s="51" t="s">
        <v>66</v>
      </c>
      <c r="AB68" s="51" t="s">
        <v>69</v>
      </c>
    </row>
    <row r="69" spans="1:28">
      <c r="A69" s="51" t="s">
        <v>233</v>
      </c>
      <c r="B69" s="51" t="s">
        <v>121</v>
      </c>
      <c r="C69" s="1">
        <v>41659</v>
      </c>
      <c r="D69">
        <v>2014</v>
      </c>
      <c r="E69" s="26">
        <v>1</v>
      </c>
      <c r="F69" s="51" t="s">
        <v>21</v>
      </c>
      <c r="G69" s="26">
        <v>11</v>
      </c>
      <c r="H69" s="26">
        <v>11</v>
      </c>
      <c r="I69" t="s">
        <v>15</v>
      </c>
      <c r="J69" t="s">
        <v>102</v>
      </c>
      <c r="K69" t="s">
        <v>83</v>
      </c>
      <c r="L69" t="s">
        <v>98</v>
      </c>
      <c r="M69" t="s">
        <v>90</v>
      </c>
      <c r="N69">
        <v>510.00212166954736</v>
      </c>
      <c r="O69">
        <v>510.00212166954736</v>
      </c>
      <c r="P69" t="s">
        <v>64</v>
      </c>
      <c r="Q69">
        <v>7.02</v>
      </c>
      <c r="R69">
        <v>2</v>
      </c>
      <c r="S69">
        <v>3</v>
      </c>
      <c r="T69">
        <v>1</v>
      </c>
      <c r="U69" t="s">
        <v>76</v>
      </c>
      <c r="V69">
        <v>2</v>
      </c>
      <c r="W69" t="s">
        <v>77</v>
      </c>
      <c r="X69" s="51" t="s">
        <v>234</v>
      </c>
      <c r="Y69" s="51" t="s">
        <v>68</v>
      </c>
      <c r="Z69" s="26">
        <v>2</v>
      </c>
      <c r="AA69" s="51" t="s">
        <v>77</v>
      </c>
      <c r="AB69" s="51" t="s">
        <v>108</v>
      </c>
    </row>
    <row r="70" spans="1:28">
      <c r="A70" s="51" t="s">
        <v>235</v>
      </c>
      <c r="B70" s="51" t="s">
        <v>71</v>
      </c>
      <c r="C70" s="1">
        <v>43846</v>
      </c>
      <c r="D70">
        <v>2020</v>
      </c>
      <c r="E70" s="26">
        <v>1</v>
      </c>
      <c r="F70" s="51" t="s">
        <v>21</v>
      </c>
      <c r="G70" s="26">
        <v>5</v>
      </c>
      <c r="H70" s="26">
        <v>5</v>
      </c>
      <c r="I70" t="s">
        <v>15</v>
      </c>
      <c r="J70" t="s">
        <v>72</v>
      </c>
      <c r="K70" t="s">
        <v>133</v>
      </c>
      <c r="L70" t="s">
        <v>157</v>
      </c>
      <c r="M70" t="s">
        <v>93</v>
      </c>
      <c r="N70">
        <v>23500.029906929962</v>
      </c>
      <c r="O70">
        <v>23500.029906929962</v>
      </c>
      <c r="P70" t="s">
        <v>64</v>
      </c>
      <c r="Q70">
        <v>13.91</v>
      </c>
      <c r="R70">
        <v>5</v>
      </c>
      <c r="S70">
        <v>2</v>
      </c>
      <c r="T70">
        <v>1</v>
      </c>
      <c r="U70" t="s">
        <v>76</v>
      </c>
      <c r="V70">
        <v>3</v>
      </c>
      <c r="W70" t="s">
        <v>84</v>
      </c>
      <c r="X70" s="51" t="s">
        <v>236</v>
      </c>
      <c r="Y70" s="51" t="s">
        <v>68</v>
      </c>
      <c r="Z70" s="26">
        <v>2</v>
      </c>
      <c r="AA70" s="51" t="s">
        <v>77</v>
      </c>
      <c r="AB70" s="51" t="s">
        <v>69</v>
      </c>
    </row>
    <row r="71" spans="1:28">
      <c r="A71" s="51" t="s">
        <v>237</v>
      </c>
      <c r="B71" s="51" t="s">
        <v>97</v>
      </c>
      <c r="C71" s="1">
        <v>41450</v>
      </c>
      <c r="D71">
        <v>2013</v>
      </c>
      <c r="E71" s="26">
        <v>6</v>
      </c>
      <c r="F71" s="51" t="s">
        <v>26</v>
      </c>
      <c r="G71" s="26">
        <v>12</v>
      </c>
      <c r="H71" s="26">
        <v>12</v>
      </c>
      <c r="I71" t="s">
        <v>15</v>
      </c>
      <c r="J71" t="s">
        <v>102</v>
      </c>
      <c r="K71" t="s">
        <v>73</v>
      </c>
      <c r="L71" t="s">
        <v>110</v>
      </c>
      <c r="M71" t="s">
        <v>90</v>
      </c>
      <c r="N71">
        <v>16090.559286024452</v>
      </c>
      <c r="O71">
        <v>16090.559286024452</v>
      </c>
      <c r="P71" t="s">
        <v>64</v>
      </c>
      <c r="Q71">
        <v>4.25</v>
      </c>
      <c r="R71">
        <v>3</v>
      </c>
      <c r="S71">
        <v>2</v>
      </c>
      <c r="T71">
        <v>1</v>
      </c>
      <c r="U71" t="s">
        <v>76</v>
      </c>
      <c r="V71">
        <v>2</v>
      </c>
      <c r="W71" t="s">
        <v>77</v>
      </c>
      <c r="X71" s="51" t="s">
        <v>238</v>
      </c>
      <c r="Y71" s="51" t="s">
        <v>68</v>
      </c>
      <c r="Z71" s="26">
        <v>2</v>
      </c>
      <c r="AA71" s="51" t="s">
        <v>77</v>
      </c>
      <c r="AB71" s="51" t="s">
        <v>69</v>
      </c>
    </row>
    <row r="72" spans="1:28">
      <c r="A72" s="51" t="s">
        <v>239</v>
      </c>
      <c r="B72" s="51" t="s">
        <v>121</v>
      </c>
      <c r="C72" s="1">
        <v>44817</v>
      </c>
      <c r="D72">
        <v>2022</v>
      </c>
      <c r="E72" s="26">
        <v>9</v>
      </c>
      <c r="F72" s="51" t="s">
        <v>29</v>
      </c>
      <c r="G72" s="26">
        <v>3</v>
      </c>
      <c r="H72" s="26">
        <v>3</v>
      </c>
      <c r="I72" t="s">
        <v>15</v>
      </c>
      <c r="J72" t="s">
        <v>82</v>
      </c>
      <c r="K72" t="s">
        <v>61</v>
      </c>
      <c r="L72" t="s">
        <v>116</v>
      </c>
      <c r="M72" t="s">
        <v>75</v>
      </c>
      <c r="N72">
        <v>13461.301051583214</v>
      </c>
      <c r="O72">
        <v>13461.301051583214</v>
      </c>
      <c r="P72" t="s">
        <v>64</v>
      </c>
      <c r="Q72">
        <v>5.24</v>
      </c>
      <c r="R72">
        <v>1</v>
      </c>
      <c r="S72">
        <v>2</v>
      </c>
      <c r="T72">
        <v>1</v>
      </c>
      <c r="U72" t="s">
        <v>76</v>
      </c>
      <c r="V72">
        <v>3</v>
      </c>
      <c r="W72" t="s">
        <v>84</v>
      </c>
      <c r="X72" s="51" t="s">
        <v>240</v>
      </c>
      <c r="Y72" s="51" t="s">
        <v>79</v>
      </c>
      <c r="Z72" s="26">
        <v>2</v>
      </c>
      <c r="AA72" s="51" t="s">
        <v>77</v>
      </c>
      <c r="AB72" s="51" t="s">
        <v>69</v>
      </c>
    </row>
    <row r="73" spans="1:28">
      <c r="A73" s="51" t="s">
        <v>241</v>
      </c>
      <c r="B73" s="51" t="s">
        <v>59</v>
      </c>
      <c r="C73" s="1">
        <v>44333</v>
      </c>
      <c r="D73">
        <v>2021</v>
      </c>
      <c r="E73" s="26">
        <v>5</v>
      </c>
      <c r="F73" s="51" t="s">
        <v>25</v>
      </c>
      <c r="G73" s="26">
        <v>4</v>
      </c>
      <c r="H73" s="26">
        <v>4</v>
      </c>
      <c r="I73" t="s">
        <v>15</v>
      </c>
      <c r="J73" t="s">
        <v>72</v>
      </c>
      <c r="K73" t="s">
        <v>73</v>
      </c>
      <c r="L73" t="s">
        <v>125</v>
      </c>
      <c r="M73" t="s">
        <v>90</v>
      </c>
      <c r="N73">
        <v>17732.039201073338</v>
      </c>
      <c r="O73">
        <v>17732.039201073338</v>
      </c>
      <c r="P73" t="s">
        <v>64</v>
      </c>
      <c r="Q73">
        <v>27.72</v>
      </c>
      <c r="R73">
        <v>2</v>
      </c>
      <c r="S73">
        <v>0</v>
      </c>
      <c r="T73">
        <v>0</v>
      </c>
      <c r="U73" t="s">
        <v>65</v>
      </c>
      <c r="V73">
        <v>3</v>
      </c>
      <c r="W73" t="s">
        <v>84</v>
      </c>
      <c r="X73" s="51" t="s">
        <v>242</v>
      </c>
      <c r="Y73" s="51" t="s">
        <v>119</v>
      </c>
      <c r="Z73" s="26">
        <v>3</v>
      </c>
      <c r="AA73" s="51" t="s">
        <v>77</v>
      </c>
      <c r="AB73" s="51" t="s">
        <v>108</v>
      </c>
    </row>
    <row r="74" spans="1:28">
      <c r="A74" s="51" t="s">
        <v>243</v>
      </c>
      <c r="B74" s="51" t="s">
        <v>121</v>
      </c>
      <c r="C74" s="1">
        <v>42281</v>
      </c>
      <c r="D74">
        <v>2015</v>
      </c>
      <c r="E74" s="26">
        <v>10</v>
      </c>
      <c r="F74" s="51" t="s">
        <v>10</v>
      </c>
      <c r="G74" s="26">
        <v>10</v>
      </c>
      <c r="H74" s="26">
        <v>10</v>
      </c>
      <c r="I74" t="s">
        <v>15</v>
      </c>
      <c r="J74" t="s">
        <v>102</v>
      </c>
      <c r="K74" t="s">
        <v>83</v>
      </c>
      <c r="L74" t="s">
        <v>202</v>
      </c>
      <c r="M74" t="s">
        <v>152</v>
      </c>
      <c r="N74">
        <v>20652.632777956256</v>
      </c>
      <c r="O74">
        <v>20652.632777956256</v>
      </c>
      <c r="P74" t="s">
        <v>64</v>
      </c>
      <c r="Q74">
        <v>9.7100000000000009</v>
      </c>
      <c r="R74">
        <v>5</v>
      </c>
      <c r="S74">
        <v>3</v>
      </c>
      <c r="T74">
        <v>1</v>
      </c>
      <c r="U74" t="s">
        <v>76</v>
      </c>
      <c r="V74">
        <v>3</v>
      </c>
      <c r="W74" t="s">
        <v>84</v>
      </c>
      <c r="X74" s="51" t="s">
        <v>244</v>
      </c>
      <c r="Y74" s="51" t="s">
        <v>68</v>
      </c>
      <c r="Z74" s="26">
        <v>4</v>
      </c>
      <c r="AA74" s="51" t="s">
        <v>84</v>
      </c>
      <c r="AB74" s="51" t="s">
        <v>108</v>
      </c>
    </row>
    <row r="75" spans="1:28">
      <c r="A75" s="51" t="s">
        <v>245</v>
      </c>
      <c r="B75" s="51" t="s">
        <v>81</v>
      </c>
      <c r="C75" s="1">
        <v>42498</v>
      </c>
      <c r="D75">
        <v>2016</v>
      </c>
      <c r="E75" s="26">
        <v>5</v>
      </c>
      <c r="F75" s="51" t="s">
        <v>25</v>
      </c>
      <c r="G75" s="26">
        <v>9</v>
      </c>
      <c r="H75" s="26">
        <v>9</v>
      </c>
      <c r="I75" t="s">
        <v>15</v>
      </c>
      <c r="J75" t="s">
        <v>60</v>
      </c>
      <c r="K75" t="s">
        <v>61</v>
      </c>
      <c r="L75" t="s">
        <v>113</v>
      </c>
      <c r="M75" t="s">
        <v>63</v>
      </c>
      <c r="N75">
        <v>19527.35367964784</v>
      </c>
      <c r="O75">
        <v>19527.35367964784</v>
      </c>
      <c r="P75" t="s">
        <v>64</v>
      </c>
      <c r="Q75">
        <v>4.37</v>
      </c>
      <c r="R75">
        <v>3</v>
      </c>
      <c r="S75">
        <v>3</v>
      </c>
      <c r="T75">
        <v>1</v>
      </c>
      <c r="U75" t="s">
        <v>76</v>
      </c>
      <c r="V75">
        <v>3</v>
      </c>
      <c r="W75" t="s">
        <v>84</v>
      </c>
      <c r="X75" s="51" t="s">
        <v>246</v>
      </c>
      <c r="Y75" s="51" t="s">
        <v>144</v>
      </c>
      <c r="Z75" s="26">
        <v>4</v>
      </c>
      <c r="AA75" s="51" t="s">
        <v>84</v>
      </c>
      <c r="AB75" s="51" t="s">
        <v>108</v>
      </c>
    </row>
    <row r="76" spans="1:28">
      <c r="A76" s="51" t="s">
        <v>247</v>
      </c>
      <c r="B76" s="51" t="s">
        <v>59</v>
      </c>
      <c r="C76" s="1">
        <v>42714</v>
      </c>
      <c r="D76">
        <v>2016</v>
      </c>
      <c r="E76" s="26">
        <v>12</v>
      </c>
      <c r="F76" s="51" t="s">
        <v>20</v>
      </c>
      <c r="G76" s="26">
        <v>9</v>
      </c>
      <c r="H76" s="26">
        <v>9</v>
      </c>
      <c r="I76" t="s">
        <v>15</v>
      </c>
      <c r="J76" t="s">
        <v>60</v>
      </c>
      <c r="K76" t="s">
        <v>124</v>
      </c>
      <c r="L76" t="s">
        <v>157</v>
      </c>
      <c r="M76" t="s">
        <v>152</v>
      </c>
      <c r="N76">
        <v>4245.2474678839826</v>
      </c>
      <c r="O76">
        <v>4245.2474678839826</v>
      </c>
      <c r="P76" t="s">
        <v>64</v>
      </c>
      <c r="Q76">
        <v>6.9</v>
      </c>
      <c r="R76">
        <v>4</v>
      </c>
      <c r="S76">
        <v>1</v>
      </c>
      <c r="T76">
        <v>1</v>
      </c>
      <c r="U76" t="s">
        <v>76</v>
      </c>
      <c r="V76">
        <v>2</v>
      </c>
      <c r="W76" t="s">
        <v>77</v>
      </c>
      <c r="X76" s="51" t="s">
        <v>248</v>
      </c>
      <c r="Y76" s="51" t="s">
        <v>100</v>
      </c>
      <c r="Z76" s="26">
        <v>1</v>
      </c>
      <c r="AA76" s="51" t="s">
        <v>66</v>
      </c>
      <c r="AB76" s="51" t="s">
        <v>69</v>
      </c>
    </row>
    <row r="77" spans="1:28">
      <c r="A77" s="51" t="s">
        <v>249</v>
      </c>
      <c r="B77" s="51" t="s">
        <v>97</v>
      </c>
      <c r="C77" s="1">
        <v>43506</v>
      </c>
      <c r="D77">
        <v>2019</v>
      </c>
      <c r="E77" s="26">
        <v>2</v>
      </c>
      <c r="F77" s="51" t="s">
        <v>22</v>
      </c>
      <c r="G77" s="26">
        <v>6</v>
      </c>
      <c r="H77" s="26">
        <v>6</v>
      </c>
      <c r="I77" t="s">
        <v>15</v>
      </c>
      <c r="J77" t="s">
        <v>72</v>
      </c>
      <c r="K77" t="s">
        <v>133</v>
      </c>
      <c r="L77" t="s">
        <v>116</v>
      </c>
      <c r="M77" t="s">
        <v>93</v>
      </c>
      <c r="N77">
        <v>7413.1569799594836</v>
      </c>
      <c r="O77">
        <v>7413.1569799594836</v>
      </c>
      <c r="P77" t="s">
        <v>64</v>
      </c>
      <c r="Q77">
        <v>12.24</v>
      </c>
      <c r="R77">
        <v>5</v>
      </c>
      <c r="S77">
        <v>4</v>
      </c>
      <c r="T77">
        <v>1</v>
      </c>
      <c r="U77" t="s">
        <v>76</v>
      </c>
      <c r="V77">
        <v>2</v>
      </c>
      <c r="W77" t="s">
        <v>77</v>
      </c>
      <c r="X77" s="51" t="s">
        <v>250</v>
      </c>
      <c r="Y77" s="51" t="s">
        <v>119</v>
      </c>
      <c r="Z77" s="26">
        <v>1</v>
      </c>
      <c r="AA77" s="51" t="s">
        <v>66</v>
      </c>
      <c r="AB77" s="51" t="s">
        <v>69</v>
      </c>
    </row>
    <row r="78" spans="1:28">
      <c r="A78" s="51" t="s">
        <v>251</v>
      </c>
      <c r="B78" s="51" t="s">
        <v>81</v>
      </c>
      <c r="C78" s="1">
        <v>43752</v>
      </c>
      <c r="D78">
        <v>2019</v>
      </c>
      <c r="E78" s="26">
        <v>10</v>
      </c>
      <c r="F78" s="51" t="s">
        <v>10</v>
      </c>
      <c r="G78" s="26">
        <v>6</v>
      </c>
      <c r="H78" s="26">
        <v>6</v>
      </c>
      <c r="I78" t="s">
        <v>15</v>
      </c>
      <c r="J78" t="s">
        <v>72</v>
      </c>
      <c r="K78" t="s">
        <v>83</v>
      </c>
      <c r="L78" t="s">
        <v>113</v>
      </c>
      <c r="M78" t="s">
        <v>93</v>
      </c>
      <c r="N78">
        <v>2733.6106082454189</v>
      </c>
      <c r="O78">
        <v>2733.6106082454189</v>
      </c>
      <c r="P78" t="s">
        <v>64</v>
      </c>
      <c r="Q78">
        <v>12.5</v>
      </c>
      <c r="R78">
        <v>3</v>
      </c>
      <c r="S78">
        <v>2</v>
      </c>
      <c r="T78">
        <v>1</v>
      </c>
      <c r="U78" t="s">
        <v>76</v>
      </c>
      <c r="V78">
        <v>2</v>
      </c>
      <c r="W78" t="s">
        <v>77</v>
      </c>
      <c r="X78" s="51" t="s">
        <v>252</v>
      </c>
      <c r="Y78" s="51" t="s">
        <v>100</v>
      </c>
      <c r="Z78" s="26">
        <v>0</v>
      </c>
      <c r="AA78" s="51" t="s">
        <v>66</v>
      </c>
      <c r="AB78" s="51" t="s">
        <v>69</v>
      </c>
    </row>
    <row r="79" spans="1:28">
      <c r="A79" s="51" t="s">
        <v>253</v>
      </c>
      <c r="B79" s="51" t="s">
        <v>140</v>
      </c>
      <c r="C79" s="1">
        <v>43772</v>
      </c>
      <c r="D79">
        <v>2019</v>
      </c>
      <c r="E79" s="26">
        <v>11</v>
      </c>
      <c r="F79" s="51" t="s">
        <v>19</v>
      </c>
      <c r="G79" s="26">
        <v>6</v>
      </c>
      <c r="H79" s="26">
        <v>6</v>
      </c>
      <c r="I79" t="s">
        <v>15</v>
      </c>
      <c r="J79" t="s">
        <v>72</v>
      </c>
      <c r="K79" t="s">
        <v>61</v>
      </c>
      <c r="L79" t="s">
        <v>125</v>
      </c>
      <c r="M79" t="s">
        <v>75</v>
      </c>
      <c r="N79">
        <v>8832.8863019169457</v>
      </c>
      <c r="O79">
        <v>8832.8863019169457</v>
      </c>
      <c r="P79" t="s">
        <v>64</v>
      </c>
      <c r="Q79">
        <v>15.07</v>
      </c>
      <c r="R79">
        <v>2</v>
      </c>
      <c r="S79">
        <v>2</v>
      </c>
      <c r="T79">
        <v>1</v>
      </c>
      <c r="U79" t="s">
        <v>76</v>
      </c>
      <c r="V79">
        <v>2</v>
      </c>
      <c r="W79" t="s">
        <v>77</v>
      </c>
      <c r="X79" s="51" t="s">
        <v>254</v>
      </c>
      <c r="Y79" s="51" t="s">
        <v>119</v>
      </c>
      <c r="Z79" s="26">
        <v>1</v>
      </c>
      <c r="AA79" s="51" t="s">
        <v>66</v>
      </c>
      <c r="AB79" s="51" t="s">
        <v>69</v>
      </c>
    </row>
    <row r="80" spans="1:28">
      <c r="A80" s="51" t="s">
        <v>255</v>
      </c>
      <c r="B80" s="51" t="s">
        <v>71</v>
      </c>
      <c r="C80" s="1">
        <v>44017</v>
      </c>
      <c r="D80">
        <v>2020</v>
      </c>
      <c r="E80" s="26">
        <v>7</v>
      </c>
      <c r="F80" s="51" t="s">
        <v>27</v>
      </c>
      <c r="G80" s="26">
        <v>5</v>
      </c>
      <c r="H80" s="26">
        <v>5</v>
      </c>
      <c r="I80" t="s">
        <v>15</v>
      </c>
      <c r="J80" t="s">
        <v>72</v>
      </c>
      <c r="K80" t="s">
        <v>124</v>
      </c>
      <c r="L80" t="s">
        <v>113</v>
      </c>
      <c r="M80" t="s">
        <v>152</v>
      </c>
      <c r="N80">
        <v>5441.7738068053623</v>
      </c>
      <c r="O80">
        <v>5441.7738068053623</v>
      </c>
      <c r="P80" t="s">
        <v>64</v>
      </c>
      <c r="Q80">
        <v>7.31</v>
      </c>
      <c r="R80">
        <v>4</v>
      </c>
      <c r="S80">
        <v>5</v>
      </c>
      <c r="T80">
        <v>1</v>
      </c>
      <c r="U80" t="s">
        <v>76</v>
      </c>
      <c r="V80">
        <v>1</v>
      </c>
      <c r="W80" t="s">
        <v>66</v>
      </c>
      <c r="X80" s="51" t="s">
        <v>256</v>
      </c>
      <c r="Y80" s="51" t="s">
        <v>119</v>
      </c>
      <c r="Z80" s="26">
        <v>1</v>
      </c>
      <c r="AA80" s="51" t="s">
        <v>66</v>
      </c>
      <c r="AB80" s="51" t="s">
        <v>69</v>
      </c>
    </row>
    <row r="81" spans="1:28">
      <c r="A81" s="51" t="s">
        <v>257</v>
      </c>
      <c r="B81" s="51" t="s">
        <v>121</v>
      </c>
      <c r="C81" s="1">
        <v>44179</v>
      </c>
      <c r="D81">
        <v>2020</v>
      </c>
      <c r="E81" s="26">
        <v>12</v>
      </c>
      <c r="F81" s="51" t="s">
        <v>20</v>
      </c>
      <c r="G81" s="26">
        <v>5</v>
      </c>
      <c r="H81" s="26">
        <v>5</v>
      </c>
      <c r="I81" t="s">
        <v>15</v>
      </c>
      <c r="J81" t="s">
        <v>72</v>
      </c>
      <c r="K81" t="s">
        <v>88</v>
      </c>
      <c r="L81" t="s">
        <v>116</v>
      </c>
      <c r="M81" t="s">
        <v>90</v>
      </c>
      <c r="N81">
        <v>14486.440808659385</v>
      </c>
      <c r="O81">
        <v>14486.440808659385</v>
      </c>
      <c r="P81" t="s">
        <v>64</v>
      </c>
      <c r="Q81">
        <v>6.1</v>
      </c>
      <c r="R81">
        <v>4</v>
      </c>
      <c r="S81">
        <v>2</v>
      </c>
      <c r="T81">
        <v>1</v>
      </c>
      <c r="U81" t="s">
        <v>76</v>
      </c>
      <c r="V81">
        <v>2</v>
      </c>
      <c r="W81" t="s">
        <v>77</v>
      </c>
      <c r="X81" s="51" t="s">
        <v>258</v>
      </c>
      <c r="Y81" s="51" t="s">
        <v>119</v>
      </c>
      <c r="Z81" s="26">
        <v>1</v>
      </c>
      <c r="AA81" s="51" t="s">
        <v>66</v>
      </c>
      <c r="AB81" s="51" t="s">
        <v>69</v>
      </c>
    </row>
    <row r="82" spans="1:28">
      <c r="A82" s="51" t="s">
        <v>259</v>
      </c>
      <c r="B82" s="51" t="s">
        <v>97</v>
      </c>
      <c r="C82" s="1">
        <v>41860</v>
      </c>
      <c r="D82">
        <v>2014</v>
      </c>
      <c r="E82" s="26">
        <v>8</v>
      </c>
      <c r="F82" s="51" t="s">
        <v>28</v>
      </c>
      <c r="G82" s="26">
        <v>11</v>
      </c>
      <c r="H82" s="26">
        <v>11</v>
      </c>
      <c r="I82" t="s">
        <v>15</v>
      </c>
      <c r="J82" t="s">
        <v>102</v>
      </c>
      <c r="K82" t="s">
        <v>88</v>
      </c>
      <c r="L82" t="s">
        <v>116</v>
      </c>
      <c r="M82" t="s">
        <v>104</v>
      </c>
      <c r="N82">
        <v>18630.973613076287</v>
      </c>
      <c r="O82">
        <v>18630.973613076287</v>
      </c>
      <c r="P82" t="s">
        <v>64</v>
      </c>
      <c r="Q82">
        <v>9.44</v>
      </c>
      <c r="R82">
        <v>2</v>
      </c>
      <c r="S82">
        <v>1</v>
      </c>
      <c r="T82">
        <v>1</v>
      </c>
      <c r="U82" t="s">
        <v>76</v>
      </c>
      <c r="V82">
        <v>3</v>
      </c>
      <c r="W82" t="s">
        <v>84</v>
      </c>
      <c r="X82" s="51" t="s">
        <v>260</v>
      </c>
      <c r="Y82" s="51" t="s">
        <v>100</v>
      </c>
      <c r="Z82" s="26">
        <v>3</v>
      </c>
      <c r="AA82" s="51" t="s">
        <v>77</v>
      </c>
      <c r="AB82" s="51" t="s">
        <v>69</v>
      </c>
    </row>
    <row r="83" spans="1:28">
      <c r="A83" s="51" t="s">
        <v>261</v>
      </c>
      <c r="B83" s="51" t="s">
        <v>140</v>
      </c>
      <c r="C83" s="1">
        <v>41549</v>
      </c>
      <c r="D83">
        <v>2013</v>
      </c>
      <c r="E83" s="26">
        <v>10</v>
      </c>
      <c r="F83" s="51" t="s">
        <v>10</v>
      </c>
      <c r="G83" s="26">
        <v>12</v>
      </c>
      <c r="H83" s="26">
        <v>12</v>
      </c>
      <c r="I83" t="s">
        <v>15</v>
      </c>
      <c r="J83" t="s">
        <v>102</v>
      </c>
      <c r="K83" t="s">
        <v>124</v>
      </c>
      <c r="L83" t="s">
        <v>116</v>
      </c>
      <c r="M83" t="s">
        <v>104</v>
      </c>
      <c r="N83">
        <v>5910.5701703758004</v>
      </c>
      <c r="O83">
        <v>5910.5701703758004</v>
      </c>
      <c r="P83" t="s">
        <v>64</v>
      </c>
      <c r="Q83">
        <v>4.62</v>
      </c>
      <c r="R83">
        <v>5</v>
      </c>
      <c r="S83">
        <v>3</v>
      </c>
      <c r="T83">
        <v>1</v>
      </c>
      <c r="U83" t="s">
        <v>76</v>
      </c>
      <c r="V83">
        <v>2</v>
      </c>
      <c r="W83" t="s">
        <v>77</v>
      </c>
      <c r="X83" s="51" t="s">
        <v>262</v>
      </c>
      <c r="Y83" s="51" t="s">
        <v>95</v>
      </c>
      <c r="Z83" s="26">
        <v>2</v>
      </c>
      <c r="AA83" s="51" t="s">
        <v>77</v>
      </c>
      <c r="AB83" s="51" t="s">
        <v>108</v>
      </c>
    </row>
    <row r="84" spans="1:28">
      <c r="A84" s="51" t="s">
        <v>263</v>
      </c>
      <c r="B84" s="51" t="s">
        <v>81</v>
      </c>
      <c r="C84" s="1">
        <v>45203</v>
      </c>
      <c r="D84">
        <v>2023</v>
      </c>
      <c r="E84" s="26">
        <v>10</v>
      </c>
      <c r="F84" s="51" t="s">
        <v>10</v>
      </c>
      <c r="G84" s="26">
        <v>2</v>
      </c>
      <c r="H84" s="26">
        <v>2</v>
      </c>
      <c r="I84" t="s">
        <v>15</v>
      </c>
      <c r="J84" t="s">
        <v>82</v>
      </c>
      <c r="K84" t="s">
        <v>83</v>
      </c>
      <c r="L84" t="s">
        <v>116</v>
      </c>
      <c r="M84" t="s">
        <v>152</v>
      </c>
      <c r="N84">
        <v>9924.3931574064954</v>
      </c>
      <c r="O84">
        <v>9924.3931574064954</v>
      </c>
      <c r="P84" t="s">
        <v>64</v>
      </c>
      <c r="Q84">
        <v>13.24</v>
      </c>
      <c r="R84">
        <v>1</v>
      </c>
      <c r="S84">
        <v>2</v>
      </c>
      <c r="T84">
        <v>1</v>
      </c>
      <c r="U84" t="s">
        <v>76</v>
      </c>
      <c r="V84">
        <v>3</v>
      </c>
      <c r="W84" t="s">
        <v>84</v>
      </c>
      <c r="X84" s="51" t="s">
        <v>264</v>
      </c>
      <c r="Y84" s="51" t="s">
        <v>144</v>
      </c>
      <c r="Z84" s="26">
        <v>1</v>
      </c>
      <c r="AA84" s="51" t="s">
        <v>66</v>
      </c>
      <c r="AB84" s="51" t="s">
        <v>69</v>
      </c>
    </row>
    <row r="85" spans="1:28">
      <c r="A85" s="51" t="s">
        <v>265</v>
      </c>
      <c r="B85" s="51" t="s">
        <v>121</v>
      </c>
      <c r="C85" s="1">
        <v>45294</v>
      </c>
      <c r="D85">
        <v>2024</v>
      </c>
      <c r="E85" s="26">
        <v>1</v>
      </c>
      <c r="F85" s="51" t="s">
        <v>21</v>
      </c>
      <c r="G85" s="26">
        <v>1</v>
      </c>
      <c r="H85" s="26">
        <v>1</v>
      </c>
      <c r="I85" t="s">
        <v>15</v>
      </c>
      <c r="J85" t="s">
        <v>82</v>
      </c>
      <c r="K85" t="s">
        <v>83</v>
      </c>
      <c r="L85" t="s">
        <v>125</v>
      </c>
      <c r="M85" t="s">
        <v>93</v>
      </c>
      <c r="N85">
        <v>18553.648080811523</v>
      </c>
      <c r="O85">
        <v>18553.648080811523</v>
      </c>
      <c r="P85" t="s">
        <v>64</v>
      </c>
      <c r="Q85">
        <v>17.21</v>
      </c>
      <c r="R85">
        <v>5</v>
      </c>
      <c r="S85">
        <v>5</v>
      </c>
      <c r="T85">
        <v>1</v>
      </c>
      <c r="U85" t="s">
        <v>76</v>
      </c>
      <c r="V85">
        <v>3</v>
      </c>
      <c r="W85" t="s">
        <v>84</v>
      </c>
      <c r="X85" s="51" t="s">
        <v>266</v>
      </c>
      <c r="Y85" s="51" t="s">
        <v>68</v>
      </c>
      <c r="Z85" s="26">
        <v>4</v>
      </c>
      <c r="AA85" s="51" t="s">
        <v>84</v>
      </c>
      <c r="AB85" s="51" t="s">
        <v>108</v>
      </c>
    </row>
    <row r="86" spans="1:28">
      <c r="A86" s="51" t="s">
        <v>267</v>
      </c>
      <c r="B86" s="51" t="s">
        <v>140</v>
      </c>
      <c r="C86" s="1">
        <v>42828</v>
      </c>
      <c r="D86">
        <v>2017</v>
      </c>
      <c r="E86" s="26">
        <v>4</v>
      </c>
      <c r="F86" s="51" t="s">
        <v>24</v>
      </c>
      <c r="G86" s="26">
        <v>8</v>
      </c>
      <c r="H86" s="26">
        <v>8</v>
      </c>
      <c r="I86" t="s">
        <v>15</v>
      </c>
      <c r="J86" t="s">
        <v>60</v>
      </c>
      <c r="K86" t="s">
        <v>61</v>
      </c>
      <c r="L86" t="s">
        <v>128</v>
      </c>
      <c r="M86" t="s">
        <v>63</v>
      </c>
      <c r="N86">
        <v>11441.436912445062</v>
      </c>
      <c r="O86">
        <v>11441.436912445062</v>
      </c>
      <c r="P86" t="s">
        <v>64</v>
      </c>
      <c r="Q86">
        <v>17.66</v>
      </c>
      <c r="R86">
        <v>5</v>
      </c>
      <c r="S86">
        <v>0</v>
      </c>
      <c r="T86">
        <v>0</v>
      </c>
      <c r="U86" t="s">
        <v>65</v>
      </c>
      <c r="V86">
        <v>2</v>
      </c>
      <c r="W86" t="s">
        <v>77</v>
      </c>
      <c r="X86" s="51" t="s">
        <v>268</v>
      </c>
      <c r="Y86" s="51" t="s">
        <v>144</v>
      </c>
      <c r="Z86" s="26">
        <v>2</v>
      </c>
      <c r="AA86" s="51" t="s">
        <v>77</v>
      </c>
      <c r="AB86" s="51" t="s">
        <v>69</v>
      </c>
    </row>
    <row r="87" spans="1:28">
      <c r="A87" s="51" t="s">
        <v>269</v>
      </c>
      <c r="B87" s="51" t="s">
        <v>59</v>
      </c>
      <c r="C87" s="1">
        <v>44247</v>
      </c>
      <c r="D87">
        <v>2021</v>
      </c>
      <c r="E87" s="26">
        <v>2</v>
      </c>
      <c r="F87" s="51" t="s">
        <v>22</v>
      </c>
      <c r="G87" s="26">
        <v>4</v>
      </c>
      <c r="H87" s="26">
        <v>4</v>
      </c>
      <c r="I87" t="s">
        <v>15</v>
      </c>
      <c r="J87" t="s">
        <v>72</v>
      </c>
      <c r="K87" t="s">
        <v>124</v>
      </c>
      <c r="L87" t="s">
        <v>157</v>
      </c>
      <c r="M87" t="s">
        <v>152</v>
      </c>
      <c r="N87">
        <v>3834.5152259607103</v>
      </c>
      <c r="O87">
        <v>3834.5152259607103</v>
      </c>
      <c r="P87" t="s">
        <v>64</v>
      </c>
      <c r="Q87">
        <v>2.12</v>
      </c>
      <c r="R87">
        <v>2</v>
      </c>
      <c r="S87">
        <v>3</v>
      </c>
      <c r="T87">
        <v>1</v>
      </c>
      <c r="U87" t="s">
        <v>76</v>
      </c>
      <c r="V87">
        <v>1</v>
      </c>
      <c r="W87" t="s">
        <v>66</v>
      </c>
      <c r="X87" s="51" t="s">
        <v>270</v>
      </c>
      <c r="Y87" s="51" t="s">
        <v>95</v>
      </c>
      <c r="Z87" s="26">
        <v>1</v>
      </c>
      <c r="AA87" s="51" t="s">
        <v>66</v>
      </c>
      <c r="AB87" s="51" t="s">
        <v>69</v>
      </c>
    </row>
    <row r="88" spans="1:28">
      <c r="A88" s="51" t="s">
        <v>271</v>
      </c>
      <c r="B88" s="51" t="s">
        <v>81</v>
      </c>
      <c r="C88" s="1">
        <v>44734</v>
      </c>
      <c r="D88">
        <v>2022</v>
      </c>
      <c r="E88" s="26">
        <v>6</v>
      </c>
      <c r="F88" s="51" t="s">
        <v>26</v>
      </c>
      <c r="G88" s="26">
        <v>3</v>
      </c>
      <c r="H88" s="26">
        <v>3</v>
      </c>
      <c r="I88" t="s">
        <v>15</v>
      </c>
      <c r="J88" t="s">
        <v>82</v>
      </c>
      <c r="K88" t="s">
        <v>88</v>
      </c>
      <c r="L88" t="s">
        <v>98</v>
      </c>
      <c r="M88" t="s">
        <v>104</v>
      </c>
      <c r="N88">
        <v>2099.9151839631731</v>
      </c>
      <c r="O88">
        <v>2099.9151839631731</v>
      </c>
      <c r="P88" t="s">
        <v>64</v>
      </c>
      <c r="Q88">
        <v>3.15</v>
      </c>
      <c r="R88">
        <v>1</v>
      </c>
      <c r="S88">
        <v>3</v>
      </c>
      <c r="T88">
        <v>1</v>
      </c>
      <c r="U88" t="s">
        <v>76</v>
      </c>
      <c r="V88">
        <v>1</v>
      </c>
      <c r="W88" t="s">
        <v>66</v>
      </c>
      <c r="X88" s="51" t="s">
        <v>272</v>
      </c>
      <c r="Y88" s="51" t="s">
        <v>100</v>
      </c>
      <c r="Z88" s="26">
        <v>1</v>
      </c>
      <c r="AA88" s="51" t="s">
        <v>66</v>
      </c>
      <c r="AB88" s="51" t="s">
        <v>69</v>
      </c>
    </row>
    <row r="89" spans="1:28">
      <c r="A89" s="51" t="s">
        <v>273</v>
      </c>
      <c r="B89" s="51" t="s">
        <v>97</v>
      </c>
      <c r="C89" s="1">
        <v>44559</v>
      </c>
      <c r="D89">
        <v>2021</v>
      </c>
      <c r="E89" s="26">
        <v>12</v>
      </c>
      <c r="F89" s="51" t="s">
        <v>20</v>
      </c>
      <c r="G89" s="26">
        <v>4</v>
      </c>
      <c r="H89" s="26">
        <v>4</v>
      </c>
      <c r="I89" t="s">
        <v>15</v>
      </c>
      <c r="J89" t="s">
        <v>72</v>
      </c>
      <c r="K89" t="s">
        <v>61</v>
      </c>
      <c r="L89" t="s">
        <v>202</v>
      </c>
      <c r="M89" t="s">
        <v>75</v>
      </c>
      <c r="N89">
        <v>11706.284297493159</v>
      </c>
      <c r="O89">
        <v>11706.284297493159</v>
      </c>
      <c r="P89" t="s">
        <v>64</v>
      </c>
      <c r="Q89">
        <v>8.69</v>
      </c>
      <c r="R89">
        <v>1</v>
      </c>
      <c r="S89">
        <v>3</v>
      </c>
      <c r="T89">
        <v>1</v>
      </c>
      <c r="U89" t="s">
        <v>76</v>
      </c>
      <c r="V89">
        <v>2</v>
      </c>
      <c r="W89" t="s">
        <v>77</v>
      </c>
      <c r="X89" s="51" t="s">
        <v>274</v>
      </c>
      <c r="Y89" s="51" t="s">
        <v>100</v>
      </c>
      <c r="Z89" s="26">
        <v>1</v>
      </c>
      <c r="AA89" s="51" t="s">
        <v>66</v>
      </c>
      <c r="AB89" s="51" t="s">
        <v>69</v>
      </c>
    </row>
    <row r="90" spans="1:28">
      <c r="A90" s="51" t="s">
        <v>275</v>
      </c>
      <c r="B90" s="51" t="s">
        <v>71</v>
      </c>
      <c r="C90" s="1">
        <v>44824</v>
      </c>
      <c r="D90">
        <v>2022</v>
      </c>
      <c r="E90" s="26">
        <v>9</v>
      </c>
      <c r="F90" s="51" t="s">
        <v>29</v>
      </c>
      <c r="G90" s="26">
        <v>3</v>
      </c>
      <c r="H90" s="26">
        <v>3</v>
      </c>
      <c r="I90" t="s">
        <v>15</v>
      </c>
      <c r="J90" t="s">
        <v>82</v>
      </c>
      <c r="K90" t="s">
        <v>133</v>
      </c>
      <c r="L90" t="s">
        <v>125</v>
      </c>
      <c r="M90" t="s">
        <v>90</v>
      </c>
      <c r="N90">
        <v>3530.9773901486542</v>
      </c>
      <c r="O90">
        <v>3530.9773901486542</v>
      </c>
      <c r="P90" t="s">
        <v>64</v>
      </c>
      <c r="Q90">
        <v>5.05</v>
      </c>
      <c r="R90">
        <v>2</v>
      </c>
      <c r="S90">
        <v>1</v>
      </c>
      <c r="T90">
        <v>1</v>
      </c>
      <c r="U90" t="s">
        <v>76</v>
      </c>
      <c r="V90">
        <v>1</v>
      </c>
      <c r="W90" t="s">
        <v>66</v>
      </c>
      <c r="X90" s="51" t="s">
        <v>276</v>
      </c>
      <c r="Y90" s="51" t="s">
        <v>95</v>
      </c>
      <c r="Z90" s="26">
        <v>0</v>
      </c>
      <c r="AA90" s="51" t="s">
        <v>66</v>
      </c>
      <c r="AB90" s="51" t="s">
        <v>69</v>
      </c>
    </row>
    <row r="91" spans="1:28">
      <c r="A91" s="51" t="s">
        <v>277</v>
      </c>
      <c r="B91" s="51" t="s">
        <v>97</v>
      </c>
      <c r="C91" s="1">
        <v>44917</v>
      </c>
      <c r="D91">
        <v>2022</v>
      </c>
      <c r="E91" s="26">
        <v>12</v>
      </c>
      <c r="F91" s="51" t="s">
        <v>20</v>
      </c>
      <c r="G91" s="26">
        <v>3</v>
      </c>
      <c r="H91" s="26">
        <v>3</v>
      </c>
      <c r="I91" t="s">
        <v>15</v>
      </c>
      <c r="J91" t="s">
        <v>82</v>
      </c>
      <c r="K91" t="s">
        <v>61</v>
      </c>
      <c r="L91" t="s">
        <v>116</v>
      </c>
      <c r="M91" t="s">
        <v>152</v>
      </c>
      <c r="N91">
        <v>9655.8312621845234</v>
      </c>
      <c r="O91">
        <v>9655.8312621845234</v>
      </c>
      <c r="P91" t="s">
        <v>64</v>
      </c>
      <c r="Q91">
        <v>4.1100000000000003</v>
      </c>
      <c r="R91">
        <v>3</v>
      </c>
      <c r="S91">
        <v>2</v>
      </c>
      <c r="T91">
        <v>1</v>
      </c>
      <c r="U91" t="s">
        <v>76</v>
      </c>
      <c r="V91">
        <v>2</v>
      </c>
      <c r="W91" t="s">
        <v>77</v>
      </c>
      <c r="X91" s="51" t="s">
        <v>278</v>
      </c>
      <c r="Y91" s="51" t="s">
        <v>95</v>
      </c>
      <c r="Z91" s="26">
        <v>0</v>
      </c>
      <c r="AA91" s="51" t="s">
        <v>66</v>
      </c>
      <c r="AB91" s="51" t="s">
        <v>69</v>
      </c>
    </row>
    <row r="92" spans="1:28">
      <c r="A92" s="51" t="s">
        <v>279</v>
      </c>
      <c r="B92" s="51" t="s">
        <v>121</v>
      </c>
      <c r="C92" s="1">
        <v>44800</v>
      </c>
      <c r="D92">
        <v>2022</v>
      </c>
      <c r="E92" s="26">
        <v>8</v>
      </c>
      <c r="F92" s="51" t="s">
        <v>28</v>
      </c>
      <c r="G92" s="26">
        <v>3</v>
      </c>
      <c r="H92" s="26">
        <v>3</v>
      </c>
      <c r="I92" t="s">
        <v>15</v>
      </c>
      <c r="J92" t="s">
        <v>82</v>
      </c>
      <c r="K92" t="s">
        <v>73</v>
      </c>
      <c r="L92" t="s">
        <v>113</v>
      </c>
      <c r="M92" t="s">
        <v>93</v>
      </c>
      <c r="N92">
        <v>13014.243774074699</v>
      </c>
      <c r="O92">
        <v>13014.243774074699</v>
      </c>
      <c r="P92" t="s">
        <v>64</v>
      </c>
      <c r="Q92">
        <v>18.46</v>
      </c>
      <c r="R92">
        <v>3</v>
      </c>
      <c r="S92">
        <v>1</v>
      </c>
      <c r="T92">
        <v>1</v>
      </c>
      <c r="U92" t="s">
        <v>76</v>
      </c>
      <c r="V92">
        <v>2</v>
      </c>
      <c r="W92" t="s">
        <v>77</v>
      </c>
      <c r="X92" s="51" t="s">
        <v>280</v>
      </c>
      <c r="Y92" s="51" t="s">
        <v>119</v>
      </c>
      <c r="Z92" s="26">
        <v>2</v>
      </c>
      <c r="AA92" s="51" t="s">
        <v>77</v>
      </c>
      <c r="AB92" s="51" t="s">
        <v>108</v>
      </c>
    </row>
    <row r="93" spans="1:28">
      <c r="A93" s="51" t="s">
        <v>281</v>
      </c>
      <c r="B93" s="51" t="s">
        <v>59</v>
      </c>
      <c r="C93" s="1">
        <v>44998</v>
      </c>
      <c r="D93">
        <v>2023</v>
      </c>
      <c r="E93" s="26">
        <v>3</v>
      </c>
      <c r="F93" s="51" t="s">
        <v>23</v>
      </c>
      <c r="G93" s="26">
        <v>2</v>
      </c>
      <c r="H93" s="26">
        <v>2</v>
      </c>
      <c r="I93" t="s">
        <v>15</v>
      </c>
      <c r="J93" t="s">
        <v>82</v>
      </c>
      <c r="K93" t="s">
        <v>73</v>
      </c>
      <c r="L93" t="s">
        <v>113</v>
      </c>
      <c r="M93" t="s">
        <v>104</v>
      </c>
      <c r="N93">
        <v>4975.7431371726288</v>
      </c>
      <c r="O93">
        <v>4975.7431371726288</v>
      </c>
      <c r="P93" t="s">
        <v>64</v>
      </c>
      <c r="Q93">
        <v>5.26</v>
      </c>
      <c r="R93">
        <v>5</v>
      </c>
      <c r="S93">
        <v>4</v>
      </c>
      <c r="T93">
        <v>1</v>
      </c>
      <c r="U93" t="s">
        <v>76</v>
      </c>
      <c r="V93">
        <v>1</v>
      </c>
      <c r="W93" t="s">
        <v>66</v>
      </c>
      <c r="X93" s="51" t="s">
        <v>282</v>
      </c>
      <c r="Y93" s="51" t="s">
        <v>86</v>
      </c>
      <c r="Z93" s="26">
        <v>1</v>
      </c>
      <c r="AA93" s="51" t="s">
        <v>66</v>
      </c>
      <c r="AB93" s="51" t="s">
        <v>69</v>
      </c>
    </row>
    <row r="94" spans="1:28">
      <c r="A94" s="51" t="s">
        <v>283</v>
      </c>
      <c r="B94" s="51" t="s">
        <v>71</v>
      </c>
      <c r="C94" s="1">
        <v>43748</v>
      </c>
      <c r="D94">
        <v>2019</v>
      </c>
      <c r="E94" s="26">
        <v>10</v>
      </c>
      <c r="F94" s="51" t="s">
        <v>10</v>
      </c>
      <c r="G94" s="26">
        <v>6</v>
      </c>
      <c r="H94" s="26">
        <v>6</v>
      </c>
      <c r="I94" t="s">
        <v>15</v>
      </c>
      <c r="J94" t="s">
        <v>72</v>
      </c>
      <c r="K94" t="s">
        <v>83</v>
      </c>
      <c r="L94" t="s">
        <v>116</v>
      </c>
      <c r="M94" t="s">
        <v>93</v>
      </c>
      <c r="N94">
        <v>9745.8623335429711</v>
      </c>
      <c r="O94">
        <v>9745.8623335429711</v>
      </c>
      <c r="P94" t="s">
        <v>64</v>
      </c>
      <c r="Q94">
        <v>5.82</v>
      </c>
      <c r="R94">
        <v>4</v>
      </c>
      <c r="S94">
        <v>5</v>
      </c>
      <c r="T94">
        <v>1</v>
      </c>
      <c r="U94" t="s">
        <v>76</v>
      </c>
      <c r="V94">
        <v>1</v>
      </c>
      <c r="W94" t="s">
        <v>66</v>
      </c>
      <c r="X94" s="51" t="s">
        <v>284</v>
      </c>
      <c r="Y94" s="51" t="s">
        <v>119</v>
      </c>
      <c r="Z94" s="26">
        <v>1</v>
      </c>
      <c r="AA94" s="51" t="s">
        <v>66</v>
      </c>
      <c r="AB94" s="51" t="s">
        <v>69</v>
      </c>
    </row>
    <row r="95" spans="1:28">
      <c r="A95" s="51" t="s">
        <v>285</v>
      </c>
      <c r="B95" s="51" t="s">
        <v>71</v>
      </c>
      <c r="C95" s="1">
        <v>45174</v>
      </c>
      <c r="D95">
        <v>2023</v>
      </c>
      <c r="E95" s="26">
        <v>9</v>
      </c>
      <c r="F95" s="51" t="s">
        <v>29</v>
      </c>
      <c r="G95" s="26">
        <v>2</v>
      </c>
      <c r="H95" s="26">
        <v>2</v>
      </c>
      <c r="I95" t="s">
        <v>15</v>
      </c>
      <c r="J95" t="s">
        <v>82</v>
      </c>
      <c r="K95" t="s">
        <v>73</v>
      </c>
      <c r="L95" t="s">
        <v>110</v>
      </c>
      <c r="M95" t="s">
        <v>63</v>
      </c>
      <c r="N95">
        <v>3400.271787018808</v>
      </c>
      <c r="O95">
        <v>3400.271787018808</v>
      </c>
      <c r="P95" t="s">
        <v>64</v>
      </c>
      <c r="Q95">
        <v>11.68</v>
      </c>
      <c r="R95">
        <v>3</v>
      </c>
      <c r="S95">
        <v>1</v>
      </c>
      <c r="T95">
        <v>1</v>
      </c>
      <c r="U95" t="s">
        <v>76</v>
      </c>
      <c r="V95">
        <v>1</v>
      </c>
      <c r="W95" t="s">
        <v>66</v>
      </c>
      <c r="X95" s="51" t="s">
        <v>286</v>
      </c>
      <c r="Y95" s="51" t="s">
        <v>95</v>
      </c>
      <c r="Z95" s="26">
        <v>0</v>
      </c>
      <c r="AA95" s="51" t="s">
        <v>66</v>
      </c>
      <c r="AB95" s="51" t="s">
        <v>69</v>
      </c>
    </row>
    <row r="96" spans="1:28">
      <c r="A96" s="51" t="s">
        <v>287</v>
      </c>
      <c r="B96" s="51" t="s">
        <v>97</v>
      </c>
      <c r="C96" s="1">
        <v>43038</v>
      </c>
      <c r="D96">
        <v>2017</v>
      </c>
      <c r="E96" s="26">
        <v>10</v>
      </c>
      <c r="F96" s="51" t="s">
        <v>10</v>
      </c>
      <c r="G96" s="26">
        <v>8</v>
      </c>
      <c r="H96" s="26">
        <v>8</v>
      </c>
      <c r="I96" t="s">
        <v>15</v>
      </c>
      <c r="J96" t="s">
        <v>60</v>
      </c>
      <c r="K96" t="s">
        <v>88</v>
      </c>
      <c r="L96" t="s">
        <v>202</v>
      </c>
      <c r="M96" t="s">
        <v>104</v>
      </c>
      <c r="N96">
        <v>7029.1998368667437</v>
      </c>
      <c r="O96">
        <v>7029.1998368667437</v>
      </c>
      <c r="P96" t="s">
        <v>64</v>
      </c>
      <c r="Q96">
        <v>6.48</v>
      </c>
      <c r="R96">
        <v>5</v>
      </c>
      <c r="S96">
        <v>2</v>
      </c>
      <c r="T96">
        <v>1</v>
      </c>
      <c r="U96" t="s">
        <v>76</v>
      </c>
      <c r="V96">
        <v>1</v>
      </c>
      <c r="W96" t="s">
        <v>66</v>
      </c>
      <c r="X96" s="51" t="s">
        <v>288</v>
      </c>
      <c r="Y96" s="51" t="s">
        <v>95</v>
      </c>
      <c r="Z96" s="26">
        <v>1</v>
      </c>
      <c r="AA96" s="51" t="s">
        <v>66</v>
      </c>
      <c r="AB96" s="51" t="s">
        <v>69</v>
      </c>
    </row>
    <row r="97" spans="1:28">
      <c r="A97" s="51" t="s">
        <v>289</v>
      </c>
      <c r="B97" s="51" t="s">
        <v>59</v>
      </c>
      <c r="C97" s="1">
        <v>42277</v>
      </c>
      <c r="D97">
        <v>2015</v>
      </c>
      <c r="E97" s="26">
        <v>9</v>
      </c>
      <c r="F97" s="51" t="s">
        <v>29</v>
      </c>
      <c r="G97" s="26">
        <v>10</v>
      </c>
      <c r="H97" s="26">
        <v>10</v>
      </c>
      <c r="I97" t="s">
        <v>15</v>
      </c>
      <c r="J97" t="s">
        <v>102</v>
      </c>
      <c r="K97" t="s">
        <v>83</v>
      </c>
      <c r="L97" t="s">
        <v>116</v>
      </c>
      <c r="M97" t="s">
        <v>93</v>
      </c>
      <c r="N97">
        <v>4231.0633068442703</v>
      </c>
      <c r="O97">
        <v>4231.0633068442703</v>
      </c>
      <c r="P97" t="s">
        <v>64</v>
      </c>
      <c r="Q97">
        <v>4.67</v>
      </c>
      <c r="R97">
        <v>2</v>
      </c>
      <c r="S97">
        <v>2</v>
      </c>
      <c r="T97">
        <v>1</v>
      </c>
      <c r="U97" t="s">
        <v>76</v>
      </c>
      <c r="V97">
        <v>1</v>
      </c>
      <c r="W97" t="s">
        <v>66</v>
      </c>
      <c r="X97" s="51" t="s">
        <v>290</v>
      </c>
      <c r="Y97" s="51" t="s">
        <v>100</v>
      </c>
      <c r="Z97" s="26">
        <v>1</v>
      </c>
      <c r="AA97" s="51" t="s">
        <v>66</v>
      </c>
      <c r="AB97" s="51" t="s">
        <v>69</v>
      </c>
    </row>
    <row r="98" spans="1:28">
      <c r="A98" s="51" t="s">
        <v>291</v>
      </c>
      <c r="B98" s="51" t="s">
        <v>121</v>
      </c>
      <c r="C98" s="1">
        <v>42008</v>
      </c>
      <c r="D98">
        <v>2015</v>
      </c>
      <c r="E98" s="26">
        <v>1</v>
      </c>
      <c r="F98" s="51" t="s">
        <v>21</v>
      </c>
      <c r="G98" s="26">
        <v>10</v>
      </c>
      <c r="H98" s="26">
        <v>10</v>
      </c>
      <c r="I98" t="s">
        <v>15</v>
      </c>
      <c r="J98" t="s">
        <v>102</v>
      </c>
      <c r="K98" t="s">
        <v>73</v>
      </c>
      <c r="L98" t="s">
        <v>110</v>
      </c>
      <c r="M98" t="s">
        <v>63</v>
      </c>
      <c r="N98">
        <v>6516.8293429610676</v>
      </c>
      <c r="O98">
        <v>6516.8293429610676</v>
      </c>
      <c r="P98" t="s">
        <v>64</v>
      </c>
      <c r="Q98">
        <v>4.4400000000000004</v>
      </c>
      <c r="R98">
        <v>1</v>
      </c>
      <c r="S98">
        <v>0</v>
      </c>
      <c r="T98">
        <v>0</v>
      </c>
      <c r="U98" t="s">
        <v>65</v>
      </c>
      <c r="V98">
        <v>1</v>
      </c>
      <c r="W98" t="s">
        <v>66</v>
      </c>
      <c r="X98" s="51" t="s">
        <v>292</v>
      </c>
      <c r="Y98" s="51" t="s">
        <v>86</v>
      </c>
      <c r="Z98" s="26">
        <v>1</v>
      </c>
      <c r="AA98" s="51" t="s">
        <v>66</v>
      </c>
      <c r="AB98" s="51" t="s">
        <v>69</v>
      </c>
    </row>
    <row r="99" spans="1:28">
      <c r="A99" s="51" t="s">
        <v>293</v>
      </c>
      <c r="B99" s="51" t="s">
        <v>81</v>
      </c>
      <c r="C99" s="1">
        <v>42943</v>
      </c>
      <c r="D99">
        <v>2017</v>
      </c>
      <c r="E99" s="26">
        <v>7</v>
      </c>
      <c r="F99" s="51" t="s">
        <v>27</v>
      </c>
      <c r="G99" s="26">
        <v>8</v>
      </c>
      <c r="H99" s="26">
        <v>8</v>
      </c>
      <c r="I99" t="s">
        <v>15</v>
      </c>
      <c r="J99" t="s">
        <v>60</v>
      </c>
      <c r="K99" t="s">
        <v>88</v>
      </c>
      <c r="L99" t="s">
        <v>125</v>
      </c>
      <c r="M99" t="s">
        <v>75</v>
      </c>
      <c r="N99">
        <v>8474.9057113901636</v>
      </c>
      <c r="O99">
        <v>8474.9057113901636</v>
      </c>
      <c r="P99" t="s">
        <v>64</v>
      </c>
      <c r="Q99">
        <v>14.77</v>
      </c>
      <c r="R99">
        <v>3</v>
      </c>
      <c r="S99">
        <v>4</v>
      </c>
      <c r="T99">
        <v>1</v>
      </c>
      <c r="U99" t="s">
        <v>76</v>
      </c>
      <c r="V99">
        <v>2</v>
      </c>
      <c r="W99" t="s">
        <v>77</v>
      </c>
      <c r="X99" s="51" t="s">
        <v>294</v>
      </c>
      <c r="Y99" s="51" t="s">
        <v>95</v>
      </c>
      <c r="Z99" s="26">
        <v>3</v>
      </c>
      <c r="AA99" s="51" t="s">
        <v>77</v>
      </c>
      <c r="AB99" s="51" t="s">
        <v>69</v>
      </c>
    </row>
    <row r="100" spans="1:28">
      <c r="A100" s="51" t="s">
        <v>295</v>
      </c>
      <c r="B100" s="51" t="s">
        <v>81</v>
      </c>
      <c r="C100" s="1">
        <v>45196</v>
      </c>
      <c r="D100">
        <v>2023</v>
      </c>
      <c r="E100" s="26">
        <v>9</v>
      </c>
      <c r="F100" s="51" t="s">
        <v>29</v>
      </c>
      <c r="G100" s="26">
        <v>2</v>
      </c>
      <c r="H100" s="26">
        <v>2</v>
      </c>
      <c r="I100" t="s">
        <v>15</v>
      </c>
      <c r="J100" t="s">
        <v>82</v>
      </c>
      <c r="K100" t="s">
        <v>73</v>
      </c>
      <c r="L100" t="s">
        <v>125</v>
      </c>
      <c r="M100" t="s">
        <v>75</v>
      </c>
      <c r="N100">
        <v>4275.7456413516393</v>
      </c>
      <c r="O100">
        <v>4275.7456413516393</v>
      </c>
      <c r="P100" t="s">
        <v>64</v>
      </c>
      <c r="Q100">
        <v>7.39</v>
      </c>
      <c r="R100">
        <v>1</v>
      </c>
      <c r="S100">
        <v>4</v>
      </c>
      <c r="T100">
        <v>1</v>
      </c>
      <c r="U100" t="s">
        <v>76</v>
      </c>
      <c r="V100">
        <v>1</v>
      </c>
      <c r="W100" t="s">
        <v>66</v>
      </c>
      <c r="X100" s="51" t="s">
        <v>296</v>
      </c>
      <c r="Y100" s="51" t="s">
        <v>119</v>
      </c>
      <c r="Z100" s="26">
        <v>1</v>
      </c>
      <c r="AA100" s="51" t="s">
        <v>66</v>
      </c>
      <c r="AB100" s="51" t="s">
        <v>69</v>
      </c>
    </row>
    <row r="101" spans="1:28">
      <c r="A101" s="51" t="s">
        <v>297</v>
      </c>
      <c r="B101" s="51" t="s">
        <v>71</v>
      </c>
      <c r="C101" s="1">
        <v>42898</v>
      </c>
      <c r="D101">
        <v>2017</v>
      </c>
      <c r="E101" s="26">
        <v>6</v>
      </c>
      <c r="F101" s="51" t="s">
        <v>26</v>
      </c>
      <c r="G101" s="26">
        <v>8</v>
      </c>
      <c r="H101" s="26">
        <v>8</v>
      </c>
      <c r="I101" t="s">
        <v>15</v>
      </c>
      <c r="J101" t="s">
        <v>60</v>
      </c>
      <c r="K101" t="s">
        <v>124</v>
      </c>
      <c r="L101" t="s">
        <v>62</v>
      </c>
      <c r="M101" t="s">
        <v>63</v>
      </c>
      <c r="N101">
        <v>15205.128498654318</v>
      </c>
      <c r="O101">
        <v>15205.128498654318</v>
      </c>
      <c r="P101" t="s">
        <v>64</v>
      </c>
      <c r="Q101">
        <v>4.58</v>
      </c>
      <c r="R101">
        <v>2</v>
      </c>
      <c r="S101">
        <v>3</v>
      </c>
      <c r="T101">
        <v>1</v>
      </c>
      <c r="U101" t="s">
        <v>76</v>
      </c>
      <c r="V101">
        <v>2</v>
      </c>
      <c r="W101" t="s">
        <v>77</v>
      </c>
      <c r="X101" s="51" t="s">
        <v>298</v>
      </c>
      <c r="Y101" s="51" t="s">
        <v>100</v>
      </c>
      <c r="Z101" s="26">
        <v>3</v>
      </c>
      <c r="AA101" s="51" t="s">
        <v>77</v>
      </c>
      <c r="AB101" s="51" t="s">
        <v>69</v>
      </c>
    </row>
    <row r="102" spans="1:28">
      <c r="A102" s="51" t="s">
        <v>299</v>
      </c>
      <c r="B102" s="51" t="s">
        <v>71</v>
      </c>
      <c r="C102" s="1">
        <v>43032</v>
      </c>
      <c r="D102">
        <v>2017</v>
      </c>
      <c r="E102" s="26">
        <v>10</v>
      </c>
      <c r="F102" s="51" t="s">
        <v>10</v>
      </c>
      <c r="G102" s="26">
        <v>8</v>
      </c>
      <c r="H102" s="26">
        <v>8</v>
      </c>
      <c r="I102" t="s">
        <v>15</v>
      </c>
      <c r="J102" t="s">
        <v>60</v>
      </c>
      <c r="K102" t="s">
        <v>73</v>
      </c>
      <c r="L102" t="s">
        <v>125</v>
      </c>
      <c r="M102" t="s">
        <v>75</v>
      </c>
      <c r="N102">
        <v>10288.791512084112</v>
      </c>
      <c r="O102">
        <v>10288.791512084112</v>
      </c>
      <c r="P102" t="s">
        <v>64</v>
      </c>
      <c r="Q102">
        <v>12.1</v>
      </c>
      <c r="R102">
        <v>4</v>
      </c>
      <c r="S102">
        <v>1</v>
      </c>
      <c r="T102">
        <v>1</v>
      </c>
      <c r="U102" t="s">
        <v>76</v>
      </c>
      <c r="V102">
        <v>2</v>
      </c>
      <c r="W102" t="s">
        <v>77</v>
      </c>
      <c r="X102" s="51" t="s">
        <v>300</v>
      </c>
      <c r="Y102" s="51" t="s">
        <v>144</v>
      </c>
      <c r="Z102" s="26">
        <v>1</v>
      </c>
      <c r="AA102" s="51" t="s">
        <v>66</v>
      </c>
      <c r="AB102" s="51" t="s">
        <v>69</v>
      </c>
    </row>
    <row r="103" spans="1:28">
      <c r="A103" s="51" t="s">
        <v>301</v>
      </c>
      <c r="B103" s="51" t="s">
        <v>71</v>
      </c>
      <c r="C103" s="1">
        <v>42549</v>
      </c>
      <c r="D103">
        <v>2016</v>
      </c>
      <c r="E103" s="26">
        <v>6</v>
      </c>
      <c r="F103" s="51" t="s">
        <v>26</v>
      </c>
      <c r="G103" s="26">
        <v>9</v>
      </c>
      <c r="H103" s="26">
        <v>9</v>
      </c>
      <c r="I103" t="s">
        <v>15</v>
      </c>
      <c r="J103" t="s">
        <v>60</v>
      </c>
      <c r="K103" t="s">
        <v>83</v>
      </c>
      <c r="L103" t="s">
        <v>125</v>
      </c>
      <c r="M103" t="s">
        <v>90</v>
      </c>
      <c r="N103">
        <v>6249.2397090457544</v>
      </c>
      <c r="O103">
        <v>6249.2397090457544</v>
      </c>
      <c r="P103" t="s">
        <v>64</v>
      </c>
      <c r="Q103">
        <v>5.65</v>
      </c>
      <c r="R103">
        <v>5</v>
      </c>
      <c r="S103">
        <v>3</v>
      </c>
      <c r="T103">
        <v>1</v>
      </c>
      <c r="U103" t="s">
        <v>76</v>
      </c>
      <c r="V103">
        <v>1</v>
      </c>
      <c r="W103" t="s">
        <v>66</v>
      </c>
      <c r="X103" s="51" t="s">
        <v>302</v>
      </c>
      <c r="Y103" s="51" t="s">
        <v>79</v>
      </c>
      <c r="Z103" s="26">
        <v>2</v>
      </c>
      <c r="AA103" s="51" t="s">
        <v>77</v>
      </c>
      <c r="AB103" s="51" t="s">
        <v>108</v>
      </c>
    </row>
    <row r="104" spans="1:28">
      <c r="A104" s="51" t="s">
        <v>303</v>
      </c>
      <c r="B104" s="51" t="s">
        <v>71</v>
      </c>
      <c r="C104" s="1">
        <v>45285</v>
      </c>
      <c r="D104">
        <v>2023</v>
      </c>
      <c r="E104" s="26">
        <v>12</v>
      </c>
      <c r="F104" s="51" t="s">
        <v>20</v>
      </c>
      <c r="G104" s="26">
        <v>2</v>
      </c>
      <c r="H104" s="26">
        <v>2</v>
      </c>
      <c r="I104" t="s">
        <v>15</v>
      </c>
      <c r="J104" t="s">
        <v>82</v>
      </c>
      <c r="K104" t="s">
        <v>83</v>
      </c>
      <c r="L104" t="s">
        <v>202</v>
      </c>
      <c r="M104" t="s">
        <v>90</v>
      </c>
      <c r="N104">
        <v>4098.6056900347776</v>
      </c>
      <c r="O104">
        <v>4098.6056900347776</v>
      </c>
      <c r="P104" t="s">
        <v>64</v>
      </c>
      <c r="Q104">
        <v>10.99</v>
      </c>
      <c r="R104">
        <v>1</v>
      </c>
      <c r="S104">
        <v>0</v>
      </c>
      <c r="T104">
        <v>0</v>
      </c>
      <c r="U104" t="s">
        <v>65</v>
      </c>
      <c r="V104">
        <v>2</v>
      </c>
      <c r="W104" t="s">
        <v>77</v>
      </c>
      <c r="X104" s="51" t="s">
        <v>304</v>
      </c>
      <c r="Y104" s="51" t="s">
        <v>95</v>
      </c>
      <c r="Z104" s="26">
        <v>0</v>
      </c>
      <c r="AA104" s="51" t="s">
        <v>66</v>
      </c>
      <c r="AB104" s="51" t="s">
        <v>69</v>
      </c>
    </row>
    <row r="105" spans="1:28">
      <c r="A105" s="51" t="s">
        <v>305</v>
      </c>
      <c r="B105" s="51" t="s">
        <v>81</v>
      </c>
      <c r="C105" s="1">
        <v>44240</v>
      </c>
      <c r="D105">
        <v>2021</v>
      </c>
      <c r="E105" s="26">
        <v>2</v>
      </c>
      <c r="F105" s="51" t="s">
        <v>22</v>
      </c>
      <c r="G105" s="26">
        <v>4</v>
      </c>
      <c r="H105" s="26">
        <v>4</v>
      </c>
      <c r="I105" t="s">
        <v>15</v>
      </c>
      <c r="J105" t="s">
        <v>72</v>
      </c>
      <c r="K105" t="s">
        <v>124</v>
      </c>
      <c r="L105" t="s">
        <v>128</v>
      </c>
      <c r="M105" t="s">
        <v>90</v>
      </c>
      <c r="N105">
        <v>4913.91106045171</v>
      </c>
      <c r="O105">
        <v>4913.91106045171</v>
      </c>
      <c r="P105" t="s">
        <v>64</v>
      </c>
      <c r="Q105">
        <v>6.91</v>
      </c>
      <c r="R105">
        <v>2</v>
      </c>
      <c r="S105">
        <v>2</v>
      </c>
      <c r="T105">
        <v>1</v>
      </c>
      <c r="U105" t="s">
        <v>76</v>
      </c>
      <c r="V105">
        <v>3</v>
      </c>
      <c r="W105" t="s">
        <v>84</v>
      </c>
      <c r="X105" s="51" t="s">
        <v>306</v>
      </c>
      <c r="Y105" s="51" t="s">
        <v>144</v>
      </c>
      <c r="Z105" s="26">
        <v>1</v>
      </c>
      <c r="AA105" s="51" t="s">
        <v>66</v>
      </c>
      <c r="AB105" s="51" t="s">
        <v>69</v>
      </c>
    </row>
    <row r="106" spans="1:28">
      <c r="A106" s="51" t="s">
        <v>307</v>
      </c>
      <c r="B106" s="51" t="s">
        <v>81</v>
      </c>
      <c r="C106" s="1">
        <v>42315</v>
      </c>
      <c r="D106">
        <v>2015</v>
      </c>
      <c r="E106" s="26">
        <v>11</v>
      </c>
      <c r="F106" s="51" t="s">
        <v>19</v>
      </c>
      <c r="G106" s="26">
        <v>10</v>
      </c>
      <c r="H106" s="26">
        <v>10</v>
      </c>
      <c r="I106" t="s">
        <v>15</v>
      </c>
      <c r="J106" t="s">
        <v>102</v>
      </c>
      <c r="K106" t="s">
        <v>124</v>
      </c>
      <c r="L106" t="s">
        <v>62</v>
      </c>
      <c r="M106" t="s">
        <v>93</v>
      </c>
      <c r="N106">
        <v>12393.124903625909</v>
      </c>
      <c r="O106">
        <v>12393.124903625909</v>
      </c>
      <c r="P106" t="s">
        <v>64</v>
      </c>
      <c r="Q106">
        <v>18.95</v>
      </c>
      <c r="R106">
        <v>5</v>
      </c>
      <c r="S106">
        <v>0</v>
      </c>
      <c r="T106">
        <v>0</v>
      </c>
      <c r="U106" t="s">
        <v>65</v>
      </c>
      <c r="V106">
        <v>3</v>
      </c>
      <c r="W106" t="s">
        <v>84</v>
      </c>
      <c r="X106" s="51" t="s">
        <v>308</v>
      </c>
      <c r="Y106" s="51" t="s">
        <v>119</v>
      </c>
      <c r="Z106" s="26">
        <v>4</v>
      </c>
      <c r="AA106" s="51" t="s">
        <v>84</v>
      </c>
      <c r="AB106" s="51" t="s">
        <v>108</v>
      </c>
    </row>
    <row r="107" spans="1:28">
      <c r="A107" s="51" t="s">
        <v>309</v>
      </c>
      <c r="B107" s="51" t="s">
        <v>140</v>
      </c>
      <c r="C107" s="1">
        <v>42150</v>
      </c>
      <c r="D107">
        <v>2015</v>
      </c>
      <c r="E107" s="26">
        <v>5</v>
      </c>
      <c r="F107" s="51" t="s">
        <v>25</v>
      </c>
      <c r="G107" s="26">
        <v>10</v>
      </c>
      <c r="H107" s="26">
        <v>10</v>
      </c>
      <c r="I107" t="s">
        <v>15</v>
      </c>
      <c r="J107" t="s">
        <v>102</v>
      </c>
      <c r="K107" t="s">
        <v>133</v>
      </c>
      <c r="L107" t="s">
        <v>98</v>
      </c>
      <c r="M107" t="s">
        <v>75</v>
      </c>
      <c r="N107">
        <v>6751.954261724497</v>
      </c>
      <c r="O107">
        <v>6751.954261724497</v>
      </c>
      <c r="P107" t="s">
        <v>64</v>
      </c>
      <c r="Q107">
        <v>5.53</v>
      </c>
      <c r="R107">
        <v>4</v>
      </c>
      <c r="S107">
        <v>0</v>
      </c>
      <c r="T107">
        <v>0</v>
      </c>
      <c r="U107" t="s">
        <v>65</v>
      </c>
      <c r="V107">
        <v>1</v>
      </c>
      <c r="W107" t="s">
        <v>66</v>
      </c>
      <c r="X107" s="51" t="s">
        <v>310</v>
      </c>
      <c r="Y107" s="51" t="s">
        <v>79</v>
      </c>
      <c r="Z107" s="26">
        <v>1</v>
      </c>
      <c r="AA107" s="51" t="s">
        <v>66</v>
      </c>
      <c r="AB107" s="51" t="s">
        <v>69</v>
      </c>
    </row>
    <row r="108" spans="1:28">
      <c r="A108" s="51" t="s">
        <v>311</v>
      </c>
      <c r="B108" s="51" t="s">
        <v>81</v>
      </c>
      <c r="C108" s="1">
        <v>44724</v>
      </c>
      <c r="D108">
        <v>2022</v>
      </c>
      <c r="E108" s="26">
        <v>6</v>
      </c>
      <c r="F108" s="51" t="s">
        <v>26</v>
      </c>
      <c r="G108" s="26">
        <v>3</v>
      </c>
      <c r="H108" s="26">
        <v>3</v>
      </c>
      <c r="I108" t="s">
        <v>15</v>
      </c>
      <c r="J108" t="s">
        <v>82</v>
      </c>
      <c r="K108" t="s">
        <v>83</v>
      </c>
      <c r="L108" t="s">
        <v>110</v>
      </c>
      <c r="M108" t="s">
        <v>93</v>
      </c>
      <c r="N108">
        <v>11559.92419990774</v>
      </c>
      <c r="O108">
        <v>11559.92419990774</v>
      </c>
      <c r="P108" t="s">
        <v>64</v>
      </c>
      <c r="Q108">
        <v>13.36</v>
      </c>
      <c r="R108">
        <v>2</v>
      </c>
      <c r="S108">
        <v>3</v>
      </c>
      <c r="T108">
        <v>1</v>
      </c>
      <c r="U108" t="s">
        <v>76</v>
      </c>
      <c r="V108">
        <v>2</v>
      </c>
      <c r="W108" t="s">
        <v>77</v>
      </c>
      <c r="X108" s="51" t="s">
        <v>312</v>
      </c>
      <c r="Y108" s="51" t="s">
        <v>95</v>
      </c>
      <c r="Z108" s="26">
        <v>1</v>
      </c>
      <c r="AA108" s="51" t="s">
        <v>66</v>
      </c>
      <c r="AB108" s="51" t="s">
        <v>69</v>
      </c>
    </row>
    <row r="109" spans="1:28">
      <c r="A109" s="51" t="s">
        <v>313</v>
      </c>
      <c r="B109" s="51" t="s">
        <v>59</v>
      </c>
      <c r="C109" s="1">
        <v>42114</v>
      </c>
      <c r="D109">
        <v>2015</v>
      </c>
      <c r="E109" s="26">
        <v>4</v>
      </c>
      <c r="F109" s="51" t="s">
        <v>24</v>
      </c>
      <c r="G109" s="26">
        <v>10</v>
      </c>
      <c r="H109" s="26">
        <v>10</v>
      </c>
      <c r="I109" t="s">
        <v>15</v>
      </c>
      <c r="J109" t="s">
        <v>102</v>
      </c>
      <c r="K109" t="s">
        <v>88</v>
      </c>
      <c r="L109" t="s">
        <v>103</v>
      </c>
      <c r="M109" t="s">
        <v>75</v>
      </c>
      <c r="N109">
        <v>14316.765439047587</v>
      </c>
      <c r="O109">
        <v>14316.765439047587</v>
      </c>
      <c r="P109" t="s">
        <v>64</v>
      </c>
      <c r="Q109">
        <v>19.03</v>
      </c>
      <c r="R109">
        <v>1</v>
      </c>
      <c r="S109">
        <v>3</v>
      </c>
      <c r="T109">
        <v>1</v>
      </c>
      <c r="U109" t="s">
        <v>76</v>
      </c>
      <c r="V109">
        <v>3</v>
      </c>
      <c r="W109" t="s">
        <v>84</v>
      </c>
      <c r="X109" s="51" t="s">
        <v>314</v>
      </c>
      <c r="Y109" s="51" t="s">
        <v>100</v>
      </c>
      <c r="Z109" s="26">
        <v>5</v>
      </c>
      <c r="AA109" s="51" t="s">
        <v>84</v>
      </c>
      <c r="AB109" s="51" t="s">
        <v>108</v>
      </c>
    </row>
    <row r="110" spans="1:28">
      <c r="A110" s="51" t="s">
        <v>315</v>
      </c>
      <c r="B110" s="51" t="s">
        <v>121</v>
      </c>
      <c r="C110" s="1">
        <v>41914</v>
      </c>
      <c r="D110">
        <v>2014</v>
      </c>
      <c r="E110" s="26">
        <v>10</v>
      </c>
      <c r="F110" s="51" t="s">
        <v>10</v>
      </c>
      <c r="G110" s="26">
        <v>11</v>
      </c>
      <c r="H110" s="26">
        <v>11</v>
      </c>
      <c r="I110" t="s">
        <v>15</v>
      </c>
      <c r="J110" t="s">
        <v>102</v>
      </c>
      <c r="K110" t="s">
        <v>83</v>
      </c>
      <c r="L110" t="s">
        <v>62</v>
      </c>
      <c r="M110" t="s">
        <v>152</v>
      </c>
      <c r="N110">
        <v>7010.0517195493121</v>
      </c>
      <c r="O110">
        <v>7010.0517195493121</v>
      </c>
      <c r="P110" t="s">
        <v>64</v>
      </c>
      <c r="Q110">
        <v>8.16</v>
      </c>
      <c r="R110">
        <v>1</v>
      </c>
      <c r="S110">
        <v>1</v>
      </c>
      <c r="T110">
        <v>1</v>
      </c>
      <c r="U110" t="s">
        <v>76</v>
      </c>
      <c r="V110">
        <v>2</v>
      </c>
      <c r="W110" t="s">
        <v>77</v>
      </c>
      <c r="X110" s="51" t="s">
        <v>316</v>
      </c>
      <c r="Y110" s="51" t="s">
        <v>86</v>
      </c>
      <c r="Z110" s="26">
        <v>1</v>
      </c>
      <c r="AA110" s="51" t="s">
        <v>66</v>
      </c>
      <c r="AB110" s="51" t="s">
        <v>69</v>
      </c>
    </row>
    <row r="111" spans="1:28">
      <c r="A111" s="51" t="s">
        <v>317</v>
      </c>
      <c r="B111" s="51" t="s">
        <v>71</v>
      </c>
      <c r="C111" s="1">
        <v>42740</v>
      </c>
      <c r="D111">
        <v>2017</v>
      </c>
      <c r="E111" s="26">
        <v>1</v>
      </c>
      <c r="F111" s="51" t="s">
        <v>21</v>
      </c>
      <c r="G111" s="26">
        <v>8</v>
      </c>
      <c r="H111" s="26">
        <v>8</v>
      </c>
      <c r="I111" t="s">
        <v>15</v>
      </c>
      <c r="J111" t="s">
        <v>60</v>
      </c>
      <c r="K111" t="s">
        <v>124</v>
      </c>
      <c r="L111" t="s">
        <v>74</v>
      </c>
      <c r="M111" t="s">
        <v>93</v>
      </c>
      <c r="N111">
        <v>3511.8436836145897</v>
      </c>
      <c r="O111">
        <v>3511.8436836145897</v>
      </c>
      <c r="P111" t="s">
        <v>64</v>
      </c>
      <c r="Q111">
        <v>2.71</v>
      </c>
      <c r="R111">
        <v>1</v>
      </c>
      <c r="S111">
        <v>1</v>
      </c>
      <c r="T111">
        <v>1</v>
      </c>
      <c r="U111" t="s">
        <v>76</v>
      </c>
      <c r="V111">
        <v>2</v>
      </c>
      <c r="W111" t="s">
        <v>77</v>
      </c>
      <c r="X111" s="51" t="s">
        <v>318</v>
      </c>
      <c r="Y111" s="51" t="s">
        <v>95</v>
      </c>
      <c r="Z111" s="26">
        <v>1</v>
      </c>
      <c r="AA111" s="51" t="s">
        <v>66</v>
      </c>
      <c r="AB111" s="51" t="s">
        <v>69</v>
      </c>
    </row>
    <row r="112" spans="1:28">
      <c r="A112" s="51" t="s">
        <v>319</v>
      </c>
      <c r="B112" s="51" t="s">
        <v>71</v>
      </c>
      <c r="C112" s="1">
        <v>42830</v>
      </c>
      <c r="D112">
        <v>2017</v>
      </c>
      <c r="E112" s="26">
        <v>4</v>
      </c>
      <c r="F112" s="51" t="s">
        <v>24</v>
      </c>
      <c r="G112" s="26">
        <v>8</v>
      </c>
      <c r="H112" s="26">
        <v>8</v>
      </c>
      <c r="I112" t="s">
        <v>15</v>
      </c>
      <c r="J112" t="s">
        <v>60</v>
      </c>
      <c r="K112" t="s">
        <v>61</v>
      </c>
      <c r="L112" t="s">
        <v>116</v>
      </c>
      <c r="M112" t="s">
        <v>63</v>
      </c>
      <c r="N112">
        <v>4340.9522427911288</v>
      </c>
      <c r="O112">
        <v>4340.9522427911288</v>
      </c>
      <c r="P112" t="s">
        <v>64</v>
      </c>
      <c r="Q112">
        <v>5.26</v>
      </c>
      <c r="R112">
        <v>1</v>
      </c>
      <c r="S112">
        <v>1</v>
      </c>
      <c r="T112">
        <v>1</v>
      </c>
      <c r="U112" t="s">
        <v>76</v>
      </c>
      <c r="V112">
        <v>1</v>
      </c>
      <c r="W112" t="s">
        <v>66</v>
      </c>
      <c r="X112" s="51" t="s">
        <v>320</v>
      </c>
      <c r="Y112" s="51" t="s">
        <v>79</v>
      </c>
      <c r="Z112" s="26">
        <v>1</v>
      </c>
      <c r="AA112" s="51" t="s">
        <v>66</v>
      </c>
      <c r="AB112" s="51" t="s">
        <v>69</v>
      </c>
    </row>
    <row r="113" spans="1:28">
      <c r="A113" s="51" t="s">
        <v>321</v>
      </c>
      <c r="B113" s="51" t="s">
        <v>81</v>
      </c>
      <c r="C113" s="1">
        <v>42912</v>
      </c>
      <c r="D113">
        <v>2017</v>
      </c>
      <c r="E113" s="26">
        <v>6</v>
      </c>
      <c r="F113" s="51" t="s">
        <v>26</v>
      </c>
      <c r="G113" s="26">
        <v>8</v>
      </c>
      <c r="H113" s="26">
        <v>8</v>
      </c>
      <c r="I113" t="s">
        <v>15</v>
      </c>
      <c r="J113" t="s">
        <v>60</v>
      </c>
      <c r="K113" t="s">
        <v>61</v>
      </c>
      <c r="L113" t="s">
        <v>103</v>
      </c>
      <c r="M113" t="s">
        <v>104</v>
      </c>
      <c r="N113">
        <v>2994.0696407223459</v>
      </c>
      <c r="O113">
        <v>2994.0696407223459</v>
      </c>
      <c r="P113" t="s">
        <v>64</v>
      </c>
      <c r="Q113">
        <v>2.85</v>
      </c>
      <c r="R113">
        <v>5</v>
      </c>
      <c r="S113">
        <v>1</v>
      </c>
      <c r="T113">
        <v>1</v>
      </c>
      <c r="U113" t="s">
        <v>76</v>
      </c>
      <c r="V113">
        <v>1</v>
      </c>
      <c r="W113" t="s">
        <v>66</v>
      </c>
      <c r="X113" s="51" t="s">
        <v>322</v>
      </c>
      <c r="Y113" s="51" t="s">
        <v>79</v>
      </c>
      <c r="Z113" s="26">
        <v>1</v>
      </c>
      <c r="AA113" s="51" t="s">
        <v>66</v>
      </c>
      <c r="AB113" s="51" t="s">
        <v>69</v>
      </c>
    </row>
    <row r="114" spans="1:28">
      <c r="A114" s="51" t="s">
        <v>323</v>
      </c>
      <c r="B114" s="51" t="s">
        <v>121</v>
      </c>
      <c r="C114" s="1">
        <v>42402</v>
      </c>
      <c r="D114">
        <v>2016</v>
      </c>
      <c r="E114" s="26">
        <v>2</v>
      </c>
      <c r="F114" s="51" t="s">
        <v>22</v>
      </c>
      <c r="G114" s="26">
        <v>9</v>
      </c>
      <c r="H114" s="26">
        <v>9</v>
      </c>
      <c r="I114" t="s">
        <v>15</v>
      </c>
      <c r="J114" t="s">
        <v>60</v>
      </c>
      <c r="K114" t="s">
        <v>61</v>
      </c>
      <c r="L114" t="s">
        <v>98</v>
      </c>
      <c r="M114" t="s">
        <v>90</v>
      </c>
      <c r="N114">
        <v>16712.047426645258</v>
      </c>
      <c r="O114">
        <v>16712.047426645258</v>
      </c>
      <c r="P114" t="s">
        <v>64</v>
      </c>
      <c r="Q114">
        <v>23.26</v>
      </c>
      <c r="R114">
        <v>3</v>
      </c>
      <c r="S114">
        <v>0</v>
      </c>
      <c r="T114">
        <v>0</v>
      </c>
      <c r="U114" t="s">
        <v>65</v>
      </c>
      <c r="V114">
        <v>3</v>
      </c>
      <c r="W114" t="s">
        <v>84</v>
      </c>
      <c r="X114" s="51" t="s">
        <v>324</v>
      </c>
      <c r="Y114" s="51" t="s">
        <v>119</v>
      </c>
      <c r="Z114" s="26">
        <v>4</v>
      </c>
      <c r="AA114" s="51" t="s">
        <v>84</v>
      </c>
      <c r="AB114" s="51" t="s">
        <v>108</v>
      </c>
    </row>
    <row r="115" spans="1:28">
      <c r="A115" s="51" t="s">
        <v>325</v>
      </c>
      <c r="B115" s="51" t="s">
        <v>71</v>
      </c>
      <c r="C115" s="1">
        <v>44817</v>
      </c>
      <c r="D115">
        <v>2022</v>
      </c>
      <c r="E115" s="26">
        <v>9</v>
      </c>
      <c r="F115" s="51" t="s">
        <v>29</v>
      </c>
      <c r="G115" s="26">
        <v>3</v>
      </c>
      <c r="H115" s="26">
        <v>3</v>
      </c>
      <c r="I115" t="s">
        <v>15</v>
      </c>
      <c r="J115" t="s">
        <v>82</v>
      </c>
      <c r="K115" t="s">
        <v>73</v>
      </c>
      <c r="L115" t="s">
        <v>128</v>
      </c>
      <c r="M115" t="s">
        <v>90</v>
      </c>
      <c r="N115">
        <v>11596.887820679023</v>
      </c>
      <c r="O115">
        <v>11596.887820679023</v>
      </c>
      <c r="P115" t="s">
        <v>64</v>
      </c>
      <c r="Q115">
        <v>6.28</v>
      </c>
      <c r="R115">
        <v>1</v>
      </c>
      <c r="S115">
        <v>1</v>
      </c>
      <c r="T115">
        <v>1</v>
      </c>
      <c r="U115" t="s">
        <v>76</v>
      </c>
      <c r="V115">
        <v>2</v>
      </c>
      <c r="W115" t="s">
        <v>77</v>
      </c>
      <c r="X115" s="51" t="s">
        <v>326</v>
      </c>
      <c r="Y115" s="51" t="s">
        <v>100</v>
      </c>
      <c r="Z115" s="26">
        <v>0</v>
      </c>
      <c r="AA115" s="51" t="s">
        <v>66</v>
      </c>
      <c r="AB115" s="51" t="s">
        <v>69</v>
      </c>
    </row>
    <row r="116" spans="1:28">
      <c r="A116" s="51" t="s">
        <v>327</v>
      </c>
      <c r="B116" s="51" t="s">
        <v>97</v>
      </c>
      <c r="C116" s="1">
        <v>44825</v>
      </c>
      <c r="D116">
        <v>2022</v>
      </c>
      <c r="E116" s="26">
        <v>9</v>
      </c>
      <c r="F116" s="51" t="s">
        <v>29</v>
      </c>
      <c r="G116" s="26">
        <v>3</v>
      </c>
      <c r="H116" s="26">
        <v>3</v>
      </c>
      <c r="I116" t="s">
        <v>15</v>
      </c>
      <c r="J116" t="s">
        <v>82</v>
      </c>
      <c r="K116" t="s">
        <v>83</v>
      </c>
      <c r="L116" t="s">
        <v>89</v>
      </c>
      <c r="M116" t="s">
        <v>104</v>
      </c>
      <c r="N116">
        <v>1580.3376676156222</v>
      </c>
      <c r="O116">
        <v>1580.3376676156222</v>
      </c>
      <c r="P116" t="s">
        <v>64</v>
      </c>
      <c r="Q116">
        <v>16.41</v>
      </c>
      <c r="R116">
        <v>5</v>
      </c>
      <c r="S116">
        <v>1</v>
      </c>
      <c r="T116">
        <v>1</v>
      </c>
      <c r="U116" t="s">
        <v>76</v>
      </c>
      <c r="V116">
        <v>2</v>
      </c>
      <c r="W116" t="s">
        <v>77</v>
      </c>
      <c r="X116" s="51" t="s">
        <v>328</v>
      </c>
      <c r="Y116" s="51" t="s">
        <v>95</v>
      </c>
      <c r="Z116" s="26">
        <v>1</v>
      </c>
      <c r="AA116" s="51" t="s">
        <v>66</v>
      </c>
      <c r="AB116" s="51" t="s">
        <v>69</v>
      </c>
    </row>
    <row r="117" spans="1:28">
      <c r="A117" s="51" t="s">
        <v>329</v>
      </c>
      <c r="B117" s="51" t="s">
        <v>71</v>
      </c>
      <c r="C117" s="1">
        <v>41607</v>
      </c>
      <c r="D117">
        <v>2013</v>
      </c>
      <c r="E117" s="26">
        <v>11</v>
      </c>
      <c r="F117" s="51" t="s">
        <v>19</v>
      </c>
      <c r="G117" s="26">
        <v>12</v>
      </c>
      <c r="H117" s="26">
        <v>12</v>
      </c>
      <c r="I117" t="s">
        <v>15</v>
      </c>
      <c r="J117" t="s">
        <v>102</v>
      </c>
      <c r="K117" t="s">
        <v>133</v>
      </c>
      <c r="L117" t="s">
        <v>74</v>
      </c>
      <c r="M117" t="s">
        <v>75</v>
      </c>
      <c r="N117">
        <v>3415.3613101047627</v>
      </c>
      <c r="O117">
        <v>3415.3613101047627</v>
      </c>
      <c r="P117" t="s">
        <v>64</v>
      </c>
      <c r="Q117">
        <v>1.92</v>
      </c>
      <c r="R117">
        <v>5</v>
      </c>
      <c r="S117">
        <v>4</v>
      </c>
      <c r="T117">
        <v>1</v>
      </c>
      <c r="U117" t="s">
        <v>76</v>
      </c>
      <c r="V117">
        <v>1</v>
      </c>
      <c r="W117" t="s">
        <v>66</v>
      </c>
      <c r="X117" s="51" t="s">
        <v>330</v>
      </c>
      <c r="Y117" s="51" t="s">
        <v>100</v>
      </c>
      <c r="Z117" s="26">
        <v>2</v>
      </c>
      <c r="AA117" s="51" t="s">
        <v>77</v>
      </c>
      <c r="AB117" s="51" t="s">
        <v>108</v>
      </c>
    </row>
    <row r="118" spans="1:28">
      <c r="A118" s="51" t="s">
        <v>331</v>
      </c>
      <c r="B118" s="51" t="s">
        <v>71</v>
      </c>
      <c r="C118" s="1">
        <v>43262</v>
      </c>
      <c r="D118">
        <v>2018</v>
      </c>
      <c r="E118" s="26">
        <v>6</v>
      </c>
      <c r="F118" s="51" t="s">
        <v>26</v>
      </c>
      <c r="G118" s="26">
        <v>7</v>
      </c>
      <c r="H118" s="26">
        <v>7</v>
      </c>
      <c r="I118" t="s">
        <v>15</v>
      </c>
      <c r="J118" t="s">
        <v>60</v>
      </c>
      <c r="K118" t="s">
        <v>88</v>
      </c>
      <c r="L118" t="s">
        <v>62</v>
      </c>
      <c r="M118" t="s">
        <v>93</v>
      </c>
      <c r="N118">
        <v>11659.20673220599</v>
      </c>
      <c r="O118">
        <v>11659.20673220599</v>
      </c>
      <c r="P118" t="s">
        <v>64</v>
      </c>
      <c r="Q118">
        <v>20.73</v>
      </c>
      <c r="R118">
        <v>2</v>
      </c>
      <c r="S118">
        <v>3</v>
      </c>
      <c r="T118">
        <v>1</v>
      </c>
      <c r="U118" t="s">
        <v>76</v>
      </c>
      <c r="V118">
        <v>3</v>
      </c>
      <c r="W118" t="s">
        <v>84</v>
      </c>
      <c r="X118" s="51" t="s">
        <v>332</v>
      </c>
      <c r="Y118" s="51" t="s">
        <v>79</v>
      </c>
      <c r="Z118" s="26">
        <v>3</v>
      </c>
      <c r="AA118" s="51" t="s">
        <v>77</v>
      </c>
      <c r="AB118" s="51" t="s">
        <v>108</v>
      </c>
    </row>
    <row r="119" spans="1:28">
      <c r="A119" s="51" t="s">
        <v>333</v>
      </c>
      <c r="B119" s="51" t="s">
        <v>71</v>
      </c>
      <c r="C119" s="1">
        <v>44838</v>
      </c>
      <c r="D119">
        <v>2022</v>
      </c>
      <c r="E119" s="26">
        <v>10</v>
      </c>
      <c r="F119" s="51" t="s">
        <v>10</v>
      </c>
      <c r="G119" s="26">
        <v>3</v>
      </c>
      <c r="H119" s="26">
        <v>3</v>
      </c>
      <c r="I119" t="s">
        <v>15</v>
      </c>
      <c r="J119" t="s">
        <v>82</v>
      </c>
      <c r="K119" t="s">
        <v>83</v>
      </c>
      <c r="L119" t="s">
        <v>128</v>
      </c>
      <c r="M119" t="s">
        <v>104</v>
      </c>
      <c r="N119">
        <v>-243.76297292368864</v>
      </c>
      <c r="O119">
        <v>243.76297292368864</v>
      </c>
      <c r="P119" t="s">
        <v>117</v>
      </c>
      <c r="Q119">
        <v>16.07</v>
      </c>
      <c r="R119">
        <v>5</v>
      </c>
      <c r="S119">
        <v>4</v>
      </c>
      <c r="T119">
        <v>1</v>
      </c>
      <c r="U119" t="s">
        <v>76</v>
      </c>
      <c r="V119">
        <v>2</v>
      </c>
      <c r="W119" t="s">
        <v>77</v>
      </c>
      <c r="X119" s="51" t="s">
        <v>334</v>
      </c>
      <c r="Y119" s="51" t="s">
        <v>95</v>
      </c>
      <c r="Z119" s="26">
        <v>2</v>
      </c>
      <c r="AA119" s="51" t="s">
        <v>77</v>
      </c>
      <c r="AB119" s="51" t="s">
        <v>69</v>
      </c>
    </row>
    <row r="120" spans="1:28">
      <c r="A120" s="51" t="s">
        <v>335</v>
      </c>
      <c r="B120" s="51" t="s">
        <v>71</v>
      </c>
      <c r="C120" s="1">
        <v>43519</v>
      </c>
      <c r="D120">
        <v>2019</v>
      </c>
      <c r="E120" s="26">
        <v>2</v>
      </c>
      <c r="F120" s="51" t="s">
        <v>22</v>
      </c>
      <c r="G120" s="26">
        <v>6</v>
      </c>
      <c r="H120" s="26">
        <v>6</v>
      </c>
      <c r="I120" t="s">
        <v>15</v>
      </c>
      <c r="J120" t="s">
        <v>72</v>
      </c>
      <c r="K120" t="s">
        <v>133</v>
      </c>
      <c r="L120" t="s">
        <v>125</v>
      </c>
      <c r="M120" t="s">
        <v>90</v>
      </c>
      <c r="N120">
        <v>8094.5464770972949</v>
      </c>
      <c r="O120">
        <v>8094.5464770972949</v>
      </c>
      <c r="P120" t="s">
        <v>64</v>
      </c>
      <c r="Q120">
        <v>6.55</v>
      </c>
      <c r="R120">
        <v>1</v>
      </c>
      <c r="S120">
        <v>2</v>
      </c>
      <c r="T120">
        <v>1</v>
      </c>
      <c r="U120" t="s">
        <v>76</v>
      </c>
      <c r="V120">
        <v>2</v>
      </c>
      <c r="W120" t="s">
        <v>77</v>
      </c>
      <c r="X120" s="51" t="s">
        <v>336</v>
      </c>
      <c r="Y120" s="51" t="s">
        <v>100</v>
      </c>
      <c r="Z120" s="26">
        <v>0</v>
      </c>
      <c r="AA120" s="51" t="s">
        <v>66</v>
      </c>
      <c r="AB120" s="51" t="s">
        <v>69</v>
      </c>
    </row>
    <row r="121" spans="1:28">
      <c r="A121" s="51" t="s">
        <v>337</v>
      </c>
      <c r="B121" s="51" t="s">
        <v>71</v>
      </c>
      <c r="C121" s="1">
        <v>43368</v>
      </c>
      <c r="D121">
        <v>2018</v>
      </c>
      <c r="E121" s="26">
        <v>9</v>
      </c>
      <c r="F121" s="51" t="s">
        <v>29</v>
      </c>
      <c r="G121" s="26">
        <v>7</v>
      </c>
      <c r="H121" s="26">
        <v>7</v>
      </c>
      <c r="I121" t="s">
        <v>15</v>
      </c>
      <c r="J121" t="s">
        <v>60</v>
      </c>
      <c r="K121" t="s">
        <v>61</v>
      </c>
      <c r="L121" t="s">
        <v>62</v>
      </c>
      <c r="M121" t="s">
        <v>152</v>
      </c>
      <c r="N121">
        <v>19552.536914497337</v>
      </c>
      <c r="O121">
        <v>19552.536914497337</v>
      </c>
      <c r="P121" t="s">
        <v>64</v>
      </c>
      <c r="Q121">
        <v>11.23</v>
      </c>
      <c r="R121">
        <v>5</v>
      </c>
      <c r="S121">
        <v>0</v>
      </c>
      <c r="T121">
        <v>0</v>
      </c>
      <c r="U121" t="s">
        <v>65</v>
      </c>
      <c r="V121">
        <v>3</v>
      </c>
      <c r="W121" t="s">
        <v>84</v>
      </c>
      <c r="X121" s="51" t="s">
        <v>338</v>
      </c>
      <c r="Y121" s="51" t="s">
        <v>95</v>
      </c>
      <c r="Z121" s="26">
        <v>2</v>
      </c>
      <c r="AA121" s="51" t="s">
        <v>77</v>
      </c>
      <c r="AB121" s="51" t="s">
        <v>69</v>
      </c>
    </row>
    <row r="122" spans="1:28">
      <c r="A122" s="51" t="s">
        <v>339</v>
      </c>
      <c r="B122" s="51" t="s">
        <v>121</v>
      </c>
      <c r="C122" s="1">
        <v>44082</v>
      </c>
      <c r="D122">
        <v>2020</v>
      </c>
      <c r="E122" s="26">
        <v>9</v>
      </c>
      <c r="F122" s="51" t="s">
        <v>29</v>
      </c>
      <c r="G122" s="26">
        <v>5</v>
      </c>
      <c r="H122" s="26">
        <v>5</v>
      </c>
      <c r="I122" t="s">
        <v>15</v>
      </c>
      <c r="J122" t="s">
        <v>72</v>
      </c>
      <c r="K122" t="s">
        <v>88</v>
      </c>
      <c r="L122" t="s">
        <v>110</v>
      </c>
      <c r="M122" t="s">
        <v>93</v>
      </c>
      <c r="N122">
        <v>9807.6094623621721</v>
      </c>
      <c r="O122">
        <v>9807.6094623621721</v>
      </c>
      <c r="P122" t="s">
        <v>64</v>
      </c>
      <c r="Q122">
        <v>7.22</v>
      </c>
      <c r="R122">
        <v>4</v>
      </c>
      <c r="S122">
        <v>2</v>
      </c>
      <c r="T122">
        <v>1</v>
      </c>
      <c r="U122" t="s">
        <v>76</v>
      </c>
      <c r="V122">
        <v>2</v>
      </c>
      <c r="W122" t="s">
        <v>77</v>
      </c>
      <c r="X122" s="51" t="s">
        <v>340</v>
      </c>
      <c r="Y122" s="51" t="s">
        <v>100</v>
      </c>
      <c r="Z122" s="26">
        <v>0</v>
      </c>
      <c r="AA122" s="51" t="s">
        <v>66</v>
      </c>
      <c r="AB122" s="51" t="s">
        <v>69</v>
      </c>
    </row>
    <row r="123" spans="1:28">
      <c r="A123" s="51" t="s">
        <v>341</v>
      </c>
      <c r="B123" s="51" t="s">
        <v>81</v>
      </c>
      <c r="C123" s="1">
        <v>42532</v>
      </c>
      <c r="D123">
        <v>2016</v>
      </c>
      <c r="E123" s="26">
        <v>6</v>
      </c>
      <c r="F123" s="51" t="s">
        <v>26</v>
      </c>
      <c r="G123" s="26">
        <v>9</v>
      </c>
      <c r="H123" s="26">
        <v>9</v>
      </c>
      <c r="I123" t="s">
        <v>15</v>
      </c>
      <c r="J123" t="s">
        <v>60</v>
      </c>
      <c r="K123" t="s">
        <v>88</v>
      </c>
      <c r="L123" t="s">
        <v>89</v>
      </c>
      <c r="M123" t="s">
        <v>90</v>
      </c>
      <c r="N123">
        <v>6393.7098898704589</v>
      </c>
      <c r="O123">
        <v>6393.7098898704589</v>
      </c>
      <c r="P123" t="s">
        <v>64</v>
      </c>
      <c r="Q123">
        <v>19.079999999999998</v>
      </c>
      <c r="R123">
        <v>5</v>
      </c>
      <c r="S123">
        <v>2</v>
      </c>
      <c r="T123">
        <v>1</v>
      </c>
      <c r="U123" t="s">
        <v>76</v>
      </c>
      <c r="V123">
        <v>3</v>
      </c>
      <c r="W123" t="s">
        <v>84</v>
      </c>
      <c r="X123" s="51" t="s">
        <v>342</v>
      </c>
      <c r="Y123" s="51" t="s">
        <v>86</v>
      </c>
      <c r="Z123" s="26">
        <v>3</v>
      </c>
      <c r="AA123" s="51" t="s">
        <v>77</v>
      </c>
      <c r="AB123" s="51" t="s">
        <v>69</v>
      </c>
    </row>
    <row r="124" spans="1:28">
      <c r="A124" s="51" t="s">
        <v>343</v>
      </c>
      <c r="B124" s="51" t="s">
        <v>97</v>
      </c>
      <c r="C124" s="1">
        <v>43385</v>
      </c>
      <c r="D124">
        <v>2018</v>
      </c>
      <c r="E124" s="26">
        <v>10</v>
      </c>
      <c r="F124" s="51" t="s">
        <v>10</v>
      </c>
      <c r="G124" s="26">
        <v>7</v>
      </c>
      <c r="H124" s="26">
        <v>7</v>
      </c>
      <c r="I124" t="s">
        <v>15</v>
      </c>
      <c r="J124" t="s">
        <v>60</v>
      </c>
      <c r="K124" t="s">
        <v>83</v>
      </c>
      <c r="L124" t="s">
        <v>116</v>
      </c>
      <c r="M124" t="s">
        <v>93</v>
      </c>
      <c r="N124">
        <v>1571.5760640038052</v>
      </c>
      <c r="O124">
        <v>1571.5760640038052</v>
      </c>
      <c r="P124" t="s">
        <v>64</v>
      </c>
      <c r="Q124">
        <v>2.57</v>
      </c>
      <c r="R124">
        <v>5</v>
      </c>
      <c r="S124">
        <v>4</v>
      </c>
      <c r="T124">
        <v>1</v>
      </c>
      <c r="U124" t="s">
        <v>76</v>
      </c>
      <c r="V124">
        <v>1</v>
      </c>
      <c r="W124" t="s">
        <v>66</v>
      </c>
      <c r="X124" s="51" t="s">
        <v>344</v>
      </c>
      <c r="Y124" s="51" t="s">
        <v>119</v>
      </c>
      <c r="Z124" s="26">
        <v>1</v>
      </c>
      <c r="AA124" s="51" t="s">
        <v>66</v>
      </c>
      <c r="AB124" s="51" t="s">
        <v>69</v>
      </c>
    </row>
    <row r="125" spans="1:28">
      <c r="A125" s="51" t="s">
        <v>345</v>
      </c>
      <c r="B125" s="51" t="s">
        <v>140</v>
      </c>
      <c r="C125" s="1">
        <v>44405</v>
      </c>
      <c r="D125">
        <v>2021</v>
      </c>
      <c r="E125" s="26">
        <v>7</v>
      </c>
      <c r="F125" s="51" t="s">
        <v>27</v>
      </c>
      <c r="G125" s="26">
        <v>4</v>
      </c>
      <c r="H125" s="26">
        <v>4</v>
      </c>
      <c r="I125" t="s">
        <v>15</v>
      </c>
      <c r="J125" t="s">
        <v>72</v>
      </c>
      <c r="K125" t="s">
        <v>133</v>
      </c>
      <c r="L125" t="s">
        <v>74</v>
      </c>
      <c r="M125" t="s">
        <v>93</v>
      </c>
      <c r="N125">
        <v>5046.05352990958</v>
      </c>
      <c r="O125">
        <v>5046.05352990958</v>
      </c>
      <c r="P125" t="s">
        <v>64</v>
      </c>
      <c r="Q125">
        <v>10.55</v>
      </c>
      <c r="R125">
        <v>4</v>
      </c>
      <c r="S125">
        <v>5</v>
      </c>
      <c r="T125">
        <v>1</v>
      </c>
      <c r="U125" t="s">
        <v>76</v>
      </c>
      <c r="V125">
        <v>1</v>
      </c>
      <c r="W125" t="s">
        <v>66</v>
      </c>
      <c r="X125" s="51" t="s">
        <v>346</v>
      </c>
      <c r="Y125" s="51" t="s">
        <v>86</v>
      </c>
      <c r="Z125" s="26">
        <v>1</v>
      </c>
      <c r="AA125" s="51" t="s">
        <v>66</v>
      </c>
      <c r="AB125" s="51" t="s">
        <v>69</v>
      </c>
    </row>
    <row r="126" spans="1:28">
      <c r="A126" s="51" t="s">
        <v>347</v>
      </c>
      <c r="B126" s="51" t="s">
        <v>97</v>
      </c>
      <c r="C126" s="1">
        <v>41878</v>
      </c>
      <c r="D126">
        <v>2014</v>
      </c>
      <c r="E126" s="26">
        <v>8</v>
      </c>
      <c r="F126" s="51" t="s">
        <v>28</v>
      </c>
      <c r="G126" s="26">
        <v>11</v>
      </c>
      <c r="H126" s="26">
        <v>11</v>
      </c>
      <c r="I126" t="s">
        <v>15</v>
      </c>
      <c r="J126" t="s">
        <v>102</v>
      </c>
      <c r="K126" t="s">
        <v>88</v>
      </c>
      <c r="L126" t="s">
        <v>89</v>
      </c>
      <c r="M126" t="s">
        <v>93</v>
      </c>
      <c r="N126">
        <v>10159.538455633296</v>
      </c>
      <c r="O126">
        <v>10159.538455633296</v>
      </c>
      <c r="P126" t="s">
        <v>64</v>
      </c>
      <c r="Q126">
        <v>21.72</v>
      </c>
      <c r="R126">
        <v>3</v>
      </c>
      <c r="S126">
        <v>1</v>
      </c>
      <c r="T126">
        <v>1</v>
      </c>
      <c r="U126" t="s">
        <v>76</v>
      </c>
      <c r="V126">
        <v>3</v>
      </c>
      <c r="W126" t="s">
        <v>84</v>
      </c>
      <c r="X126" s="51" t="s">
        <v>348</v>
      </c>
      <c r="Y126" s="51" t="s">
        <v>95</v>
      </c>
      <c r="Z126" s="26">
        <v>3</v>
      </c>
      <c r="AA126" s="51" t="s">
        <v>77</v>
      </c>
      <c r="AB126" s="51" t="s">
        <v>69</v>
      </c>
    </row>
    <row r="127" spans="1:28">
      <c r="A127" s="51" t="s">
        <v>349</v>
      </c>
      <c r="B127" s="51" t="s">
        <v>59</v>
      </c>
      <c r="C127" s="1">
        <v>41577</v>
      </c>
      <c r="D127">
        <v>2013</v>
      </c>
      <c r="E127" s="26">
        <v>10</v>
      </c>
      <c r="F127" s="51" t="s">
        <v>10</v>
      </c>
      <c r="G127" s="26">
        <v>12</v>
      </c>
      <c r="H127" s="26">
        <v>12</v>
      </c>
      <c r="I127" t="s">
        <v>15</v>
      </c>
      <c r="J127" t="s">
        <v>102</v>
      </c>
      <c r="K127" t="s">
        <v>61</v>
      </c>
      <c r="L127" t="s">
        <v>62</v>
      </c>
      <c r="M127" t="s">
        <v>152</v>
      </c>
      <c r="N127">
        <v>22230.90963170836</v>
      </c>
      <c r="O127">
        <v>22230.90963170836</v>
      </c>
      <c r="P127" t="s">
        <v>64</v>
      </c>
      <c r="Q127">
        <v>13.9</v>
      </c>
      <c r="R127">
        <v>4</v>
      </c>
      <c r="S127">
        <v>4</v>
      </c>
      <c r="T127">
        <v>1</v>
      </c>
      <c r="U127" t="s">
        <v>76</v>
      </c>
      <c r="V127">
        <v>3</v>
      </c>
      <c r="W127" t="s">
        <v>84</v>
      </c>
      <c r="X127" s="51" t="s">
        <v>350</v>
      </c>
      <c r="Y127" s="51" t="s">
        <v>119</v>
      </c>
      <c r="Z127" s="26">
        <v>4</v>
      </c>
      <c r="AA127" s="51" t="s">
        <v>84</v>
      </c>
      <c r="AB127" s="51" t="s">
        <v>108</v>
      </c>
    </row>
    <row r="128" spans="1:28">
      <c r="A128" s="51" t="s">
        <v>351</v>
      </c>
      <c r="B128" s="51" t="s">
        <v>71</v>
      </c>
      <c r="C128" s="1">
        <v>41504</v>
      </c>
      <c r="D128">
        <v>2013</v>
      </c>
      <c r="E128" s="26">
        <v>8</v>
      </c>
      <c r="F128" s="51" t="s">
        <v>28</v>
      </c>
      <c r="G128" s="26">
        <v>12</v>
      </c>
      <c r="H128" s="26">
        <v>12</v>
      </c>
      <c r="I128" t="s">
        <v>15</v>
      </c>
      <c r="J128" t="s">
        <v>102</v>
      </c>
      <c r="K128" t="s">
        <v>61</v>
      </c>
      <c r="L128" t="s">
        <v>103</v>
      </c>
      <c r="M128" t="s">
        <v>75</v>
      </c>
      <c r="N128">
        <v>7460.5988501501106</v>
      </c>
      <c r="O128">
        <v>7460.5988501501106</v>
      </c>
      <c r="P128" t="s">
        <v>64</v>
      </c>
      <c r="Q128">
        <v>5.5</v>
      </c>
      <c r="R128">
        <v>4</v>
      </c>
      <c r="S128">
        <v>2</v>
      </c>
      <c r="T128">
        <v>1</v>
      </c>
      <c r="U128" t="s">
        <v>76</v>
      </c>
      <c r="V128">
        <v>1</v>
      </c>
      <c r="W128" t="s">
        <v>66</v>
      </c>
      <c r="X128" s="51" t="s">
        <v>352</v>
      </c>
      <c r="Y128" s="51" t="s">
        <v>79</v>
      </c>
      <c r="Z128" s="26">
        <v>1</v>
      </c>
      <c r="AA128" s="51" t="s">
        <v>66</v>
      </c>
      <c r="AB128" s="51" t="s">
        <v>69</v>
      </c>
    </row>
    <row r="129" spans="1:28">
      <c r="A129" s="51" t="s">
        <v>353</v>
      </c>
      <c r="B129" s="51" t="s">
        <v>71</v>
      </c>
      <c r="C129" s="1">
        <v>42770</v>
      </c>
      <c r="D129">
        <v>2017</v>
      </c>
      <c r="E129" s="26">
        <v>2</v>
      </c>
      <c r="F129" s="51" t="s">
        <v>22</v>
      </c>
      <c r="G129" s="26">
        <v>8</v>
      </c>
      <c r="H129" s="26">
        <v>8</v>
      </c>
      <c r="I129" t="s">
        <v>15</v>
      </c>
      <c r="J129" t="s">
        <v>60</v>
      </c>
      <c r="K129" t="s">
        <v>133</v>
      </c>
      <c r="L129" t="s">
        <v>157</v>
      </c>
      <c r="M129" t="s">
        <v>63</v>
      </c>
      <c r="N129">
        <v>1652.6929982519432</v>
      </c>
      <c r="O129">
        <v>1652.6929982519432</v>
      </c>
      <c r="P129" t="s">
        <v>64</v>
      </c>
      <c r="Q129">
        <v>2.29</v>
      </c>
      <c r="R129">
        <v>5</v>
      </c>
      <c r="S129">
        <v>0</v>
      </c>
      <c r="T129">
        <v>0</v>
      </c>
      <c r="U129" t="s">
        <v>65</v>
      </c>
      <c r="V129">
        <v>1</v>
      </c>
      <c r="W129" t="s">
        <v>66</v>
      </c>
      <c r="X129" s="51" t="s">
        <v>354</v>
      </c>
      <c r="Y129" s="51" t="s">
        <v>100</v>
      </c>
      <c r="Z129" s="26">
        <v>1</v>
      </c>
      <c r="AA129" s="51" t="s">
        <v>66</v>
      </c>
      <c r="AB129" s="51" t="s">
        <v>69</v>
      </c>
    </row>
    <row r="130" spans="1:28">
      <c r="A130" s="51" t="s">
        <v>355</v>
      </c>
      <c r="B130" s="51" t="s">
        <v>121</v>
      </c>
      <c r="C130" s="1">
        <v>44076</v>
      </c>
      <c r="D130">
        <v>2020</v>
      </c>
      <c r="E130" s="26">
        <v>9</v>
      </c>
      <c r="F130" s="51" t="s">
        <v>29</v>
      </c>
      <c r="G130" s="26">
        <v>5</v>
      </c>
      <c r="H130" s="26">
        <v>5</v>
      </c>
      <c r="I130" t="s">
        <v>15</v>
      </c>
      <c r="J130" t="s">
        <v>72</v>
      </c>
      <c r="K130" t="s">
        <v>73</v>
      </c>
      <c r="L130" t="s">
        <v>113</v>
      </c>
      <c r="M130" t="s">
        <v>152</v>
      </c>
      <c r="N130">
        <v>9144.4185897825155</v>
      </c>
      <c r="O130">
        <v>9144.4185897825155</v>
      </c>
      <c r="P130" t="s">
        <v>64</v>
      </c>
      <c r="Q130">
        <v>15.35</v>
      </c>
      <c r="R130">
        <v>5</v>
      </c>
      <c r="S130">
        <v>0</v>
      </c>
      <c r="T130">
        <v>0</v>
      </c>
      <c r="U130" t="s">
        <v>65</v>
      </c>
      <c r="V130">
        <v>2</v>
      </c>
      <c r="W130" t="s">
        <v>77</v>
      </c>
      <c r="X130" s="51" t="s">
        <v>356</v>
      </c>
      <c r="Y130" s="51" t="s">
        <v>95</v>
      </c>
      <c r="Z130" s="26">
        <v>1</v>
      </c>
      <c r="AA130" s="51" t="s">
        <v>66</v>
      </c>
      <c r="AB130" s="51" t="s">
        <v>69</v>
      </c>
    </row>
    <row r="131" spans="1:28">
      <c r="A131" s="51" t="s">
        <v>357</v>
      </c>
      <c r="B131" s="51" t="s">
        <v>121</v>
      </c>
      <c r="C131" s="1">
        <v>43380</v>
      </c>
      <c r="D131">
        <v>2018</v>
      </c>
      <c r="E131" s="26">
        <v>10</v>
      </c>
      <c r="F131" s="51" t="s">
        <v>10</v>
      </c>
      <c r="G131" s="26">
        <v>7</v>
      </c>
      <c r="H131" s="26">
        <v>7</v>
      </c>
      <c r="I131" t="s">
        <v>15</v>
      </c>
      <c r="J131" t="s">
        <v>60</v>
      </c>
      <c r="K131" t="s">
        <v>61</v>
      </c>
      <c r="L131" t="s">
        <v>103</v>
      </c>
      <c r="M131" t="s">
        <v>104</v>
      </c>
      <c r="N131">
        <v>17354.821775367993</v>
      </c>
      <c r="O131">
        <v>17354.821775367993</v>
      </c>
      <c r="P131" t="s">
        <v>64</v>
      </c>
      <c r="Q131">
        <v>3.55</v>
      </c>
      <c r="R131">
        <v>2</v>
      </c>
      <c r="S131">
        <v>6</v>
      </c>
      <c r="T131">
        <v>1</v>
      </c>
      <c r="U131" t="s">
        <v>76</v>
      </c>
      <c r="V131">
        <v>3</v>
      </c>
      <c r="W131" t="s">
        <v>84</v>
      </c>
      <c r="X131" s="51" t="s">
        <v>358</v>
      </c>
      <c r="Y131" s="51" t="s">
        <v>100</v>
      </c>
      <c r="Z131" s="26">
        <v>3</v>
      </c>
      <c r="AA131" s="51" t="s">
        <v>77</v>
      </c>
      <c r="AB131" s="51" t="s">
        <v>108</v>
      </c>
    </row>
    <row r="132" spans="1:28">
      <c r="A132" s="51" t="s">
        <v>359</v>
      </c>
      <c r="B132" s="51" t="s">
        <v>59</v>
      </c>
      <c r="C132" s="1">
        <v>41429</v>
      </c>
      <c r="D132">
        <v>2013</v>
      </c>
      <c r="E132" s="26">
        <v>6</v>
      </c>
      <c r="F132" s="51" t="s">
        <v>26</v>
      </c>
      <c r="G132" s="26">
        <v>12</v>
      </c>
      <c r="H132" s="26">
        <v>12</v>
      </c>
      <c r="I132" t="s">
        <v>15</v>
      </c>
      <c r="J132" t="s">
        <v>102</v>
      </c>
      <c r="K132" t="s">
        <v>88</v>
      </c>
      <c r="L132" t="s">
        <v>74</v>
      </c>
      <c r="M132" t="s">
        <v>93</v>
      </c>
      <c r="N132">
        <v>6945.8096992287637</v>
      </c>
      <c r="O132">
        <v>6945.8096992287637</v>
      </c>
      <c r="P132" t="s">
        <v>64</v>
      </c>
      <c r="Q132">
        <v>9.31</v>
      </c>
      <c r="R132">
        <v>4</v>
      </c>
      <c r="S132">
        <v>2</v>
      </c>
      <c r="T132">
        <v>1</v>
      </c>
      <c r="U132" t="s">
        <v>76</v>
      </c>
      <c r="V132">
        <v>1</v>
      </c>
      <c r="W132" t="s">
        <v>66</v>
      </c>
      <c r="X132" s="51" t="s">
        <v>360</v>
      </c>
      <c r="Y132" s="51" t="s">
        <v>119</v>
      </c>
      <c r="Z132" s="26">
        <v>1</v>
      </c>
      <c r="AA132" s="51" t="s">
        <v>66</v>
      </c>
      <c r="AB132" s="51" t="s">
        <v>69</v>
      </c>
    </row>
    <row r="133" spans="1:28">
      <c r="A133" s="51" t="s">
        <v>361</v>
      </c>
      <c r="B133" s="51" t="s">
        <v>97</v>
      </c>
      <c r="C133" s="1">
        <v>41855</v>
      </c>
      <c r="D133">
        <v>2014</v>
      </c>
      <c r="E133" s="26">
        <v>8</v>
      </c>
      <c r="F133" s="51" t="s">
        <v>28</v>
      </c>
      <c r="G133" s="26">
        <v>11</v>
      </c>
      <c r="H133" s="26">
        <v>11</v>
      </c>
      <c r="I133" t="s">
        <v>15</v>
      </c>
      <c r="J133" t="s">
        <v>102</v>
      </c>
      <c r="K133" t="s">
        <v>124</v>
      </c>
      <c r="L133" t="s">
        <v>98</v>
      </c>
      <c r="M133" t="s">
        <v>63</v>
      </c>
      <c r="N133">
        <v>3128.6371981606044</v>
      </c>
      <c r="O133">
        <v>3128.6371981606044</v>
      </c>
      <c r="P133" t="s">
        <v>64</v>
      </c>
      <c r="Q133">
        <v>15.59</v>
      </c>
      <c r="R133">
        <v>5</v>
      </c>
      <c r="S133">
        <v>2</v>
      </c>
      <c r="T133">
        <v>1</v>
      </c>
      <c r="U133" t="s">
        <v>76</v>
      </c>
      <c r="V133">
        <v>2</v>
      </c>
      <c r="W133" t="s">
        <v>77</v>
      </c>
      <c r="X133" s="51" t="s">
        <v>362</v>
      </c>
      <c r="Y133" s="51" t="s">
        <v>68</v>
      </c>
      <c r="Z133" s="26">
        <v>2</v>
      </c>
      <c r="AA133" s="51" t="s">
        <v>77</v>
      </c>
      <c r="AB133" s="51" t="s">
        <v>69</v>
      </c>
    </row>
    <row r="134" spans="1:28">
      <c r="A134" s="51" t="s">
        <v>363</v>
      </c>
      <c r="B134" s="51" t="s">
        <v>140</v>
      </c>
      <c r="C134" s="1">
        <v>44321</v>
      </c>
      <c r="D134">
        <v>2021</v>
      </c>
      <c r="E134" s="26">
        <v>5</v>
      </c>
      <c r="F134" s="51" t="s">
        <v>25</v>
      </c>
      <c r="G134" s="26">
        <v>4</v>
      </c>
      <c r="H134" s="26">
        <v>4</v>
      </c>
      <c r="I134" t="s">
        <v>15</v>
      </c>
      <c r="J134" t="s">
        <v>72</v>
      </c>
      <c r="K134" t="s">
        <v>73</v>
      </c>
      <c r="L134" t="s">
        <v>98</v>
      </c>
      <c r="M134" t="s">
        <v>63</v>
      </c>
      <c r="N134">
        <v>5350.1123373485434</v>
      </c>
      <c r="O134">
        <v>5350.1123373485434</v>
      </c>
      <c r="P134" t="s">
        <v>64</v>
      </c>
      <c r="Q134">
        <v>3.57</v>
      </c>
      <c r="R134">
        <v>4</v>
      </c>
      <c r="S134">
        <v>2</v>
      </c>
      <c r="T134">
        <v>1</v>
      </c>
      <c r="U134" t="s">
        <v>76</v>
      </c>
      <c r="V134">
        <v>2</v>
      </c>
      <c r="W134" t="s">
        <v>77</v>
      </c>
      <c r="X134" s="51" t="s">
        <v>364</v>
      </c>
      <c r="Y134" s="51" t="s">
        <v>95</v>
      </c>
      <c r="Z134" s="26">
        <v>0</v>
      </c>
      <c r="AA134" s="51" t="s">
        <v>66</v>
      </c>
      <c r="AB134" s="51" t="s">
        <v>69</v>
      </c>
    </row>
    <row r="135" spans="1:28">
      <c r="A135" s="51" t="s">
        <v>365</v>
      </c>
      <c r="B135" s="51" t="s">
        <v>81</v>
      </c>
      <c r="C135" s="1">
        <v>44237</v>
      </c>
      <c r="D135">
        <v>2021</v>
      </c>
      <c r="E135" s="26">
        <v>2</v>
      </c>
      <c r="F135" s="51" t="s">
        <v>22</v>
      </c>
      <c r="G135" s="26">
        <v>4</v>
      </c>
      <c r="H135" s="26">
        <v>4</v>
      </c>
      <c r="I135" t="s">
        <v>15</v>
      </c>
      <c r="J135" t="s">
        <v>72</v>
      </c>
      <c r="K135" t="s">
        <v>83</v>
      </c>
      <c r="L135" t="s">
        <v>113</v>
      </c>
      <c r="M135" t="s">
        <v>152</v>
      </c>
      <c r="N135">
        <v>3082.5805314058348</v>
      </c>
      <c r="O135">
        <v>3082.5805314058348</v>
      </c>
      <c r="P135" t="s">
        <v>64</v>
      </c>
      <c r="Q135">
        <v>4.72</v>
      </c>
      <c r="R135">
        <v>2</v>
      </c>
      <c r="S135">
        <v>3</v>
      </c>
      <c r="T135">
        <v>1</v>
      </c>
      <c r="U135" t="s">
        <v>76</v>
      </c>
      <c r="V135">
        <v>1</v>
      </c>
      <c r="W135" t="s">
        <v>66</v>
      </c>
      <c r="X135" s="51" t="s">
        <v>366</v>
      </c>
      <c r="Y135" s="51" t="s">
        <v>79</v>
      </c>
      <c r="Z135" s="26">
        <v>1</v>
      </c>
      <c r="AA135" s="51" t="s">
        <v>66</v>
      </c>
      <c r="AB135" s="51" t="s">
        <v>69</v>
      </c>
    </row>
    <row r="136" spans="1:28">
      <c r="A136" s="51" t="s">
        <v>367</v>
      </c>
      <c r="B136" s="51" t="s">
        <v>121</v>
      </c>
      <c r="C136" s="1">
        <v>44208</v>
      </c>
      <c r="D136">
        <v>2021</v>
      </c>
      <c r="E136" s="26">
        <v>1</v>
      </c>
      <c r="F136" s="51" t="s">
        <v>21</v>
      </c>
      <c r="G136" s="26">
        <v>4</v>
      </c>
      <c r="H136" s="26">
        <v>4</v>
      </c>
      <c r="I136" t="s">
        <v>15</v>
      </c>
      <c r="J136" t="s">
        <v>72</v>
      </c>
      <c r="K136" t="s">
        <v>83</v>
      </c>
      <c r="L136" t="s">
        <v>116</v>
      </c>
      <c r="M136" t="s">
        <v>63</v>
      </c>
      <c r="N136">
        <v>4445.9766778222292</v>
      </c>
      <c r="O136">
        <v>4445.9766778222292</v>
      </c>
      <c r="P136" t="s">
        <v>64</v>
      </c>
      <c r="Q136">
        <v>4.78</v>
      </c>
      <c r="R136">
        <v>4</v>
      </c>
      <c r="S136">
        <v>3</v>
      </c>
      <c r="T136">
        <v>1</v>
      </c>
      <c r="U136" t="s">
        <v>76</v>
      </c>
      <c r="V136">
        <v>1</v>
      </c>
      <c r="W136" t="s">
        <v>66</v>
      </c>
      <c r="X136" s="51" t="s">
        <v>368</v>
      </c>
      <c r="Y136" s="51" t="s">
        <v>100</v>
      </c>
      <c r="Z136" s="26">
        <v>1</v>
      </c>
      <c r="AA136" s="51" t="s">
        <v>66</v>
      </c>
      <c r="AB136" s="51" t="s">
        <v>69</v>
      </c>
    </row>
    <row r="137" spans="1:28">
      <c r="A137" s="51" t="s">
        <v>369</v>
      </c>
      <c r="B137" s="51" t="s">
        <v>121</v>
      </c>
      <c r="C137" s="1">
        <v>45182</v>
      </c>
      <c r="D137">
        <v>2023</v>
      </c>
      <c r="E137" s="26">
        <v>9</v>
      </c>
      <c r="F137" s="51" t="s">
        <v>29</v>
      </c>
      <c r="G137" s="26">
        <v>2</v>
      </c>
      <c r="H137" s="26">
        <v>2</v>
      </c>
      <c r="I137" t="s">
        <v>15</v>
      </c>
      <c r="J137" t="s">
        <v>82</v>
      </c>
      <c r="K137" t="s">
        <v>73</v>
      </c>
      <c r="L137" t="s">
        <v>113</v>
      </c>
      <c r="M137" t="s">
        <v>90</v>
      </c>
      <c r="N137">
        <v>10565.808211099746</v>
      </c>
      <c r="O137">
        <v>10565.808211099746</v>
      </c>
      <c r="P137" t="s">
        <v>64</v>
      </c>
      <c r="Q137">
        <v>27.05</v>
      </c>
      <c r="R137">
        <v>1</v>
      </c>
      <c r="S137">
        <v>0</v>
      </c>
      <c r="T137">
        <v>0</v>
      </c>
      <c r="U137" t="s">
        <v>65</v>
      </c>
      <c r="V137">
        <v>3</v>
      </c>
      <c r="W137" t="s">
        <v>84</v>
      </c>
      <c r="X137" s="51" t="s">
        <v>370</v>
      </c>
      <c r="Y137" s="51" t="s">
        <v>95</v>
      </c>
      <c r="Z137" s="26">
        <v>2</v>
      </c>
      <c r="AA137" s="51" t="s">
        <v>77</v>
      </c>
      <c r="AB137" s="51" t="s">
        <v>69</v>
      </c>
    </row>
    <row r="138" spans="1:28">
      <c r="A138" s="51" t="s">
        <v>371</v>
      </c>
      <c r="B138" s="51" t="s">
        <v>59</v>
      </c>
      <c r="C138" s="1">
        <v>41698</v>
      </c>
      <c r="D138">
        <v>2014</v>
      </c>
      <c r="E138" s="26">
        <v>2</v>
      </c>
      <c r="F138" s="51" t="s">
        <v>22</v>
      </c>
      <c r="G138" s="26">
        <v>11</v>
      </c>
      <c r="H138" s="26">
        <v>11</v>
      </c>
      <c r="I138" t="s">
        <v>15</v>
      </c>
      <c r="J138" t="s">
        <v>102</v>
      </c>
      <c r="K138" t="s">
        <v>83</v>
      </c>
      <c r="L138" t="s">
        <v>157</v>
      </c>
      <c r="M138" t="s">
        <v>93</v>
      </c>
      <c r="N138">
        <v>3230.2145381564887</v>
      </c>
      <c r="O138">
        <v>3230.2145381564887</v>
      </c>
      <c r="P138" t="s">
        <v>64</v>
      </c>
      <c r="Q138">
        <v>3.99</v>
      </c>
      <c r="R138">
        <v>1</v>
      </c>
      <c r="S138">
        <v>1</v>
      </c>
      <c r="T138">
        <v>1</v>
      </c>
      <c r="U138" t="s">
        <v>76</v>
      </c>
      <c r="V138">
        <v>1</v>
      </c>
      <c r="W138" t="s">
        <v>66</v>
      </c>
      <c r="X138" s="51" t="s">
        <v>372</v>
      </c>
      <c r="Y138" s="51" t="s">
        <v>119</v>
      </c>
      <c r="Z138" s="26">
        <v>1</v>
      </c>
      <c r="AA138" s="51" t="s">
        <v>66</v>
      </c>
      <c r="AB138" s="51" t="s">
        <v>69</v>
      </c>
    </row>
    <row r="139" spans="1:28">
      <c r="A139" s="51" t="s">
        <v>373</v>
      </c>
      <c r="B139" s="51" t="s">
        <v>97</v>
      </c>
      <c r="C139" s="1">
        <v>44457</v>
      </c>
      <c r="D139">
        <v>2021</v>
      </c>
      <c r="E139" s="26">
        <v>9</v>
      </c>
      <c r="F139" s="51" t="s">
        <v>29</v>
      </c>
      <c r="G139" s="26">
        <v>4</v>
      </c>
      <c r="H139" s="26">
        <v>4</v>
      </c>
      <c r="I139" t="s">
        <v>15</v>
      </c>
      <c r="J139" t="s">
        <v>72</v>
      </c>
      <c r="K139" t="s">
        <v>83</v>
      </c>
      <c r="L139" t="s">
        <v>74</v>
      </c>
      <c r="M139" t="s">
        <v>90</v>
      </c>
      <c r="N139">
        <v>13083.873840589131</v>
      </c>
      <c r="O139">
        <v>13083.873840589131</v>
      </c>
      <c r="P139" t="s">
        <v>64</v>
      </c>
      <c r="Q139">
        <v>7.09</v>
      </c>
      <c r="R139">
        <v>3</v>
      </c>
      <c r="S139">
        <v>1</v>
      </c>
      <c r="T139">
        <v>1</v>
      </c>
      <c r="U139" t="s">
        <v>76</v>
      </c>
      <c r="V139">
        <v>2</v>
      </c>
      <c r="W139" t="s">
        <v>77</v>
      </c>
      <c r="X139" s="51" t="s">
        <v>374</v>
      </c>
      <c r="Y139" s="51" t="s">
        <v>119</v>
      </c>
      <c r="Z139" s="26">
        <v>1</v>
      </c>
      <c r="AA139" s="51" t="s">
        <v>66</v>
      </c>
      <c r="AB139" s="51" t="s">
        <v>69</v>
      </c>
    </row>
    <row r="140" spans="1:28">
      <c r="A140" s="51" t="s">
        <v>375</v>
      </c>
      <c r="B140" s="51" t="s">
        <v>59</v>
      </c>
      <c r="C140" s="1">
        <v>45294</v>
      </c>
      <c r="D140">
        <v>2024</v>
      </c>
      <c r="E140" s="26">
        <v>1</v>
      </c>
      <c r="F140" s="51" t="s">
        <v>21</v>
      </c>
      <c r="G140" s="26">
        <v>1</v>
      </c>
      <c r="H140" s="26">
        <v>1</v>
      </c>
      <c r="I140" t="s">
        <v>15</v>
      </c>
      <c r="J140" t="s">
        <v>82</v>
      </c>
      <c r="K140" t="s">
        <v>88</v>
      </c>
      <c r="L140" t="s">
        <v>128</v>
      </c>
      <c r="M140" t="s">
        <v>104</v>
      </c>
      <c r="N140">
        <v>5884.8447976729167</v>
      </c>
      <c r="O140">
        <v>5884.8447976729167</v>
      </c>
      <c r="P140" t="s">
        <v>64</v>
      </c>
      <c r="Q140">
        <v>2.72</v>
      </c>
      <c r="R140">
        <v>5</v>
      </c>
      <c r="S140">
        <v>3</v>
      </c>
      <c r="T140">
        <v>1</v>
      </c>
      <c r="U140" t="s">
        <v>76</v>
      </c>
      <c r="V140">
        <v>1</v>
      </c>
      <c r="W140" t="s">
        <v>66</v>
      </c>
      <c r="X140" s="51" t="s">
        <v>376</v>
      </c>
      <c r="Y140" s="51" t="s">
        <v>95</v>
      </c>
      <c r="Z140" s="26">
        <v>1</v>
      </c>
      <c r="AA140" s="51" t="s">
        <v>66</v>
      </c>
      <c r="AB140" s="51" t="s">
        <v>69</v>
      </c>
    </row>
    <row r="141" spans="1:28">
      <c r="A141" s="51" t="s">
        <v>377</v>
      </c>
      <c r="B141" s="51" t="s">
        <v>81</v>
      </c>
      <c r="C141" s="1">
        <v>41693</v>
      </c>
      <c r="D141">
        <v>2014</v>
      </c>
      <c r="E141" s="26">
        <v>2</v>
      </c>
      <c r="F141" s="51" t="s">
        <v>22</v>
      </c>
      <c r="G141" s="26">
        <v>11</v>
      </c>
      <c r="H141" s="26">
        <v>11</v>
      </c>
      <c r="I141" t="s">
        <v>15</v>
      </c>
      <c r="J141" t="s">
        <v>102</v>
      </c>
      <c r="K141" t="s">
        <v>73</v>
      </c>
      <c r="L141" t="s">
        <v>74</v>
      </c>
      <c r="M141" t="s">
        <v>152</v>
      </c>
      <c r="N141">
        <v>15948.514921674869</v>
      </c>
      <c r="O141">
        <v>15948.514921674869</v>
      </c>
      <c r="P141" t="s">
        <v>64</v>
      </c>
      <c r="Q141">
        <v>3.32</v>
      </c>
      <c r="R141">
        <v>3</v>
      </c>
      <c r="S141">
        <v>0</v>
      </c>
      <c r="T141">
        <v>0</v>
      </c>
      <c r="U141" t="s">
        <v>65</v>
      </c>
      <c r="V141">
        <v>2</v>
      </c>
      <c r="W141" t="s">
        <v>77</v>
      </c>
      <c r="X141" s="51" t="s">
        <v>378</v>
      </c>
      <c r="Y141" s="51" t="s">
        <v>68</v>
      </c>
      <c r="Z141" s="26">
        <v>2</v>
      </c>
      <c r="AA141" s="51" t="s">
        <v>77</v>
      </c>
      <c r="AB141" s="51" t="s">
        <v>69</v>
      </c>
    </row>
    <row r="142" spans="1:28">
      <c r="A142" s="51" t="s">
        <v>379</v>
      </c>
      <c r="B142" s="51" t="s">
        <v>59</v>
      </c>
      <c r="C142" s="1">
        <v>41729</v>
      </c>
      <c r="D142">
        <v>2014</v>
      </c>
      <c r="E142" s="26">
        <v>3</v>
      </c>
      <c r="F142" s="51" t="s">
        <v>23</v>
      </c>
      <c r="G142" s="26">
        <v>11</v>
      </c>
      <c r="H142" s="26">
        <v>11</v>
      </c>
      <c r="I142" t="s">
        <v>15</v>
      </c>
      <c r="J142" t="s">
        <v>102</v>
      </c>
      <c r="K142" t="s">
        <v>61</v>
      </c>
      <c r="L142" t="s">
        <v>89</v>
      </c>
      <c r="M142" t="s">
        <v>90</v>
      </c>
      <c r="N142">
        <v>759.54232878612231</v>
      </c>
      <c r="O142">
        <v>759.54232878612231</v>
      </c>
      <c r="P142" t="s">
        <v>64</v>
      </c>
      <c r="Q142">
        <v>9.19</v>
      </c>
      <c r="R142">
        <v>2</v>
      </c>
      <c r="S142">
        <v>5</v>
      </c>
      <c r="T142">
        <v>1</v>
      </c>
      <c r="U142" t="s">
        <v>76</v>
      </c>
      <c r="V142">
        <v>1</v>
      </c>
      <c r="W142" t="s">
        <v>66</v>
      </c>
      <c r="X142" s="51" t="s">
        <v>380</v>
      </c>
      <c r="Y142" s="51" t="s">
        <v>86</v>
      </c>
      <c r="Z142" s="26">
        <v>2</v>
      </c>
      <c r="AA142" s="51" t="s">
        <v>77</v>
      </c>
      <c r="AB142" s="51" t="s">
        <v>108</v>
      </c>
    </row>
    <row r="143" spans="1:28">
      <c r="A143" s="51" t="s">
        <v>381</v>
      </c>
      <c r="B143" s="51" t="s">
        <v>121</v>
      </c>
      <c r="C143" s="1">
        <v>44083</v>
      </c>
      <c r="D143">
        <v>2020</v>
      </c>
      <c r="E143" s="26">
        <v>9</v>
      </c>
      <c r="F143" s="51" t="s">
        <v>29</v>
      </c>
      <c r="G143" s="26">
        <v>5</v>
      </c>
      <c r="H143" s="26">
        <v>5</v>
      </c>
      <c r="I143" t="s">
        <v>15</v>
      </c>
      <c r="J143" t="s">
        <v>72</v>
      </c>
      <c r="K143" t="s">
        <v>61</v>
      </c>
      <c r="L143" t="s">
        <v>110</v>
      </c>
      <c r="M143" t="s">
        <v>104</v>
      </c>
      <c r="N143">
        <v>4303.4837627143888</v>
      </c>
      <c r="O143">
        <v>4303.4837627143888</v>
      </c>
      <c r="P143" t="s">
        <v>64</v>
      </c>
      <c r="Q143">
        <v>3.57</v>
      </c>
      <c r="R143">
        <v>3</v>
      </c>
      <c r="S143">
        <v>0</v>
      </c>
      <c r="T143">
        <v>0</v>
      </c>
      <c r="U143" t="s">
        <v>65</v>
      </c>
      <c r="V143">
        <v>1</v>
      </c>
      <c r="W143" t="s">
        <v>66</v>
      </c>
      <c r="X143" s="51" t="s">
        <v>382</v>
      </c>
      <c r="Y143" s="51" t="s">
        <v>79</v>
      </c>
      <c r="Z143" s="26">
        <v>0</v>
      </c>
      <c r="AA143" s="51" t="s">
        <v>66</v>
      </c>
      <c r="AB143" s="51" t="s">
        <v>69</v>
      </c>
    </row>
    <row r="144" spans="1:28">
      <c r="A144" s="51" t="s">
        <v>383</v>
      </c>
      <c r="B144" s="51" t="s">
        <v>81</v>
      </c>
      <c r="C144" s="1">
        <v>42590</v>
      </c>
      <c r="D144">
        <v>2016</v>
      </c>
      <c r="E144" s="26">
        <v>8</v>
      </c>
      <c r="F144" s="51" t="s">
        <v>28</v>
      </c>
      <c r="G144" s="26">
        <v>9</v>
      </c>
      <c r="H144" s="26">
        <v>9</v>
      </c>
      <c r="I144" t="s">
        <v>15</v>
      </c>
      <c r="J144" t="s">
        <v>60</v>
      </c>
      <c r="K144" t="s">
        <v>73</v>
      </c>
      <c r="L144" t="s">
        <v>62</v>
      </c>
      <c r="M144" t="s">
        <v>152</v>
      </c>
      <c r="N144">
        <v>21548.061983419528</v>
      </c>
      <c r="O144">
        <v>21548.061983419528</v>
      </c>
      <c r="P144" t="s">
        <v>64</v>
      </c>
      <c r="Q144">
        <v>32.97</v>
      </c>
      <c r="R144">
        <v>1</v>
      </c>
      <c r="S144">
        <v>5</v>
      </c>
      <c r="T144">
        <v>1</v>
      </c>
      <c r="U144" t="s">
        <v>76</v>
      </c>
      <c r="V144">
        <v>3</v>
      </c>
      <c r="W144" t="s">
        <v>84</v>
      </c>
      <c r="X144" s="51" t="s">
        <v>384</v>
      </c>
      <c r="Y144" s="51" t="s">
        <v>100</v>
      </c>
      <c r="Z144" s="26">
        <v>5</v>
      </c>
      <c r="AA144" s="51" t="s">
        <v>84</v>
      </c>
      <c r="AB144" s="51" t="s">
        <v>108</v>
      </c>
    </row>
    <row r="145" spans="1:28">
      <c r="A145" s="51" t="s">
        <v>385</v>
      </c>
      <c r="B145" s="51" t="s">
        <v>97</v>
      </c>
      <c r="C145" s="1">
        <v>44929</v>
      </c>
      <c r="D145">
        <v>2023</v>
      </c>
      <c r="E145" s="26">
        <v>1</v>
      </c>
      <c r="F145" s="51" t="s">
        <v>21</v>
      </c>
      <c r="G145" s="26">
        <v>2</v>
      </c>
      <c r="H145" s="26">
        <v>2</v>
      </c>
      <c r="I145" t="s">
        <v>15</v>
      </c>
      <c r="J145" t="s">
        <v>82</v>
      </c>
      <c r="K145" t="s">
        <v>88</v>
      </c>
      <c r="L145" t="s">
        <v>202</v>
      </c>
      <c r="M145" t="s">
        <v>93</v>
      </c>
      <c r="N145">
        <v>9783.7086835334594</v>
      </c>
      <c r="O145">
        <v>9783.7086835334594</v>
      </c>
      <c r="P145" t="s">
        <v>64</v>
      </c>
      <c r="Q145">
        <v>8.25</v>
      </c>
      <c r="R145">
        <v>3</v>
      </c>
      <c r="S145">
        <v>2</v>
      </c>
      <c r="T145">
        <v>1</v>
      </c>
      <c r="U145" t="s">
        <v>76</v>
      </c>
      <c r="V145">
        <v>1</v>
      </c>
      <c r="W145" t="s">
        <v>66</v>
      </c>
      <c r="X145" s="51" t="s">
        <v>386</v>
      </c>
      <c r="Y145" s="51" t="s">
        <v>95</v>
      </c>
      <c r="Z145" s="26">
        <v>0</v>
      </c>
      <c r="AA145" s="51" t="s">
        <v>66</v>
      </c>
      <c r="AB145" s="51" t="s">
        <v>69</v>
      </c>
    </row>
    <row r="146" spans="1:28">
      <c r="A146" s="51" t="s">
        <v>387</v>
      </c>
      <c r="B146" s="51" t="s">
        <v>121</v>
      </c>
      <c r="C146" s="1">
        <v>45003</v>
      </c>
      <c r="D146">
        <v>2023</v>
      </c>
      <c r="E146" s="26">
        <v>3</v>
      </c>
      <c r="F146" s="51" t="s">
        <v>23</v>
      </c>
      <c r="G146" s="26">
        <v>2</v>
      </c>
      <c r="H146" s="26">
        <v>2</v>
      </c>
      <c r="I146" t="s">
        <v>15</v>
      </c>
      <c r="J146" t="s">
        <v>82</v>
      </c>
      <c r="K146" t="s">
        <v>83</v>
      </c>
      <c r="L146" t="s">
        <v>125</v>
      </c>
      <c r="M146" t="s">
        <v>63</v>
      </c>
      <c r="N146">
        <v>3685.378934936874</v>
      </c>
      <c r="O146">
        <v>3685.378934936874</v>
      </c>
      <c r="P146" t="s">
        <v>64</v>
      </c>
      <c r="Q146">
        <v>1.99</v>
      </c>
      <c r="R146">
        <v>1</v>
      </c>
      <c r="S146">
        <v>2</v>
      </c>
      <c r="T146">
        <v>1</v>
      </c>
      <c r="U146" t="s">
        <v>76</v>
      </c>
      <c r="V146">
        <v>1</v>
      </c>
      <c r="W146" t="s">
        <v>66</v>
      </c>
      <c r="X146" s="51" t="s">
        <v>388</v>
      </c>
      <c r="Y146" s="51" t="s">
        <v>68</v>
      </c>
      <c r="Z146" s="26">
        <v>0</v>
      </c>
      <c r="AA146" s="51" t="s">
        <v>66</v>
      </c>
      <c r="AB146" s="51" t="s">
        <v>69</v>
      </c>
    </row>
    <row r="147" spans="1:28">
      <c r="A147" s="51" t="s">
        <v>389</v>
      </c>
      <c r="B147" s="51" t="s">
        <v>71</v>
      </c>
      <c r="C147" s="1">
        <v>44244</v>
      </c>
      <c r="D147">
        <v>2021</v>
      </c>
      <c r="E147" s="26">
        <v>2</v>
      </c>
      <c r="F147" s="51" t="s">
        <v>22</v>
      </c>
      <c r="G147" s="26">
        <v>4</v>
      </c>
      <c r="H147" s="26">
        <v>4</v>
      </c>
      <c r="I147" t="s">
        <v>15</v>
      </c>
      <c r="J147" t="s">
        <v>72</v>
      </c>
      <c r="K147" t="s">
        <v>133</v>
      </c>
      <c r="L147" t="s">
        <v>202</v>
      </c>
      <c r="M147" t="s">
        <v>152</v>
      </c>
      <c r="N147">
        <v>8369.2038463195422</v>
      </c>
      <c r="O147">
        <v>8369.2038463195422</v>
      </c>
      <c r="P147" t="s">
        <v>64</v>
      </c>
      <c r="Q147">
        <v>8.18</v>
      </c>
      <c r="R147">
        <v>1</v>
      </c>
      <c r="S147">
        <v>3</v>
      </c>
      <c r="T147">
        <v>1</v>
      </c>
      <c r="U147" t="s">
        <v>76</v>
      </c>
      <c r="V147">
        <v>2</v>
      </c>
      <c r="W147" t="s">
        <v>77</v>
      </c>
      <c r="X147" s="51" t="s">
        <v>390</v>
      </c>
      <c r="Y147" s="51" t="s">
        <v>100</v>
      </c>
      <c r="Z147" s="26">
        <v>1</v>
      </c>
      <c r="AA147" s="51" t="s">
        <v>66</v>
      </c>
      <c r="AB147" s="51" t="s">
        <v>69</v>
      </c>
    </row>
    <row r="148" spans="1:28">
      <c r="A148" s="51" t="s">
        <v>391</v>
      </c>
      <c r="B148" s="51" t="s">
        <v>71</v>
      </c>
      <c r="C148" s="1">
        <v>44099</v>
      </c>
      <c r="D148">
        <v>2020</v>
      </c>
      <c r="E148" s="26">
        <v>9</v>
      </c>
      <c r="F148" s="51" t="s">
        <v>29</v>
      </c>
      <c r="G148" s="26">
        <v>5</v>
      </c>
      <c r="H148" s="26">
        <v>5</v>
      </c>
      <c r="I148" t="s">
        <v>15</v>
      </c>
      <c r="J148" t="s">
        <v>72</v>
      </c>
      <c r="K148" t="s">
        <v>73</v>
      </c>
      <c r="L148" t="s">
        <v>116</v>
      </c>
      <c r="M148" t="s">
        <v>90</v>
      </c>
      <c r="N148">
        <v>7744.921470955479</v>
      </c>
      <c r="O148">
        <v>7744.921470955479</v>
      </c>
      <c r="P148" t="s">
        <v>64</v>
      </c>
      <c r="Q148">
        <v>2.0299999999999998</v>
      </c>
      <c r="R148">
        <v>3</v>
      </c>
      <c r="S148">
        <v>1</v>
      </c>
      <c r="T148">
        <v>1</v>
      </c>
      <c r="U148" t="s">
        <v>76</v>
      </c>
      <c r="V148">
        <v>2</v>
      </c>
      <c r="W148" t="s">
        <v>77</v>
      </c>
      <c r="X148" s="51" t="s">
        <v>392</v>
      </c>
      <c r="Y148" s="51" t="s">
        <v>86</v>
      </c>
      <c r="Z148" s="26">
        <v>0</v>
      </c>
      <c r="AA148" s="51" t="s">
        <v>66</v>
      </c>
      <c r="AB148" s="51" t="s">
        <v>69</v>
      </c>
    </row>
    <row r="149" spans="1:28">
      <c r="A149" s="51" t="s">
        <v>393</v>
      </c>
      <c r="B149" s="51" t="s">
        <v>140</v>
      </c>
      <c r="C149" s="1">
        <v>45121</v>
      </c>
      <c r="D149">
        <v>2023</v>
      </c>
      <c r="E149" s="26">
        <v>7</v>
      </c>
      <c r="F149" s="51" t="s">
        <v>27</v>
      </c>
      <c r="G149" s="26">
        <v>2</v>
      </c>
      <c r="H149" s="26">
        <v>2</v>
      </c>
      <c r="I149" t="s">
        <v>15</v>
      </c>
      <c r="J149" t="s">
        <v>82</v>
      </c>
      <c r="K149" t="s">
        <v>73</v>
      </c>
      <c r="L149" t="s">
        <v>157</v>
      </c>
      <c r="M149" t="s">
        <v>90</v>
      </c>
      <c r="N149">
        <v>2936.9521140741449</v>
      </c>
      <c r="O149">
        <v>2936.9521140741449</v>
      </c>
      <c r="P149" t="s">
        <v>64</v>
      </c>
      <c r="Q149">
        <v>1.17</v>
      </c>
      <c r="R149">
        <v>4</v>
      </c>
      <c r="S149">
        <v>4</v>
      </c>
      <c r="T149">
        <v>1</v>
      </c>
      <c r="U149" t="s">
        <v>76</v>
      </c>
      <c r="V149">
        <v>1</v>
      </c>
      <c r="W149" t="s">
        <v>66</v>
      </c>
      <c r="X149" s="51" t="s">
        <v>394</v>
      </c>
      <c r="Y149" s="51" t="s">
        <v>144</v>
      </c>
      <c r="Z149" s="26">
        <v>1</v>
      </c>
      <c r="AA149" s="51" t="s">
        <v>66</v>
      </c>
      <c r="AB149" s="51" t="s">
        <v>69</v>
      </c>
    </row>
    <row r="150" spans="1:28">
      <c r="A150" s="51" t="s">
        <v>395</v>
      </c>
      <c r="B150" s="51" t="s">
        <v>71</v>
      </c>
      <c r="C150" s="1">
        <v>42723</v>
      </c>
      <c r="D150">
        <v>2016</v>
      </c>
      <c r="E150" s="26">
        <v>12</v>
      </c>
      <c r="F150" s="51" t="s">
        <v>20</v>
      </c>
      <c r="G150" s="26">
        <v>9</v>
      </c>
      <c r="H150" s="26">
        <v>9</v>
      </c>
      <c r="I150" t="s">
        <v>15</v>
      </c>
      <c r="J150" t="s">
        <v>60</v>
      </c>
      <c r="K150" t="s">
        <v>73</v>
      </c>
      <c r="L150" t="s">
        <v>103</v>
      </c>
      <c r="M150" t="s">
        <v>104</v>
      </c>
      <c r="N150">
        <v>23983.917988809862</v>
      </c>
      <c r="O150">
        <v>23983.917988809862</v>
      </c>
      <c r="P150" t="s">
        <v>64</v>
      </c>
      <c r="Q150">
        <v>5.56</v>
      </c>
      <c r="R150">
        <v>5</v>
      </c>
      <c r="S150">
        <v>4</v>
      </c>
      <c r="T150">
        <v>1</v>
      </c>
      <c r="U150" t="s">
        <v>76</v>
      </c>
      <c r="V150">
        <v>3</v>
      </c>
      <c r="W150" t="s">
        <v>84</v>
      </c>
      <c r="X150" s="51" t="s">
        <v>396</v>
      </c>
      <c r="Y150" s="51" t="s">
        <v>119</v>
      </c>
      <c r="Z150" s="26">
        <v>4</v>
      </c>
      <c r="AA150" s="51" t="s">
        <v>84</v>
      </c>
      <c r="AB150" s="51" t="s">
        <v>108</v>
      </c>
    </row>
    <row r="151" spans="1:28">
      <c r="A151" s="51" t="s">
        <v>397</v>
      </c>
      <c r="B151" s="51" t="s">
        <v>121</v>
      </c>
      <c r="C151" s="1">
        <v>43473</v>
      </c>
      <c r="D151">
        <v>2019</v>
      </c>
      <c r="E151" s="26">
        <v>1</v>
      </c>
      <c r="F151" s="51" t="s">
        <v>21</v>
      </c>
      <c r="G151" s="26">
        <v>6</v>
      </c>
      <c r="H151" s="26">
        <v>6</v>
      </c>
      <c r="I151" t="s">
        <v>15</v>
      </c>
      <c r="J151" t="s">
        <v>72</v>
      </c>
      <c r="K151" t="s">
        <v>124</v>
      </c>
      <c r="L151" t="s">
        <v>98</v>
      </c>
      <c r="M151" t="s">
        <v>93</v>
      </c>
      <c r="N151">
        <v>-724.54167200882875</v>
      </c>
      <c r="O151">
        <v>724.54167200882875</v>
      </c>
      <c r="P151" t="s">
        <v>117</v>
      </c>
      <c r="Q151">
        <v>17.350000000000001</v>
      </c>
      <c r="R151">
        <v>2</v>
      </c>
      <c r="S151">
        <v>2</v>
      </c>
      <c r="T151">
        <v>1</v>
      </c>
      <c r="U151" t="s">
        <v>76</v>
      </c>
      <c r="V151">
        <v>3</v>
      </c>
      <c r="W151" t="s">
        <v>84</v>
      </c>
      <c r="X151" s="51" t="s">
        <v>398</v>
      </c>
      <c r="Y151" s="51" t="s">
        <v>119</v>
      </c>
      <c r="Z151" s="26">
        <v>2</v>
      </c>
      <c r="AA151" s="51" t="s">
        <v>77</v>
      </c>
      <c r="AB151" s="51" t="s">
        <v>69</v>
      </c>
    </row>
    <row r="152" spans="1:28">
      <c r="A152" s="51" t="s">
        <v>399</v>
      </c>
      <c r="B152" s="51" t="s">
        <v>97</v>
      </c>
      <c r="C152" s="1">
        <v>41906</v>
      </c>
      <c r="D152">
        <v>2014</v>
      </c>
      <c r="E152" s="26">
        <v>9</v>
      </c>
      <c r="F152" s="51" t="s">
        <v>29</v>
      </c>
      <c r="G152" s="26">
        <v>11</v>
      </c>
      <c r="H152" s="26">
        <v>11</v>
      </c>
      <c r="I152" t="s">
        <v>15</v>
      </c>
      <c r="J152" t="s">
        <v>102</v>
      </c>
      <c r="K152" t="s">
        <v>83</v>
      </c>
      <c r="L152" t="s">
        <v>98</v>
      </c>
      <c r="M152" t="s">
        <v>93</v>
      </c>
      <c r="N152">
        <v>5196.8450853117529</v>
      </c>
      <c r="O152">
        <v>5196.8450853117529</v>
      </c>
      <c r="P152" t="s">
        <v>64</v>
      </c>
      <c r="Q152">
        <v>8.1300000000000008</v>
      </c>
      <c r="R152">
        <v>4</v>
      </c>
      <c r="S152">
        <v>2</v>
      </c>
      <c r="T152">
        <v>1</v>
      </c>
      <c r="U152" t="s">
        <v>76</v>
      </c>
      <c r="V152">
        <v>1</v>
      </c>
      <c r="W152" t="s">
        <v>66</v>
      </c>
      <c r="X152" s="51" t="s">
        <v>400</v>
      </c>
      <c r="Y152" s="51" t="s">
        <v>68</v>
      </c>
      <c r="Z152" s="26">
        <v>1</v>
      </c>
      <c r="AA152" s="51" t="s">
        <v>66</v>
      </c>
      <c r="AB152" s="51" t="s">
        <v>69</v>
      </c>
    </row>
    <row r="153" spans="1:28">
      <c r="A153" s="51" t="s">
        <v>401</v>
      </c>
      <c r="B153" s="51" t="s">
        <v>71</v>
      </c>
      <c r="C153" s="1">
        <v>43173</v>
      </c>
      <c r="D153">
        <v>2018</v>
      </c>
      <c r="E153" s="26">
        <v>3</v>
      </c>
      <c r="F153" s="51" t="s">
        <v>23</v>
      </c>
      <c r="G153" s="26">
        <v>7</v>
      </c>
      <c r="H153" s="26">
        <v>7</v>
      </c>
      <c r="I153" t="s">
        <v>15</v>
      </c>
      <c r="J153" t="s">
        <v>60</v>
      </c>
      <c r="K153" t="s">
        <v>61</v>
      </c>
      <c r="L153" t="s">
        <v>157</v>
      </c>
      <c r="M153" t="s">
        <v>104</v>
      </c>
      <c r="N153">
        <v>-2339.4585384064662</v>
      </c>
      <c r="O153">
        <v>2339.4585384064662</v>
      </c>
      <c r="P153" t="s">
        <v>117</v>
      </c>
      <c r="Q153">
        <v>11.08</v>
      </c>
      <c r="R153">
        <v>5</v>
      </c>
      <c r="S153">
        <v>1</v>
      </c>
      <c r="T153">
        <v>1</v>
      </c>
      <c r="U153" t="s">
        <v>76</v>
      </c>
      <c r="V153">
        <v>2</v>
      </c>
      <c r="W153" t="s">
        <v>77</v>
      </c>
      <c r="X153" s="51" t="s">
        <v>402</v>
      </c>
      <c r="Y153" s="51" t="s">
        <v>95</v>
      </c>
      <c r="Z153" s="26">
        <v>0</v>
      </c>
      <c r="AA153" s="51" t="s">
        <v>66</v>
      </c>
      <c r="AB153" s="51" t="s">
        <v>69</v>
      </c>
    </row>
    <row r="154" spans="1:28">
      <c r="A154" s="51" t="s">
        <v>403</v>
      </c>
      <c r="B154" s="51" t="s">
        <v>81</v>
      </c>
      <c r="C154" s="1">
        <v>42075</v>
      </c>
      <c r="D154">
        <v>2015</v>
      </c>
      <c r="E154" s="26">
        <v>3</v>
      </c>
      <c r="F154" s="51" t="s">
        <v>23</v>
      </c>
      <c r="G154" s="26">
        <v>10</v>
      </c>
      <c r="H154" s="26">
        <v>10</v>
      </c>
      <c r="I154" t="s">
        <v>15</v>
      </c>
      <c r="J154" t="s">
        <v>102</v>
      </c>
      <c r="K154" t="s">
        <v>73</v>
      </c>
      <c r="L154" t="s">
        <v>74</v>
      </c>
      <c r="M154" t="s">
        <v>63</v>
      </c>
      <c r="N154">
        <v>6686.5965419828854</v>
      </c>
      <c r="O154">
        <v>6686.5965419828854</v>
      </c>
      <c r="P154" t="s">
        <v>64</v>
      </c>
      <c r="Q154">
        <v>5.13</v>
      </c>
      <c r="R154">
        <v>1</v>
      </c>
      <c r="S154">
        <v>2</v>
      </c>
      <c r="T154">
        <v>1</v>
      </c>
      <c r="U154" t="s">
        <v>76</v>
      </c>
      <c r="V154">
        <v>2</v>
      </c>
      <c r="W154" t="s">
        <v>77</v>
      </c>
      <c r="X154" s="51" t="s">
        <v>404</v>
      </c>
      <c r="Y154" s="51" t="s">
        <v>79</v>
      </c>
      <c r="Z154" s="26">
        <v>1</v>
      </c>
      <c r="AA154" s="51" t="s">
        <v>66</v>
      </c>
      <c r="AB154" s="51" t="s">
        <v>69</v>
      </c>
    </row>
    <row r="155" spans="1:28">
      <c r="A155" s="51" t="s">
        <v>405</v>
      </c>
      <c r="B155" s="51" t="s">
        <v>59</v>
      </c>
      <c r="C155" s="1">
        <v>41877</v>
      </c>
      <c r="D155">
        <v>2014</v>
      </c>
      <c r="E155" s="26">
        <v>8</v>
      </c>
      <c r="F155" s="51" t="s">
        <v>28</v>
      </c>
      <c r="G155" s="26">
        <v>11</v>
      </c>
      <c r="H155" s="26">
        <v>11</v>
      </c>
      <c r="I155" t="s">
        <v>15</v>
      </c>
      <c r="J155" t="s">
        <v>102</v>
      </c>
      <c r="K155" t="s">
        <v>73</v>
      </c>
      <c r="L155" t="s">
        <v>98</v>
      </c>
      <c r="M155" t="s">
        <v>90</v>
      </c>
      <c r="N155">
        <v>4813.9572718977124</v>
      </c>
      <c r="O155">
        <v>4813.9572718977124</v>
      </c>
      <c r="P155" t="s">
        <v>64</v>
      </c>
      <c r="Q155">
        <v>5.13</v>
      </c>
      <c r="R155">
        <v>3</v>
      </c>
      <c r="S155">
        <v>0</v>
      </c>
      <c r="T155">
        <v>0</v>
      </c>
      <c r="U155" t="s">
        <v>65</v>
      </c>
      <c r="V155">
        <v>3</v>
      </c>
      <c r="W155" t="s">
        <v>84</v>
      </c>
      <c r="X155" s="51" t="s">
        <v>406</v>
      </c>
      <c r="Y155" s="51" t="s">
        <v>100</v>
      </c>
      <c r="Z155" s="26">
        <v>2</v>
      </c>
      <c r="AA155" s="51" t="s">
        <v>77</v>
      </c>
      <c r="AB155" s="51" t="s">
        <v>69</v>
      </c>
    </row>
    <row r="156" spans="1:28">
      <c r="A156" s="51" t="s">
        <v>407</v>
      </c>
      <c r="B156" s="51" t="s">
        <v>97</v>
      </c>
      <c r="C156" s="1">
        <v>41926</v>
      </c>
      <c r="D156">
        <v>2014</v>
      </c>
      <c r="E156" s="26">
        <v>10</v>
      </c>
      <c r="F156" s="51" t="s">
        <v>10</v>
      </c>
      <c r="G156" s="26">
        <v>11</v>
      </c>
      <c r="H156" s="26">
        <v>11</v>
      </c>
      <c r="I156" t="s">
        <v>15</v>
      </c>
      <c r="J156" t="s">
        <v>102</v>
      </c>
      <c r="K156" t="s">
        <v>83</v>
      </c>
      <c r="L156" t="s">
        <v>125</v>
      </c>
      <c r="M156" t="s">
        <v>104</v>
      </c>
      <c r="N156">
        <v>6798.9741299826082</v>
      </c>
      <c r="O156">
        <v>6798.9741299826082</v>
      </c>
      <c r="P156" t="s">
        <v>64</v>
      </c>
      <c r="Q156">
        <v>31.06</v>
      </c>
      <c r="R156">
        <v>2</v>
      </c>
      <c r="S156">
        <v>1</v>
      </c>
      <c r="T156">
        <v>1</v>
      </c>
      <c r="U156" t="s">
        <v>76</v>
      </c>
      <c r="V156">
        <v>3</v>
      </c>
      <c r="W156" t="s">
        <v>84</v>
      </c>
      <c r="X156" s="51" t="s">
        <v>408</v>
      </c>
      <c r="Y156" s="51" t="s">
        <v>119</v>
      </c>
      <c r="Z156" s="26">
        <v>3</v>
      </c>
      <c r="AA156" s="51" t="s">
        <v>77</v>
      </c>
      <c r="AB156" s="51" t="s">
        <v>69</v>
      </c>
    </row>
    <row r="157" spans="1:28">
      <c r="A157" s="51" t="s">
        <v>409</v>
      </c>
      <c r="B157" s="51" t="s">
        <v>97</v>
      </c>
      <c r="C157" s="1">
        <v>41641</v>
      </c>
      <c r="D157">
        <v>2014</v>
      </c>
      <c r="E157" s="26">
        <v>1</v>
      </c>
      <c r="F157" s="51" t="s">
        <v>21</v>
      </c>
      <c r="G157" s="26">
        <v>11</v>
      </c>
      <c r="H157" s="26">
        <v>11</v>
      </c>
      <c r="I157" t="s">
        <v>15</v>
      </c>
      <c r="J157" t="s">
        <v>102</v>
      </c>
      <c r="K157" t="s">
        <v>83</v>
      </c>
      <c r="L157" t="s">
        <v>125</v>
      </c>
      <c r="M157" t="s">
        <v>93</v>
      </c>
      <c r="N157">
        <v>5504.306920574063</v>
      </c>
      <c r="O157">
        <v>5504.306920574063</v>
      </c>
      <c r="P157" t="s">
        <v>64</v>
      </c>
      <c r="Q157">
        <v>12.79</v>
      </c>
      <c r="R157">
        <v>1</v>
      </c>
      <c r="S157">
        <v>0</v>
      </c>
      <c r="T157">
        <v>0</v>
      </c>
      <c r="U157" t="s">
        <v>65</v>
      </c>
      <c r="V157">
        <v>2</v>
      </c>
      <c r="W157" t="s">
        <v>77</v>
      </c>
      <c r="X157" s="51" t="s">
        <v>410</v>
      </c>
      <c r="Y157" s="51" t="s">
        <v>86</v>
      </c>
      <c r="Z157" s="26">
        <v>1</v>
      </c>
      <c r="AA157" s="51" t="s">
        <v>66</v>
      </c>
      <c r="AB157" s="51" t="s">
        <v>69</v>
      </c>
    </row>
    <row r="158" spans="1:28">
      <c r="A158" s="51" t="s">
        <v>411</v>
      </c>
      <c r="B158" s="51" t="s">
        <v>59</v>
      </c>
      <c r="C158" s="1">
        <v>41617</v>
      </c>
      <c r="D158">
        <v>2013</v>
      </c>
      <c r="E158" s="26">
        <v>12</v>
      </c>
      <c r="F158" s="51" t="s">
        <v>20</v>
      </c>
      <c r="G158" s="26">
        <v>12</v>
      </c>
      <c r="H158" s="26">
        <v>12</v>
      </c>
      <c r="I158" t="s">
        <v>15</v>
      </c>
      <c r="J158" t="s">
        <v>102</v>
      </c>
      <c r="K158" t="s">
        <v>73</v>
      </c>
      <c r="L158" t="s">
        <v>113</v>
      </c>
      <c r="M158" t="s">
        <v>75</v>
      </c>
      <c r="N158">
        <v>9471.5987509899205</v>
      </c>
      <c r="O158">
        <v>9471.5987509899205</v>
      </c>
      <c r="P158" t="s">
        <v>64</v>
      </c>
      <c r="Q158">
        <v>5.14</v>
      </c>
      <c r="R158">
        <v>3</v>
      </c>
      <c r="S158">
        <v>2</v>
      </c>
      <c r="T158">
        <v>1</v>
      </c>
      <c r="U158" t="s">
        <v>76</v>
      </c>
      <c r="V158">
        <v>3</v>
      </c>
      <c r="W158" t="s">
        <v>84</v>
      </c>
      <c r="X158" s="51" t="s">
        <v>412</v>
      </c>
      <c r="Y158" s="51" t="s">
        <v>95</v>
      </c>
      <c r="Z158" s="26">
        <v>2</v>
      </c>
      <c r="AA158" s="51" t="s">
        <v>77</v>
      </c>
      <c r="AB158" s="51" t="s">
        <v>69</v>
      </c>
    </row>
    <row r="159" spans="1:28">
      <c r="A159" s="51" t="s">
        <v>413</v>
      </c>
      <c r="B159" s="51" t="s">
        <v>81</v>
      </c>
      <c r="C159" s="1">
        <v>44907</v>
      </c>
      <c r="D159">
        <v>2022</v>
      </c>
      <c r="E159" s="26">
        <v>12</v>
      </c>
      <c r="F159" s="51" t="s">
        <v>20</v>
      </c>
      <c r="G159" s="26">
        <v>3</v>
      </c>
      <c r="H159" s="26">
        <v>3</v>
      </c>
      <c r="I159" t="s">
        <v>15</v>
      </c>
      <c r="J159" t="s">
        <v>82</v>
      </c>
      <c r="K159" t="s">
        <v>133</v>
      </c>
      <c r="L159" t="s">
        <v>128</v>
      </c>
      <c r="M159" t="s">
        <v>93</v>
      </c>
      <c r="N159">
        <v>19590.879928228074</v>
      </c>
      <c r="O159">
        <v>19590.879928228074</v>
      </c>
      <c r="P159" t="s">
        <v>64</v>
      </c>
      <c r="Q159">
        <v>17.690000000000001</v>
      </c>
      <c r="R159">
        <v>5</v>
      </c>
      <c r="S159">
        <v>1</v>
      </c>
      <c r="T159">
        <v>1</v>
      </c>
      <c r="U159" t="s">
        <v>76</v>
      </c>
      <c r="V159">
        <v>3</v>
      </c>
      <c r="W159" t="s">
        <v>84</v>
      </c>
      <c r="X159" s="51" t="s">
        <v>414</v>
      </c>
      <c r="Y159" s="51" t="s">
        <v>79</v>
      </c>
      <c r="Z159" s="26">
        <v>3</v>
      </c>
      <c r="AA159" s="51" t="s">
        <v>77</v>
      </c>
      <c r="AB159" s="51" t="s">
        <v>108</v>
      </c>
    </row>
    <row r="160" spans="1:28">
      <c r="A160" s="51" t="s">
        <v>415</v>
      </c>
      <c r="B160" s="51" t="s">
        <v>59</v>
      </c>
      <c r="C160" s="1">
        <v>43758</v>
      </c>
      <c r="D160">
        <v>2019</v>
      </c>
      <c r="E160" s="26">
        <v>10</v>
      </c>
      <c r="F160" s="51" t="s">
        <v>10</v>
      </c>
      <c r="G160" s="26">
        <v>6</v>
      </c>
      <c r="H160" s="26">
        <v>6</v>
      </c>
      <c r="I160" t="s">
        <v>15</v>
      </c>
      <c r="J160" t="s">
        <v>72</v>
      </c>
      <c r="K160" t="s">
        <v>83</v>
      </c>
      <c r="L160" t="s">
        <v>103</v>
      </c>
      <c r="M160" t="s">
        <v>152</v>
      </c>
      <c r="N160">
        <v>7950.6217935083505</v>
      </c>
      <c r="O160">
        <v>7950.6217935083505</v>
      </c>
      <c r="P160" t="s">
        <v>64</v>
      </c>
      <c r="Q160">
        <v>6.19</v>
      </c>
      <c r="R160">
        <v>2</v>
      </c>
      <c r="S160">
        <v>0</v>
      </c>
      <c r="T160">
        <v>0</v>
      </c>
      <c r="U160" t="s">
        <v>65</v>
      </c>
      <c r="V160">
        <v>1</v>
      </c>
      <c r="W160" t="s">
        <v>66</v>
      </c>
      <c r="X160" s="51" t="s">
        <v>416</v>
      </c>
      <c r="Y160" s="51" t="s">
        <v>95</v>
      </c>
      <c r="Z160" s="26">
        <v>0</v>
      </c>
      <c r="AA160" s="51" t="s">
        <v>66</v>
      </c>
      <c r="AB160" s="51" t="s">
        <v>69</v>
      </c>
    </row>
    <row r="161" spans="1:28">
      <c r="A161" s="51" t="s">
        <v>417</v>
      </c>
      <c r="B161" s="51" t="s">
        <v>81</v>
      </c>
      <c r="C161" s="1">
        <v>45153</v>
      </c>
      <c r="D161">
        <v>2023</v>
      </c>
      <c r="E161" s="26">
        <v>8</v>
      </c>
      <c r="F161" s="51" t="s">
        <v>28</v>
      </c>
      <c r="G161" s="26">
        <v>2</v>
      </c>
      <c r="H161" s="26">
        <v>2</v>
      </c>
      <c r="I161" t="s">
        <v>15</v>
      </c>
      <c r="J161" t="s">
        <v>82</v>
      </c>
      <c r="K161" t="s">
        <v>133</v>
      </c>
      <c r="L161" t="s">
        <v>116</v>
      </c>
      <c r="M161" t="s">
        <v>63</v>
      </c>
      <c r="N161">
        <v>-2721.284601704629</v>
      </c>
      <c r="O161">
        <v>2721.284601704629</v>
      </c>
      <c r="P161" t="s">
        <v>117</v>
      </c>
      <c r="Q161">
        <v>12.44</v>
      </c>
      <c r="R161">
        <v>5</v>
      </c>
      <c r="S161">
        <v>4</v>
      </c>
      <c r="T161">
        <v>1</v>
      </c>
      <c r="U161" t="s">
        <v>76</v>
      </c>
      <c r="V161">
        <v>2</v>
      </c>
      <c r="W161" t="s">
        <v>77</v>
      </c>
      <c r="X161" s="51" t="s">
        <v>418</v>
      </c>
      <c r="Y161" s="51" t="s">
        <v>79</v>
      </c>
      <c r="Z161" s="26">
        <v>1</v>
      </c>
      <c r="AA161" s="51" t="s">
        <v>66</v>
      </c>
      <c r="AB161" s="51" t="s">
        <v>69</v>
      </c>
    </row>
    <row r="162" spans="1:28">
      <c r="A162" s="51" t="s">
        <v>419</v>
      </c>
      <c r="B162" s="51" t="s">
        <v>59</v>
      </c>
      <c r="C162" s="1">
        <v>42625</v>
      </c>
      <c r="D162">
        <v>2016</v>
      </c>
      <c r="E162" s="26">
        <v>9</v>
      </c>
      <c r="F162" s="51" t="s">
        <v>29</v>
      </c>
      <c r="G162" s="26">
        <v>9</v>
      </c>
      <c r="H162" s="26">
        <v>9</v>
      </c>
      <c r="I162" t="s">
        <v>15</v>
      </c>
      <c r="J162" t="s">
        <v>60</v>
      </c>
      <c r="K162" t="s">
        <v>124</v>
      </c>
      <c r="L162" t="s">
        <v>98</v>
      </c>
      <c r="M162" t="s">
        <v>75</v>
      </c>
      <c r="N162">
        <v>8424.5682641158164</v>
      </c>
      <c r="O162">
        <v>8424.5682641158164</v>
      </c>
      <c r="P162" t="s">
        <v>64</v>
      </c>
      <c r="Q162">
        <v>3.98</v>
      </c>
      <c r="R162">
        <v>1</v>
      </c>
      <c r="S162">
        <v>3</v>
      </c>
      <c r="T162">
        <v>1</v>
      </c>
      <c r="U162" t="s">
        <v>76</v>
      </c>
      <c r="V162">
        <v>1</v>
      </c>
      <c r="W162" t="s">
        <v>66</v>
      </c>
      <c r="X162" s="51" t="s">
        <v>420</v>
      </c>
      <c r="Y162" s="51" t="s">
        <v>95</v>
      </c>
      <c r="Z162" s="26">
        <v>2</v>
      </c>
      <c r="AA162" s="51" t="s">
        <v>77</v>
      </c>
      <c r="AB162" s="51" t="s">
        <v>108</v>
      </c>
    </row>
    <row r="163" spans="1:28">
      <c r="A163" s="51" t="s">
        <v>421</v>
      </c>
      <c r="B163" s="51" t="s">
        <v>140</v>
      </c>
      <c r="C163" s="1">
        <v>42235</v>
      </c>
      <c r="D163">
        <v>2015</v>
      </c>
      <c r="E163" s="26">
        <v>8</v>
      </c>
      <c r="F163" s="51" t="s">
        <v>28</v>
      </c>
      <c r="G163" s="26">
        <v>10</v>
      </c>
      <c r="H163" s="26">
        <v>10</v>
      </c>
      <c r="I163" t="s">
        <v>15</v>
      </c>
      <c r="J163" t="s">
        <v>102</v>
      </c>
      <c r="K163" t="s">
        <v>83</v>
      </c>
      <c r="L163" t="s">
        <v>125</v>
      </c>
      <c r="M163" t="s">
        <v>93</v>
      </c>
      <c r="N163">
        <v>2606.6145489306332</v>
      </c>
      <c r="O163">
        <v>2606.6145489306332</v>
      </c>
      <c r="P163" t="s">
        <v>64</v>
      </c>
      <c r="Q163">
        <v>6.09</v>
      </c>
      <c r="R163">
        <v>5</v>
      </c>
      <c r="S163">
        <v>2</v>
      </c>
      <c r="T163">
        <v>1</v>
      </c>
      <c r="U163" t="s">
        <v>76</v>
      </c>
      <c r="V163">
        <v>1</v>
      </c>
      <c r="W163" t="s">
        <v>66</v>
      </c>
      <c r="X163" s="51" t="s">
        <v>422</v>
      </c>
      <c r="Y163" s="51" t="s">
        <v>68</v>
      </c>
      <c r="Z163" s="26">
        <v>1</v>
      </c>
      <c r="AA163" s="51" t="s">
        <v>66</v>
      </c>
      <c r="AB163" s="51" t="s">
        <v>69</v>
      </c>
    </row>
    <row r="164" spans="1:28">
      <c r="A164" s="51" t="s">
        <v>423</v>
      </c>
      <c r="B164" s="51" t="s">
        <v>140</v>
      </c>
      <c r="C164" s="1">
        <v>43983</v>
      </c>
      <c r="D164">
        <v>2020</v>
      </c>
      <c r="E164" s="26">
        <v>6</v>
      </c>
      <c r="F164" s="51" t="s">
        <v>26</v>
      </c>
      <c r="G164" s="26">
        <v>5</v>
      </c>
      <c r="H164" s="26">
        <v>5</v>
      </c>
      <c r="I164" t="s">
        <v>15</v>
      </c>
      <c r="J164" t="s">
        <v>72</v>
      </c>
      <c r="K164" t="s">
        <v>88</v>
      </c>
      <c r="L164" t="s">
        <v>89</v>
      </c>
      <c r="M164" t="s">
        <v>75</v>
      </c>
      <c r="N164">
        <v>4246.509868750094</v>
      </c>
      <c r="O164">
        <v>4246.509868750094</v>
      </c>
      <c r="P164" t="s">
        <v>64</v>
      </c>
      <c r="Q164">
        <v>3.68</v>
      </c>
      <c r="R164">
        <v>5</v>
      </c>
      <c r="S164">
        <v>2</v>
      </c>
      <c r="T164">
        <v>1</v>
      </c>
      <c r="U164" t="s">
        <v>76</v>
      </c>
      <c r="V164">
        <v>1</v>
      </c>
      <c r="W164" t="s">
        <v>66</v>
      </c>
      <c r="X164" s="51" t="s">
        <v>424</v>
      </c>
      <c r="Y164" s="51" t="s">
        <v>100</v>
      </c>
      <c r="Z164" s="26">
        <v>0</v>
      </c>
      <c r="AA164" s="51" t="s">
        <v>66</v>
      </c>
      <c r="AB164" s="51" t="s">
        <v>69</v>
      </c>
    </row>
    <row r="165" spans="1:28">
      <c r="A165" s="51" t="s">
        <v>425</v>
      </c>
      <c r="B165" s="51" t="s">
        <v>140</v>
      </c>
      <c r="C165" s="1">
        <v>42958</v>
      </c>
      <c r="D165">
        <v>2017</v>
      </c>
      <c r="E165" s="26">
        <v>8</v>
      </c>
      <c r="F165" s="51" t="s">
        <v>28</v>
      </c>
      <c r="G165" s="26">
        <v>8</v>
      </c>
      <c r="H165" s="26">
        <v>8</v>
      </c>
      <c r="I165" t="s">
        <v>15</v>
      </c>
      <c r="J165" t="s">
        <v>60</v>
      </c>
      <c r="K165" t="s">
        <v>61</v>
      </c>
      <c r="L165" t="s">
        <v>116</v>
      </c>
      <c r="M165" t="s">
        <v>104</v>
      </c>
      <c r="N165">
        <v>3546.486312299759</v>
      </c>
      <c r="O165">
        <v>3546.486312299759</v>
      </c>
      <c r="P165" t="s">
        <v>64</v>
      </c>
      <c r="Q165">
        <v>2.82</v>
      </c>
      <c r="R165">
        <v>1</v>
      </c>
      <c r="S165">
        <v>4</v>
      </c>
      <c r="T165">
        <v>1</v>
      </c>
      <c r="U165" t="s">
        <v>76</v>
      </c>
      <c r="V165">
        <v>1</v>
      </c>
      <c r="W165" t="s">
        <v>66</v>
      </c>
      <c r="X165" s="51" t="s">
        <v>426</v>
      </c>
      <c r="Y165" s="51" t="s">
        <v>86</v>
      </c>
      <c r="Z165" s="26">
        <v>2</v>
      </c>
      <c r="AA165" s="51" t="s">
        <v>77</v>
      </c>
      <c r="AB165" s="51" t="s">
        <v>69</v>
      </c>
    </row>
    <row r="166" spans="1:28">
      <c r="A166" s="51" t="s">
        <v>427</v>
      </c>
      <c r="B166" s="51" t="s">
        <v>121</v>
      </c>
      <c r="C166" s="1">
        <v>42368</v>
      </c>
      <c r="D166">
        <v>2015</v>
      </c>
      <c r="E166" s="26">
        <v>12</v>
      </c>
      <c r="F166" s="51" t="s">
        <v>20</v>
      </c>
      <c r="G166" s="26">
        <v>10</v>
      </c>
      <c r="H166" s="26">
        <v>10</v>
      </c>
      <c r="I166" t="s">
        <v>15</v>
      </c>
      <c r="J166" t="s">
        <v>102</v>
      </c>
      <c r="K166" t="s">
        <v>133</v>
      </c>
      <c r="L166" t="s">
        <v>89</v>
      </c>
      <c r="M166" t="s">
        <v>104</v>
      </c>
      <c r="N166">
        <v>16164.441903014327</v>
      </c>
      <c r="O166">
        <v>16164.441903014327</v>
      </c>
      <c r="P166" t="s">
        <v>64</v>
      </c>
      <c r="Q166">
        <v>21.93</v>
      </c>
      <c r="R166">
        <v>2</v>
      </c>
      <c r="S166">
        <v>1</v>
      </c>
      <c r="T166">
        <v>1</v>
      </c>
      <c r="U166" t="s">
        <v>76</v>
      </c>
      <c r="V166">
        <v>3</v>
      </c>
      <c r="W166" t="s">
        <v>84</v>
      </c>
      <c r="X166" s="51" t="s">
        <v>428</v>
      </c>
      <c r="Y166" s="51" t="s">
        <v>119</v>
      </c>
      <c r="Z166" s="26">
        <v>4</v>
      </c>
      <c r="AA166" s="51" t="s">
        <v>84</v>
      </c>
      <c r="AB166" s="51" t="s">
        <v>108</v>
      </c>
    </row>
    <row r="167" spans="1:28">
      <c r="A167" s="51" t="s">
        <v>429</v>
      </c>
      <c r="B167" s="51" t="s">
        <v>121</v>
      </c>
      <c r="C167" s="1">
        <v>44479</v>
      </c>
      <c r="D167">
        <v>2021</v>
      </c>
      <c r="E167" s="26">
        <v>10</v>
      </c>
      <c r="F167" s="51" t="s">
        <v>10</v>
      </c>
      <c r="G167" s="26">
        <v>4</v>
      </c>
      <c r="H167" s="26">
        <v>4</v>
      </c>
      <c r="I167" t="s">
        <v>15</v>
      </c>
      <c r="J167" t="s">
        <v>72</v>
      </c>
      <c r="K167" t="s">
        <v>73</v>
      </c>
      <c r="L167" t="s">
        <v>98</v>
      </c>
      <c r="M167" t="s">
        <v>63</v>
      </c>
      <c r="N167">
        <v>3435.2619045757328</v>
      </c>
      <c r="O167">
        <v>3435.2619045757328</v>
      </c>
      <c r="P167" t="s">
        <v>64</v>
      </c>
      <c r="Q167">
        <v>10.34</v>
      </c>
      <c r="R167">
        <v>4</v>
      </c>
      <c r="S167">
        <v>3</v>
      </c>
      <c r="T167">
        <v>1</v>
      </c>
      <c r="U167" t="s">
        <v>76</v>
      </c>
      <c r="V167">
        <v>1</v>
      </c>
      <c r="W167" t="s">
        <v>66</v>
      </c>
      <c r="X167" s="51" t="s">
        <v>430</v>
      </c>
      <c r="Y167" s="51" t="s">
        <v>144</v>
      </c>
      <c r="Z167" s="26">
        <v>1</v>
      </c>
      <c r="AA167" s="51" t="s">
        <v>66</v>
      </c>
      <c r="AB167" s="51" t="s">
        <v>69</v>
      </c>
    </row>
    <row r="168" spans="1:28">
      <c r="A168" s="51" t="s">
        <v>431</v>
      </c>
      <c r="B168" s="51" t="s">
        <v>140</v>
      </c>
      <c r="C168" s="1">
        <v>43701</v>
      </c>
      <c r="D168">
        <v>2019</v>
      </c>
      <c r="E168" s="26">
        <v>8</v>
      </c>
      <c r="F168" s="51" t="s">
        <v>28</v>
      </c>
      <c r="G168" s="26">
        <v>6</v>
      </c>
      <c r="H168" s="26">
        <v>6</v>
      </c>
      <c r="I168" t="s">
        <v>15</v>
      </c>
      <c r="J168" t="s">
        <v>72</v>
      </c>
      <c r="K168" t="s">
        <v>73</v>
      </c>
      <c r="L168" t="s">
        <v>202</v>
      </c>
      <c r="M168" t="s">
        <v>152</v>
      </c>
      <c r="N168">
        <v>6758.3110863822303</v>
      </c>
      <c r="O168">
        <v>6758.3110863822303</v>
      </c>
      <c r="P168" t="s">
        <v>64</v>
      </c>
      <c r="Q168">
        <v>5.73</v>
      </c>
      <c r="R168">
        <v>2</v>
      </c>
      <c r="S168">
        <v>0</v>
      </c>
      <c r="T168">
        <v>0</v>
      </c>
      <c r="U168" t="s">
        <v>65</v>
      </c>
      <c r="V168">
        <v>1</v>
      </c>
      <c r="W168" t="s">
        <v>66</v>
      </c>
      <c r="X168" s="51" t="s">
        <v>432</v>
      </c>
      <c r="Y168" s="51" t="s">
        <v>95</v>
      </c>
      <c r="Z168" s="26">
        <v>0</v>
      </c>
      <c r="AA168" s="51" t="s">
        <v>66</v>
      </c>
      <c r="AB168" s="51" t="s">
        <v>69</v>
      </c>
    </row>
    <row r="169" spans="1:28">
      <c r="A169" s="51" t="s">
        <v>433</v>
      </c>
      <c r="B169" s="51" t="s">
        <v>97</v>
      </c>
      <c r="C169" s="1">
        <v>43909</v>
      </c>
      <c r="D169">
        <v>2020</v>
      </c>
      <c r="E169" s="26">
        <v>3</v>
      </c>
      <c r="F169" s="51" t="s">
        <v>23</v>
      </c>
      <c r="G169" s="26">
        <v>5</v>
      </c>
      <c r="H169" s="26">
        <v>5</v>
      </c>
      <c r="I169" t="s">
        <v>15</v>
      </c>
      <c r="J169" t="s">
        <v>72</v>
      </c>
      <c r="K169" t="s">
        <v>88</v>
      </c>
      <c r="L169" t="s">
        <v>74</v>
      </c>
      <c r="M169" t="s">
        <v>152</v>
      </c>
      <c r="N169">
        <v>15983.020634179516</v>
      </c>
      <c r="O169">
        <v>15983.020634179516</v>
      </c>
      <c r="P169" t="s">
        <v>64</v>
      </c>
      <c r="Q169">
        <v>18.010000000000002</v>
      </c>
      <c r="R169">
        <v>5</v>
      </c>
      <c r="S169">
        <v>1</v>
      </c>
      <c r="T169">
        <v>1</v>
      </c>
      <c r="U169" t="s">
        <v>76</v>
      </c>
      <c r="V169">
        <v>3</v>
      </c>
      <c r="W169" t="s">
        <v>84</v>
      </c>
      <c r="X169" s="51" t="s">
        <v>434</v>
      </c>
      <c r="Y169" s="51" t="s">
        <v>95</v>
      </c>
      <c r="Z169" s="26">
        <v>3</v>
      </c>
      <c r="AA169" s="51" t="s">
        <v>77</v>
      </c>
      <c r="AB169" s="51" t="s">
        <v>108</v>
      </c>
    </row>
    <row r="170" spans="1:28">
      <c r="A170" s="51" t="s">
        <v>435</v>
      </c>
      <c r="B170" s="51" t="s">
        <v>59</v>
      </c>
      <c r="C170" s="1">
        <v>42242</v>
      </c>
      <c r="D170">
        <v>2015</v>
      </c>
      <c r="E170" s="26">
        <v>8</v>
      </c>
      <c r="F170" s="51" t="s">
        <v>28</v>
      </c>
      <c r="G170" s="26">
        <v>10</v>
      </c>
      <c r="H170" s="26">
        <v>10</v>
      </c>
      <c r="I170" t="s">
        <v>15</v>
      </c>
      <c r="J170" t="s">
        <v>102</v>
      </c>
      <c r="K170" t="s">
        <v>124</v>
      </c>
      <c r="L170" t="s">
        <v>110</v>
      </c>
      <c r="M170" t="s">
        <v>152</v>
      </c>
      <c r="N170">
        <v>23459.222006790533</v>
      </c>
      <c r="O170">
        <v>23459.222006790533</v>
      </c>
      <c r="P170" t="s">
        <v>64</v>
      </c>
      <c r="Q170">
        <v>8.0299999999999994</v>
      </c>
      <c r="R170">
        <v>3</v>
      </c>
      <c r="S170">
        <v>3</v>
      </c>
      <c r="T170">
        <v>1</v>
      </c>
      <c r="U170" t="s">
        <v>76</v>
      </c>
      <c r="V170">
        <v>3</v>
      </c>
      <c r="W170" t="s">
        <v>84</v>
      </c>
      <c r="X170" s="51" t="s">
        <v>436</v>
      </c>
      <c r="Y170" s="51" t="s">
        <v>68</v>
      </c>
      <c r="Z170" s="26">
        <v>4</v>
      </c>
      <c r="AA170" s="51" t="s">
        <v>84</v>
      </c>
      <c r="AB170" s="51" t="s">
        <v>108</v>
      </c>
    </row>
    <row r="171" spans="1:28">
      <c r="A171" s="51" t="s">
        <v>437</v>
      </c>
      <c r="B171" s="51" t="s">
        <v>81</v>
      </c>
      <c r="C171" s="1">
        <v>42777</v>
      </c>
      <c r="D171">
        <v>2017</v>
      </c>
      <c r="E171" s="26">
        <v>2</v>
      </c>
      <c r="F171" s="51" t="s">
        <v>22</v>
      </c>
      <c r="G171" s="26">
        <v>8</v>
      </c>
      <c r="H171" s="26">
        <v>8</v>
      </c>
      <c r="I171" t="s">
        <v>15</v>
      </c>
      <c r="J171" t="s">
        <v>60</v>
      </c>
      <c r="K171" t="s">
        <v>88</v>
      </c>
      <c r="L171" t="s">
        <v>202</v>
      </c>
      <c r="M171" t="s">
        <v>93</v>
      </c>
      <c r="N171">
        <v>6131.2513675843757</v>
      </c>
      <c r="O171">
        <v>6131.2513675843757</v>
      </c>
      <c r="P171" t="s">
        <v>64</v>
      </c>
      <c r="Q171">
        <v>4.82</v>
      </c>
      <c r="R171">
        <v>3</v>
      </c>
      <c r="S171">
        <v>1</v>
      </c>
      <c r="T171">
        <v>1</v>
      </c>
      <c r="U171" t="s">
        <v>76</v>
      </c>
      <c r="V171">
        <v>1</v>
      </c>
      <c r="W171" t="s">
        <v>66</v>
      </c>
      <c r="X171" s="51" t="s">
        <v>438</v>
      </c>
      <c r="Y171" s="51" t="s">
        <v>144</v>
      </c>
      <c r="Z171" s="26">
        <v>1</v>
      </c>
      <c r="AA171" s="51" t="s">
        <v>66</v>
      </c>
      <c r="AB171" s="51" t="s">
        <v>69</v>
      </c>
    </row>
    <row r="172" spans="1:28">
      <c r="A172" s="51" t="s">
        <v>439</v>
      </c>
      <c r="B172" s="51" t="s">
        <v>71</v>
      </c>
      <c r="C172" s="1">
        <v>41737</v>
      </c>
      <c r="D172">
        <v>2014</v>
      </c>
      <c r="E172" s="26">
        <v>4</v>
      </c>
      <c r="F172" s="51" t="s">
        <v>24</v>
      </c>
      <c r="G172" s="26">
        <v>11</v>
      </c>
      <c r="H172" s="26">
        <v>11</v>
      </c>
      <c r="I172" t="s">
        <v>15</v>
      </c>
      <c r="J172" t="s">
        <v>102</v>
      </c>
      <c r="K172" t="s">
        <v>61</v>
      </c>
      <c r="L172" t="s">
        <v>202</v>
      </c>
      <c r="M172" t="s">
        <v>75</v>
      </c>
      <c r="N172">
        <v>6578.3172307740924</v>
      </c>
      <c r="O172">
        <v>6578.3172307740924</v>
      </c>
      <c r="P172" t="s">
        <v>64</v>
      </c>
      <c r="Q172">
        <v>2.73</v>
      </c>
      <c r="R172">
        <v>1</v>
      </c>
      <c r="S172">
        <v>5</v>
      </c>
      <c r="T172">
        <v>1</v>
      </c>
      <c r="U172" t="s">
        <v>76</v>
      </c>
      <c r="V172">
        <v>2</v>
      </c>
      <c r="W172" t="s">
        <v>77</v>
      </c>
      <c r="X172" s="51" t="s">
        <v>440</v>
      </c>
      <c r="Y172" s="51" t="s">
        <v>144</v>
      </c>
      <c r="Z172" s="26">
        <v>2</v>
      </c>
      <c r="AA172" s="51" t="s">
        <v>77</v>
      </c>
      <c r="AB172" s="51" t="s">
        <v>108</v>
      </c>
    </row>
    <row r="173" spans="1:28">
      <c r="A173" s="51" t="s">
        <v>441</v>
      </c>
      <c r="B173" s="51" t="s">
        <v>121</v>
      </c>
      <c r="C173" s="1">
        <v>44655</v>
      </c>
      <c r="D173">
        <v>2022</v>
      </c>
      <c r="E173" s="26">
        <v>4</v>
      </c>
      <c r="F173" s="51" t="s">
        <v>24</v>
      </c>
      <c r="G173" s="26">
        <v>3</v>
      </c>
      <c r="H173" s="26">
        <v>3</v>
      </c>
      <c r="I173" t="s">
        <v>15</v>
      </c>
      <c r="J173" t="s">
        <v>82</v>
      </c>
      <c r="K173" t="s">
        <v>61</v>
      </c>
      <c r="L173" t="s">
        <v>98</v>
      </c>
      <c r="M173" t="s">
        <v>75</v>
      </c>
      <c r="N173">
        <v>379.53790959323533</v>
      </c>
      <c r="O173">
        <v>379.53790959323533</v>
      </c>
      <c r="P173" t="s">
        <v>64</v>
      </c>
      <c r="Q173">
        <v>7.23</v>
      </c>
      <c r="R173">
        <v>1</v>
      </c>
      <c r="S173">
        <v>2</v>
      </c>
      <c r="T173">
        <v>1</v>
      </c>
      <c r="U173" t="s">
        <v>76</v>
      </c>
      <c r="V173">
        <v>2</v>
      </c>
      <c r="W173" t="s">
        <v>77</v>
      </c>
      <c r="X173" s="51" t="s">
        <v>442</v>
      </c>
      <c r="Y173" s="51" t="s">
        <v>100</v>
      </c>
      <c r="Z173" s="26">
        <v>0</v>
      </c>
      <c r="AA173" s="51" t="s">
        <v>66</v>
      </c>
      <c r="AB173" s="51" t="s">
        <v>69</v>
      </c>
    </row>
    <row r="174" spans="1:28">
      <c r="A174" s="51" t="s">
        <v>443</v>
      </c>
      <c r="B174" s="51" t="s">
        <v>97</v>
      </c>
      <c r="C174" s="1">
        <v>42601</v>
      </c>
      <c r="D174">
        <v>2016</v>
      </c>
      <c r="E174" s="26">
        <v>8</v>
      </c>
      <c r="F174" s="51" t="s">
        <v>28</v>
      </c>
      <c r="G174" s="26">
        <v>9</v>
      </c>
      <c r="H174" s="26">
        <v>9</v>
      </c>
      <c r="I174" t="s">
        <v>15</v>
      </c>
      <c r="J174" t="s">
        <v>60</v>
      </c>
      <c r="K174" t="s">
        <v>88</v>
      </c>
      <c r="L174" t="s">
        <v>110</v>
      </c>
      <c r="M174" t="s">
        <v>75</v>
      </c>
      <c r="N174">
        <v>8546.0645314090725</v>
      </c>
      <c r="O174">
        <v>8546.0645314090725</v>
      </c>
      <c r="P174" t="s">
        <v>64</v>
      </c>
      <c r="Q174">
        <v>1.61</v>
      </c>
      <c r="R174">
        <v>4</v>
      </c>
      <c r="S174">
        <v>2</v>
      </c>
      <c r="T174">
        <v>1</v>
      </c>
      <c r="U174" t="s">
        <v>76</v>
      </c>
      <c r="V174">
        <v>1</v>
      </c>
      <c r="W174" t="s">
        <v>66</v>
      </c>
      <c r="X174" s="51" t="s">
        <v>444</v>
      </c>
      <c r="Y174" s="51" t="s">
        <v>119</v>
      </c>
      <c r="Z174" s="26">
        <v>1</v>
      </c>
      <c r="AA174" s="51" t="s">
        <v>66</v>
      </c>
      <c r="AB174" s="51" t="s">
        <v>69</v>
      </c>
    </row>
    <row r="175" spans="1:28">
      <c r="A175" s="51" t="s">
        <v>445</v>
      </c>
      <c r="B175" s="51" t="s">
        <v>71</v>
      </c>
      <c r="C175" s="1">
        <v>44876</v>
      </c>
      <c r="D175">
        <v>2022</v>
      </c>
      <c r="E175" s="26">
        <v>11</v>
      </c>
      <c r="F175" s="51" t="s">
        <v>19</v>
      </c>
      <c r="G175" s="26">
        <v>3</v>
      </c>
      <c r="H175" s="26">
        <v>3</v>
      </c>
      <c r="I175" t="s">
        <v>15</v>
      </c>
      <c r="J175" t="s">
        <v>82</v>
      </c>
      <c r="K175" t="s">
        <v>124</v>
      </c>
      <c r="L175" t="s">
        <v>74</v>
      </c>
      <c r="M175" t="s">
        <v>90</v>
      </c>
      <c r="N175">
        <v>9256.9594557589517</v>
      </c>
      <c r="O175">
        <v>9256.9594557589517</v>
      </c>
      <c r="P175" t="s">
        <v>64</v>
      </c>
      <c r="Q175">
        <v>7.83</v>
      </c>
      <c r="R175">
        <v>5</v>
      </c>
      <c r="S175">
        <v>2</v>
      </c>
      <c r="T175">
        <v>1</v>
      </c>
      <c r="U175" t="s">
        <v>76</v>
      </c>
      <c r="V175">
        <v>2</v>
      </c>
      <c r="W175" t="s">
        <v>77</v>
      </c>
      <c r="X175" s="51" t="s">
        <v>446</v>
      </c>
      <c r="Y175" s="51" t="s">
        <v>144</v>
      </c>
      <c r="Z175" s="26">
        <v>0</v>
      </c>
      <c r="AA175" s="51" t="s">
        <v>66</v>
      </c>
      <c r="AB175" s="51" t="s">
        <v>69</v>
      </c>
    </row>
    <row r="176" spans="1:28">
      <c r="A176" s="51" t="s">
        <v>447</v>
      </c>
      <c r="B176" s="51" t="s">
        <v>121</v>
      </c>
      <c r="C176" s="1">
        <v>41844</v>
      </c>
      <c r="D176">
        <v>2014</v>
      </c>
      <c r="E176" s="26">
        <v>7</v>
      </c>
      <c r="F176" s="51" t="s">
        <v>27</v>
      </c>
      <c r="G176" s="26">
        <v>11</v>
      </c>
      <c r="H176" s="26">
        <v>11</v>
      </c>
      <c r="I176" t="s">
        <v>15</v>
      </c>
      <c r="J176" t="s">
        <v>102</v>
      </c>
      <c r="K176" t="s">
        <v>61</v>
      </c>
      <c r="L176" t="s">
        <v>128</v>
      </c>
      <c r="M176" t="s">
        <v>63</v>
      </c>
      <c r="N176">
        <v>9137.3135259991886</v>
      </c>
      <c r="O176">
        <v>9137.3135259991886</v>
      </c>
      <c r="P176" t="s">
        <v>64</v>
      </c>
      <c r="Q176">
        <v>12.05</v>
      </c>
      <c r="R176">
        <v>4</v>
      </c>
      <c r="S176">
        <v>0</v>
      </c>
      <c r="T176">
        <v>0</v>
      </c>
      <c r="U176" t="s">
        <v>65</v>
      </c>
      <c r="V176">
        <v>2</v>
      </c>
      <c r="W176" t="s">
        <v>77</v>
      </c>
      <c r="X176" s="51" t="s">
        <v>448</v>
      </c>
      <c r="Y176" s="51" t="s">
        <v>86</v>
      </c>
      <c r="Z176" s="26">
        <v>1</v>
      </c>
      <c r="AA176" s="51" t="s">
        <v>66</v>
      </c>
      <c r="AB176" s="51" t="s">
        <v>69</v>
      </c>
    </row>
    <row r="177" spans="1:28">
      <c r="A177" s="51" t="s">
        <v>449</v>
      </c>
      <c r="B177" s="51" t="s">
        <v>97</v>
      </c>
      <c r="C177" s="1">
        <v>43750</v>
      </c>
      <c r="D177">
        <v>2019</v>
      </c>
      <c r="E177" s="26">
        <v>10</v>
      </c>
      <c r="F177" s="51" t="s">
        <v>10</v>
      </c>
      <c r="G177" s="26">
        <v>6</v>
      </c>
      <c r="H177" s="26">
        <v>6</v>
      </c>
      <c r="I177" t="s">
        <v>15</v>
      </c>
      <c r="J177" t="s">
        <v>72</v>
      </c>
      <c r="K177" t="s">
        <v>124</v>
      </c>
      <c r="L177" t="s">
        <v>110</v>
      </c>
      <c r="M177" t="s">
        <v>93</v>
      </c>
      <c r="N177">
        <v>16707.408973404781</v>
      </c>
      <c r="O177">
        <v>16707.408973404781</v>
      </c>
      <c r="P177" t="s">
        <v>64</v>
      </c>
      <c r="Q177">
        <v>16.73</v>
      </c>
      <c r="R177">
        <v>2</v>
      </c>
      <c r="S177">
        <v>4</v>
      </c>
      <c r="T177">
        <v>1</v>
      </c>
      <c r="U177" t="s">
        <v>76</v>
      </c>
      <c r="V177">
        <v>3</v>
      </c>
      <c r="W177" t="s">
        <v>84</v>
      </c>
      <c r="X177" s="51" t="s">
        <v>450</v>
      </c>
      <c r="Y177" s="51" t="s">
        <v>95</v>
      </c>
      <c r="Z177" s="26">
        <v>4</v>
      </c>
      <c r="AA177" s="51" t="s">
        <v>84</v>
      </c>
      <c r="AB177" s="51" t="s">
        <v>108</v>
      </c>
    </row>
    <row r="178" spans="1:28">
      <c r="A178" s="51" t="s">
        <v>451</v>
      </c>
      <c r="B178" s="51" t="s">
        <v>59</v>
      </c>
      <c r="C178" s="1">
        <v>44826</v>
      </c>
      <c r="D178">
        <v>2022</v>
      </c>
      <c r="E178" s="26">
        <v>9</v>
      </c>
      <c r="F178" s="51" t="s">
        <v>29</v>
      </c>
      <c r="G178" s="26">
        <v>3</v>
      </c>
      <c r="H178" s="26">
        <v>3</v>
      </c>
      <c r="I178" t="s">
        <v>15</v>
      </c>
      <c r="J178" t="s">
        <v>82</v>
      </c>
      <c r="K178" t="s">
        <v>124</v>
      </c>
      <c r="L178" t="s">
        <v>157</v>
      </c>
      <c r="M178" t="s">
        <v>90</v>
      </c>
      <c r="N178">
        <v>5774.586653245171</v>
      </c>
      <c r="O178">
        <v>5774.586653245171</v>
      </c>
      <c r="P178" t="s">
        <v>64</v>
      </c>
      <c r="Q178">
        <v>10.59</v>
      </c>
      <c r="R178">
        <v>5</v>
      </c>
      <c r="S178">
        <v>1</v>
      </c>
      <c r="T178">
        <v>1</v>
      </c>
      <c r="U178" t="s">
        <v>76</v>
      </c>
      <c r="V178">
        <v>2</v>
      </c>
      <c r="W178" t="s">
        <v>77</v>
      </c>
      <c r="X178" s="51" t="s">
        <v>452</v>
      </c>
      <c r="Y178" s="51" t="s">
        <v>100</v>
      </c>
      <c r="Z178" s="26">
        <v>0</v>
      </c>
      <c r="AA178" s="51" t="s">
        <v>66</v>
      </c>
      <c r="AB178" s="51" t="s">
        <v>69</v>
      </c>
    </row>
    <row r="179" spans="1:28">
      <c r="A179" s="51" t="s">
        <v>453</v>
      </c>
      <c r="B179" s="51" t="s">
        <v>121</v>
      </c>
      <c r="C179" s="1">
        <v>42215</v>
      </c>
      <c r="D179">
        <v>2015</v>
      </c>
      <c r="E179" s="26">
        <v>7</v>
      </c>
      <c r="F179" s="51" t="s">
        <v>27</v>
      </c>
      <c r="G179" s="26">
        <v>10</v>
      </c>
      <c r="H179" s="26">
        <v>10</v>
      </c>
      <c r="I179" t="s">
        <v>15</v>
      </c>
      <c r="J179" t="s">
        <v>102</v>
      </c>
      <c r="K179" t="s">
        <v>73</v>
      </c>
      <c r="L179" t="s">
        <v>125</v>
      </c>
      <c r="M179" t="s">
        <v>93</v>
      </c>
      <c r="N179">
        <v>5914.0222867019575</v>
      </c>
      <c r="O179">
        <v>5914.0222867019575</v>
      </c>
      <c r="P179" t="s">
        <v>64</v>
      </c>
      <c r="Q179">
        <v>7.17</v>
      </c>
      <c r="R179">
        <v>2</v>
      </c>
      <c r="S179">
        <v>0</v>
      </c>
      <c r="T179">
        <v>0</v>
      </c>
      <c r="U179" t="s">
        <v>65</v>
      </c>
      <c r="V179">
        <v>2</v>
      </c>
      <c r="W179" t="s">
        <v>77</v>
      </c>
      <c r="X179" s="51" t="s">
        <v>454</v>
      </c>
      <c r="Y179" s="51" t="s">
        <v>95</v>
      </c>
      <c r="Z179" s="26">
        <v>1</v>
      </c>
      <c r="AA179" s="51" t="s">
        <v>66</v>
      </c>
      <c r="AB179" s="51" t="s">
        <v>69</v>
      </c>
    </row>
    <row r="180" spans="1:28">
      <c r="A180" s="51" t="s">
        <v>455</v>
      </c>
      <c r="B180" s="51" t="s">
        <v>59</v>
      </c>
      <c r="C180" s="1">
        <v>41782</v>
      </c>
      <c r="D180">
        <v>2014</v>
      </c>
      <c r="E180" s="26">
        <v>5</v>
      </c>
      <c r="F180" s="51" t="s">
        <v>25</v>
      </c>
      <c r="G180" s="26">
        <v>11</v>
      </c>
      <c r="H180" s="26">
        <v>11</v>
      </c>
      <c r="I180" t="s">
        <v>15</v>
      </c>
      <c r="J180" t="s">
        <v>102</v>
      </c>
      <c r="K180" t="s">
        <v>133</v>
      </c>
      <c r="L180" t="s">
        <v>98</v>
      </c>
      <c r="M180" t="s">
        <v>104</v>
      </c>
      <c r="N180">
        <v>-1512.509993650684</v>
      </c>
      <c r="O180">
        <v>1512.509993650684</v>
      </c>
      <c r="P180" t="s">
        <v>117</v>
      </c>
      <c r="Q180">
        <v>29.4</v>
      </c>
      <c r="R180">
        <v>3</v>
      </c>
      <c r="S180">
        <v>2</v>
      </c>
      <c r="T180">
        <v>1</v>
      </c>
      <c r="U180" t="s">
        <v>76</v>
      </c>
      <c r="V180">
        <v>3</v>
      </c>
      <c r="W180" t="s">
        <v>84</v>
      </c>
      <c r="X180" s="51" t="s">
        <v>456</v>
      </c>
      <c r="Y180" s="51" t="s">
        <v>95</v>
      </c>
      <c r="Z180" s="26">
        <v>3</v>
      </c>
      <c r="AA180" s="51" t="s">
        <v>77</v>
      </c>
      <c r="AB180" s="51" t="s">
        <v>69</v>
      </c>
    </row>
    <row r="181" spans="1:28">
      <c r="A181" s="51" t="s">
        <v>457</v>
      </c>
      <c r="B181" s="51" t="s">
        <v>97</v>
      </c>
      <c r="C181" s="1">
        <v>42575</v>
      </c>
      <c r="D181">
        <v>2016</v>
      </c>
      <c r="E181" s="26">
        <v>7</v>
      </c>
      <c r="F181" s="51" t="s">
        <v>27</v>
      </c>
      <c r="G181" s="26">
        <v>9</v>
      </c>
      <c r="H181" s="26">
        <v>9</v>
      </c>
      <c r="I181" t="s">
        <v>15</v>
      </c>
      <c r="J181" t="s">
        <v>60</v>
      </c>
      <c r="K181" t="s">
        <v>73</v>
      </c>
      <c r="L181" t="s">
        <v>125</v>
      </c>
      <c r="M181" t="s">
        <v>63</v>
      </c>
      <c r="N181">
        <v>2386.4716427254962</v>
      </c>
      <c r="O181">
        <v>2386.4716427254962</v>
      </c>
      <c r="P181" t="s">
        <v>64</v>
      </c>
      <c r="Q181">
        <v>18.920000000000002</v>
      </c>
      <c r="R181">
        <v>5</v>
      </c>
      <c r="S181">
        <v>1</v>
      </c>
      <c r="T181">
        <v>1</v>
      </c>
      <c r="U181" t="s">
        <v>76</v>
      </c>
      <c r="V181">
        <v>3</v>
      </c>
      <c r="W181" t="s">
        <v>84</v>
      </c>
      <c r="X181" s="51" t="s">
        <v>458</v>
      </c>
      <c r="Y181" s="51" t="s">
        <v>95</v>
      </c>
      <c r="Z181" s="26">
        <v>3</v>
      </c>
      <c r="AA181" s="51" t="s">
        <v>77</v>
      </c>
      <c r="AB181" s="51" t="s">
        <v>69</v>
      </c>
    </row>
    <row r="182" spans="1:28">
      <c r="A182" s="51" t="s">
        <v>459</v>
      </c>
      <c r="B182" s="51" t="s">
        <v>81</v>
      </c>
      <c r="C182" s="1">
        <v>42776</v>
      </c>
      <c r="D182">
        <v>2017</v>
      </c>
      <c r="E182" s="26">
        <v>2</v>
      </c>
      <c r="F182" s="51" t="s">
        <v>22</v>
      </c>
      <c r="G182" s="26">
        <v>8</v>
      </c>
      <c r="H182" s="26">
        <v>8</v>
      </c>
      <c r="I182" t="s">
        <v>15</v>
      </c>
      <c r="J182" t="s">
        <v>60</v>
      </c>
      <c r="K182" t="s">
        <v>133</v>
      </c>
      <c r="L182" t="s">
        <v>89</v>
      </c>
      <c r="M182" t="s">
        <v>152</v>
      </c>
      <c r="N182">
        <v>4524.2926460993313</v>
      </c>
      <c r="O182">
        <v>4524.2926460993313</v>
      </c>
      <c r="P182" t="s">
        <v>64</v>
      </c>
      <c r="Q182">
        <v>1.34</v>
      </c>
      <c r="R182">
        <v>3</v>
      </c>
      <c r="S182">
        <v>0</v>
      </c>
      <c r="T182">
        <v>0</v>
      </c>
      <c r="U182" t="s">
        <v>65</v>
      </c>
      <c r="V182">
        <v>1</v>
      </c>
      <c r="W182" t="s">
        <v>66</v>
      </c>
      <c r="X182" s="51" t="s">
        <v>460</v>
      </c>
      <c r="Y182" s="51" t="s">
        <v>100</v>
      </c>
      <c r="Z182" s="26">
        <v>1</v>
      </c>
      <c r="AA182" s="51" t="s">
        <v>66</v>
      </c>
      <c r="AB182" s="51" t="s">
        <v>69</v>
      </c>
    </row>
    <row r="183" spans="1:28">
      <c r="A183" s="51" t="s">
        <v>461</v>
      </c>
      <c r="B183" s="51" t="s">
        <v>121</v>
      </c>
      <c r="C183" s="1">
        <v>42955</v>
      </c>
      <c r="D183">
        <v>2017</v>
      </c>
      <c r="E183" s="26">
        <v>8</v>
      </c>
      <c r="F183" s="51" t="s">
        <v>28</v>
      </c>
      <c r="G183" s="26">
        <v>8</v>
      </c>
      <c r="H183" s="26">
        <v>8</v>
      </c>
      <c r="I183" t="s">
        <v>15</v>
      </c>
      <c r="J183" t="s">
        <v>60</v>
      </c>
      <c r="K183" t="s">
        <v>133</v>
      </c>
      <c r="L183" t="s">
        <v>116</v>
      </c>
      <c r="M183" t="s">
        <v>75</v>
      </c>
      <c r="N183">
        <v>7301.3776039023833</v>
      </c>
      <c r="O183">
        <v>7301.3776039023833</v>
      </c>
      <c r="P183" t="s">
        <v>64</v>
      </c>
      <c r="Q183">
        <v>10.97</v>
      </c>
      <c r="R183">
        <v>4</v>
      </c>
      <c r="S183">
        <v>1</v>
      </c>
      <c r="T183">
        <v>1</v>
      </c>
      <c r="U183" t="s">
        <v>76</v>
      </c>
      <c r="V183">
        <v>3</v>
      </c>
      <c r="W183" t="s">
        <v>84</v>
      </c>
      <c r="X183" s="51" t="s">
        <v>462</v>
      </c>
      <c r="Y183" s="51" t="s">
        <v>79</v>
      </c>
      <c r="Z183" s="26">
        <v>2</v>
      </c>
      <c r="AA183" s="51" t="s">
        <v>77</v>
      </c>
      <c r="AB183" s="51" t="s">
        <v>69</v>
      </c>
    </row>
    <row r="184" spans="1:28">
      <c r="A184" s="51" t="s">
        <v>463</v>
      </c>
      <c r="B184" s="51" t="s">
        <v>121</v>
      </c>
      <c r="C184" s="1">
        <v>42900</v>
      </c>
      <c r="D184">
        <v>2017</v>
      </c>
      <c r="E184" s="26">
        <v>6</v>
      </c>
      <c r="F184" s="51" t="s">
        <v>26</v>
      </c>
      <c r="G184" s="26">
        <v>8</v>
      </c>
      <c r="H184" s="26">
        <v>8</v>
      </c>
      <c r="I184" t="s">
        <v>15</v>
      </c>
      <c r="J184" t="s">
        <v>60</v>
      </c>
      <c r="K184" t="s">
        <v>88</v>
      </c>
      <c r="L184" t="s">
        <v>89</v>
      </c>
      <c r="M184" t="s">
        <v>104</v>
      </c>
      <c r="N184">
        <v>12875.430427201991</v>
      </c>
      <c r="O184">
        <v>12875.430427201991</v>
      </c>
      <c r="P184" t="s">
        <v>64</v>
      </c>
      <c r="Q184">
        <v>11.2</v>
      </c>
      <c r="R184">
        <v>3</v>
      </c>
      <c r="S184">
        <v>2</v>
      </c>
      <c r="T184">
        <v>1</v>
      </c>
      <c r="U184" t="s">
        <v>76</v>
      </c>
      <c r="V184">
        <v>2</v>
      </c>
      <c r="W184" t="s">
        <v>77</v>
      </c>
      <c r="X184" s="51" t="s">
        <v>464</v>
      </c>
      <c r="Y184" s="51" t="s">
        <v>100</v>
      </c>
      <c r="Z184" s="26">
        <v>2</v>
      </c>
      <c r="AA184" s="51" t="s">
        <v>77</v>
      </c>
      <c r="AB184" s="51" t="s">
        <v>69</v>
      </c>
    </row>
    <row r="185" spans="1:28">
      <c r="A185" s="51" t="s">
        <v>465</v>
      </c>
      <c r="B185" s="51" t="s">
        <v>97</v>
      </c>
      <c r="C185" s="1">
        <v>43548</v>
      </c>
      <c r="D185">
        <v>2019</v>
      </c>
      <c r="E185" s="26">
        <v>3</v>
      </c>
      <c r="F185" s="51" t="s">
        <v>23</v>
      </c>
      <c r="G185" s="26">
        <v>6</v>
      </c>
      <c r="H185" s="26">
        <v>6</v>
      </c>
      <c r="I185" t="s">
        <v>15</v>
      </c>
      <c r="J185" t="s">
        <v>72</v>
      </c>
      <c r="K185" t="s">
        <v>133</v>
      </c>
      <c r="L185" t="s">
        <v>116</v>
      </c>
      <c r="M185" t="s">
        <v>104</v>
      </c>
      <c r="N185">
        <v>6094.9020125189463</v>
      </c>
      <c r="O185">
        <v>6094.9020125189463</v>
      </c>
      <c r="P185" t="s">
        <v>64</v>
      </c>
      <c r="Q185">
        <v>7.15</v>
      </c>
      <c r="R185">
        <v>1</v>
      </c>
      <c r="S185">
        <v>1</v>
      </c>
      <c r="T185">
        <v>1</v>
      </c>
      <c r="U185" t="s">
        <v>76</v>
      </c>
      <c r="V185">
        <v>1</v>
      </c>
      <c r="W185" t="s">
        <v>66</v>
      </c>
      <c r="X185" s="51" t="s">
        <v>466</v>
      </c>
      <c r="Y185" s="51" t="s">
        <v>95</v>
      </c>
      <c r="Z185" s="26">
        <v>0</v>
      </c>
      <c r="AA185" s="51" t="s">
        <v>66</v>
      </c>
      <c r="AB185" s="51" t="s">
        <v>69</v>
      </c>
    </row>
    <row r="186" spans="1:28">
      <c r="A186" s="51" t="s">
        <v>467</v>
      </c>
      <c r="B186" s="51" t="s">
        <v>140</v>
      </c>
      <c r="C186" s="1">
        <v>42341</v>
      </c>
      <c r="D186">
        <v>2015</v>
      </c>
      <c r="E186" s="26">
        <v>12</v>
      </c>
      <c r="F186" s="51" t="s">
        <v>20</v>
      </c>
      <c r="G186" s="26">
        <v>10</v>
      </c>
      <c r="H186" s="26">
        <v>10</v>
      </c>
      <c r="I186" t="s">
        <v>15</v>
      </c>
      <c r="J186" t="s">
        <v>102</v>
      </c>
      <c r="K186" t="s">
        <v>88</v>
      </c>
      <c r="L186" t="s">
        <v>74</v>
      </c>
      <c r="M186" t="s">
        <v>104</v>
      </c>
      <c r="N186">
        <v>11754.530167568915</v>
      </c>
      <c r="O186">
        <v>11754.530167568915</v>
      </c>
      <c r="P186" t="s">
        <v>64</v>
      </c>
      <c r="Q186">
        <v>18.329999999999998</v>
      </c>
      <c r="R186">
        <v>2</v>
      </c>
      <c r="S186">
        <v>1</v>
      </c>
      <c r="T186">
        <v>1</v>
      </c>
      <c r="U186" t="s">
        <v>76</v>
      </c>
      <c r="V186">
        <v>3</v>
      </c>
      <c r="W186" t="s">
        <v>84</v>
      </c>
      <c r="X186" s="51" t="s">
        <v>468</v>
      </c>
      <c r="Y186" s="51" t="s">
        <v>100</v>
      </c>
      <c r="Z186" s="26">
        <v>3</v>
      </c>
      <c r="AA186" s="51" t="s">
        <v>77</v>
      </c>
      <c r="AB186" s="51" t="s">
        <v>69</v>
      </c>
    </row>
    <row r="187" spans="1:28">
      <c r="A187" s="51" t="s">
        <v>469</v>
      </c>
      <c r="B187" s="51" t="s">
        <v>71</v>
      </c>
      <c r="C187" s="1">
        <v>41679</v>
      </c>
      <c r="D187">
        <v>2014</v>
      </c>
      <c r="E187" s="26">
        <v>2</v>
      </c>
      <c r="F187" s="51" t="s">
        <v>22</v>
      </c>
      <c r="G187" s="26">
        <v>11</v>
      </c>
      <c r="H187" s="26">
        <v>11</v>
      </c>
      <c r="I187" t="s">
        <v>15</v>
      </c>
      <c r="J187" t="s">
        <v>102</v>
      </c>
      <c r="K187" t="s">
        <v>133</v>
      </c>
      <c r="L187" t="s">
        <v>98</v>
      </c>
      <c r="M187" t="s">
        <v>90</v>
      </c>
      <c r="N187">
        <v>2961.1546506579111</v>
      </c>
      <c r="O187">
        <v>2961.1546506579111</v>
      </c>
      <c r="P187" t="s">
        <v>64</v>
      </c>
      <c r="Q187">
        <v>8.23</v>
      </c>
      <c r="R187">
        <v>5</v>
      </c>
      <c r="S187">
        <v>3</v>
      </c>
      <c r="T187">
        <v>1</v>
      </c>
      <c r="U187" t="s">
        <v>76</v>
      </c>
      <c r="V187">
        <v>1</v>
      </c>
      <c r="W187" t="s">
        <v>66</v>
      </c>
      <c r="X187" s="51" t="s">
        <v>470</v>
      </c>
      <c r="Y187" s="51" t="s">
        <v>100</v>
      </c>
      <c r="Z187" s="26">
        <v>2</v>
      </c>
      <c r="AA187" s="51" t="s">
        <v>77</v>
      </c>
      <c r="AB187" s="51" t="s">
        <v>108</v>
      </c>
    </row>
    <row r="188" spans="1:28">
      <c r="A188" s="51" t="s">
        <v>471</v>
      </c>
      <c r="B188" s="51" t="s">
        <v>97</v>
      </c>
      <c r="C188" s="1">
        <v>44992</v>
      </c>
      <c r="D188">
        <v>2023</v>
      </c>
      <c r="E188" s="26">
        <v>3</v>
      </c>
      <c r="F188" s="51" t="s">
        <v>23</v>
      </c>
      <c r="G188" s="26">
        <v>2</v>
      </c>
      <c r="H188" s="26">
        <v>2</v>
      </c>
      <c r="I188" t="s">
        <v>15</v>
      </c>
      <c r="J188" t="s">
        <v>82</v>
      </c>
      <c r="K188" t="s">
        <v>73</v>
      </c>
      <c r="L188" t="s">
        <v>202</v>
      </c>
      <c r="M188" t="s">
        <v>152</v>
      </c>
      <c r="N188">
        <v>13294.582091467044</v>
      </c>
      <c r="O188">
        <v>13294.582091467044</v>
      </c>
      <c r="P188" t="s">
        <v>64</v>
      </c>
      <c r="Q188">
        <v>10.68</v>
      </c>
      <c r="R188">
        <v>4</v>
      </c>
      <c r="S188">
        <v>3</v>
      </c>
      <c r="T188">
        <v>1</v>
      </c>
      <c r="U188" t="s">
        <v>76</v>
      </c>
      <c r="V188">
        <v>3</v>
      </c>
      <c r="W188" t="s">
        <v>84</v>
      </c>
      <c r="X188" s="51" t="s">
        <v>472</v>
      </c>
      <c r="Y188" s="51" t="s">
        <v>79</v>
      </c>
      <c r="Z188" s="26">
        <v>3</v>
      </c>
      <c r="AA188" s="51" t="s">
        <v>77</v>
      </c>
      <c r="AB188" s="51" t="s">
        <v>108</v>
      </c>
    </row>
    <row r="189" spans="1:28">
      <c r="A189" s="51" t="s">
        <v>473</v>
      </c>
      <c r="B189" s="51" t="s">
        <v>71</v>
      </c>
      <c r="C189" s="1">
        <v>44129</v>
      </c>
      <c r="D189">
        <v>2020</v>
      </c>
      <c r="E189" s="26">
        <v>10</v>
      </c>
      <c r="F189" s="51" t="s">
        <v>10</v>
      </c>
      <c r="G189" s="26">
        <v>5</v>
      </c>
      <c r="H189" s="26">
        <v>5</v>
      </c>
      <c r="I189" t="s">
        <v>15</v>
      </c>
      <c r="J189" t="s">
        <v>72</v>
      </c>
      <c r="K189" t="s">
        <v>88</v>
      </c>
      <c r="L189" t="s">
        <v>74</v>
      </c>
      <c r="M189" t="s">
        <v>63</v>
      </c>
      <c r="N189">
        <v>16067.032252852699</v>
      </c>
      <c r="O189">
        <v>16067.032252852699</v>
      </c>
      <c r="P189" t="s">
        <v>64</v>
      </c>
      <c r="Q189">
        <v>4.7300000000000004</v>
      </c>
      <c r="R189">
        <v>1</v>
      </c>
      <c r="S189">
        <v>3</v>
      </c>
      <c r="T189">
        <v>1</v>
      </c>
      <c r="U189" t="s">
        <v>76</v>
      </c>
      <c r="V189">
        <v>3</v>
      </c>
      <c r="W189" t="s">
        <v>84</v>
      </c>
      <c r="X189" s="51" t="s">
        <v>474</v>
      </c>
      <c r="Y189" s="51" t="s">
        <v>119</v>
      </c>
      <c r="Z189" s="26">
        <v>3</v>
      </c>
      <c r="AA189" s="51" t="s">
        <v>77</v>
      </c>
      <c r="AB189" s="51" t="s">
        <v>108</v>
      </c>
    </row>
    <row r="190" spans="1:28">
      <c r="A190" s="51" t="s">
        <v>475</v>
      </c>
      <c r="B190" s="51" t="s">
        <v>59</v>
      </c>
      <c r="C190" s="1">
        <v>43929</v>
      </c>
      <c r="D190">
        <v>2020</v>
      </c>
      <c r="E190" s="26">
        <v>4</v>
      </c>
      <c r="F190" s="51" t="s">
        <v>24</v>
      </c>
      <c r="G190" s="26">
        <v>5</v>
      </c>
      <c r="H190" s="26">
        <v>5</v>
      </c>
      <c r="I190" t="s">
        <v>15</v>
      </c>
      <c r="J190" t="s">
        <v>72</v>
      </c>
      <c r="K190" t="s">
        <v>88</v>
      </c>
      <c r="L190" t="s">
        <v>128</v>
      </c>
      <c r="M190" t="s">
        <v>75</v>
      </c>
      <c r="N190">
        <v>3347.6616962624903</v>
      </c>
      <c r="O190">
        <v>3347.6616962624903</v>
      </c>
      <c r="P190" t="s">
        <v>64</v>
      </c>
      <c r="Q190">
        <v>2.5499999999999998</v>
      </c>
      <c r="R190">
        <v>1</v>
      </c>
      <c r="S190">
        <v>1</v>
      </c>
      <c r="T190">
        <v>1</v>
      </c>
      <c r="U190" t="s">
        <v>76</v>
      </c>
      <c r="V190">
        <v>1</v>
      </c>
      <c r="W190" t="s">
        <v>66</v>
      </c>
      <c r="X190" s="51" t="s">
        <v>476</v>
      </c>
      <c r="Y190" s="51" t="s">
        <v>144</v>
      </c>
      <c r="Z190" s="26">
        <v>0</v>
      </c>
      <c r="AA190" s="51" t="s">
        <v>66</v>
      </c>
      <c r="AB190" s="51" t="s">
        <v>69</v>
      </c>
    </row>
    <row r="191" spans="1:28">
      <c r="A191" s="51" t="s">
        <v>477</v>
      </c>
      <c r="B191" s="51" t="s">
        <v>81</v>
      </c>
      <c r="C191" s="1">
        <v>44576</v>
      </c>
      <c r="D191">
        <v>2022</v>
      </c>
      <c r="E191" s="26">
        <v>1</v>
      </c>
      <c r="F191" s="51" t="s">
        <v>21</v>
      </c>
      <c r="G191" s="26">
        <v>3</v>
      </c>
      <c r="H191" s="26">
        <v>3</v>
      </c>
      <c r="I191" t="s">
        <v>15</v>
      </c>
      <c r="J191" t="s">
        <v>82</v>
      </c>
      <c r="K191" t="s">
        <v>61</v>
      </c>
      <c r="L191" t="s">
        <v>202</v>
      </c>
      <c r="M191" t="s">
        <v>75</v>
      </c>
      <c r="N191">
        <v>7608.4445505055328</v>
      </c>
      <c r="O191">
        <v>7608.4445505055328</v>
      </c>
      <c r="P191" t="s">
        <v>64</v>
      </c>
      <c r="Q191">
        <v>3.58</v>
      </c>
      <c r="R191">
        <v>2</v>
      </c>
      <c r="S191">
        <v>2</v>
      </c>
      <c r="T191">
        <v>1</v>
      </c>
      <c r="U191" t="s">
        <v>76</v>
      </c>
      <c r="V191">
        <v>2</v>
      </c>
      <c r="W191" t="s">
        <v>77</v>
      </c>
      <c r="X191" s="51" t="s">
        <v>478</v>
      </c>
      <c r="Y191" s="51" t="s">
        <v>100</v>
      </c>
      <c r="Z191" s="26">
        <v>0</v>
      </c>
      <c r="AA191" s="51" t="s">
        <v>66</v>
      </c>
      <c r="AB191" s="51" t="s">
        <v>69</v>
      </c>
    </row>
    <row r="192" spans="1:28">
      <c r="A192" s="51" t="s">
        <v>479</v>
      </c>
      <c r="B192" s="51" t="s">
        <v>59</v>
      </c>
      <c r="C192" s="1">
        <v>44091</v>
      </c>
      <c r="D192">
        <v>2020</v>
      </c>
      <c r="E192" s="26">
        <v>9</v>
      </c>
      <c r="F192" s="51" t="s">
        <v>29</v>
      </c>
      <c r="G192" s="26">
        <v>5</v>
      </c>
      <c r="H192" s="26">
        <v>5</v>
      </c>
      <c r="I192" t="s">
        <v>15</v>
      </c>
      <c r="J192" t="s">
        <v>72</v>
      </c>
      <c r="K192" t="s">
        <v>83</v>
      </c>
      <c r="L192" t="s">
        <v>116</v>
      </c>
      <c r="M192" t="s">
        <v>152</v>
      </c>
      <c r="N192">
        <v>10364.097869507719</v>
      </c>
      <c r="O192">
        <v>10364.097869507719</v>
      </c>
      <c r="P192" t="s">
        <v>64</v>
      </c>
      <c r="Q192">
        <v>27.92</v>
      </c>
      <c r="R192">
        <v>2</v>
      </c>
      <c r="S192">
        <v>3</v>
      </c>
      <c r="T192">
        <v>1</v>
      </c>
      <c r="U192" t="s">
        <v>76</v>
      </c>
      <c r="V192">
        <v>3</v>
      </c>
      <c r="W192" t="s">
        <v>84</v>
      </c>
      <c r="X192" s="51" t="s">
        <v>480</v>
      </c>
      <c r="Y192" s="51" t="s">
        <v>119</v>
      </c>
      <c r="Z192" s="26">
        <v>3</v>
      </c>
      <c r="AA192" s="51" t="s">
        <v>77</v>
      </c>
      <c r="AB192" s="51" t="s">
        <v>108</v>
      </c>
    </row>
    <row r="193" spans="1:28">
      <c r="A193" s="51" t="s">
        <v>481</v>
      </c>
      <c r="B193" s="51" t="s">
        <v>59</v>
      </c>
      <c r="C193" s="1">
        <v>43116</v>
      </c>
      <c r="D193">
        <v>2018</v>
      </c>
      <c r="E193" s="26">
        <v>1</v>
      </c>
      <c r="F193" s="51" t="s">
        <v>21</v>
      </c>
      <c r="G193" s="26">
        <v>7</v>
      </c>
      <c r="H193" s="26">
        <v>7</v>
      </c>
      <c r="I193" t="s">
        <v>15</v>
      </c>
      <c r="J193" t="s">
        <v>60</v>
      </c>
      <c r="K193" t="s">
        <v>124</v>
      </c>
      <c r="L193" t="s">
        <v>103</v>
      </c>
      <c r="M193" t="s">
        <v>90</v>
      </c>
      <c r="N193">
        <v>1351.0448478376229</v>
      </c>
      <c r="O193">
        <v>1351.0448478376229</v>
      </c>
      <c r="P193" t="s">
        <v>64</v>
      </c>
      <c r="Q193">
        <v>3.59</v>
      </c>
      <c r="R193">
        <v>1</v>
      </c>
      <c r="S193">
        <v>2</v>
      </c>
      <c r="T193">
        <v>1</v>
      </c>
      <c r="U193" t="s">
        <v>76</v>
      </c>
      <c r="V193">
        <v>1</v>
      </c>
      <c r="W193" t="s">
        <v>66</v>
      </c>
      <c r="X193" s="51" t="s">
        <v>482</v>
      </c>
      <c r="Y193" s="51" t="s">
        <v>119</v>
      </c>
      <c r="Z193" s="26">
        <v>0</v>
      </c>
      <c r="AA193" s="51" t="s">
        <v>66</v>
      </c>
      <c r="AB193" s="51" t="s">
        <v>69</v>
      </c>
    </row>
    <row r="194" spans="1:28">
      <c r="A194" s="51" t="s">
        <v>483</v>
      </c>
      <c r="B194" s="51" t="s">
        <v>71</v>
      </c>
      <c r="C194" s="1">
        <v>44722</v>
      </c>
      <c r="D194">
        <v>2022</v>
      </c>
      <c r="E194" s="26">
        <v>6</v>
      </c>
      <c r="F194" s="51" t="s">
        <v>26</v>
      </c>
      <c r="G194" s="26">
        <v>3</v>
      </c>
      <c r="H194" s="26">
        <v>3</v>
      </c>
      <c r="I194" t="s">
        <v>15</v>
      </c>
      <c r="J194" t="s">
        <v>82</v>
      </c>
      <c r="K194" t="s">
        <v>83</v>
      </c>
      <c r="L194" t="s">
        <v>89</v>
      </c>
      <c r="M194" t="s">
        <v>104</v>
      </c>
      <c r="N194">
        <v>4453.7842134229177</v>
      </c>
      <c r="O194">
        <v>4453.7842134229177</v>
      </c>
      <c r="P194" t="s">
        <v>64</v>
      </c>
      <c r="Q194">
        <v>3.03</v>
      </c>
      <c r="R194">
        <v>4</v>
      </c>
      <c r="S194">
        <v>3</v>
      </c>
      <c r="T194">
        <v>1</v>
      </c>
      <c r="U194" t="s">
        <v>76</v>
      </c>
      <c r="V194">
        <v>1</v>
      </c>
      <c r="W194" t="s">
        <v>66</v>
      </c>
      <c r="X194" s="51" t="s">
        <v>484</v>
      </c>
      <c r="Y194" s="51" t="s">
        <v>95</v>
      </c>
      <c r="Z194" s="26">
        <v>1</v>
      </c>
      <c r="AA194" s="51" t="s">
        <v>66</v>
      </c>
      <c r="AB194" s="51" t="s">
        <v>69</v>
      </c>
    </row>
    <row r="195" spans="1:28">
      <c r="A195" s="51" t="s">
        <v>485</v>
      </c>
      <c r="B195" s="51" t="s">
        <v>59</v>
      </c>
      <c r="C195" s="1">
        <v>44779</v>
      </c>
      <c r="D195">
        <v>2022</v>
      </c>
      <c r="E195" s="26">
        <v>8</v>
      </c>
      <c r="F195" s="51" t="s">
        <v>28</v>
      </c>
      <c r="G195" s="26">
        <v>3</v>
      </c>
      <c r="H195" s="26">
        <v>3</v>
      </c>
      <c r="I195" t="s">
        <v>15</v>
      </c>
      <c r="J195" t="s">
        <v>82</v>
      </c>
      <c r="K195" t="s">
        <v>124</v>
      </c>
      <c r="L195" t="s">
        <v>125</v>
      </c>
      <c r="M195" t="s">
        <v>93</v>
      </c>
      <c r="N195">
        <v>6264.53593364686</v>
      </c>
      <c r="O195">
        <v>6264.53593364686</v>
      </c>
      <c r="P195" t="s">
        <v>64</v>
      </c>
      <c r="Q195">
        <v>4.1900000000000004</v>
      </c>
      <c r="R195">
        <v>5</v>
      </c>
      <c r="S195">
        <v>1</v>
      </c>
      <c r="T195">
        <v>1</v>
      </c>
      <c r="U195" t="s">
        <v>76</v>
      </c>
      <c r="V195">
        <v>1</v>
      </c>
      <c r="W195" t="s">
        <v>66</v>
      </c>
      <c r="X195" s="51" t="s">
        <v>486</v>
      </c>
      <c r="Y195" s="51" t="s">
        <v>95</v>
      </c>
      <c r="Z195" s="26">
        <v>0</v>
      </c>
      <c r="AA195" s="51" t="s">
        <v>66</v>
      </c>
      <c r="AB195" s="51" t="s">
        <v>69</v>
      </c>
    </row>
    <row r="196" spans="1:28">
      <c r="A196" s="51" t="s">
        <v>487</v>
      </c>
      <c r="B196" s="51" t="s">
        <v>121</v>
      </c>
      <c r="C196" s="1">
        <v>43909</v>
      </c>
      <c r="D196">
        <v>2020</v>
      </c>
      <c r="E196" s="26">
        <v>3</v>
      </c>
      <c r="F196" s="51" t="s">
        <v>23</v>
      </c>
      <c r="G196" s="26">
        <v>5</v>
      </c>
      <c r="H196" s="26">
        <v>5</v>
      </c>
      <c r="I196" t="s">
        <v>15</v>
      </c>
      <c r="J196" t="s">
        <v>72</v>
      </c>
      <c r="K196" t="s">
        <v>133</v>
      </c>
      <c r="L196" t="s">
        <v>98</v>
      </c>
      <c r="M196" t="s">
        <v>93</v>
      </c>
      <c r="N196">
        <v>5494.8415130736239</v>
      </c>
      <c r="O196">
        <v>5494.8415130736239</v>
      </c>
      <c r="P196" t="s">
        <v>64</v>
      </c>
      <c r="Q196">
        <v>6.02</v>
      </c>
      <c r="R196">
        <v>1</v>
      </c>
      <c r="S196">
        <v>1</v>
      </c>
      <c r="T196">
        <v>1</v>
      </c>
      <c r="U196" t="s">
        <v>76</v>
      </c>
      <c r="V196">
        <v>1</v>
      </c>
      <c r="W196" t="s">
        <v>66</v>
      </c>
      <c r="X196" s="51" t="s">
        <v>488</v>
      </c>
      <c r="Y196" s="51" t="s">
        <v>79</v>
      </c>
      <c r="Z196" s="26">
        <v>0</v>
      </c>
      <c r="AA196" s="51" t="s">
        <v>66</v>
      </c>
      <c r="AB196" s="51" t="s">
        <v>69</v>
      </c>
    </row>
    <row r="197" spans="1:28">
      <c r="A197" s="51" t="s">
        <v>489</v>
      </c>
      <c r="B197" s="51" t="s">
        <v>59</v>
      </c>
      <c r="C197" s="1">
        <v>42182</v>
      </c>
      <c r="D197">
        <v>2015</v>
      </c>
      <c r="E197" s="26">
        <v>6</v>
      </c>
      <c r="F197" s="51" t="s">
        <v>26</v>
      </c>
      <c r="G197" s="26">
        <v>10</v>
      </c>
      <c r="H197" s="26">
        <v>10</v>
      </c>
      <c r="I197" t="s">
        <v>15</v>
      </c>
      <c r="J197" t="s">
        <v>102</v>
      </c>
      <c r="K197" t="s">
        <v>61</v>
      </c>
      <c r="L197" t="s">
        <v>157</v>
      </c>
      <c r="M197" t="s">
        <v>93</v>
      </c>
      <c r="N197">
        <v>5206.0261284812032</v>
      </c>
      <c r="O197">
        <v>5206.0261284812032</v>
      </c>
      <c r="P197" t="s">
        <v>64</v>
      </c>
      <c r="Q197">
        <v>2.9</v>
      </c>
      <c r="R197">
        <v>5</v>
      </c>
      <c r="S197">
        <v>0</v>
      </c>
      <c r="T197">
        <v>0</v>
      </c>
      <c r="U197" t="s">
        <v>65</v>
      </c>
      <c r="V197">
        <v>2</v>
      </c>
      <c r="W197" t="s">
        <v>77</v>
      </c>
      <c r="X197" s="51" t="s">
        <v>490</v>
      </c>
      <c r="Y197" s="51" t="s">
        <v>100</v>
      </c>
      <c r="Z197" s="26">
        <v>1</v>
      </c>
      <c r="AA197" s="51" t="s">
        <v>66</v>
      </c>
      <c r="AB197" s="51" t="s">
        <v>69</v>
      </c>
    </row>
    <row r="198" spans="1:28">
      <c r="A198" s="51" t="s">
        <v>491</v>
      </c>
      <c r="B198" s="51" t="s">
        <v>121</v>
      </c>
      <c r="C198" s="1">
        <v>42936</v>
      </c>
      <c r="D198">
        <v>2017</v>
      </c>
      <c r="E198" s="26">
        <v>7</v>
      </c>
      <c r="F198" s="51" t="s">
        <v>27</v>
      </c>
      <c r="G198" s="26">
        <v>8</v>
      </c>
      <c r="H198" s="26">
        <v>8</v>
      </c>
      <c r="I198" t="s">
        <v>15</v>
      </c>
      <c r="J198" t="s">
        <v>60</v>
      </c>
      <c r="K198" t="s">
        <v>61</v>
      </c>
      <c r="L198" t="s">
        <v>113</v>
      </c>
      <c r="M198" t="s">
        <v>75</v>
      </c>
      <c r="N198">
        <v>4132.690582963025</v>
      </c>
      <c r="O198">
        <v>4132.690582963025</v>
      </c>
      <c r="P198" t="s">
        <v>64</v>
      </c>
      <c r="Q198">
        <v>13.68</v>
      </c>
      <c r="R198">
        <v>2</v>
      </c>
      <c r="S198">
        <v>1</v>
      </c>
      <c r="T198">
        <v>1</v>
      </c>
      <c r="U198" t="s">
        <v>76</v>
      </c>
      <c r="V198">
        <v>2</v>
      </c>
      <c r="W198" t="s">
        <v>77</v>
      </c>
      <c r="X198" s="51" t="s">
        <v>492</v>
      </c>
      <c r="Y198" s="51" t="s">
        <v>95</v>
      </c>
      <c r="Z198" s="26">
        <v>1</v>
      </c>
      <c r="AA198" s="51" t="s">
        <v>66</v>
      </c>
      <c r="AB198" s="51" t="s">
        <v>69</v>
      </c>
    </row>
    <row r="199" spans="1:28">
      <c r="A199" s="51" t="s">
        <v>493</v>
      </c>
      <c r="B199" s="51" t="s">
        <v>97</v>
      </c>
      <c r="C199" s="1">
        <v>41901</v>
      </c>
      <c r="D199">
        <v>2014</v>
      </c>
      <c r="E199" s="26">
        <v>9</v>
      </c>
      <c r="F199" s="51" t="s">
        <v>29</v>
      </c>
      <c r="G199" s="26">
        <v>11</v>
      </c>
      <c r="H199" s="26">
        <v>11</v>
      </c>
      <c r="I199" t="s">
        <v>15</v>
      </c>
      <c r="J199" t="s">
        <v>102</v>
      </c>
      <c r="K199" t="s">
        <v>124</v>
      </c>
      <c r="L199" t="s">
        <v>103</v>
      </c>
      <c r="M199" t="s">
        <v>75</v>
      </c>
      <c r="N199">
        <v>21087.512988746785</v>
      </c>
      <c r="O199">
        <v>21087.512988746785</v>
      </c>
      <c r="P199" t="s">
        <v>64</v>
      </c>
      <c r="Q199">
        <v>23.11</v>
      </c>
      <c r="R199">
        <v>5</v>
      </c>
      <c r="S199">
        <v>3</v>
      </c>
      <c r="T199">
        <v>1</v>
      </c>
      <c r="U199" t="s">
        <v>76</v>
      </c>
      <c r="V199">
        <v>3</v>
      </c>
      <c r="W199" t="s">
        <v>84</v>
      </c>
      <c r="X199" s="51" t="s">
        <v>494</v>
      </c>
      <c r="Y199" s="51" t="s">
        <v>119</v>
      </c>
      <c r="Z199" s="26">
        <v>5</v>
      </c>
      <c r="AA199" s="51" t="s">
        <v>84</v>
      </c>
      <c r="AB199" s="51" t="s">
        <v>108</v>
      </c>
    </row>
    <row r="200" spans="1:28">
      <c r="A200" s="51" t="s">
        <v>495</v>
      </c>
      <c r="B200" s="51" t="s">
        <v>71</v>
      </c>
      <c r="C200" s="1">
        <v>45371</v>
      </c>
      <c r="D200">
        <v>2024</v>
      </c>
      <c r="E200" s="26">
        <v>3</v>
      </c>
      <c r="F200" s="51" t="s">
        <v>23</v>
      </c>
      <c r="G200" s="26">
        <v>1</v>
      </c>
      <c r="H200" s="26">
        <v>1</v>
      </c>
      <c r="I200" t="s">
        <v>15</v>
      </c>
      <c r="J200" t="s">
        <v>82</v>
      </c>
      <c r="K200" t="s">
        <v>124</v>
      </c>
      <c r="L200" t="s">
        <v>128</v>
      </c>
      <c r="M200" t="s">
        <v>104</v>
      </c>
      <c r="N200">
        <v>6801.946292329505</v>
      </c>
      <c r="O200">
        <v>6801.946292329505</v>
      </c>
      <c r="P200" t="s">
        <v>64</v>
      </c>
      <c r="Q200">
        <v>16.510000000000002</v>
      </c>
      <c r="R200">
        <v>5</v>
      </c>
      <c r="S200">
        <v>2</v>
      </c>
      <c r="T200">
        <v>1</v>
      </c>
      <c r="U200" t="s">
        <v>76</v>
      </c>
      <c r="V200">
        <v>2</v>
      </c>
      <c r="W200" t="s">
        <v>77</v>
      </c>
      <c r="X200" s="51" t="s">
        <v>496</v>
      </c>
      <c r="Y200" s="51" t="s">
        <v>95</v>
      </c>
      <c r="Z200" s="26">
        <v>1</v>
      </c>
      <c r="AA200" s="51" t="s">
        <v>66</v>
      </c>
      <c r="AB200" s="51" t="s">
        <v>69</v>
      </c>
    </row>
    <row r="201" spans="1:28">
      <c r="A201" s="51" t="s">
        <v>497</v>
      </c>
      <c r="B201" s="51" t="s">
        <v>140</v>
      </c>
      <c r="C201" s="1">
        <v>42491</v>
      </c>
      <c r="D201">
        <v>2016</v>
      </c>
      <c r="E201" s="26">
        <v>5</v>
      </c>
      <c r="F201" s="51" t="s">
        <v>25</v>
      </c>
      <c r="G201" s="26">
        <v>9</v>
      </c>
      <c r="H201" s="26">
        <v>9</v>
      </c>
      <c r="I201" t="s">
        <v>15</v>
      </c>
      <c r="J201" t="s">
        <v>60</v>
      </c>
      <c r="K201" t="s">
        <v>133</v>
      </c>
      <c r="L201" t="s">
        <v>62</v>
      </c>
      <c r="M201" t="s">
        <v>152</v>
      </c>
      <c r="N201">
        <v>4582.4153701712003</v>
      </c>
      <c r="O201">
        <v>4582.4153701712003</v>
      </c>
      <c r="P201" t="s">
        <v>64</v>
      </c>
      <c r="Q201">
        <v>7.49</v>
      </c>
      <c r="R201">
        <v>1</v>
      </c>
      <c r="S201">
        <v>2</v>
      </c>
      <c r="T201">
        <v>1</v>
      </c>
      <c r="U201" t="s">
        <v>76</v>
      </c>
      <c r="V201">
        <v>2</v>
      </c>
      <c r="W201" t="s">
        <v>77</v>
      </c>
      <c r="X201" s="51" t="s">
        <v>498</v>
      </c>
      <c r="Y201" s="51" t="s">
        <v>100</v>
      </c>
      <c r="Z201" s="26">
        <v>1</v>
      </c>
      <c r="AA201" s="51" t="s">
        <v>66</v>
      </c>
      <c r="AB201" s="51" t="s">
        <v>69</v>
      </c>
    </row>
    <row r="202" spans="1:28">
      <c r="A202" s="51" t="s">
        <v>499</v>
      </c>
      <c r="B202" s="51" t="s">
        <v>59</v>
      </c>
      <c r="C202" s="1">
        <v>42729</v>
      </c>
      <c r="D202">
        <v>2016</v>
      </c>
      <c r="E202" s="26">
        <v>12</v>
      </c>
      <c r="F202" s="51" t="s">
        <v>20</v>
      </c>
      <c r="G202" s="26">
        <v>9</v>
      </c>
      <c r="H202" s="26">
        <v>9</v>
      </c>
      <c r="I202" t="s">
        <v>15</v>
      </c>
      <c r="J202" t="s">
        <v>60</v>
      </c>
      <c r="K202" t="s">
        <v>88</v>
      </c>
      <c r="L202" t="s">
        <v>74</v>
      </c>
      <c r="M202" t="s">
        <v>75</v>
      </c>
      <c r="N202">
        <v>9953.8757517739396</v>
      </c>
      <c r="O202">
        <v>9953.8757517739396</v>
      </c>
      <c r="P202" t="s">
        <v>64</v>
      </c>
      <c r="Q202">
        <v>10.47</v>
      </c>
      <c r="R202">
        <v>2</v>
      </c>
      <c r="S202">
        <v>4</v>
      </c>
      <c r="T202">
        <v>1</v>
      </c>
      <c r="U202" t="s">
        <v>76</v>
      </c>
      <c r="V202">
        <v>1</v>
      </c>
      <c r="W202" t="s">
        <v>66</v>
      </c>
      <c r="X202" s="51" t="s">
        <v>500</v>
      </c>
      <c r="Y202" s="51" t="s">
        <v>100</v>
      </c>
      <c r="Z202" s="26">
        <v>2</v>
      </c>
      <c r="AA202" s="51" t="s">
        <v>77</v>
      </c>
      <c r="AB202" s="51" t="s">
        <v>108</v>
      </c>
    </row>
    <row r="203" spans="1:28">
      <c r="A203" s="51" t="s">
        <v>501</v>
      </c>
      <c r="B203" s="51" t="s">
        <v>59</v>
      </c>
      <c r="C203" s="1">
        <v>45194</v>
      </c>
      <c r="D203">
        <v>2023</v>
      </c>
      <c r="E203" s="26">
        <v>9</v>
      </c>
      <c r="F203" s="51" t="s">
        <v>29</v>
      </c>
      <c r="G203" s="26">
        <v>2</v>
      </c>
      <c r="H203" s="26">
        <v>2</v>
      </c>
      <c r="I203" t="s">
        <v>15</v>
      </c>
      <c r="J203" t="s">
        <v>82</v>
      </c>
      <c r="K203" t="s">
        <v>73</v>
      </c>
      <c r="L203" t="s">
        <v>157</v>
      </c>
      <c r="M203" t="s">
        <v>63</v>
      </c>
      <c r="N203">
        <v>5036.0783563785981</v>
      </c>
      <c r="O203">
        <v>5036.0783563785981</v>
      </c>
      <c r="P203" t="s">
        <v>64</v>
      </c>
      <c r="Q203">
        <v>3.64</v>
      </c>
      <c r="R203">
        <v>3</v>
      </c>
      <c r="S203">
        <v>0</v>
      </c>
      <c r="T203">
        <v>0</v>
      </c>
      <c r="U203" t="s">
        <v>65</v>
      </c>
      <c r="V203">
        <v>1</v>
      </c>
      <c r="W203" t="s">
        <v>66</v>
      </c>
      <c r="X203" s="51" t="s">
        <v>502</v>
      </c>
      <c r="Y203" s="51" t="s">
        <v>100</v>
      </c>
      <c r="Z203" s="26">
        <v>0</v>
      </c>
      <c r="AA203" s="51" t="s">
        <v>66</v>
      </c>
      <c r="AB203" s="51" t="s">
        <v>69</v>
      </c>
    </row>
    <row r="204" spans="1:28">
      <c r="A204" s="51" t="s">
        <v>503</v>
      </c>
      <c r="B204" s="51" t="s">
        <v>121</v>
      </c>
      <c r="C204" s="1">
        <v>41444</v>
      </c>
      <c r="D204">
        <v>2013</v>
      </c>
      <c r="E204" s="26">
        <v>6</v>
      </c>
      <c r="F204" s="51" t="s">
        <v>26</v>
      </c>
      <c r="G204" s="26">
        <v>12</v>
      </c>
      <c r="H204" s="26">
        <v>12</v>
      </c>
      <c r="I204" t="s">
        <v>15</v>
      </c>
      <c r="J204" t="s">
        <v>102</v>
      </c>
      <c r="K204" t="s">
        <v>83</v>
      </c>
      <c r="L204" t="s">
        <v>110</v>
      </c>
      <c r="M204" t="s">
        <v>90</v>
      </c>
      <c r="N204">
        <v>12930.315884581451</v>
      </c>
      <c r="O204">
        <v>12930.315884581451</v>
      </c>
      <c r="P204" t="s">
        <v>64</v>
      </c>
      <c r="Q204">
        <v>24.19</v>
      </c>
      <c r="R204">
        <v>4</v>
      </c>
      <c r="S204">
        <v>1</v>
      </c>
      <c r="T204">
        <v>1</v>
      </c>
      <c r="U204" t="s">
        <v>76</v>
      </c>
      <c r="V204">
        <v>3</v>
      </c>
      <c r="W204" t="s">
        <v>84</v>
      </c>
      <c r="X204" s="51" t="s">
        <v>504</v>
      </c>
      <c r="Y204" s="51" t="s">
        <v>119</v>
      </c>
      <c r="Z204" s="26">
        <v>4</v>
      </c>
      <c r="AA204" s="51" t="s">
        <v>84</v>
      </c>
      <c r="AB204" s="51" t="s">
        <v>108</v>
      </c>
    </row>
    <row r="205" spans="1:28">
      <c r="A205" s="51" t="s">
        <v>505</v>
      </c>
      <c r="B205" s="51" t="s">
        <v>97</v>
      </c>
      <c r="C205" s="1">
        <v>43588</v>
      </c>
      <c r="D205">
        <v>2019</v>
      </c>
      <c r="E205" s="26">
        <v>5</v>
      </c>
      <c r="F205" s="51" t="s">
        <v>25</v>
      </c>
      <c r="G205" s="26">
        <v>6</v>
      </c>
      <c r="H205" s="26">
        <v>6</v>
      </c>
      <c r="I205" t="s">
        <v>15</v>
      </c>
      <c r="J205" t="s">
        <v>72</v>
      </c>
      <c r="K205" t="s">
        <v>133</v>
      </c>
      <c r="L205" t="s">
        <v>89</v>
      </c>
      <c r="M205" t="s">
        <v>63</v>
      </c>
      <c r="N205">
        <v>6115.2561304033843</v>
      </c>
      <c r="O205">
        <v>6115.2561304033843</v>
      </c>
      <c r="P205" t="s">
        <v>64</v>
      </c>
      <c r="Q205">
        <v>4.13</v>
      </c>
      <c r="R205">
        <v>2</v>
      </c>
      <c r="S205">
        <v>3</v>
      </c>
      <c r="T205">
        <v>1</v>
      </c>
      <c r="U205" t="s">
        <v>76</v>
      </c>
      <c r="V205">
        <v>1</v>
      </c>
      <c r="W205" t="s">
        <v>66</v>
      </c>
      <c r="X205" s="51" t="s">
        <v>506</v>
      </c>
      <c r="Y205" s="51" t="s">
        <v>95</v>
      </c>
      <c r="Z205" s="26">
        <v>1</v>
      </c>
      <c r="AA205" s="51" t="s">
        <v>66</v>
      </c>
      <c r="AB205" s="51" t="s">
        <v>69</v>
      </c>
    </row>
    <row r="206" spans="1:28">
      <c r="A206" s="51" t="s">
        <v>507</v>
      </c>
      <c r="B206" s="51" t="s">
        <v>121</v>
      </c>
      <c r="C206" s="1">
        <v>43941</v>
      </c>
      <c r="D206">
        <v>2020</v>
      </c>
      <c r="E206" s="26">
        <v>4</v>
      </c>
      <c r="F206" s="51" t="s">
        <v>24</v>
      </c>
      <c r="G206" s="26">
        <v>5</v>
      </c>
      <c r="H206" s="26">
        <v>5</v>
      </c>
      <c r="I206" t="s">
        <v>15</v>
      </c>
      <c r="J206" t="s">
        <v>72</v>
      </c>
      <c r="K206" t="s">
        <v>133</v>
      </c>
      <c r="L206" t="s">
        <v>128</v>
      </c>
      <c r="M206" t="s">
        <v>152</v>
      </c>
      <c r="N206">
        <v>7560.3209378868196</v>
      </c>
      <c r="O206">
        <v>7560.3209378868196</v>
      </c>
      <c r="P206" t="s">
        <v>64</v>
      </c>
      <c r="Q206">
        <v>12.55</v>
      </c>
      <c r="R206">
        <v>4</v>
      </c>
      <c r="S206">
        <v>1</v>
      </c>
      <c r="T206">
        <v>1</v>
      </c>
      <c r="U206" t="s">
        <v>76</v>
      </c>
      <c r="V206">
        <v>2</v>
      </c>
      <c r="W206" t="s">
        <v>77</v>
      </c>
      <c r="X206" s="51" t="s">
        <v>508</v>
      </c>
      <c r="Y206" s="51" t="s">
        <v>79</v>
      </c>
      <c r="Z206" s="26">
        <v>0</v>
      </c>
      <c r="AA206" s="51" t="s">
        <v>66</v>
      </c>
      <c r="AB206" s="51" t="s">
        <v>69</v>
      </c>
    </row>
    <row r="207" spans="1:28">
      <c r="A207" s="51" t="s">
        <v>509</v>
      </c>
      <c r="B207" s="51" t="s">
        <v>59</v>
      </c>
      <c r="C207" s="1">
        <v>43000</v>
      </c>
      <c r="D207">
        <v>2017</v>
      </c>
      <c r="E207" s="26">
        <v>9</v>
      </c>
      <c r="F207" s="51" t="s">
        <v>29</v>
      </c>
      <c r="G207" s="26">
        <v>8</v>
      </c>
      <c r="H207" s="26">
        <v>8</v>
      </c>
      <c r="I207" t="s">
        <v>15</v>
      </c>
      <c r="J207" t="s">
        <v>60</v>
      </c>
      <c r="K207" t="s">
        <v>133</v>
      </c>
      <c r="L207" t="s">
        <v>202</v>
      </c>
      <c r="M207" t="s">
        <v>90</v>
      </c>
      <c r="N207">
        <v>17052.32518064664</v>
      </c>
      <c r="O207">
        <v>17052.32518064664</v>
      </c>
      <c r="P207" t="s">
        <v>64</v>
      </c>
      <c r="Q207">
        <v>15.77</v>
      </c>
      <c r="R207">
        <v>3</v>
      </c>
      <c r="S207">
        <v>1</v>
      </c>
      <c r="T207">
        <v>1</v>
      </c>
      <c r="U207" t="s">
        <v>76</v>
      </c>
      <c r="V207">
        <v>3</v>
      </c>
      <c r="W207" t="s">
        <v>84</v>
      </c>
      <c r="X207" s="51" t="s">
        <v>510</v>
      </c>
      <c r="Y207" s="51" t="s">
        <v>79</v>
      </c>
      <c r="Z207" s="26">
        <v>4</v>
      </c>
      <c r="AA207" s="51" t="s">
        <v>84</v>
      </c>
      <c r="AB207" s="51" t="s">
        <v>108</v>
      </c>
    </row>
    <row r="208" spans="1:28">
      <c r="A208" s="51" t="s">
        <v>511</v>
      </c>
      <c r="B208" s="51" t="s">
        <v>81</v>
      </c>
      <c r="C208" s="1">
        <v>42014</v>
      </c>
      <c r="D208">
        <v>2015</v>
      </c>
      <c r="E208" s="26">
        <v>1</v>
      </c>
      <c r="F208" s="51" t="s">
        <v>21</v>
      </c>
      <c r="G208" s="26">
        <v>10</v>
      </c>
      <c r="H208" s="26">
        <v>10</v>
      </c>
      <c r="I208" t="s">
        <v>15</v>
      </c>
      <c r="J208" t="s">
        <v>102</v>
      </c>
      <c r="K208" t="s">
        <v>88</v>
      </c>
      <c r="L208" t="s">
        <v>116</v>
      </c>
      <c r="M208" t="s">
        <v>104</v>
      </c>
      <c r="N208">
        <v>17221.831452501079</v>
      </c>
      <c r="O208">
        <v>17221.831452501079</v>
      </c>
      <c r="P208" t="s">
        <v>64</v>
      </c>
      <c r="Q208">
        <v>4.28</v>
      </c>
      <c r="R208">
        <v>1</v>
      </c>
      <c r="S208">
        <v>3</v>
      </c>
      <c r="T208">
        <v>1</v>
      </c>
      <c r="U208" t="s">
        <v>76</v>
      </c>
      <c r="V208">
        <v>3</v>
      </c>
      <c r="W208" t="s">
        <v>84</v>
      </c>
      <c r="X208" s="51" t="s">
        <v>512</v>
      </c>
      <c r="Y208" s="51" t="s">
        <v>68</v>
      </c>
      <c r="Z208" s="26">
        <v>4</v>
      </c>
      <c r="AA208" s="51" t="s">
        <v>84</v>
      </c>
      <c r="AB208" s="51" t="s">
        <v>108</v>
      </c>
    </row>
    <row r="209" spans="1:28">
      <c r="A209" s="51" t="s">
        <v>513</v>
      </c>
      <c r="B209" s="51" t="s">
        <v>59</v>
      </c>
      <c r="C209" s="1">
        <v>42592</v>
      </c>
      <c r="D209">
        <v>2016</v>
      </c>
      <c r="E209" s="26">
        <v>8</v>
      </c>
      <c r="F209" s="51" t="s">
        <v>28</v>
      </c>
      <c r="G209" s="26">
        <v>9</v>
      </c>
      <c r="H209" s="26">
        <v>9</v>
      </c>
      <c r="I209" t="s">
        <v>15</v>
      </c>
      <c r="J209" t="s">
        <v>60</v>
      </c>
      <c r="K209" t="s">
        <v>88</v>
      </c>
      <c r="L209" t="s">
        <v>110</v>
      </c>
      <c r="M209" t="s">
        <v>104</v>
      </c>
      <c r="N209">
        <v>4897.6966243474808</v>
      </c>
      <c r="O209">
        <v>4897.6966243474808</v>
      </c>
      <c r="P209" t="s">
        <v>64</v>
      </c>
      <c r="Q209">
        <v>3.25</v>
      </c>
      <c r="R209">
        <v>2</v>
      </c>
      <c r="S209">
        <v>3</v>
      </c>
      <c r="T209">
        <v>1</v>
      </c>
      <c r="U209" t="s">
        <v>76</v>
      </c>
      <c r="V209">
        <v>1</v>
      </c>
      <c r="W209" t="s">
        <v>66</v>
      </c>
      <c r="X209" s="51" t="s">
        <v>514</v>
      </c>
      <c r="Y209" s="51" t="s">
        <v>100</v>
      </c>
      <c r="Z209" s="26">
        <v>2</v>
      </c>
      <c r="AA209" s="51" t="s">
        <v>77</v>
      </c>
      <c r="AB209" s="51" t="s">
        <v>108</v>
      </c>
    </row>
    <row r="210" spans="1:28">
      <c r="A210" s="51" t="s">
        <v>515</v>
      </c>
      <c r="B210" s="51" t="s">
        <v>121</v>
      </c>
      <c r="C210" s="1">
        <v>44542</v>
      </c>
      <c r="D210">
        <v>2021</v>
      </c>
      <c r="E210" s="26">
        <v>12</v>
      </c>
      <c r="F210" s="51" t="s">
        <v>20</v>
      </c>
      <c r="G210" s="26">
        <v>4</v>
      </c>
      <c r="H210" s="26">
        <v>4</v>
      </c>
      <c r="I210" t="s">
        <v>15</v>
      </c>
      <c r="J210" t="s">
        <v>72</v>
      </c>
      <c r="K210" t="s">
        <v>88</v>
      </c>
      <c r="L210" t="s">
        <v>202</v>
      </c>
      <c r="M210" t="s">
        <v>104</v>
      </c>
      <c r="N210">
        <v>3996.5547291395769</v>
      </c>
      <c r="O210">
        <v>3996.5547291395769</v>
      </c>
      <c r="P210" t="s">
        <v>64</v>
      </c>
      <c r="Q210">
        <v>6.83</v>
      </c>
      <c r="R210">
        <v>4</v>
      </c>
      <c r="S210">
        <v>1</v>
      </c>
      <c r="T210">
        <v>1</v>
      </c>
      <c r="U210" t="s">
        <v>76</v>
      </c>
      <c r="V210">
        <v>1</v>
      </c>
      <c r="W210" t="s">
        <v>66</v>
      </c>
      <c r="X210" s="51" t="s">
        <v>516</v>
      </c>
      <c r="Y210" s="51" t="s">
        <v>86</v>
      </c>
      <c r="Z210" s="26">
        <v>0</v>
      </c>
      <c r="AA210" s="51" t="s">
        <v>66</v>
      </c>
      <c r="AB210" s="51" t="s">
        <v>69</v>
      </c>
    </row>
    <row r="211" spans="1:28">
      <c r="A211" s="51" t="s">
        <v>517</v>
      </c>
      <c r="B211" s="51" t="s">
        <v>97</v>
      </c>
      <c r="C211" s="1">
        <v>42848</v>
      </c>
      <c r="D211">
        <v>2017</v>
      </c>
      <c r="E211" s="26">
        <v>4</v>
      </c>
      <c r="F211" s="51" t="s">
        <v>24</v>
      </c>
      <c r="G211" s="26">
        <v>8</v>
      </c>
      <c r="H211" s="26">
        <v>8</v>
      </c>
      <c r="I211" t="s">
        <v>15</v>
      </c>
      <c r="J211" t="s">
        <v>60</v>
      </c>
      <c r="K211" t="s">
        <v>83</v>
      </c>
      <c r="L211" t="s">
        <v>125</v>
      </c>
      <c r="M211" t="s">
        <v>104</v>
      </c>
      <c r="N211">
        <v>20988.306025709331</v>
      </c>
      <c r="O211">
        <v>20988.306025709331</v>
      </c>
      <c r="P211" t="s">
        <v>64</v>
      </c>
      <c r="Q211">
        <v>17.71</v>
      </c>
      <c r="R211">
        <v>3</v>
      </c>
      <c r="S211">
        <v>2</v>
      </c>
      <c r="T211">
        <v>1</v>
      </c>
      <c r="U211" t="s">
        <v>76</v>
      </c>
      <c r="V211">
        <v>3</v>
      </c>
      <c r="W211" t="s">
        <v>84</v>
      </c>
      <c r="X211" s="51" t="s">
        <v>518</v>
      </c>
      <c r="Y211" s="51" t="s">
        <v>79</v>
      </c>
      <c r="Z211" s="26">
        <v>4</v>
      </c>
      <c r="AA211" s="51" t="s">
        <v>84</v>
      </c>
      <c r="AB211" s="51" t="s">
        <v>108</v>
      </c>
    </row>
    <row r="212" spans="1:28">
      <c r="A212" s="51" t="s">
        <v>519</v>
      </c>
      <c r="B212" s="51" t="s">
        <v>140</v>
      </c>
      <c r="C212" s="1">
        <v>45093</v>
      </c>
      <c r="D212">
        <v>2023</v>
      </c>
      <c r="E212" s="26">
        <v>6</v>
      </c>
      <c r="F212" s="51" t="s">
        <v>26</v>
      </c>
      <c r="G212" s="26">
        <v>2</v>
      </c>
      <c r="H212" s="26">
        <v>2</v>
      </c>
      <c r="I212" t="s">
        <v>15</v>
      </c>
      <c r="J212" t="s">
        <v>82</v>
      </c>
      <c r="K212" t="s">
        <v>124</v>
      </c>
      <c r="L212" t="s">
        <v>113</v>
      </c>
      <c r="M212" t="s">
        <v>75</v>
      </c>
      <c r="N212">
        <v>14173.02429244523</v>
      </c>
      <c r="O212">
        <v>14173.02429244523</v>
      </c>
      <c r="P212" t="s">
        <v>64</v>
      </c>
      <c r="Q212">
        <v>10.039999999999999</v>
      </c>
      <c r="R212">
        <v>5</v>
      </c>
      <c r="S212">
        <v>2</v>
      </c>
      <c r="T212">
        <v>1</v>
      </c>
      <c r="U212" t="s">
        <v>76</v>
      </c>
      <c r="V212">
        <v>3</v>
      </c>
      <c r="W212" t="s">
        <v>84</v>
      </c>
      <c r="X212" s="51" t="s">
        <v>520</v>
      </c>
      <c r="Y212" s="51" t="s">
        <v>100</v>
      </c>
      <c r="Z212" s="26">
        <v>2</v>
      </c>
      <c r="AA212" s="51" t="s">
        <v>77</v>
      </c>
      <c r="AB212" s="51" t="s">
        <v>69</v>
      </c>
    </row>
    <row r="213" spans="1:28">
      <c r="A213" s="51" t="s">
        <v>521</v>
      </c>
      <c r="B213" s="51" t="s">
        <v>140</v>
      </c>
      <c r="C213" s="1">
        <v>44759</v>
      </c>
      <c r="D213">
        <v>2022</v>
      </c>
      <c r="E213" s="26">
        <v>7</v>
      </c>
      <c r="F213" s="51" t="s">
        <v>27</v>
      </c>
      <c r="G213" s="26">
        <v>3</v>
      </c>
      <c r="H213" s="26">
        <v>3</v>
      </c>
      <c r="I213" t="s">
        <v>15</v>
      </c>
      <c r="J213" t="s">
        <v>82</v>
      </c>
      <c r="K213" t="s">
        <v>124</v>
      </c>
      <c r="L213" t="s">
        <v>202</v>
      </c>
      <c r="M213" t="s">
        <v>93</v>
      </c>
      <c r="N213">
        <v>4086.8020993523023</v>
      </c>
      <c r="O213">
        <v>4086.8020993523023</v>
      </c>
      <c r="P213" t="s">
        <v>64</v>
      </c>
      <c r="Q213">
        <v>7.26</v>
      </c>
      <c r="R213">
        <v>1</v>
      </c>
      <c r="S213">
        <v>1</v>
      </c>
      <c r="T213">
        <v>1</v>
      </c>
      <c r="U213" t="s">
        <v>76</v>
      </c>
      <c r="V213">
        <v>1</v>
      </c>
      <c r="W213" t="s">
        <v>66</v>
      </c>
      <c r="X213" s="51" t="s">
        <v>522</v>
      </c>
      <c r="Y213" s="51" t="s">
        <v>100</v>
      </c>
      <c r="Z213" s="26">
        <v>0</v>
      </c>
      <c r="AA213" s="51" t="s">
        <v>66</v>
      </c>
      <c r="AB213" s="51" t="s">
        <v>69</v>
      </c>
    </row>
    <row r="214" spans="1:28">
      <c r="A214" s="51" t="s">
        <v>523</v>
      </c>
      <c r="B214" s="51" t="s">
        <v>97</v>
      </c>
      <c r="C214" s="1">
        <v>42921</v>
      </c>
      <c r="D214">
        <v>2017</v>
      </c>
      <c r="E214" s="26">
        <v>7</v>
      </c>
      <c r="F214" s="51" t="s">
        <v>27</v>
      </c>
      <c r="G214" s="26">
        <v>8</v>
      </c>
      <c r="H214" s="26">
        <v>8</v>
      </c>
      <c r="I214" t="s">
        <v>15</v>
      </c>
      <c r="J214" t="s">
        <v>60</v>
      </c>
      <c r="K214" t="s">
        <v>124</v>
      </c>
      <c r="L214" t="s">
        <v>62</v>
      </c>
      <c r="M214" t="s">
        <v>75</v>
      </c>
      <c r="N214">
        <v>4736.6733948265437</v>
      </c>
      <c r="O214">
        <v>4736.6733948265437</v>
      </c>
      <c r="P214" t="s">
        <v>64</v>
      </c>
      <c r="Q214">
        <v>12.83</v>
      </c>
      <c r="R214">
        <v>3</v>
      </c>
      <c r="S214">
        <v>1</v>
      </c>
      <c r="T214">
        <v>1</v>
      </c>
      <c r="U214" t="s">
        <v>76</v>
      </c>
      <c r="V214">
        <v>2</v>
      </c>
      <c r="W214" t="s">
        <v>77</v>
      </c>
      <c r="X214" s="51" t="s">
        <v>176</v>
      </c>
      <c r="Y214" s="51" t="s">
        <v>95</v>
      </c>
      <c r="Z214" s="26">
        <v>1</v>
      </c>
      <c r="AA214" s="51" t="s">
        <v>66</v>
      </c>
      <c r="AB214" s="51" t="s">
        <v>69</v>
      </c>
    </row>
    <row r="215" spans="1:28">
      <c r="A215" s="51" t="s">
        <v>524</v>
      </c>
      <c r="B215" s="51" t="s">
        <v>97</v>
      </c>
      <c r="C215" s="1">
        <v>43051</v>
      </c>
      <c r="D215">
        <v>2017</v>
      </c>
      <c r="E215" s="26">
        <v>11</v>
      </c>
      <c r="F215" s="51" t="s">
        <v>19</v>
      </c>
      <c r="G215" s="26">
        <v>8</v>
      </c>
      <c r="H215" s="26">
        <v>8</v>
      </c>
      <c r="I215" t="s">
        <v>15</v>
      </c>
      <c r="J215" t="s">
        <v>60</v>
      </c>
      <c r="K215" t="s">
        <v>83</v>
      </c>
      <c r="L215" t="s">
        <v>98</v>
      </c>
      <c r="M215" t="s">
        <v>90</v>
      </c>
      <c r="N215">
        <v>3902.4578656327935</v>
      </c>
      <c r="O215">
        <v>3902.4578656327935</v>
      </c>
      <c r="P215" t="s">
        <v>64</v>
      </c>
      <c r="Q215">
        <v>8.06</v>
      </c>
      <c r="R215">
        <v>5</v>
      </c>
      <c r="S215">
        <v>2</v>
      </c>
      <c r="T215">
        <v>1</v>
      </c>
      <c r="U215" t="s">
        <v>76</v>
      </c>
      <c r="V215">
        <v>1</v>
      </c>
      <c r="W215" t="s">
        <v>66</v>
      </c>
      <c r="X215" s="51" t="s">
        <v>525</v>
      </c>
      <c r="Y215" s="51" t="s">
        <v>100</v>
      </c>
      <c r="Z215" s="26">
        <v>1</v>
      </c>
      <c r="AA215" s="51" t="s">
        <v>66</v>
      </c>
      <c r="AB215" s="51" t="s">
        <v>69</v>
      </c>
    </row>
    <row r="216" spans="1:28">
      <c r="A216" s="51" t="s">
        <v>526</v>
      </c>
      <c r="B216" s="51" t="s">
        <v>59</v>
      </c>
      <c r="C216" s="1">
        <v>44553</v>
      </c>
      <c r="D216">
        <v>2021</v>
      </c>
      <c r="E216" s="26">
        <v>12</v>
      </c>
      <c r="F216" s="51" t="s">
        <v>20</v>
      </c>
      <c r="G216" s="26">
        <v>4</v>
      </c>
      <c r="H216" s="26">
        <v>4</v>
      </c>
      <c r="I216" t="s">
        <v>15</v>
      </c>
      <c r="J216" t="s">
        <v>72</v>
      </c>
      <c r="K216" t="s">
        <v>73</v>
      </c>
      <c r="L216" t="s">
        <v>125</v>
      </c>
      <c r="M216" t="s">
        <v>63</v>
      </c>
      <c r="N216">
        <v>10347.099972215256</v>
      </c>
      <c r="O216">
        <v>10347.099972215256</v>
      </c>
      <c r="P216" t="s">
        <v>64</v>
      </c>
      <c r="Q216">
        <v>5.33</v>
      </c>
      <c r="R216">
        <v>3</v>
      </c>
      <c r="S216">
        <v>0</v>
      </c>
      <c r="T216">
        <v>0</v>
      </c>
      <c r="U216" t="s">
        <v>65</v>
      </c>
      <c r="V216">
        <v>3</v>
      </c>
      <c r="W216" t="s">
        <v>84</v>
      </c>
      <c r="X216" s="51" t="s">
        <v>527</v>
      </c>
      <c r="Y216" s="51" t="s">
        <v>95</v>
      </c>
      <c r="Z216" s="26">
        <v>1</v>
      </c>
      <c r="AA216" s="51" t="s">
        <v>66</v>
      </c>
      <c r="AB216" s="51" t="s">
        <v>69</v>
      </c>
    </row>
    <row r="217" spans="1:28">
      <c r="A217" s="51" t="s">
        <v>528</v>
      </c>
      <c r="B217" s="51" t="s">
        <v>71</v>
      </c>
      <c r="C217" s="1">
        <v>43510</v>
      </c>
      <c r="D217">
        <v>2019</v>
      </c>
      <c r="E217" s="26">
        <v>2</v>
      </c>
      <c r="F217" s="51" t="s">
        <v>22</v>
      </c>
      <c r="G217" s="26">
        <v>6</v>
      </c>
      <c r="H217" s="26">
        <v>6</v>
      </c>
      <c r="I217" t="s">
        <v>15</v>
      </c>
      <c r="J217" t="s">
        <v>72</v>
      </c>
      <c r="K217" t="s">
        <v>124</v>
      </c>
      <c r="L217" t="s">
        <v>110</v>
      </c>
      <c r="M217" t="s">
        <v>104</v>
      </c>
      <c r="N217">
        <v>2934.0021819488502</v>
      </c>
      <c r="O217">
        <v>2934.0021819488502</v>
      </c>
      <c r="P217" t="s">
        <v>64</v>
      </c>
      <c r="Q217">
        <v>2.4700000000000002</v>
      </c>
      <c r="R217">
        <v>4</v>
      </c>
      <c r="S217">
        <v>3</v>
      </c>
      <c r="T217">
        <v>1</v>
      </c>
      <c r="U217" t="s">
        <v>76</v>
      </c>
      <c r="V217">
        <v>1</v>
      </c>
      <c r="W217" t="s">
        <v>66</v>
      </c>
      <c r="X217" s="51" t="s">
        <v>529</v>
      </c>
      <c r="Y217" s="51" t="s">
        <v>68</v>
      </c>
      <c r="Z217" s="26">
        <v>1</v>
      </c>
      <c r="AA217" s="51" t="s">
        <v>66</v>
      </c>
      <c r="AB217" s="51" t="s">
        <v>69</v>
      </c>
    </row>
    <row r="218" spans="1:28">
      <c r="A218" s="51" t="s">
        <v>530</v>
      </c>
      <c r="B218" s="51" t="s">
        <v>59</v>
      </c>
      <c r="C218" s="1">
        <v>42390</v>
      </c>
      <c r="D218">
        <v>2016</v>
      </c>
      <c r="E218" s="26">
        <v>1</v>
      </c>
      <c r="F218" s="51" t="s">
        <v>21</v>
      </c>
      <c r="G218" s="26">
        <v>9</v>
      </c>
      <c r="H218" s="26">
        <v>9</v>
      </c>
      <c r="I218" t="s">
        <v>15</v>
      </c>
      <c r="J218" t="s">
        <v>60</v>
      </c>
      <c r="K218" t="s">
        <v>61</v>
      </c>
      <c r="L218" t="s">
        <v>113</v>
      </c>
      <c r="M218" t="s">
        <v>93</v>
      </c>
      <c r="N218">
        <v>4095.847540827348</v>
      </c>
      <c r="O218">
        <v>4095.847540827348</v>
      </c>
      <c r="P218" t="s">
        <v>64</v>
      </c>
      <c r="Q218">
        <v>15.59</v>
      </c>
      <c r="R218">
        <v>2</v>
      </c>
      <c r="S218">
        <v>1</v>
      </c>
      <c r="T218">
        <v>1</v>
      </c>
      <c r="U218" t="s">
        <v>76</v>
      </c>
      <c r="V218">
        <v>2</v>
      </c>
      <c r="W218" t="s">
        <v>77</v>
      </c>
      <c r="X218" s="51" t="s">
        <v>531</v>
      </c>
      <c r="Y218" s="51" t="s">
        <v>95</v>
      </c>
      <c r="Z218" s="26">
        <v>2</v>
      </c>
      <c r="AA218" s="51" t="s">
        <v>77</v>
      </c>
      <c r="AB218" s="51" t="s">
        <v>69</v>
      </c>
    </row>
    <row r="219" spans="1:28">
      <c r="A219" s="51" t="s">
        <v>532</v>
      </c>
      <c r="B219" s="51" t="s">
        <v>121</v>
      </c>
      <c r="C219" s="1">
        <v>44164</v>
      </c>
      <c r="D219">
        <v>2020</v>
      </c>
      <c r="E219" s="26">
        <v>11</v>
      </c>
      <c r="F219" s="51" t="s">
        <v>19</v>
      </c>
      <c r="G219" s="26">
        <v>5</v>
      </c>
      <c r="H219" s="26">
        <v>5</v>
      </c>
      <c r="I219" t="s">
        <v>15</v>
      </c>
      <c r="J219" t="s">
        <v>72</v>
      </c>
      <c r="K219" t="s">
        <v>88</v>
      </c>
      <c r="L219" t="s">
        <v>110</v>
      </c>
      <c r="M219" t="s">
        <v>90</v>
      </c>
      <c r="N219">
        <v>16918.099190796744</v>
      </c>
      <c r="O219">
        <v>16918.099190796744</v>
      </c>
      <c r="P219" t="s">
        <v>64</v>
      </c>
      <c r="Q219">
        <v>15.79</v>
      </c>
      <c r="R219">
        <v>2</v>
      </c>
      <c r="S219">
        <v>3</v>
      </c>
      <c r="T219">
        <v>1</v>
      </c>
      <c r="U219" t="s">
        <v>76</v>
      </c>
      <c r="V219">
        <v>3</v>
      </c>
      <c r="W219" t="s">
        <v>84</v>
      </c>
      <c r="X219" s="51" t="s">
        <v>533</v>
      </c>
      <c r="Y219" s="51" t="s">
        <v>95</v>
      </c>
      <c r="Z219" s="26">
        <v>4</v>
      </c>
      <c r="AA219" s="51" t="s">
        <v>84</v>
      </c>
      <c r="AB219" s="51" t="s">
        <v>108</v>
      </c>
    </row>
    <row r="220" spans="1:28">
      <c r="A220" s="51" t="s">
        <v>534</v>
      </c>
      <c r="B220" s="51" t="s">
        <v>59</v>
      </c>
      <c r="C220" s="1">
        <v>45108</v>
      </c>
      <c r="D220">
        <v>2023</v>
      </c>
      <c r="E220" s="26">
        <v>7</v>
      </c>
      <c r="F220" s="51" t="s">
        <v>27</v>
      </c>
      <c r="G220" s="26">
        <v>2</v>
      </c>
      <c r="H220" s="26">
        <v>2</v>
      </c>
      <c r="I220" t="s">
        <v>15</v>
      </c>
      <c r="J220" t="s">
        <v>82</v>
      </c>
      <c r="K220" t="s">
        <v>133</v>
      </c>
      <c r="L220" t="s">
        <v>202</v>
      </c>
      <c r="M220" t="s">
        <v>93</v>
      </c>
      <c r="N220">
        <v>5191.5045283255185</v>
      </c>
      <c r="O220">
        <v>5191.5045283255185</v>
      </c>
      <c r="P220" t="s">
        <v>64</v>
      </c>
      <c r="Q220">
        <v>10.31</v>
      </c>
      <c r="R220">
        <v>3</v>
      </c>
      <c r="S220">
        <v>1</v>
      </c>
      <c r="T220">
        <v>1</v>
      </c>
      <c r="U220" t="s">
        <v>76</v>
      </c>
      <c r="V220">
        <v>1</v>
      </c>
      <c r="W220" t="s">
        <v>66</v>
      </c>
      <c r="X220" s="51" t="s">
        <v>535</v>
      </c>
      <c r="Y220" s="51" t="s">
        <v>100</v>
      </c>
      <c r="Z220" s="26">
        <v>0</v>
      </c>
      <c r="AA220" s="51" t="s">
        <v>66</v>
      </c>
      <c r="AB220" s="51" t="s">
        <v>69</v>
      </c>
    </row>
    <row r="221" spans="1:28">
      <c r="A221" s="51" t="s">
        <v>536</v>
      </c>
      <c r="B221" s="51" t="s">
        <v>71</v>
      </c>
      <c r="C221" s="1">
        <v>42968</v>
      </c>
      <c r="D221">
        <v>2017</v>
      </c>
      <c r="E221" s="26">
        <v>8</v>
      </c>
      <c r="F221" s="51" t="s">
        <v>28</v>
      </c>
      <c r="G221" s="26">
        <v>8</v>
      </c>
      <c r="H221" s="26">
        <v>8</v>
      </c>
      <c r="I221" t="s">
        <v>15</v>
      </c>
      <c r="J221" t="s">
        <v>60</v>
      </c>
      <c r="K221" t="s">
        <v>133</v>
      </c>
      <c r="L221" t="s">
        <v>103</v>
      </c>
      <c r="M221" t="s">
        <v>93</v>
      </c>
      <c r="N221">
        <v>1448.5071160191972</v>
      </c>
      <c r="O221">
        <v>1448.5071160191972</v>
      </c>
      <c r="P221" t="s">
        <v>64</v>
      </c>
      <c r="Q221">
        <v>3.23</v>
      </c>
      <c r="R221">
        <v>4</v>
      </c>
      <c r="S221">
        <v>2</v>
      </c>
      <c r="T221">
        <v>1</v>
      </c>
      <c r="U221" t="s">
        <v>76</v>
      </c>
      <c r="V221">
        <v>1</v>
      </c>
      <c r="W221" t="s">
        <v>66</v>
      </c>
      <c r="X221" s="51" t="s">
        <v>537</v>
      </c>
      <c r="Y221" s="51" t="s">
        <v>100</v>
      </c>
      <c r="Z221" s="26">
        <v>1</v>
      </c>
      <c r="AA221" s="51" t="s">
        <v>66</v>
      </c>
      <c r="AB221" s="51" t="s">
        <v>69</v>
      </c>
    </row>
    <row r="222" spans="1:28">
      <c r="A222" s="51" t="s">
        <v>538</v>
      </c>
      <c r="B222" s="51" t="s">
        <v>121</v>
      </c>
      <c r="C222" s="1">
        <v>43338</v>
      </c>
      <c r="D222">
        <v>2018</v>
      </c>
      <c r="E222" s="26">
        <v>8</v>
      </c>
      <c r="F222" s="51" t="s">
        <v>28</v>
      </c>
      <c r="G222" s="26">
        <v>7</v>
      </c>
      <c r="H222" s="26">
        <v>7</v>
      </c>
      <c r="I222" t="s">
        <v>15</v>
      </c>
      <c r="J222" t="s">
        <v>60</v>
      </c>
      <c r="K222" t="s">
        <v>88</v>
      </c>
      <c r="L222" t="s">
        <v>202</v>
      </c>
      <c r="M222" t="s">
        <v>90</v>
      </c>
      <c r="N222">
        <v>18678.042840960698</v>
      </c>
      <c r="O222">
        <v>18678.042840960698</v>
      </c>
      <c r="P222" t="s">
        <v>64</v>
      </c>
      <c r="Q222">
        <v>17.079999999999998</v>
      </c>
      <c r="R222">
        <v>5</v>
      </c>
      <c r="S222">
        <v>3</v>
      </c>
      <c r="T222">
        <v>1</v>
      </c>
      <c r="U222" t="s">
        <v>76</v>
      </c>
      <c r="V222">
        <v>3</v>
      </c>
      <c r="W222" t="s">
        <v>84</v>
      </c>
      <c r="X222" s="51" t="s">
        <v>539</v>
      </c>
      <c r="Y222" s="51" t="s">
        <v>79</v>
      </c>
      <c r="Z222" s="26">
        <v>4</v>
      </c>
      <c r="AA222" s="51" t="s">
        <v>84</v>
      </c>
      <c r="AB222" s="51" t="s">
        <v>108</v>
      </c>
    </row>
    <row r="223" spans="1:28">
      <c r="A223" s="51" t="s">
        <v>540</v>
      </c>
      <c r="B223" s="51" t="s">
        <v>140</v>
      </c>
      <c r="C223" s="1">
        <v>42375</v>
      </c>
      <c r="D223">
        <v>2016</v>
      </c>
      <c r="E223" s="26">
        <v>1</v>
      </c>
      <c r="F223" s="51" t="s">
        <v>21</v>
      </c>
      <c r="G223" s="26">
        <v>9</v>
      </c>
      <c r="H223" s="26">
        <v>9</v>
      </c>
      <c r="I223" t="s">
        <v>15</v>
      </c>
      <c r="J223" t="s">
        <v>60</v>
      </c>
      <c r="K223" t="s">
        <v>124</v>
      </c>
      <c r="L223" t="s">
        <v>116</v>
      </c>
      <c r="M223" t="s">
        <v>75</v>
      </c>
      <c r="N223">
        <v>9985.2831827069313</v>
      </c>
      <c r="O223">
        <v>9985.2831827069313</v>
      </c>
      <c r="P223" t="s">
        <v>64</v>
      </c>
      <c r="Q223">
        <v>9.02</v>
      </c>
      <c r="R223">
        <v>3</v>
      </c>
      <c r="S223">
        <v>1</v>
      </c>
      <c r="T223">
        <v>1</v>
      </c>
      <c r="U223" t="s">
        <v>76</v>
      </c>
      <c r="V223">
        <v>2</v>
      </c>
      <c r="W223" t="s">
        <v>77</v>
      </c>
      <c r="X223" s="51" t="s">
        <v>541</v>
      </c>
      <c r="Y223" s="51" t="s">
        <v>100</v>
      </c>
      <c r="Z223" s="26">
        <v>1</v>
      </c>
      <c r="AA223" s="51" t="s">
        <v>66</v>
      </c>
      <c r="AB223" s="51" t="s">
        <v>69</v>
      </c>
    </row>
    <row r="224" spans="1:28">
      <c r="A224" s="51" t="s">
        <v>542</v>
      </c>
      <c r="B224" s="51" t="s">
        <v>121</v>
      </c>
      <c r="C224" s="1">
        <v>41788</v>
      </c>
      <c r="D224">
        <v>2014</v>
      </c>
      <c r="E224" s="26">
        <v>5</v>
      </c>
      <c r="F224" s="51" t="s">
        <v>25</v>
      </c>
      <c r="G224" s="26">
        <v>11</v>
      </c>
      <c r="H224" s="26">
        <v>11</v>
      </c>
      <c r="I224" t="s">
        <v>15</v>
      </c>
      <c r="J224" t="s">
        <v>102</v>
      </c>
      <c r="K224" t="s">
        <v>133</v>
      </c>
      <c r="L224" t="s">
        <v>128</v>
      </c>
      <c r="M224" t="s">
        <v>63</v>
      </c>
      <c r="N224">
        <v>31678.834586281431</v>
      </c>
      <c r="O224">
        <v>31678.834586281431</v>
      </c>
      <c r="P224" t="s">
        <v>64</v>
      </c>
      <c r="Q224">
        <v>21.08</v>
      </c>
      <c r="R224">
        <v>2</v>
      </c>
      <c r="S224">
        <v>3</v>
      </c>
      <c r="T224">
        <v>1</v>
      </c>
      <c r="U224" t="s">
        <v>76</v>
      </c>
      <c r="V224">
        <v>3</v>
      </c>
      <c r="W224" t="s">
        <v>84</v>
      </c>
      <c r="X224" s="51" t="s">
        <v>543</v>
      </c>
      <c r="Y224" s="51" t="s">
        <v>79</v>
      </c>
      <c r="Z224" s="26">
        <v>5</v>
      </c>
      <c r="AA224" s="51" t="s">
        <v>84</v>
      </c>
      <c r="AB224" s="51" t="s">
        <v>108</v>
      </c>
    </row>
    <row r="225" spans="1:28">
      <c r="A225" s="51" t="s">
        <v>544</v>
      </c>
      <c r="B225" s="51" t="s">
        <v>140</v>
      </c>
      <c r="C225" s="1">
        <v>45262</v>
      </c>
      <c r="D225">
        <v>2023</v>
      </c>
      <c r="E225" s="26">
        <v>12</v>
      </c>
      <c r="F225" s="51" t="s">
        <v>20</v>
      </c>
      <c r="G225" s="26">
        <v>2</v>
      </c>
      <c r="H225" s="26">
        <v>2</v>
      </c>
      <c r="I225" t="s">
        <v>15</v>
      </c>
      <c r="J225" t="s">
        <v>82</v>
      </c>
      <c r="K225" t="s">
        <v>133</v>
      </c>
      <c r="L225" t="s">
        <v>128</v>
      </c>
      <c r="M225" t="s">
        <v>75</v>
      </c>
      <c r="N225">
        <v>4567.0611005946748</v>
      </c>
      <c r="O225">
        <v>4567.0611005946748</v>
      </c>
      <c r="P225" t="s">
        <v>64</v>
      </c>
      <c r="Q225">
        <v>6.91</v>
      </c>
      <c r="R225">
        <v>1</v>
      </c>
      <c r="S225">
        <v>1</v>
      </c>
      <c r="T225">
        <v>1</v>
      </c>
      <c r="U225" t="s">
        <v>76</v>
      </c>
      <c r="V225">
        <v>1</v>
      </c>
      <c r="W225" t="s">
        <v>66</v>
      </c>
      <c r="X225" s="51" t="s">
        <v>470</v>
      </c>
      <c r="Y225" s="51" t="s">
        <v>100</v>
      </c>
      <c r="Z225" s="26">
        <v>0</v>
      </c>
      <c r="AA225" s="51" t="s">
        <v>66</v>
      </c>
      <c r="AB225" s="51" t="s">
        <v>69</v>
      </c>
    </row>
    <row r="226" spans="1:28">
      <c r="A226" s="51" t="s">
        <v>545</v>
      </c>
      <c r="B226" s="51" t="s">
        <v>121</v>
      </c>
      <c r="C226" s="1">
        <v>42200</v>
      </c>
      <c r="D226">
        <v>2015</v>
      </c>
      <c r="E226" s="26">
        <v>7</v>
      </c>
      <c r="F226" s="51" t="s">
        <v>27</v>
      </c>
      <c r="G226" s="26">
        <v>10</v>
      </c>
      <c r="H226" s="26">
        <v>10</v>
      </c>
      <c r="I226" t="s">
        <v>15</v>
      </c>
      <c r="J226" t="s">
        <v>102</v>
      </c>
      <c r="K226" t="s">
        <v>61</v>
      </c>
      <c r="L226" t="s">
        <v>89</v>
      </c>
      <c r="M226" t="s">
        <v>104</v>
      </c>
      <c r="N226">
        <v>11282.102785591956</v>
      </c>
      <c r="O226">
        <v>11282.102785591956</v>
      </c>
      <c r="P226" t="s">
        <v>64</v>
      </c>
      <c r="Q226">
        <v>26.55</v>
      </c>
      <c r="R226">
        <v>4</v>
      </c>
      <c r="S226">
        <v>2</v>
      </c>
      <c r="T226">
        <v>1</v>
      </c>
      <c r="U226" t="s">
        <v>76</v>
      </c>
      <c r="V226">
        <v>3</v>
      </c>
      <c r="W226" t="s">
        <v>84</v>
      </c>
      <c r="X226" s="51" t="s">
        <v>546</v>
      </c>
      <c r="Y226" s="51" t="s">
        <v>144</v>
      </c>
      <c r="Z226" s="26">
        <v>3</v>
      </c>
      <c r="AA226" s="51" t="s">
        <v>77</v>
      </c>
      <c r="AB226" s="51" t="s">
        <v>69</v>
      </c>
    </row>
    <row r="227" spans="1:28">
      <c r="A227" s="51" t="s">
        <v>547</v>
      </c>
      <c r="B227" s="51" t="s">
        <v>140</v>
      </c>
      <c r="C227" s="1">
        <v>42255</v>
      </c>
      <c r="D227">
        <v>2015</v>
      </c>
      <c r="E227" s="26">
        <v>9</v>
      </c>
      <c r="F227" s="51" t="s">
        <v>29</v>
      </c>
      <c r="G227" s="26">
        <v>10</v>
      </c>
      <c r="H227" s="26">
        <v>10</v>
      </c>
      <c r="I227" t="s">
        <v>15</v>
      </c>
      <c r="J227" t="s">
        <v>102</v>
      </c>
      <c r="K227" t="s">
        <v>88</v>
      </c>
      <c r="L227" t="s">
        <v>113</v>
      </c>
      <c r="M227" t="s">
        <v>75</v>
      </c>
      <c r="N227">
        <v>7025.2139228012711</v>
      </c>
      <c r="O227">
        <v>7025.2139228012711</v>
      </c>
      <c r="P227" t="s">
        <v>64</v>
      </c>
      <c r="Q227">
        <v>15.96</v>
      </c>
      <c r="R227">
        <v>3</v>
      </c>
      <c r="S227">
        <v>2</v>
      </c>
      <c r="T227">
        <v>1</v>
      </c>
      <c r="U227" t="s">
        <v>76</v>
      </c>
      <c r="V227">
        <v>2</v>
      </c>
      <c r="W227" t="s">
        <v>77</v>
      </c>
      <c r="X227" s="51" t="s">
        <v>548</v>
      </c>
      <c r="Y227" s="51" t="s">
        <v>119</v>
      </c>
      <c r="Z227" s="26">
        <v>2</v>
      </c>
      <c r="AA227" s="51" t="s">
        <v>77</v>
      </c>
      <c r="AB227" s="51" t="s">
        <v>69</v>
      </c>
    </row>
    <row r="228" spans="1:28">
      <c r="A228" s="51" t="s">
        <v>549</v>
      </c>
      <c r="B228" s="51" t="s">
        <v>121</v>
      </c>
      <c r="C228" s="1">
        <v>45240</v>
      </c>
      <c r="D228">
        <v>2023</v>
      </c>
      <c r="E228" s="26">
        <v>11</v>
      </c>
      <c r="F228" s="51" t="s">
        <v>19</v>
      </c>
      <c r="G228" s="26">
        <v>2</v>
      </c>
      <c r="H228" s="26">
        <v>2</v>
      </c>
      <c r="I228" t="s">
        <v>15</v>
      </c>
      <c r="J228" t="s">
        <v>82</v>
      </c>
      <c r="K228" t="s">
        <v>88</v>
      </c>
      <c r="L228" t="s">
        <v>128</v>
      </c>
      <c r="M228" t="s">
        <v>63</v>
      </c>
      <c r="N228">
        <v>-494.06270801248081</v>
      </c>
      <c r="O228">
        <v>494.06270801248081</v>
      </c>
      <c r="P228" t="s">
        <v>117</v>
      </c>
      <c r="Q228">
        <v>28.75</v>
      </c>
      <c r="R228">
        <v>5</v>
      </c>
      <c r="S228">
        <v>2</v>
      </c>
      <c r="T228">
        <v>1</v>
      </c>
      <c r="U228" t="s">
        <v>76</v>
      </c>
      <c r="V228">
        <v>3</v>
      </c>
      <c r="W228" t="s">
        <v>84</v>
      </c>
      <c r="X228" s="51" t="s">
        <v>550</v>
      </c>
      <c r="Y228" s="51" t="s">
        <v>119</v>
      </c>
      <c r="Z228" s="26">
        <v>2</v>
      </c>
      <c r="AA228" s="51" t="s">
        <v>77</v>
      </c>
      <c r="AB228" s="51" t="s">
        <v>69</v>
      </c>
    </row>
    <row r="229" spans="1:28">
      <c r="A229" s="51" t="s">
        <v>551</v>
      </c>
      <c r="B229" s="51" t="s">
        <v>121</v>
      </c>
      <c r="C229" s="1">
        <v>42796</v>
      </c>
      <c r="D229">
        <v>2017</v>
      </c>
      <c r="E229" s="26">
        <v>3</v>
      </c>
      <c r="F229" s="51" t="s">
        <v>23</v>
      </c>
      <c r="G229" s="26">
        <v>8</v>
      </c>
      <c r="H229" s="26">
        <v>8</v>
      </c>
      <c r="I229" t="s">
        <v>15</v>
      </c>
      <c r="J229" t="s">
        <v>60</v>
      </c>
      <c r="K229" t="s">
        <v>83</v>
      </c>
      <c r="L229" t="s">
        <v>125</v>
      </c>
      <c r="M229" t="s">
        <v>93</v>
      </c>
      <c r="N229">
        <v>7263.2790712082879</v>
      </c>
      <c r="O229">
        <v>7263.2790712082879</v>
      </c>
      <c r="P229" t="s">
        <v>64</v>
      </c>
      <c r="Q229">
        <v>10.67</v>
      </c>
      <c r="R229">
        <v>3</v>
      </c>
      <c r="S229">
        <v>0</v>
      </c>
      <c r="T229">
        <v>0</v>
      </c>
      <c r="U229" t="s">
        <v>65</v>
      </c>
      <c r="V229">
        <v>1</v>
      </c>
      <c r="W229" t="s">
        <v>66</v>
      </c>
      <c r="X229" s="51" t="s">
        <v>552</v>
      </c>
      <c r="Y229" s="51" t="s">
        <v>119</v>
      </c>
      <c r="Z229" s="26">
        <v>1</v>
      </c>
      <c r="AA229" s="51" t="s">
        <v>66</v>
      </c>
      <c r="AB229" s="51" t="s">
        <v>69</v>
      </c>
    </row>
    <row r="230" spans="1:28">
      <c r="A230" s="51" t="s">
        <v>553</v>
      </c>
      <c r="B230" s="51" t="s">
        <v>121</v>
      </c>
      <c r="C230" s="1">
        <v>41747</v>
      </c>
      <c r="D230">
        <v>2014</v>
      </c>
      <c r="E230" s="26">
        <v>4</v>
      </c>
      <c r="F230" s="51" t="s">
        <v>24</v>
      </c>
      <c r="G230" s="26">
        <v>11</v>
      </c>
      <c r="H230" s="26">
        <v>11</v>
      </c>
      <c r="I230" t="s">
        <v>15</v>
      </c>
      <c r="J230" t="s">
        <v>102</v>
      </c>
      <c r="K230" t="s">
        <v>124</v>
      </c>
      <c r="L230" t="s">
        <v>116</v>
      </c>
      <c r="M230" t="s">
        <v>93</v>
      </c>
      <c r="N230">
        <v>2987.1423023426228</v>
      </c>
      <c r="O230">
        <v>2987.1423023426228</v>
      </c>
      <c r="P230" t="s">
        <v>64</v>
      </c>
      <c r="Q230">
        <v>28.1</v>
      </c>
      <c r="R230">
        <v>2</v>
      </c>
      <c r="S230">
        <v>1</v>
      </c>
      <c r="T230">
        <v>1</v>
      </c>
      <c r="U230" t="s">
        <v>76</v>
      </c>
      <c r="V230">
        <v>3</v>
      </c>
      <c r="W230" t="s">
        <v>84</v>
      </c>
      <c r="X230" s="51" t="s">
        <v>554</v>
      </c>
      <c r="Y230" s="51" t="s">
        <v>119</v>
      </c>
      <c r="Z230" s="26">
        <v>3</v>
      </c>
      <c r="AA230" s="51" t="s">
        <v>77</v>
      </c>
      <c r="AB230" s="51" t="s">
        <v>69</v>
      </c>
    </row>
    <row r="231" spans="1:28">
      <c r="A231" s="51" t="s">
        <v>555</v>
      </c>
      <c r="B231" s="51" t="s">
        <v>97</v>
      </c>
      <c r="C231" s="1">
        <v>42583</v>
      </c>
      <c r="D231">
        <v>2016</v>
      </c>
      <c r="E231" s="26">
        <v>8</v>
      </c>
      <c r="F231" s="51" t="s">
        <v>28</v>
      </c>
      <c r="G231" s="26">
        <v>9</v>
      </c>
      <c r="H231" s="26">
        <v>9</v>
      </c>
      <c r="I231" t="s">
        <v>15</v>
      </c>
      <c r="J231" t="s">
        <v>60</v>
      </c>
      <c r="K231" t="s">
        <v>73</v>
      </c>
      <c r="L231" t="s">
        <v>157</v>
      </c>
      <c r="M231" t="s">
        <v>90</v>
      </c>
      <c r="N231">
        <v>4226.5510524099636</v>
      </c>
      <c r="O231">
        <v>4226.5510524099636</v>
      </c>
      <c r="P231" t="s">
        <v>64</v>
      </c>
      <c r="Q231">
        <v>10.210000000000001</v>
      </c>
      <c r="R231">
        <v>2</v>
      </c>
      <c r="S231">
        <v>2</v>
      </c>
      <c r="T231">
        <v>1</v>
      </c>
      <c r="U231" t="s">
        <v>76</v>
      </c>
      <c r="V231">
        <v>1</v>
      </c>
      <c r="W231" t="s">
        <v>66</v>
      </c>
      <c r="X231" s="51" t="s">
        <v>556</v>
      </c>
      <c r="Y231" s="51" t="s">
        <v>95</v>
      </c>
      <c r="Z231" s="26">
        <v>1</v>
      </c>
      <c r="AA231" s="51" t="s">
        <v>66</v>
      </c>
      <c r="AB231" s="51" t="s">
        <v>69</v>
      </c>
    </row>
    <row r="232" spans="1:28">
      <c r="A232" s="51" t="s">
        <v>557</v>
      </c>
      <c r="B232" s="51" t="s">
        <v>59</v>
      </c>
      <c r="C232" s="1">
        <v>44612</v>
      </c>
      <c r="D232">
        <v>2022</v>
      </c>
      <c r="E232" s="26">
        <v>2</v>
      </c>
      <c r="F232" s="51" t="s">
        <v>22</v>
      </c>
      <c r="G232" s="26">
        <v>3</v>
      </c>
      <c r="H232" s="26">
        <v>3</v>
      </c>
      <c r="I232" t="s">
        <v>15</v>
      </c>
      <c r="J232" t="s">
        <v>82</v>
      </c>
      <c r="K232" t="s">
        <v>61</v>
      </c>
      <c r="L232" t="s">
        <v>157</v>
      </c>
      <c r="M232" t="s">
        <v>90</v>
      </c>
      <c r="N232">
        <v>660.08307432491631</v>
      </c>
      <c r="O232">
        <v>660.08307432491631</v>
      </c>
      <c r="P232" t="s">
        <v>64</v>
      </c>
      <c r="Q232">
        <v>12.83</v>
      </c>
      <c r="R232">
        <v>3</v>
      </c>
      <c r="S232">
        <v>0</v>
      </c>
      <c r="T232">
        <v>0</v>
      </c>
      <c r="U232" t="s">
        <v>65</v>
      </c>
      <c r="V232">
        <v>2</v>
      </c>
      <c r="W232" t="s">
        <v>77</v>
      </c>
      <c r="X232" s="51" t="s">
        <v>558</v>
      </c>
      <c r="Y232" s="51" t="s">
        <v>95</v>
      </c>
      <c r="Z232" s="26">
        <v>0</v>
      </c>
      <c r="AA232" s="51" t="s">
        <v>66</v>
      </c>
      <c r="AB232" s="51" t="s">
        <v>69</v>
      </c>
    </row>
    <row r="233" spans="1:28">
      <c r="A233" s="51" t="s">
        <v>559</v>
      </c>
      <c r="B233" s="51" t="s">
        <v>121</v>
      </c>
      <c r="C233" s="1">
        <v>41612</v>
      </c>
      <c r="D233">
        <v>2013</v>
      </c>
      <c r="E233" s="26">
        <v>12</v>
      </c>
      <c r="F233" s="51" t="s">
        <v>20</v>
      </c>
      <c r="G233" s="26">
        <v>12</v>
      </c>
      <c r="H233" s="26">
        <v>12</v>
      </c>
      <c r="I233" t="s">
        <v>15</v>
      </c>
      <c r="J233" t="s">
        <v>102</v>
      </c>
      <c r="K233" t="s">
        <v>124</v>
      </c>
      <c r="L233" t="s">
        <v>125</v>
      </c>
      <c r="M233" t="s">
        <v>104</v>
      </c>
      <c r="N233">
        <v>5510.9915560185809</v>
      </c>
      <c r="O233">
        <v>5510.9915560185809</v>
      </c>
      <c r="P233" t="s">
        <v>64</v>
      </c>
      <c r="Q233">
        <v>7.69</v>
      </c>
      <c r="R233">
        <v>5</v>
      </c>
      <c r="S233">
        <v>0</v>
      </c>
      <c r="T233">
        <v>0</v>
      </c>
      <c r="U233" t="s">
        <v>65</v>
      </c>
      <c r="V233">
        <v>1</v>
      </c>
      <c r="W233" t="s">
        <v>66</v>
      </c>
      <c r="X233" s="51" t="s">
        <v>560</v>
      </c>
      <c r="Y233" s="51" t="s">
        <v>100</v>
      </c>
      <c r="Z233" s="26">
        <v>1</v>
      </c>
      <c r="AA233" s="51" t="s">
        <v>66</v>
      </c>
      <c r="AB233" s="51" t="s">
        <v>69</v>
      </c>
    </row>
    <row r="234" spans="1:28">
      <c r="A234" s="51" t="s">
        <v>561</v>
      </c>
      <c r="B234" s="51" t="s">
        <v>121</v>
      </c>
      <c r="C234" s="1">
        <v>42003</v>
      </c>
      <c r="D234">
        <v>2014</v>
      </c>
      <c r="E234" s="26">
        <v>12</v>
      </c>
      <c r="F234" s="51" t="s">
        <v>20</v>
      </c>
      <c r="G234" s="26">
        <v>11</v>
      </c>
      <c r="H234" s="26">
        <v>11</v>
      </c>
      <c r="I234" t="s">
        <v>15</v>
      </c>
      <c r="J234" t="s">
        <v>102</v>
      </c>
      <c r="K234" t="s">
        <v>83</v>
      </c>
      <c r="L234" t="s">
        <v>113</v>
      </c>
      <c r="M234" t="s">
        <v>104</v>
      </c>
      <c r="N234">
        <v>23491.64028802903</v>
      </c>
      <c r="O234">
        <v>23491.64028802903</v>
      </c>
      <c r="P234" t="s">
        <v>64</v>
      </c>
      <c r="Q234">
        <v>24.62</v>
      </c>
      <c r="R234">
        <v>3</v>
      </c>
      <c r="S234">
        <v>4</v>
      </c>
      <c r="T234">
        <v>1</v>
      </c>
      <c r="U234" t="s">
        <v>76</v>
      </c>
      <c r="V234">
        <v>3</v>
      </c>
      <c r="W234" t="s">
        <v>84</v>
      </c>
      <c r="X234" s="51" t="s">
        <v>562</v>
      </c>
      <c r="Y234" s="51" t="s">
        <v>95</v>
      </c>
      <c r="Z234" s="26">
        <v>5</v>
      </c>
      <c r="AA234" s="51" t="s">
        <v>84</v>
      </c>
      <c r="AB234" s="51" t="s">
        <v>108</v>
      </c>
    </row>
    <row r="235" spans="1:28">
      <c r="A235" s="51" t="s">
        <v>563</v>
      </c>
      <c r="B235" s="51" t="s">
        <v>71</v>
      </c>
      <c r="C235" s="1">
        <v>42305</v>
      </c>
      <c r="D235">
        <v>2015</v>
      </c>
      <c r="E235" s="26">
        <v>10</v>
      </c>
      <c r="F235" s="51" t="s">
        <v>10</v>
      </c>
      <c r="G235" s="26">
        <v>10</v>
      </c>
      <c r="H235" s="26">
        <v>10</v>
      </c>
      <c r="I235" t="s">
        <v>15</v>
      </c>
      <c r="J235" t="s">
        <v>102</v>
      </c>
      <c r="K235" t="s">
        <v>61</v>
      </c>
      <c r="L235" t="s">
        <v>98</v>
      </c>
      <c r="M235" t="s">
        <v>90</v>
      </c>
      <c r="N235">
        <v>11416.076947053944</v>
      </c>
      <c r="O235">
        <v>11416.076947053944</v>
      </c>
      <c r="P235" t="s">
        <v>64</v>
      </c>
      <c r="Q235">
        <v>3.53</v>
      </c>
      <c r="R235">
        <v>5</v>
      </c>
      <c r="S235">
        <v>4</v>
      </c>
      <c r="T235">
        <v>1</v>
      </c>
      <c r="U235" t="s">
        <v>76</v>
      </c>
      <c r="V235">
        <v>2</v>
      </c>
      <c r="W235" t="s">
        <v>77</v>
      </c>
      <c r="X235" s="51" t="s">
        <v>564</v>
      </c>
      <c r="Y235" s="51" t="s">
        <v>144</v>
      </c>
      <c r="Z235" s="26">
        <v>2</v>
      </c>
      <c r="AA235" s="51" t="s">
        <v>77</v>
      </c>
      <c r="AB235" s="51" t="s">
        <v>108</v>
      </c>
    </row>
    <row r="236" spans="1:28">
      <c r="A236" s="51" t="s">
        <v>565</v>
      </c>
      <c r="B236" s="51" t="s">
        <v>81</v>
      </c>
      <c r="C236" s="1">
        <v>42487</v>
      </c>
      <c r="D236">
        <v>2016</v>
      </c>
      <c r="E236" s="26">
        <v>4</v>
      </c>
      <c r="F236" s="51" t="s">
        <v>24</v>
      </c>
      <c r="G236" s="26">
        <v>9</v>
      </c>
      <c r="H236" s="26">
        <v>9</v>
      </c>
      <c r="I236" t="s">
        <v>15</v>
      </c>
      <c r="J236" t="s">
        <v>60</v>
      </c>
      <c r="K236" t="s">
        <v>61</v>
      </c>
      <c r="L236" t="s">
        <v>128</v>
      </c>
      <c r="M236" t="s">
        <v>104</v>
      </c>
      <c r="N236">
        <v>5129.7109883469911</v>
      </c>
      <c r="O236">
        <v>5129.7109883469911</v>
      </c>
      <c r="P236" t="s">
        <v>64</v>
      </c>
      <c r="Q236">
        <v>4.59</v>
      </c>
      <c r="R236">
        <v>4</v>
      </c>
      <c r="S236">
        <v>0</v>
      </c>
      <c r="T236">
        <v>0</v>
      </c>
      <c r="U236" t="s">
        <v>65</v>
      </c>
      <c r="V236">
        <v>2</v>
      </c>
      <c r="W236" t="s">
        <v>77</v>
      </c>
      <c r="X236" s="51" t="s">
        <v>566</v>
      </c>
      <c r="Y236" s="51" t="s">
        <v>119</v>
      </c>
      <c r="Z236" s="26">
        <v>1</v>
      </c>
      <c r="AA236" s="51" t="s">
        <v>66</v>
      </c>
      <c r="AB236" s="51" t="s">
        <v>69</v>
      </c>
    </row>
    <row r="237" spans="1:28">
      <c r="A237" s="51" t="s">
        <v>567</v>
      </c>
      <c r="B237" s="51" t="s">
        <v>59</v>
      </c>
      <c r="C237" s="1">
        <v>45048</v>
      </c>
      <c r="D237">
        <v>2023</v>
      </c>
      <c r="E237" s="26">
        <v>5</v>
      </c>
      <c r="F237" s="51" t="s">
        <v>25</v>
      </c>
      <c r="G237" s="26">
        <v>2</v>
      </c>
      <c r="H237" s="26">
        <v>2</v>
      </c>
      <c r="I237" t="s">
        <v>15</v>
      </c>
      <c r="J237" t="s">
        <v>82</v>
      </c>
      <c r="K237" t="s">
        <v>133</v>
      </c>
      <c r="L237" t="s">
        <v>128</v>
      </c>
      <c r="M237" t="s">
        <v>90</v>
      </c>
      <c r="N237">
        <v>8265.7969799380153</v>
      </c>
      <c r="O237">
        <v>8265.7969799380153</v>
      </c>
      <c r="P237" t="s">
        <v>64</v>
      </c>
      <c r="Q237">
        <v>6.12</v>
      </c>
      <c r="R237">
        <v>5</v>
      </c>
      <c r="S237">
        <v>1</v>
      </c>
      <c r="T237">
        <v>1</v>
      </c>
      <c r="U237" t="s">
        <v>76</v>
      </c>
      <c r="V237">
        <v>2</v>
      </c>
      <c r="W237" t="s">
        <v>77</v>
      </c>
      <c r="X237" s="51" t="s">
        <v>568</v>
      </c>
      <c r="Y237" s="51" t="s">
        <v>86</v>
      </c>
      <c r="Z237" s="26">
        <v>0</v>
      </c>
      <c r="AA237" s="51" t="s">
        <v>66</v>
      </c>
      <c r="AB237" s="51" t="s">
        <v>69</v>
      </c>
    </row>
    <row r="238" spans="1:28">
      <c r="A238" s="51" t="s">
        <v>569</v>
      </c>
      <c r="B238" s="51" t="s">
        <v>81</v>
      </c>
      <c r="C238" s="1">
        <v>41506</v>
      </c>
      <c r="D238">
        <v>2013</v>
      </c>
      <c r="E238" s="26">
        <v>8</v>
      </c>
      <c r="F238" s="51" t="s">
        <v>28</v>
      </c>
      <c r="G238" s="26">
        <v>12</v>
      </c>
      <c r="H238" s="26">
        <v>12</v>
      </c>
      <c r="I238" t="s">
        <v>15</v>
      </c>
      <c r="J238" t="s">
        <v>102</v>
      </c>
      <c r="K238" t="s">
        <v>88</v>
      </c>
      <c r="L238" t="s">
        <v>125</v>
      </c>
      <c r="M238" t="s">
        <v>104</v>
      </c>
      <c r="N238">
        <v>8495.3233151177701</v>
      </c>
      <c r="O238">
        <v>8495.3233151177701</v>
      </c>
      <c r="P238" t="s">
        <v>64</v>
      </c>
      <c r="Q238">
        <v>11.65</v>
      </c>
      <c r="R238">
        <v>1</v>
      </c>
      <c r="S238">
        <v>1</v>
      </c>
      <c r="T238">
        <v>1</v>
      </c>
      <c r="U238" t="s">
        <v>76</v>
      </c>
      <c r="V238">
        <v>2</v>
      </c>
      <c r="W238" t="s">
        <v>77</v>
      </c>
      <c r="X238" s="51" t="s">
        <v>570</v>
      </c>
      <c r="Y238" s="51" t="s">
        <v>79</v>
      </c>
      <c r="Z238" s="26">
        <v>1</v>
      </c>
      <c r="AA238" s="51" t="s">
        <v>66</v>
      </c>
      <c r="AB238" s="51" t="s">
        <v>69</v>
      </c>
    </row>
    <row r="239" spans="1:28">
      <c r="A239" s="51" t="s">
        <v>571</v>
      </c>
      <c r="B239" s="51" t="s">
        <v>140</v>
      </c>
      <c r="C239" s="1">
        <v>42035</v>
      </c>
      <c r="D239">
        <v>2015</v>
      </c>
      <c r="E239" s="26">
        <v>1</v>
      </c>
      <c r="F239" s="51" t="s">
        <v>21</v>
      </c>
      <c r="G239" s="26">
        <v>10</v>
      </c>
      <c r="H239" s="26">
        <v>10</v>
      </c>
      <c r="I239" t="s">
        <v>15</v>
      </c>
      <c r="J239" t="s">
        <v>102</v>
      </c>
      <c r="K239" t="s">
        <v>61</v>
      </c>
      <c r="L239" t="s">
        <v>202</v>
      </c>
      <c r="M239" t="s">
        <v>90</v>
      </c>
      <c r="N239">
        <v>5650.8634053651149</v>
      </c>
      <c r="O239">
        <v>5650.8634053651149</v>
      </c>
      <c r="P239" t="s">
        <v>64</v>
      </c>
      <c r="Q239">
        <v>9.31</v>
      </c>
      <c r="R239">
        <v>5</v>
      </c>
      <c r="S239">
        <v>1</v>
      </c>
      <c r="T239">
        <v>1</v>
      </c>
      <c r="U239" t="s">
        <v>76</v>
      </c>
      <c r="V239">
        <v>1</v>
      </c>
      <c r="W239" t="s">
        <v>66</v>
      </c>
      <c r="X239" s="51" t="s">
        <v>572</v>
      </c>
      <c r="Y239" s="51" t="s">
        <v>100</v>
      </c>
      <c r="Z239" s="26">
        <v>1</v>
      </c>
      <c r="AA239" s="51" t="s">
        <v>66</v>
      </c>
      <c r="AB239" s="51" t="s">
        <v>69</v>
      </c>
    </row>
    <row r="240" spans="1:28">
      <c r="A240" s="51" t="s">
        <v>573</v>
      </c>
      <c r="B240" s="51" t="s">
        <v>121</v>
      </c>
      <c r="C240" s="1">
        <v>43149</v>
      </c>
      <c r="D240">
        <v>2018</v>
      </c>
      <c r="E240" s="26">
        <v>2</v>
      </c>
      <c r="F240" s="51" t="s">
        <v>22</v>
      </c>
      <c r="G240" s="26">
        <v>7</v>
      </c>
      <c r="H240" s="26">
        <v>7</v>
      </c>
      <c r="I240" t="s">
        <v>15</v>
      </c>
      <c r="J240" t="s">
        <v>60</v>
      </c>
      <c r="K240" t="s">
        <v>83</v>
      </c>
      <c r="L240" t="s">
        <v>113</v>
      </c>
      <c r="M240" t="s">
        <v>75</v>
      </c>
      <c r="N240">
        <v>1894.5515770977008</v>
      </c>
      <c r="O240">
        <v>1894.5515770977008</v>
      </c>
      <c r="P240" t="s">
        <v>64</v>
      </c>
      <c r="Q240">
        <v>18.18</v>
      </c>
      <c r="R240">
        <v>4</v>
      </c>
      <c r="S240">
        <v>1</v>
      </c>
      <c r="T240">
        <v>1</v>
      </c>
      <c r="U240" t="s">
        <v>76</v>
      </c>
      <c r="V240">
        <v>2</v>
      </c>
      <c r="W240" t="s">
        <v>77</v>
      </c>
      <c r="X240" s="51" t="s">
        <v>162</v>
      </c>
      <c r="Y240" s="51" t="s">
        <v>119</v>
      </c>
      <c r="Z240" s="26">
        <v>1</v>
      </c>
      <c r="AA240" s="51" t="s">
        <v>66</v>
      </c>
      <c r="AB240" s="51" t="s">
        <v>69</v>
      </c>
    </row>
    <row r="241" spans="1:28">
      <c r="A241" s="51" t="s">
        <v>574</v>
      </c>
      <c r="B241" s="51" t="s">
        <v>71</v>
      </c>
      <c r="C241" s="1">
        <v>42809</v>
      </c>
      <c r="D241">
        <v>2017</v>
      </c>
      <c r="E241" s="26">
        <v>3</v>
      </c>
      <c r="F241" s="51" t="s">
        <v>23</v>
      </c>
      <c r="G241" s="26">
        <v>8</v>
      </c>
      <c r="H241" s="26">
        <v>8</v>
      </c>
      <c r="I241" t="s">
        <v>15</v>
      </c>
      <c r="J241" t="s">
        <v>60</v>
      </c>
      <c r="K241" t="s">
        <v>124</v>
      </c>
      <c r="L241" t="s">
        <v>103</v>
      </c>
      <c r="M241" t="s">
        <v>93</v>
      </c>
      <c r="N241">
        <v>8999.0111907171868</v>
      </c>
      <c r="O241">
        <v>8999.0111907171868</v>
      </c>
      <c r="P241" t="s">
        <v>64</v>
      </c>
      <c r="Q241">
        <v>5.46</v>
      </c>
      <c r="R241">
        <v>1</v>
      </c>
      <c r="S241">
        <v>2</v>
      </c>
      <c r="T241">
        <v>1</v>
      </c>
      <c r="U241" t="s">
        <v>76</v>
      </c>
      <c r="V241">
        <v>2</v>
      </c>
      <c r="W241" t="s">
        <v>77</v>
      </c>
      <c r="X241" s="51" t="s">
        <v>575</v>
      </c>
      <c r="Y241" s="51" t="s">
        <v>100</v>
      </c>
      <c r="Z241" s="26">
        <v>1</v>
      </c>
      <c r="AA241" s="51" t="s">
        <v>66</v>
      </c>
      <c r="AB241" s="51" t="s">
        <v>69</v>
      </c>
    </row>
    <row r="242" spans="1:28">
      <c r="A242" s="51" t="s">
        <v>576</v>
      </c>
      <c r="B242" s="51" t="s">
        <v>97</v>
      </c>
      <c r="C242" s="1">
        <v>43761</v>
      </c>
      <c r="D242">
        <v>2019</v>
      </c>
      <c r="E242" s="26">
        <v>10</v>
      </c>
      <c r="F242" s="51" t="s">
        <v>10</v>
      </c>
      <c r="G242" s="26">
        <v>6</v>
      </c>
      <c r="H242" s="26">
        <v>6</v>
      </c>
      <c r="I242" t="s">
        <v>15</v>
      </c>
      <c r="J242" t="s">
        <v>72</v>
      </c>
      <c r="K242" t="s">
        <v>124</v>
      </c>
      <c r="L242" t="s">
        <v>98</v>
      </c>
      <c r="M242" t="s">
        <v>152</v>
      </c>
      <c r="N242">
        <v>10382.913931977764</v>
      </c>
      <c r="O242">
        <v>10382.913931977764</v>
      </c>
      <c r="P242" t="s">
        <v>64</v>
      </c>
      <c r="Q242">
        <v>9.0500000000000007</v>
      </c>
      <c r="R242">
        <v>5</v>
      </c>
      <c r="S242">
        <v>1</v>
      </c>
      <c r="T242">
        <v>1</v>
      </c>
      <c r="U242" t="s">
        <v>76</v>
      </c>
      <c r="V242">
        <v>2</v>
      </c>
      <c r="W242" t="s">
        <v>77</v>
      </c>
      <c r="X242" s="51" t="s">
        <v>577</v>
      </c>
      <c r="Y242" s="51" t="s">
        <v>119</v>
      </c>
      <c r="Z242" s="26">
        <v>0</v>
      </c>
      <c r="AA242" s="51" t="s">
        <v>66</v>
      </c>
      <c r="AB242" s="51" t="s">
        <v>69</v>
      </c>
    </row>
    <row r="243" spans="1:28">
      <c r="A243" s="51" t="s">
        <v>578</v>
      </c>
      <c r="B243" s="51" t="s">
        <v>121</v>
      </c>
      <c r="C243" s="1">
        <v>44616</v>
      </c>
      <c r="D243">
        <v>2022</v>
      </c>
      <c r="E243" s="26">
        <v>2</v>
      </c>
      <c r="F243" s="51" t="s">
        <v>22</v>
      </c>
      <c r="G243" s="26">
        <v>3</v>
      </c>
      <c r="H243" s="26">
        <v>3</v>
      </c>
      <c r="I243" t="s">
        <v>15</v>
      </c>
      <c r="J243" t="s">
        <v>82</v>
      </c>
      <c r="K243" t="s">
        <v>73</v>
      </c>
      <c r="L243" t="s">
        <v>125</v>
      </c>
      <c r="M243" t="s">
        <v>75</v>
      </c>
      <c r="N243">
        <v>7152.0149144789366</v>
      </c>
      <c r="O243">
        <v>7152.0149144789366</v>
      </c>
      <c r="P243" t="s">
        <v>64</v>
      </c>
      <c r="Q243">
        <v>6.47</v>
      </c>
      <c r="R243">
        <v>1</v>
      </c>
      <c r="S243">
        <v>1</v>
      </c>
      <c r="T243">
        <v>1</v>
      </c>
      <c r="U243" t="s">
        <v>76</v>
      </c>
      <c r="V243">
        <v>1</v>
      </c>
      <c r="W243" t="s">
        <v>66</v>
      </c>
      <c r="X243" s="51" t="s">
        <v>579</v>
      </c>
      <c r="Y243" s="51" t="s">
        <v>95</v>
      </c>
      <c r="Z243" s="26">
        <v>0</v>
      </c>
      <c r="AA243" s="51" t="s">
        <v>66</v>
      </c>
      <c r="AB243" s="51" t="s">
        <v>69</v>
      </c>
    </row>
    <row r="244" spans="1:28">
      <c r="A244" s="51" t="s">
        <v>580</v>
      </c>
      <c r="B244" s="51" t="s">
        <v>121</v>
      </c>
      <c r="C244" s="1">
        <v>42779</v>
      </c>
      <c r="D244">
        <v>2017</v>
      </c>
      <c r="E244" s="26">
        <v>2</v>
      </c>
      <c r="F244" s="51" t="s">
        <v>22</v>
      </c>
      <c r="G244" s="26">
        <v>8</v>
      </c>
      <c r="H244" s="26">
        <v>8</v>
      </c>
      <c r="I244" t="s">
        <v>15</v>
      </c>
      <c r="J244" t="s">
        <v>60</v>
      </c>
      <c r="K244" t="s">
        <v>133</v>
      </c>
      <c r="L244" t="s">
        <v>89</v>
      </c>
      <c r="M244" t="s">
        <v>90</v>
      </c>
      <c r="N244">
        <v>22796.310354166191</v>
      </c>
      <c r="O244">
        <v>22796.310354166191</v>
      </c>
      <c r="P244" t="s">
        <v>64</v>
      </c>
      <c r="Q244">
        <v>9.94</v>
      </c>
      <c r="R244">
        <v>3</v>
      </c>
      <c r="S244">
        <v>2</v>
      </c>
      <c r="T244">
        <v>1</v>
      </c>
      <c r="U244" t="s">
        <v>76</v>
      </c>
      <c r="V244">
        <v>3</v>
      </c>
      <c r="W244" t="s">
        <v>84</v>
      </c>
      <c r="X244" s="51" t="s">
        <v>581</v>
      </c>
      <c r="Y244" s="51" t="s">
        <v>68</v>
      </c>
      <c r="Z244" s="26">
        <v>3</v>
      </c>
      <c r="AA244" s="51" t="s">
        <v>77</v>
      </c>
      <c r="AB244" s="51" t="s">
        <v>69</v>
      </c>
    </row>
    <row r="245" spans="1:28">
      <c r="A245" s="51" t="s">
        <v>582</v>
      </c>
      <c r="B245" s="51" t="s">
        <v>140</v>
      </c>
      <c r="C245" s="1">
        <v>42633</v>
      </c>
      <c r="D245">
        <v>2016</v>
      </c>
      <c r="E245" s="26">
        <v>9</v>
      </c>
      <c r="F245" s="51" t="s">
        <v>29</v>
      </c>
      <c r="G245" s="26">
        <v>9</v>
      </c>
      <c r="H245" s="26">
        <v>9</v>
      </c>
      <c r="I245" t="s">
        <v>15</v>
      </c>
      <c r="J245" t="s">
        <v>60</v>
      </c>
      <c r="K245" t="s">
        <v>61</v>
      </c>
      <c r="L245" t="s">
        <v>110</v>
      </c>
      <c r="M245" t="s">
        <v>90</v>
      </c>
      <c r="N245">
        <v>5850.1202008995579</v>
      </c>
      <c r="O245">
        <v>5850.1202008995579</v>
      </c>
      <c r="P245" t="s">
        <v>64</v>
      </c>
      <c r="Q245">
        <v>6.93</v>
      </c>
      <c r="R245">
        <v>5</v>
      </c>
      <c r="S245">
        <v>1</v>
      </c>
      <c r="T245">
        <v>1</v>
      </c>
      <c r="U245" t="s">
        <v>76</v>
      </c>
      <c r="V245">
        <v>1</v>
      </c>
      <c r="W245" t="s">
        <v>66</v>
      </c>
      <c r="X245" s="51" t="s">
        <v>583</v>
      </c>
      <c r="Y245" s="51" t="s">
        <v>100</v>
      </c>
      <c r="Z245" s="26">
        <v>1</v>
      </c>
      <c r="AA245" s="51" t="s">
        <v>66</v>
      </c>
      <c r="AB245" s="51" t="s">
        <v>69</v>
      </c>
    </row>
    <row r="246" spans="1:28">
      <c r="A246" s="51" t="s">
        <v>584</v>
      </c>
      <c r="B246" s="51" t="s">
        <v>140</v>
      </c>
      <c r="C246" s="1">
        <v>43297</v>
      </c>
      <c r="D246">
        <v>2018</v>
      </c>
      <c r="E246" s="26">
        <v>7</v>
      </c>
      <c r="F246" s="51" t="s">
        <v>27</v>
      </c>
      <c r="G246" s="26">
        <v>7</v>
      </c>
      <c r="H246" s="26">
        <v>7</v>
      </c>
      <c r="I246" t="s">
        <v>15</v>
      </c>
      <c r="J246" t="s">
        <v>60</v>
      </c>
      <c r="K246" t="s">
        <v>133</v>
      </c>
      <c r="L246" t="s">
        <v>116</v>
      </c>
      <c r="M246" t="s">
        <v>104</v>
      </c>
      <c r="N246">
        <v>5399.5216409273844</v>
      </c>
      <c r="O246">
        <v>5399.5216409273844</v>
      </c>
      <c r="P246" t="s">
        <v>64</v>
      </c>
      <c r="Q246">
        <v>9.14</v>
      </c>
      <c r="R246">
        <v>5</v>
      </c>
      <c r="S246">
        <v>3</v>
      </c>
      <c r="T246">
        <v>1</v>
      </c>
      <c r="U246" t="s">
        <v>76</v>
      </c>
      <c r="V246">
        <v>1</v>
      </c>
      <c r="W246" t="s">
        <v>66</v>
      </c>
      <c r="X246" s="51" t="s">
        <v>585</v>
      </c>
      <c r="Y246" s="51" t="s">
        <v>79</v>
      </c>
      <c r="Z246" s="26">
        <v>1</v>
      </c>
      <c r="AA246" s="51" t="s">
        <v>66</v>
      </c>
      <c r="AB246" s="51" t="s">
        <v>69</v>
      </c>
    </row>
    <row r="247" spans="1:28">
      <c r="A247" s="51" t="s">
        <v>586</v>
      </c>
      <c r="B247" s="51" t="s">
        <v>71</v>
      </c>
      <c r="C247" s="1">
        <v>44083</v>
      </c>
      <c r="D247">
        <v>2020</v>
      </c>
      <c r="E247" s="26">
        <v>9</v>
      </c>
      <c r="F247" s="51" t="s">
        <v>29</v>
      </c>
      <c r="G247" s="26">
        <v>5</v>
      </c>
      <c r="H247" s="26">
        <v>5</v>
      </c>
      <c r="I247" t="s">
        <v>15</v>
      </c>
      <c r="J247" t="s">
        <v>72</v>
      </c>
      <c r="K247" t="s">
        <v>83</v>
      </c>
      <c r="L247" t="s">
        <v>98</v>
      </c>
      <c r="M247" t="s">
        <v>90</v>
      </c>
      <c r="N247">
        <v>8461.3265790684673</v>
      </c>
      <c r="O247">
        <v>8461.3265790684673</v>
      </c>
      <c r="P247" t="s">
        <v>64</v>
      </c>
      <c r="Q247">
        <v>3.09</v>
      </c>
      <c r="R247">
        <v>5</v>
      </c>
      <c r="S247">
        <v>3</v>
      </c>
      <c r="T247">
        <v>1</v>
      </c>
      <c r="U247" t="s">
        <v>76</v>
      </c>
      <c r="V247">
        <v>2</v>
      </c>
      <c r="W247" t="s">
        <v>77</v>
      </c>
      <c r="X247" s="51" t="s">
        <v>587</v>
      </c>
      <c r="Y247" s="51" t="s">
        <v>100</v>
      </c>
      <c r="Z247" s="26">
        <v>1</v>
      </c>
      <c r="AA247" s="51" t="s">
        <v>66</v>
      </c>
      <c r="AB247" s="51" t="s">
        <v>69</v>
      </c>
    </row>
    <row r="248" spans="1:28">
      <c r="A248" s="51" t="s">
        <v>588</v>
      </c>
      <c r="B248" s="51" t="s">
        <v>140</v>
      </c>
      <c r="C248" s="1">
        <v>43217</v>
      </c>
      <c r="D248">
        <v>2018</v>
      </c>
      <c r="E248" s="26">
        <v>4</v>
      </c>
      <c r="F248" s="51" t="s">
        <v>24</v>
      </c>
      <c r="G248" s="26">
        <v>7</v>
      </c>
      <c r="H248" s="26">
        <v>7</v>
      </c>
      <c r="I248" t="s">
        <v>15</v>
      </c>
      <c r="J248" t="s">
        <v>60</v>
      </c>
      <c r="K248" t="s">
        <v>88</v>
      </c>
      <c r="L248" t="s">
        <v>202</v>
      </c>
      <c r="M248" t="s">
        <v>93</v>
      </c>
      <c r="N248">
        <v>1525.6796726151651</v>
      </c>
      <c r="O248">
        <v>1525.6796726151651</v>
      </c>
      <c r="P248" t="s">
        <v>64</v>
      </c>
      <c r="Q248">
        <v>6.56</v>
      </c>
      <c r="R248">
        <v>5</v>
      </c>
      <c r="S248">
        <v>4</v>
      </c>
      <c r="T248">
        <v>1</v>
      </c>
      <c r="U248" t="s">
        <v>76</v>
      </c>
      <c r="V248">
        <v>3</v>
      </c>
      <c r="W248" t="s">
        <v>84</v>
      </c>
      <c r="X248" s="51" t="s">
        <v>589</v>
      </c>
      <c r="Y248" s="51" t="s">
        <v>68</v>
      </c>
      <c r="Z248" s="26">
        <v>2</v>
      </c>
      <c r="AA248" s="51" t="s">
        <v>77</v>
      </c>
      <c r="AB248" s="51" t="s">
        <v>108</v>
      </c>
    </row>
    <row r="249" spans="1:28">
      <c r="A249" s="51" t="s">
        <v>590</v>
      </c>
      <c r="B249" s="51" t="s">
        <v>140</v>
      </c>
      <c r="C249" s="1">
        <v>43800</v>
      </c>
      <c r="D249">
        <v>2019</v>
      </c>
      <c r="E249" s="26">
        <v>12</v>
      </c>
      <c r="F249" s="51" t="s">
        <v>20</v>
      </c>
      <c r="G249" s="26">
        <v>6</v>
      </c>
      <c r="H249" s="26">
        <v>6</v>
      </c>
      <c r="I249" t="s">
        <v>15</v>
      </c>
      <c r="J249" t="s">
        <v>72</v>
      </c>
      <c r="K249" t="s">
        <v>133</v>
      </c>
      <c r="L249" t="s">
        <v>113</v>
      </c>
      <c r="M249" t="s">
        <v>75</v>
      </c>
      <c r="N249">
        <v>3202.3187903608118</v>
      </c>
      <c r="O249">
        <v>3202.3187903608118</v>
      </c>
      <c r="P249" t="s">
        <v>64</v>
      </c>
      <c r="Q249">
        <v>12.86</v>
      </c>
      <c r="R249">
        <v>5</v>
      </c>
      <c r="S249">
        <v>2</v>
      </c>
      <c r="T249">
        <v>1</v>
      </c>
      <c r="U249" t="s">
        <v>76</v>
      </c>
      <c r="V249">
        <v>3</v>
      </c>
      <c r="W249" t="s">
        <v>84</v>
      </c>
      <c r="X249" s="51" t="s">
        <v>546</v>
      </c>
      <c r="Y249" s="51" t="s">
        <v>144</v>
      </c>
      <c r="Z249" s="26">
        <v>1</v>
      </c>
      <c r="AA249" s="51" t="s">
        <v>66</v>
      </c>
      <c r="AB249" s="51" t="s">
        <v>69</v>
      </c>
    </row>
    <row r="250" spans="1:28">
      <c r="A250" s="51" t="s">
        <v>591</v>
      </c>
      <c r="B250" s="51" t="s">
        <v>59</v>
      </c>
      <c r="C250" s="1">
        <v>45137</v>
      </c>
      <c r="D250">
        <v>2023</v>
      </c>
      <c r="E250" s="26">
        <v>7</v>
      </c>
      <c r="F250" s="51" t="s">
        <v>27</v>
      </c>
      <c r="G250" s="26">
        <v>2</v>
      </c>
      <c r="H250" s="26">
        <v>2</v>
      </c>
      <c r="I250" t="s">
        <v>15</v>
      </c>
      <c r="J250" t="s">
        <v>82</v>
      </c>
      <c r="K250" t="s">
        <v>83</v>
      </c>
      <c r="L250" t="s">
        <v>113</v>
      </c>
      <c r="M250" t="s">
        <v>152</v>
      </c>
      <c r="N250">
        <v>18958.556820233422</v>
      </c>
      <c r="O250">
        <v>18958.556820233422</v>
      </c>
      <c r="P250" t="s">
        <v>64</v>
      </c>
      <c r="Q250">
        <v>4.92</v>
      </c>
      <c r="R250">
        <v>3</v>
      </c>
      <c r="S250">
        <v>5</v>
      </c>
      <c r="T250">
        <v>1</v>
      </c>
      <c r="U250" t="s">
        <v>76</v>
      </c>
      <c r="V250">
        <v>3</v>
      </c>
      <c r="W250" t="s">
        <v>84</v>
      </c>
      <c r="X250" s="51" t="s">
        <v>592</v>
      </c>
      <c r="Y250" s="51" t="s">
        <v>95</v>
      </c>
      <c r="Z250" s="26">
        <v>3</v>
      </c>
      <c r="AA250" s="51" t="s">
        <v>77</v>
      </c>
      <c r="AB250" s="51" t="s">
        <v>108</v>
      </c>
    </row>
    <row r="251" spans="1:28">
      <c r="A251" s="51" t="s">
        <v>593</v>
      </c>
      <c r="B251" s="51" t="s">
        <v>140</v>
      </c>
      <c r="C251" s="1">
        <v>44717</v>
      </c>
      <c r="D251">
        <v>2022</v>
      </c>
      <c r="E251" s="26">
        <v>6</v>
      </c>
      <c r="F251" s="51" t="s">
        <v>26</v>
      </c>
      <c r="G251" s="26">
        <v>3</v>
      </c>
      <c r="H251" s="26">
        <v>3</v>
      </c>
      <c r="I251" t="s">
        <v>15</v>
      </c>
      <c r="J251" t="s">
        <v>82</v>
      </c>
      <c r="K251" t="s">
        <v>133</v>
      </c>
      <c r="L251" t="s">
        <v>202</v>
      </c>
      <c r="M251" t="s">
        <v>90</v>
      </c>
      <c r="N251">
        <v>8358.3279899871595</v>
      </c>
      <c r="O251">
        <v>8358.3279899871595</v>
      </c>
      <c r="P251" t="s">
        <v>64</v>
      </c>
      <c r="Q251">
        <v>1.71</v>
      </c>
      <c r="R251">
        <v>4</v>
      </c>
      <c r="S251">
        <v>3</v>
      </c>
      <c r="T251">
        <v>1</v>
      </c>
      <c r="U251" t="s">
        <v>76</v>
      </c>
      <c r="V251">
        <v>1</v>
      </c>
      <c r="W251" t="s">
        <v>66</v>
      </c>
      <c r="X251" s="51" t="s">
        <v>594</v>
      </c>
      <c r="Y251" s="51" t="s">
        <v>68</v>
      </c>
      <c r="Z251" s="26">
        <v>1</v>
      </c>
      <c r="AA251" s="51" t="s">
        <v>66</v>
      </c>
      <c r="AB251" s="51" t="s">
        <v>69</v>
      </c>
    </row>
    <row r="252" spans="1:28">
      <c r="A252" s="51" t="s">
        <v>595</v>
      </c>
      <c r="B252" s="51" t="s">
        <v>71</v>
      </c>
      <c r="C252" s="1">
        <v>42439</v>
      </c>
      <c r="D252">
        <v>2016</v>
      </c>
      <c r="E252" s="26">
        <v>3</v>
      </c>
      <c r="F252" s="51" t="s">
        <v>23</v>
      </c>
      <c r="G252" s="26">
        <v>9</v>
      </c>
      <c r="H252" s="26">
        <v>9</v>
      </c>
      <c r="I252" t="s">
        <v>15</v>
      </c>
      <c r="J252" t="s">
        <v>60</v>
      </c>
      <c r="K252" t="s">
        <v>124</v>
      </c>
      <c r="L252" t="s">
        <v>62</v>
      </c>
      <c r="M252" t="s">
        <v>104</v>
      </c>
      <c r="N252">
        <v>3560.0972206175416</v>
      </c>
      <c r="O252">
        <v>3560.0972206175416</v>
      </c>
      <c r="P252" t="s">
        <v>64</v>
      </c>
      <c r="Q252">
        <v>14.73</v>
      </c>
      <c r="R252">
        <v>3</v>
      </c>
      <c r="S252">
        <v>4</v>
      </c>
      <c r="T252">
        <v>1</v>
      </c>
      <c r="U252" t="s">
        <v>76</v>
      </c>
      <c r="V252">
        <v>2</v>
      </c>
      <c r="W252" t="s">
        <v>77</v>
      </c>
      <c r="X252" s="51" t="s">
        <v>596</v>
      </c>
      <c r="Y252" s="51" t="s">
        <v>119</v>
      </c>
      <c r="Z252" s="26">
        <v>3</v>
      </c>
      <c r="AA252" s="51" t="s">
        <v>77</v>
      </c>
      <c r="AB252" s="51" t="s">
        <v>108</v>
      </c>
    </row>
    <row r="253" spans="1:28">
      <c r="A253" s="51" t="s">
        <v>597</v>
      </c>
      <c r="B253" s="51" t="s">
        <v>59</v>
      </c>
      <c r="C253" s="1">
        <v>43418</v>
      </c>
      <c r="D253">
        <v>2018</v>
      </c>
      <c r="E253" s="26">
        <v>11</v>
      </c>
      <c r="F253" s="51" t="s">
        <v>19</v>
      </c>
      <c r="G253" s="26">
        <v>7</v>
      </c>
      <c r="H253" s="26">
        <v>7</v>
      </c>
      <c r="I253" t="s">
        <v>15</v>
      </c>
      <c r="J253" t="s">
        <v>60</v>
      </c>
      <c r="K253" t="s">
        <v>61</v>
      </c>
      <c r="L253" t="s">
        <v>113</v>
      </c>
      <c r="M253" t="s">
        <v>93</v>
      </c>
      <c r="N253">
        <v>7612.2581494109554</v>
      </c>
      <c r="O253">
        <v>7612.2581494109554</v>
      </c>
      <c r="P253" t="s">
        <v>64</v>
      </c>
      <c r="Q253">
        <v>3.08</v>
      </c>
      <c r="R253">
        <v>3</v>
      </c>
      <c r="S253">
        <v>1</v>
      </c>
      <c r="T253">
        <v>1</v>
      </c>
      <c r="U253" t="s">
        <v>76</v>
      </c>
      <c r="V253">
        <v>2</v>
      </c>
      <c r="W253" t="s">
        <v>77</v>
      </c>
      <c r="X253" s="51" t="s">
        <v>598</v>
      </c>
      <c r="Y253" s="51" t="s">
        <v>119</v>
      </c>
      <c r="Z253" s="26">
        <v>0</v>
      </c>
      <c r="AA253" s="51" t="s">
        <v>66</v>
      </c>
      <c r="AB253" s="51" t="s">
        <v>69</v>
      </c>
    </row>
    <row r="254" spans="1:28">
      <c r="A254" s="51" t="s">
        <v>599</v>
      </c>
      <c r="B254" s="51" t="s">
        <v>121</v>
      </c>
      <c r="C254" s="1">
        <v>42165</v>
      </c>
      <c r="D254">
        <v>2015</v>
      </c>
      <c r="E254" s="26">
        <v>6</v>
      </c>
      <c r="F254" s="51" t="s">
        <v>26</v>
      </c>
      <c r="G254" s="26">
        <v>10</v>
      </c>
      <c r="H254" s="26">
        <v>10</v>
      </c>
      <c r="I254" t="s">
        <v>15</v>
      </c>
      <c r="J254" t="s">
        <v>102</v>
      </c>
      <c r="K254" t="s">
        <v>73</v>
      </c>
      <c r="L254" t="s">
        <v>62</v>
      </c>
      <c r="M254" t="s">
        <v>90</v>
      </c>
      <c r="N254">
        <v>13396.720460514458</v>
      </c>
      <c r="O254">
        <v>13396.720460514458</v>
      </c>
      <c r="P254" t="s">
        <v>64</v>
      </c>
      <c r="Q254">
        <v>11.96</v>
      </c>
      <c r="R254">
        <v>5</v>
      </c>
      <c r="S254">
        <v>2</v>
      </c>
      <c r="T254">
        <v>1</v>
      </c>
      <c r="U254" t="s">
        <v>76</v>
      </c>
      <c r="V254">
        <v>3</v>
      </c>
      <c r="W254" t="s">
        <v>84</v>
      </c>
      <c r="X254" s="51" t="s">
        <v>600</v>
      </c>
      <c r="Y254" s="51" t="s">
        <v>79</v>
      </c>
      <c r="Z254" s="26">
        <v>3</v>
      </c>
      <c r="AA254" s="51" t="s">
        <v>77</v>
      </c>
      <c r="AB254" s="51" t="s">
        <v>69</v>
      </c>
    </row>
    <row r="255" spans="1:28">
      <c r="A255" s="51" t="s">
        <v>601</v>
      </c>
      <c r="B255" s="51" t="s">
        <v>97</v>
      </c>
      <c r="C255" s="1">
        <v>44799</v>
      </c>
      <c r="D255">
        <v>2022</v>
      </c>
      <c r="E255" s="26">
        <v>8</v>
      </c>
      <c r="F255" s="51" t="s">
        <v>28</v>
      </c>
      <c r="G255" s="26">
        <v>3</v>
      </c>
      <c r="H255" s="26">
        <v>3</v>
      </c>
      <c r="I255" t="s">
        <v>15</v>
      </c>
      <c r="J255" t="s">
        <v>82</v>
      </c>
      <c r="K255" t="s">
        <v>133</v>
      </c>
      <c r="L255" t="s">
        <v>202</v>
      </c>
      <c r="M255" t="s">
        <v>75</v>
      </c>
      <c r="N255">
        <v>16186.055114932416</v>
      </c>
      <c r="O255">
        <v>16186.055114932416</v>
      </c>
      <c r="P255" t="s">
        <v>64</v>
      </c>
      <c r="Q255">
        <v>7.79</v>
      </c>
      <c r="R255">
        <v>1</v>
      </c>
      <c r="S255">
        <v>2</v>
      </c>
      <c r="T255">
        <v>1</v>
      </c>
      <c r="U255" t="s">
        <v>76</v>
      </c>
      <c r="V255">
        <v>3</v>
      </c>
      <c r="W255" t="s">
        <v>84</v>
      </c>
      <c r="X255" s="51" t="s">
        <v>602</v>
      </c>
      <c r="Y255" s="51" t="s">
        <v>119</v>
      </c>
      <c r="Z255" s="26">
        <v>2</v>
      </c>
      <c r="AA255" s="51" t="s">
        <v>77</v>
      </c>
      <c r="AB255" s="51" t="s">
        <v>69</v>
      </c>
    </row>
    <row r="256" spans="1:28">
      <c r="A256" s="51" t="s">
        <v>603</v>
      </c>
      <c r="B256" s="51" t="s">
        <v>59</v>
      </c>
      <c r="C256" s="1">
        <v>45120</v>
      </c>
      <c r="D256">
        <v>2023</v>
      </c>
      <c r="E256" s="26">
        <v>7</v>
      </c>
      <c r="F256" s="51" t="s">
        <v>27</v>
      </c>
      <c r="G256" s="26">
        <v>2</v>
      </c>
      <c r="H256" s="26">
        <v>2</v>
      </c>
      <c r="I256" t="s">
        <v>15</v>
      </c>
      <c r="J256" t="s">
        <v>82</v>
      </c>
      <c r="K256" t="s">
        <v>124</v>
      </c>
      <c r="L256" t="s">
        <v>125</v>
      </c>
      <c r="M256" t="s">
        <v>75</v>
      </c>
      <c r="N256">
        <v>13380.80661053163</v>
      </c>
      <c r="O256">
        <v>13380.80661053163</v>
      </c>
      <c r="P256" t="s">
        <v>64</v>
      </c>
      <c r="Q256">
        <v>10.57</v>
      </c>
      <c r="R256">
        <v>3</v>
      </c>
      <c r="S256">
        <v>2</v>
      </c>
      <c r="T256">
        <v>1</v>
      </c>
      <c r="U256" t="s">
        <v>76</v>
      </c>
      <c r="V256">
        <v>2</v>
      </c>
      <c r="W256" t="s">
        <v>77</v>
      </c>
      <c r="X256" s="51" t="s">
        <v>604</v>
      </c>
      <c r="Y256" s="51" t="s">
        <v>95</v>
      </c>
      <c r="Z256" s="26">
        <v>1</v>
      </c>
      <c r="AA256" s="51" t="s">
        <v>66</v>
      </c>
      <c r="AB256" s="51" t="s">
        <v>69</v>
      </c>
    </row>
    <row r="257" spans="1:28">
      <c r="A257" s="51" t="s">
        <v>605</v>
      </c>
      <c r="B257" s="51" t="s">
        <v>121</v>
      </c>
      <c r="C257" s="1">
        <v>42307</v>
      </c>
      <c r="D257">
        <v>2015</v>
      </c>
      <c r="E257" s="26">
        <v>10</v>
      </c>
      <c r="F257" s="51" t="s">
        <v>10</v>
      </c>
      <c r="G257" s="26">
        <v>10</v>
      </c>
      <c r="H257" s="26">
        <v>10</v>
      </c>
      <c r="I257" t="s">
        <v>15</v>
      </c>
      <c r="J257" t="s">
        <v>102</v>
      </c>
      <c r="K257" t="s">
        <v>133</v>
      </c>
      <c r="L257" t="s">
        <v>157</v>
      </c>
      <c r="M257" t="s">
        <v>93</v>
      </c>
      <c r="N257">
        <v>2973.0623250776189</v>
      </c>
      <c r="O257">
        <v>2973.0623250776189</v>
      </c>
      <c r="P257" t="s">
        <v>64</v>
      </c>
      <c r="Q257">
        <v>1.83</v>
      </c>
      <c r="R257">
        <v>4</v>
      </c>
      <c r="S257">
        <v>2</v>
      </c>
      <c r="T257">
        <v>1</v>
      </c>
      <c r="U257" t="s">
        <v>76</v>
      </c>
      <c r="V257">
        <v>1</v>
      </c>
      <c r="W257" t="s">
        <v>66</v>
      </c>
      <c r="X257" s="51" t="s">
        <v>606</v>
      </c>
      <c r="Y257" s="51" t="s">
        <v>68</v>
      </c>
      <c r="Z257" s="26">
        <v>1</v>
      </c>
      <c r="AA257" s="51" t="s">
        <v>66</v>
      </c>
      <c r="AB257" s="51" t="s">
        <v>69</v>
      </c>
    </row>
    <row r="258" spans="1:28">
      <c r="A258" s="51" t="s">
        <v>607</v>
      </c>
      <c r="B258" s="51" t="s">
        <v>71</v>
      </c>
      <c r="C258" s="1">
        <v>43504</v>
      </c>
      <c r="D258">
        <v>2019</v>
      </c>
      <c r="E258" s="26">
        <v>2</v>
      </c>
      <c r="F258" s="51" t="s">
        <v>22</v>
      </c>
      <c r="G258" s="26">
        <v>6</v>
      </c>
      <c r="H258" s="26">
        <v>6</v>
      </c>
      <c r="I258" t="s">
        <v>15</v>
      </c>
      <c r="J258" t="s">
        <v>72</v>
      </c>
      <c r="K258" t="s">
        <v>83</v>
      </c>
      <c r="L258" t="s">
        <v>89</v>
      </c>
      <c r="M258" t="s">
        <v>152</v>
      </c>
      <c r="N258">
        <v>711.24396515973763</v>
      </c>
      <c r="O258">
        <v>711.24396515973763</v>
      </c>
      <c r="P258" t="s">
        <v>64</v>
      </c>
      <c r="Q258">
        <v>15.86</v>
      </c>
      <c r="R258">
        <v>3</v>
      </c>
      <c r="S258">
        <v>1</v>
      </c>
      <c r="T258">
        <v>1</v>
      </c>
      <c r="U258" t="s">
        <v>76</v>
      </c>
      <c r="V258">
        <v>3</v>
      </c>
      <c r="W258" t="s">
        <v>84</v>
      </c>
      <c r="X258" s="51" t="s">
        <v>608</v>
      </c>
      <c r="Y258" s="51" t="s">
        <v>68</v>
      </c>
      <c r="Z258" s="26">
        <v>2</v>
      </c>
      <c r="AA258" s="51" t="s">
        <v>77</v>
      </c>
      <c r="AB258" s="51" t="s">
        <v>69</v>
      </c>
    </row>
    <row r="259" spans="1:28">
      <c r="A259" s="51" t="s">
        <v>609</v>
      </c>
      <c r="B259" s="51" t="s">
        <v>121</v>
      </c>
      <c r="C259" s="1">
        <v>43800</v>
      </c>
      <c r="D259">
        <v>2019</v>
      </c>
      <c r="E259" s="26">
        <v>12</v>
      </c>
      <c r="F259" s="51" t="s">
        <v>20</v>
      </c>
      <c r="G259" s="26">
        <v>6</v>
      </c>
      <c r="H259" s="26">
        <v>6</v>
      </c>
      <c r="I259" t="s">
        <v>15</v>
      </c>
      <c r="J259" t="s">
        <v>72</v>
      </c>
      <c r="K259" t="s">
        <v>83</v>
      </c>
      <c r="L259" t="s">
        <v>62</v>
      </c>
      <c r="M259" t="s">
        <v>152</v>
      </c>
      <c r="N259">
        <v>10408.572181220214</v>
      </c>
      <c r="O259">
        <v>10408.572181220214</v>
      </c>
      <c r="P259" t="s">
        <v>64</v>
      </c>
      <c r="Q259">
        <v>5.17</v>
      </c>
      <c r="R259">
        <v>4</v>
      </c>
      <c r="S259">
        <v>2</v>
      </c>
      <c r="T259">
        <v>1</v>
      </c>
      <c r="U259" t="s">
        <v>76</v>
      </c>
      <c r="V259">
        <v>3</v>
      </c>
      <c r="W259" t="s">
        <v>84</v>
      </c>
      <c r="X259" s="51" t="s">
        <v>610</v>
      </c>
      <c r="Y259" s="51" t="s">
        <v>79</v>
      </c>
      <c r="Z259" s="26">
        <v>1</v>
      </c>
      <c r="AA259" s="51" t="s">
        <v>66</v>
      </c>
      <c r="AB259" s="51" t="s">
        <v>69</v>
      </c>
    </row>
    <row r="260" spans="1:28">
      <c r="A260" s="51" t="s">
        <v>611</v>
      </c>
      <c r="B260" s="51" t="s">
        <v>71</v>
      </c>
      <c r="C260" s="1">
        <v>43834</v>
      </c>
      <c r="D260">
        <v>2020</v>
      </c>
      <c r="E260" s="26">
        <v>1</v>
      </c>
      <c r="F260" s="51" t="s">
        <v>21</v>
      </c>
      <c r="G260" s="26">
        <v>5</v>
      </c>
      <c r="H260" s="26">
        <v>5</v>
      </c>
      <c r="I260" t="s">
        <v>15</v>
      </c>
      <c r="J260" t="s">
        <v>72</v>
      </c>
      <c r="K260" t="s">
        <v>83</v>
      </c>
      <c r="L260" t="s">
        <v>202</v>
      </c>
      <c r="M260" t="s">
        <v>93</v>
      </c>
      <c r="N260">
        <v>3227.646539807924</v>
      </c>
      <c r="O260">
        <v>3227.646539807924</v>
      </c>
      <c r="P260" t="s">
        <v>64</v>
      </c>
      <c r="Q260">
        <v>6.74</v>
      </c>
      <c r="R260">
        <v>5</v>
      </c>
      <c r="S260">
        <v>1</v>
      </c>
      <c r="T260">
        <v>1</v>
      </c>
      <c r="U260" t="s">
        <v>76</v>
      </c>
      <c r="V260">
        <v>1</v>
      </c>
      <c r="W260" t="s">
        <v>66</v>
      </c>
      <c r="X260" s="51" t="s">
        <v>612</v>
      </c>
      <c r="Y260" s="51" t="s">
        <v>79</v>
      </c>
      <c r="Z260" s="26">
        <v>0</v>
      </c>
      <c r="AA260" s="51" t="s">
        <v>66</v>
      </c>
      <c r="AB260" s="51" t="s">
        <v>69</v>
      </c>
    </row>
    <row r="261" spans="1:28">
      <c r="A261" s="51" t="s">
        <v>613</v>
      </c>
      <c r="B261" s="51" t="s">
        <v>140</v>
      </c>
      <c r="C261" s="1">
        <v>42459</v>
      </c>
      <c r="D261">
        <v>2016</v>
      </c>
      <c r="E261" s="26">
        <v>3</v>
      </c>
      <c r="F261" s="51" t="s">
        <v>23</v>
      </c>
      <c r="G261" s="26">
        <v>9</v>
      </c>
      <c r="H261" s="26">
        <v>9</v>
      </c>
      <c r="I261" t="s">
        <v>15</v>
      </c>
      <c r="J261" t="s">
        <v>60</v>
      </c>
      <c r="K261" t="s">
        <v>88</v>
      </c>
      <c r="L261" t="s">
        <v>113</v>
      </c>
      <c r="M261" t="s">
        <v>75</v>
      </c>
      <c r="N261">
        <v>-161.35751412260331</v>
      </c>
      <c r="O261">
        <v>161.35751412260331</v>
      </c>
      <c r="P261" t="s">
        <v>117</v>
      </c>
      <c r="Q261">
        <v>5</v>
      </c>
      <c r="R261">
        <v>1</v>
      </c>
      <c r="S261">
        <v>0</v>
      </c>
      <c r="T261">
        <v>0</v>
      </c>
      <c r="U261" t="s">
        <v>65</v>
      </c>
      <c r="V261">
        <v>1</v>
      </c>
      <c r="W261" t="s">
        <v>66</v>
      </c>
      <c r="X261" s="51" t="s">
        <v>614</v>
      </c>
      <c r="Y261" s="51" t="s">
        <v>68</v>
      </c>
      <c r="Z261" s="26">
        <v>1</v>
      </c>
      <c r="AA261" s="51" t="s">
        <v>66</v>
      </c>
      <c r="AB261" s="51" t="s">
        <v>69</v>
      </c>
    </row>
    <row r="262" spans="1:28">
      <c r="A262" s="51" t="s">
        <v>615</v>
      </c>
      <c r="B262" s="51" t="s">
        <v>97</v>
      </c>
      <c r="C262" s="1">
        <v>44643</v>
      </c>
      <c r="D262">
        <v>2022</v>
      </c>
      <c r="E262" s="26">
        <v>3</v>
      </c>
      <c r="F262" s="51" t="s">
        <v>23</v>
      </c>
      <c r="G262" s="26">
        <v>3</v>
      </c>
      <c r="H262" s="26">
        <v>3</v>
      </c>
      <c r="I262" t="s">
        <v>15</v>
      </c>
      <c r="J262" t="s">
        <v>82</v>
      </c>
      <c r="K262" t="s">
        <v>73</v>
      </c>
      <c r="L262" t="s">
        <v>157</v>
      </c>
      <c r="M262" t="s">
        <v>63</v>
      </c>
      <c r="N262">
        <v>9265.3364591524823</v>
      </c>
      <c r="O262">
        <v>9265.3364591524823</v>
      </c>
      <c r="P262" t="s">
        <v>64</v>
      </c>
      <c r="Q262">
        <v>5.77</v>
      </c>
      <c r="R262">
        <v>3</v>
      </c>
      <c r="S262">
        <v>4</v>
      </c>
      <c r="T262">
        <v>1</v>
      </c>
      <c r="U262" t="s">
        <v>76</v>
      </c>
      <c r="V262">
        <v>2</v>
      </c>
      <c r="W262" t="s">
        <v>77</v>
      </c>
      <c r="X262" s="51" t="s">
        <v>616</v>
      </c>
      <c r="Y262" s="51" t="s">
        <v>79</v>
      </c>
      <c r="Z262" s="26">
        <v>1</v>
      </c>
      <c r="AA262" s="51" t="s">
        <v>66</v>
      </c>
      <c r="AB262" s="51" t="s">
        <v>69</v>
      </c>
    </row>
    <row r="263" spans="1:28">
      <c r="A263" s="51" t="s">
        <v>617</v>
      </c>
      <c r="B263" s="51" t="s">
        <v>59</v>
      </c>
      <c r="C263" s="1">
        <v>41477</v>
      </c>
      <c r="D263">
        <v>2013</v>
      </c>
      <c r="E263" s="26">
        <v>7</v>
      </c>
      <c r="F263" s="51" t="s">
        <v>27</v>
      </c>
      <c r="G263" s="26">
        <v>12</v>
      </c>
      <c r="H263" s="26">
        <v>12</v>
      </c>
      <c r="I263" t="s">
        <v>15</v>
      </c>
      <c r="J263" t="s">
        <v>102</v>
      </c>
      <c r="K263" t="s">
        <v>133</v>
      </c>
      <c r="L263" t="s">
        <v>125</v>
      </c>
      <c r="M263" t="s">
        <v>93</v>
      </c>
      <c r="N263">
        <v>13408.612709916209</v>
      </c>
      <c r="O263">
        <v>13408.612709916209</v>
      </c>
      <c r="P263" t="s">
        <v>64</v>
      </c>
      <c r="Q263">
        <v>4.66</v>
      </c>
      <c r="R263">
        <v>1</v>
      </c>
      <c r="S263">
        <v>4</v>
      </c>
      <c r="T263">
        <v>1</v>
      </c>
      <c r="U263" t="s">
        <v>76</v>
      </c>
      <c r="V263">
        <v>2</v>
      </c>
      <c r="W263" t="s">
        <v>77</v>
      </c>
      <c r="X263" s="51" t="s">
        <v>618</v>
      </c>
      <c r="Y263" s="51" t="s">
        <v>68</v>
      </c>
      <c r="Z263" s="26">
        <v>3</v>
      </c>
      <c r="AA263" s="51" t="s">
        <v>77</v>
      </c>
      <c r="AB263" s="51" t="s">
        <v>108</v>
      </c>
    </row>
    <row r="264" spans="1:28">
      <c r="A264" s="51" t="s">
        <v>619</v>
      </c>
      <c r="B264" s="51" t="s">
        <v>71</v>
      </c>
      <c r="C264" s="1">
        <v>45088</v>
      </c>
      <c r="D264">
        <v>2023</v>
      </c>
      <c r="E264" s="26">
        <v>6</v>
      </c>
      <c r="F264" s="51" t="s">
        <v>26</v>
      </c>
      <c r="G264" s="26">
        <v>2</v>
      </c>
      <c r="H264" s="26">
        <v>2</v>
      </c>
      <c r="I264" t="s">
        <v>15</v>
      </c>
      <c r="J264" t="s">
        <v>82</v>
      </c>
      <c r="K264" t="s">
        <v>73</v>
      </c>
      <c r="L264" t="s">
        <v>157</v>
      </c>
      <c r="M264" t="s">
        <v>75</v>
      </c>
      <c r="N264">
        <v>3317.6477361753755</v>
      </c>
      <c r="O264">
        <v>3317.6477361753755</v>
      </c>
      <c r="P264" t="s">
        <v>64</v>
      </c>
      <c r="Q264">
        <v>6.78</v>
      </c>
      <c r="R264">
        <v>1</v>
      </c>
      <c r="S264">
        <v>1</v>
      </c>
      <c r="T264">
        <v>1</v>
      </c>
      <c r="U264" t="s">
        <v>76</v>
      </c>
      <c r="V264">
        <v>2</v>
      </c>
      <c r="W264" t="s">
        <v>77</v>
      </c>
      <c r="X264" s="51" t="s">
        <v>620</v>
      </c>
      <c r="Y264" s="51" t="s">
        <v>95</v>
      </c>
      <c r="Z264" s="26">
        <v>0</v>
      </c>
      <c r="AA264" s="51" t="s">
        <v>66</v>
      </c>
      <c r="AB264" s="51" t="s">
        <v>69</v>
      </c>
    </row>
    <row r="265" spans="1:28">
      <c r="A265" s="51" t="s">
        <v>621</v>
      </c>
      <c r="B265" s="51" t="s">
        <v>140</v>
      </c>
      <c r="C265" s="1">
        <v>45164</v>
      </c>
      <c r="D265">
        <v>2023</v>
      </c>
      <c r="E265" s="26">
        <v>8</v>
      </c>
      <c r="F265" s="51" t="s">
        <v>28</v>
      </c>
      <c r="G265" s="26">
        <v>2</v>
      </c>
      <c r="H265" s="26">
        <v>2</v>
      </c>
      <c r="I265" t="s">
        <v>15</v>
      </c>
      <c r="J265" t="s">
        <v>82</v>
      </c>
      <c r="K265" t="s">
        <v>73</v>
      </c>
      <c r="L265" t="s">
        <v>103</v>
      </c>
      <c r="M265" t="s">
        <v>63</v>
      </c>
      <c r="N265">
        <v>-3047.8938009028188</v>
      </c>
      <c r="O265">
        <v>3047.8938009028188</v>
      </c>
      <c r="P265" t="s">
        <v>117</v>
      </c>
      <c r="Q265">
        <v>19.63</v>
      </c>
      <c r="R265">
        <v>5</v>
      </c>
      <c r="S265">
        <v>2</v>
      </c>
      <c r="T265">
        <v>1</v>
      </c>
      <c r="U265" t="s">
        <v>76</v>
      </c>
      <c r="V265">
        <v>3</v>
      </c>
      <c r="W265" t="s">
        <v>84</v>
      </c>
      <c r="X265" s="51" t="s">
        <v>622</v>
      </c>
      <c r="Y265" s="51" t="s">
        <v>119</v>
      </c>
      <c r="Z265" s="26">
        <v>2</v>
      </c>
      <c r="AA265" s="51" t="s">
        <v>77</v>
      </c>
      <c r="AB265" s="51" t="s">
        <v>69</v>
      </c>
    </row>
    <row r="266" spans="1:28">
      <c r="A266" s="51" t="s">
        <v>623</v>
      </c>
      <c r="B266" s="51" t="s">
        <v>71</v>
      </c>
      <c r="C266" s="1">
        <v>45039</v>
      </c>
      <c r="D266">
        <v>2023</v>
      </c>
      <c r="E266" s="26">
        <v>4</v>
      </c>
      <c r="F266" s="51" t="s">
        <v>24</v>
      </c>
      <c r="G266" s="26">
        <v>2</v>
      </c>
      <c r="H266" s="26">
        <v>2</v>
      </c>
      <c r="I266" t="s">
        <v>15</v>
      </c>
      <c r="J266" t="s">
        <v>82</v>
      </c>
      <c r="K266" t="s">
        <v>61</v>
      </c>
      <c r="L266" t="s">
        <v>116</v>
      </c>
      <c r="M266" t="s">
        <v>104</v>
      </c>
      <c r="N266">
        <v>10197.274884149669</v>
      </c>
      <c r="O266">
        <v>10197.274884149669</v>
      </c>
      <c r="P266" t="s">
        <v>64</v>
      </c>
      <c r="Q266">
        <v>15.55</v>
      </c>
      <c r="R266">
        <v>2</v>
      </c>
      <c r="S266">
        <v>2</v>
      </c>
      <c r="T266">
        <v>1</v>
      </c>
      <c r="U266" t="s">
        <v>76</v>
      </c>
      <c r="V266">
        <v>3</v>
      </c>
      <c r="W266" t="s">
        <v>84</v>
      </c>
      <c r="X266" s="51" t="s">
        <v>624</v>
      </c>
      <c r="Y266" s="51" t="s">
        <v>119</v>
      </c>
      <c r="Z266" s="26">
        <v>2</v>
      </c>
      <c r="AA266" s="51" t="s">
        <v>77</v>
      </c>
      <c r="AB266" s="51" t="s">
        <v>69</v>
      </c>
    </row>
    <row r="267" spans="1:28">
      <c r="A267" s="51" t="s">
        <v>625</v>
      </c>
      <c r="B267" s="51" t="s">
        <v>59</v>
      </c>
      <c r="C267" s="1">
        <v>45081</v>
      </c>
      <c r="D267">
        <v>2023</v>
      </c>
      <c r="E267" s="26">
        <v>6</v>
      </c>
      <c r="F267" s="51" t="s">
        <v>26</v>
      </c>
      <c r="G267" s="26">
        <v>2</v>
      </c>
      <c r="H267" s="26">
        <v>2</v>
      </c>
      <c r="I267" t="s">
        <v>15</v>
      </c>
      <c r="J267" t="s">
        <v>82</v>
      </c>
      <c r="K267" t="s">
        <v>88</v>
      </c>
      <c r="L267" t="s">
        <v>62</v>
      </c>
      <c r="M267" t="s">
        <v>90</v>
      </c>
      <c r="N267">
        <v>11533.128185169209</v>
      </c>
      <c r="O267">
        <v>11533.128185169209</v>
      </c>
      <c r="P267" t="s">
        <v>64</v>
      </c>
      <c r="Q267">
        <v>21.02</v>
      </c>
      <c r="R267">
        <v>5</v>
      </c>
      <c r="S267">
        <v>3</v>
      </c>
      <c r="T267">
        <v>1</v>
      </c>
      <c r="U267" t="s">
        <v>76</v>
      </c>
      <c r="V267">
        <v>3</v>
      </c>
      <c r="W267" t="s">
        <v>84</v>
      </c>
      <c r="X267" s="51" t="s">
        <v>626</v>
      </c>
      <c r="Y267" s="51" t="s">
        <v>95</v>
      </c>
      <c r="Z267" s="26">
        <v>3</v>
      </c>
      <c r="AA267" s="51" t="s">
        <v>77</v>
      </c>
      <c r="AB267" s="51" t="s">
        <v>108</v>
      </c>
    </row>
    <row r="268" spans="1:28">
      <c r="A268" s="51" t="s">
        <v>627</v>
      </c>
      <c r="B268" s="51" t="s">
        <v>121</v>
      </c>
      <c r="C268" s="1">
        <v>44978</v>
      </c>
      <c r="D268">
        <v>2023</v>
      </c>
      <c r="E268" s="26">
        <v>2</v>
      </c>
      <c r="F268" s="51" t="s">
        <v>22</v>
      </c>
      <c r="G268" s="26">
        <v>2</v>
      </c>
      <c r="H268" s="26">
        <v>2</v>
      </c>
      <c r="I268" t="s">
        <v>15</v>
      </c>
      <c r="J268" t="s">
        <v>82</v>
      </c>
      <c r="K268" t="s">
        <v>124</v>
      </c>
      <c r="L268" t="s">
        <v>113</v>
      </c>
      <c r="M268" t="s">
        <v>104</v>
      </c>
      <c r="N268">
        <v>3982.0011295801614</v>
      </c>
      <c r="O268">
        <v>3982.0011295801614</v>
      </c>
      <c r="P268" t="s">
        <v>64</v>
      </c>
      <c r="Q268">
        <v>1.37</v>
      </c>
      <c r="R268">
        <v>5</v>
      </c>
      <c r="S268">
        <v>0</v>
      </c>
      <c r="T268">
        <v>0</v>
      </c>
      <c r="U268" t="s">
        <v>65</v>
      </c>
      <c r="V268">
        <v>1</v>
      </c>
      <c r="W268" t="s">
        <v>66</v>
      </c>
      <c r="X268" s="51" t="s">
        <v>628</v>
      </c>
      <c r="Y268" s="51" t="s">
        <v>68</v>
      </c>
      <c r="Z268" s="26">
        <v>0</v>
      </c>
      <c r="AA268" s="51" t="s">
        <v>66</v>
      </c>
      <c r="AB268" s="51" t="s">
        <v>69</v>
      </c>
    </row>
    <row r="269" spans="1:28">
      <c r="A269" s="51" t="s">
        <v>629</v>
      </c>
      <c r="B269" s="51" t="s">
        <v>59</v>
      </c>
      <c r="C269" s="1">
        <v>43869</v>
      </c>
      <c r="D269">
        <v>2020</v>
      </c>
      <c r="E269" s="26">
        <v>2</v>
      </c>
      <c r="F269" s="51" t="s">
        <v>22</v>
      </c>
      <c r="G269" s="26">
        <v>5</v>
      </c>
      <c r="H269" s="26">
        <v>5</v>
      </c>
      <c r="I269" t="s">
        <v>15</v>
      </c>
      <c r="J269" t="s">
        <v>72</v>
      </c>
      <c r="K269" t="s">
        <v>124</v>
      </c>
      <c r="L269" t="s">
        <v>116</v>
      </c>
      <c r="M269" t="s">
        <v>75</v>
      </c>
      <c r="N269">
        <v>4418.6042416205946</v>
      </c>
      <c r="O269">
        <v>4418.6042416205946</v>
      </c>
      <c r="P269" t="s">
        <v>64</v>
      </c>
      <c r="Q269">
        <v>6.71</v>
      </c>
      <c r="R269">
        <v>3</v>
      </c>
      <c r="S269">
        <v>3</v>
      </c>
      <c r="T269">
        <v>1</v>
      </c>
      <c r="U269" t="s">
        <v>76</v>
      </c>
      <c r="V269">
        <v>1</v>
      </c>
      <c r="W269" t="s">
        <v>66</v>
      </c>
      <c r="X269" s="51" t="s">
        <v>630</v>
      </c>
      <c r="Y269" s="51" t="s">
        <v>95</v>
      </c>
      <c r="Z269" s="26">
        <v>1</v>
      </c>
      <c r="AA269" s="51" t="s">
        <v>66</v>
      </c>
      <c r="AB269" s="51" t="s">
        <v>69</v>
      </c>
    </row>
    <row r="270" spans="1:28">
      <c r="A270" s="51" t="s">
        <v>631</v>
      </c>
      <c r="B270" s="51" t="s">
        <v>140</v>
      </c>
      <c r="C270" s="1">
        <v>42584</v>
      </c>
      <c r="D270">
        <v>2016</v>
      </c>
      <c r="E270" s="26">
        <v>8</v>
      </c>
      <c r="F270" s="51" t="s">
        <v>28</v>
      </c>
      <c r="G270" s="26">
        <v>9</v>
      </c>
      <c r="H270" s="26">
        <v>9</v>
      </c>
      <c r="I270" t="s">
        <v>15</v>
      </c>
      <c r="J270" t="s">
        <v>60</v>
      </c>
      <c r="K270" t="s">
        <v>83</v>
      </c>
      <c r="L270" t="s">
        <v>128</v>
      </c>
      <c r="M270" t="s">
        <v>63</v>
      </c>
      <c r="N270">
        <v>5053.4497520962304</v>
      </c>
      <c r="O270">
        <v>5053.4497520962304</v>
      </c>
      <c r="P270" t="s">
        <v>64</v>
      </c>
      <c r="Q270">
        <v>9.82</v>
      </c>
      <c r="R270">
        <v>2</v>
      </c>
      <c r="S270">
        <v>3</v>
      </c>
      <c r="T270">
        <v>1</v>
      </c>
      <c r="U270" t="s">
        <v>76</v>
      </c>
      <c r="V270">
        <v>1</v>
      </c>
      <c r="W270" t="s">
        <v>66</v>
      </c>
      <c r="X270" s="51" t="s">
        <v>632</v>
      </c>
      <c r="Y270" s="51" t="s">
        <v>100</v>
      </c>
      <c r="Z270" s="26">
        <v>2</v>
      </c>
      <c r="AA270" s="51" t="s">
        <v>77</v>
      </c>
      <c r="AB270" s="51" t="s">
        <v>108</v>
      </c>
    </row>
    <row r="271" spans="1:28">
      <c r="A271" s="51" t="s">
        <v>633</v>
      </c>
      <c r="B271" s="51" t="s">
        <v>59</v>
      </c>
      <c r="C271" s="1">
        <v>43294</v>
      </c>
      <c r="D271">
        <v>2018</v>
      </c>
      <c r="E271" s="26">
        <v>7</v>
      </c>
      <c r="F271" s="51" t="s">
        <v>27</v>
      </c>
      <c r="G271" s="26">
        <v>7</v>
      </c>
      <c r="H271" s="26">
        <v>7</v>
      </c>
      <c r="I271" t="s">
        <v>15</v>
      </c>
      <c r="J271" t="s">
        <v>60</v>
      </c>
      <c r="K271" t="s">
        <v>124</v>
      </c>
      <c r="L271" t="s">
        <v>157</v>
      </c>
      <c r="M271" t="s">
        <v>93</v>
      </c>
      <c r="N271">
        <v>3671.6961765642518</v>
      </c>
      <c r="O271">
        <v>3671.6961765642518</v>
      </c>
      <c r="P271" t="s">
        <v>64</v>
      </c>
      <c r="Q271">
        <v>4.7</v>
      </c>
      <c r="R271">
        <v>2</v>
      </c>
      <c r="S271">
        <v>4</v>
      </c>
      <c r="T271">
        <v>1</v>
      </c>
      <c r="U271" t="s">
        <v>76</v>
      </c>
      <c r="V271">
        <v>1</v>
      </c>
      <c r="W271" t="s">
        <v>66</v>
      </c>
      <c r="X271" s="51" t="s">
        <v>634</v>
      </c>
      <c r="Y271" s="51" t="s">
        <v>86</v>
      </c>
      <c r="Z271" s="26">
        <v>1</v>
      </c>
      <c r="AA271" s="51" t="s">
        <v>66</v>
      </c>
      <c r="AB271" s="51" t="s">
        <v>69</v>
      </c>
    </row>
    <row r="272" spans="1:28">
      <c r="A272" s="51" t="s">
        <v>635</v>
      </c>
      <c r="B272" s="51" t="s">
        <v>81</v>
      </c>
      <c r="C272" s="1">
        <v>41995</v>
      </c>
      <c r="D272">
        <v>2014</v>
      </c>
      <c r="E272" s="26">
        <v>12</v>
      </c>
      <c r="F272" s="51" t="s">
        <v>20</v>
      </c>
      <c r="G272" s="26">
        <v>11</v>
      </c>
      <c r="H272" s="26">
        <v>11</v>
      </c>
      <c r="I272" t="s">
        <v>15</v>
      </c>
      <c r="J272" t="s">
        <v>102</v>
      </c>
      <c r="K272" t="s">
        <v>83</v>
      </c>
      <c r="L272" t="s">
        <v>110</v>
      </c>
      <c r="M272" t="s">
        <v>104</v>
      </c>
      <c r="N272">
        <v>3856.11957497004</v>
      </c>
      <c r="O272">
        <v>3856.11957497004</v>
      </c>
      <c r="P272" t="s">
        <v>64</v>
      </c>
      <c r="Q272">
        <v>11.4</v>
      </c>
      <c r="R272">
        <v>1</v>
      </c>
      <c r="S272">
        <v>2</v>
      </c>
      <c r="T272">
        <v>1</v>
      </c>
      <c r="U272" t="s">
        <v>76</v>
      </c>
      <c r="V272">
        <v>2</v>
      </c>
      <c r="W272" t="s">
        <v>77</v>
      </c>
      <c r="X272" s="51" t="s">
        <v>636</v>
      </c>
      <c r="Y272" s="51" t="s">
        <v>144</v>
      </c>
      <c r="Z272" s="26">
        <v>1</v>
      </c>
      <c r="AA272" s="51" t="s">
        <v>66</v>
      </c>
      <c r="AB272" s="51" t="s">
        <v>69</v>
      </c>
    </row>
    <row r="273" spans="1:28">
      <c r="A273" s="51" t="s">
        <v>637</v>
      </c>
      <c r="B273" s="51" t="s">
        <v>71</v>
      </c>
      <c r="C273" s="1">
        <v>42632</v>
      </c>
      <c r="D273">
        <v>2016</v>
      </c>
      <c r="E273" s="26">
        <v>9</v>
      </c>
      <c r="F273" s="51" t="s">
        <v>29</v>
      </c>
      <c r="G273" s="26">
        <v>9</v>
      </c>
      <c r="H273" s="26">
        <v>9</v>
      </c>
      <c r="I273" t="s">
        <v>15</v>
      </c>
      <c r="J273" t="s">
        <v>60</v>
      </c>
      <c r="K273" t="s">
        <v>73</v>
      </c>
      <c r="L273" t="s">
        <v>202</v>
      </c>
      <c r="M273" t="s">
        <v>104</v>
      </c>
      <c r="N273">
        <v>3562.6725757930481</v>
      </c>
      <c r="O273">
        <v>3562.6725757930481</v>
      </c>
      <c r="P273" t="s">
        <v>64</v>
      </c>
      <c r="Q273">
        <v>8.58</v>
      </c>
      <c r="R273">
        <v>3</v>
      </c>
      <c r="S273">
        <v>4</v>
      </c>
      <c r="T273">
        <v>1</v>
      </c>
      <c r="U273" t="s">
        <v>76</v>
      </c>
      <c r="V273">
        <v>1</v>
      </c>
      <c r="W273" t="s">
        <v>66</v>
      </c>
      <c r="X273" s="51" t="s">
        <v>638</v>
      </c>
      <c r="Y273" s="51" t="s">
        <v>95</v>
      </c>
      <c r="Z273" s="26">
        <v>2</v>
      </c>
      <c r="AA273" s="51" t="s">
        <v>77</v>
      </c>
      <c r="AB273" s="51" t="s">
        <v>108</v>
      </c>
    </row>
    <row r="274" spans="1:28">
      <c r="A274" s="51" t="s">
        <v>639</v>
      </c>
      <c r="B274" s="51" t="s">
        <v>97</v>
      </c>
      <c r="C274" s="1">
        <v>42206</v>
      </c>
      <c r="D274">
        <v>2015</v>
      </c>
      <c r="E274" s="26">
        <v>7</v>
      </c>
      <c r="F274" s="51" t="s">
        <v>27</v>
      </c>
      <c r="G274" s="26">
        <v>10</v>
      </c>
      <c r="H274" s="26">
        <v>10</v>
      </c>
      <c r="I274" t="s">
        <v>15</v>
      </c>
      <c r="J274" t="s">
        <v>102</v>
      </c>
      <c r="K274" t="s">
        <v>124</v>
      </c>
      <c r="L274" t="s">
        <v>74</v>
      </c>
      <c r="M274" t="s">
        <v>63</v>
      </c>
      <c r="N274">
        <v>16891.92823823039</v>
      </c>
      <c r="O274">
        <v>16891.92823823039</v>
      </c>
      <c r="P274" t="s">
        <v>64</v>
      </c>
      <c r="Q274">
        <v>24.55</v>
      </c>
      <c r="R274">
        <v>3</v>
      </c>
      <c r="S274">
        <v>2</v>
      </c>
      <c r="T274">
        <v>1</v>
      </c>
      <c r="U274" t="s">
        <v>76</v>
      </c>
      <c r="V274">
        <v>3</v>
      </c>
      <c r="W274" t="s">
        <v>84</v>
      </c>
      <c r="X274" s="51" t="s">
        <v>640</v>
      </c>
      <c r="Y274" s="51" t="s">
        <v>100</v>
      </c>
      <c r="Z274" s="26">
        <v>4</v>
      </c>
      <c r="AA274" s="51" t="s">
        <v>84</v>
      </c>
      <c r="AB274" s="51" t="s">
        <v>108</v>
      </c>
    </row>
    <row r="275" spans="1:28">
      <c r="A275" s="51" t="s">
        <v>641</v>
      </c>
      <c r="B275" s="51" t="s">
        <v>140</v>
      </c>
      <c r="C275" s="1">
        <v>44384</v>
      </c>
      <c r="D275">
        <v>2021</v>
      </c>
      <c r="E275" s="26">
        <v>7</v>
      </c>
      <c r="F275" s="51" t="s">
        <v>27</v>
      </c>
      <c r="G275" s="26">
        <v>4</v>
      </c>
      <c r="H275" s="26">
        <v>4</v>
      </c>
      <c r="I275" t="s">
        <v>15</v>
      </c>
      <c r="J275" t="s">
        <v>72</v>
      </c>
      <c r="K275" t="s">
        <v>124</v>
      </c>
      <c r="L275" t="s">
        <v>202</v>
      </c>
      <c r="M275" t="s">
        <v>93</v>
      </c>
      <c r="N275">
        <v>12479.63782682391</v>
      </c>
      <c r="O275">
        <v>12479.63782682391</v>
      </c>
      <c r="P275" t="s">
        <v>64</v>
      </c>
      <c r="Q275">
        <v>19.21</v>
      </c>
      <c r="R275">
        <v>3</v>
      </c>
      <c r="S275">
        <v>0</v>
      </c>
      <c r="T275">
        <v>0</v>
      </c>
      <c r="U275" t="s">
        <v>65</v>
      </c>
      <c r="V275">
        <v>3</v>
      </c>
      <c r="W275" t="s">
        <v>84</v>
      </c>
      <c r="X275" s="51" t="s">
        <v>642</v>
      </c>
      <c r="Y275" s="51" t="s">
        <v>86</v>
      </c>
      <c r="Z275" s="26">
        <v>3</v>
      </c>
      <c r="AA275" s="51" t="s">
        <v>77</v>
      </c>
      <c r="AB275" s="51" t="s">
        <v>108</v>
      </c>
    </row>
    <row r="276" spans="1:28">
      <c r="A276" s="51" t="s">
        <v>643</v>
      </c>
      <c r="B276" s="51" t="s">
        <v>97</v>
      </c>
      <c r="C276" s="1">
        <v>45242</v>
      </c>
      <c r="D276">
        <v>2023</v>
      </c>
      <c r="E276" s="26">
        <v>11</v>
      </c>
      <c r="F276" s="51" t="s">
        <v>19</v>
      </c>
      <c r="G276" s="26">
        <v>2</v>
      </c>
      <c r="H276" s="26">
        <v>2</v>
      </c>
      <c r="I276" t="s">
        <v>15</v>
      </c>
      <c r="J276" t="s">
        <v>82</v>
      </c>
      <c r="K276" t="s">
        <v>61</v>
      </c>
      <c r="L276" t="s">
        <v>202</v>
      </c>
      <c r="M276" t="s">
        <v>90</v>
      </c>
      <c r="N276">
        <v>7266.411066710798</v>
      </c>
      <c r="O276">
        <v>7266.411066710798</v>
      </c>
      <c r="P276" t="s">
        <v>64</v>
      </c>
      <c r="Q276">
        <v>6.84</v>
      </c>
      <c r="R276">
        <v>2</v>
      </c>
      <c r="S276">
        <v>2</v>
      </c>
      <c r="T276">
        <v>1</v>
      </c>
      <c r="U276" t="s">
        <v>76</v>
      </c>
      <c r="V276">
        <v>3</v>
      </c>
      <c r="W276" t="s">
        <v>84</v>
      </c>
      <c r="X276" s="51" t="s">
        <v>644</v>
      </c>
      <c r="Y276" s="51" t="s">
        <v>95</v>
      </c>
      <c r="Z276" s="26">
        <v>1</v>
      </c>
      <c r="AA276" s="51" t="s">
        <v>66</v>
      </c>
      <c r="AB276" s="51" t="s">
        <v>69</v>
      </c>
    </row>
    <row r="277" spans="1:28">
      <c r="A277" s="51" t="s">
        <v>645</v>
      </c>
      <c r="B277" s="51" t="s">
        <v>71</v>
      </c>
      <c r="C277" s="1">
        <v>42962</v>
      </c>
      <c r="D277">
        <v>2017</v>
      </c>
      <c r="E277" s="26">
        <v>8</v>
      </c>
      <c r="F277" s="51" t="s">
        <v>28</v>
      </c>
      <c r="G277" s="26">
        <v>8</v>
      </c>
      <c r="H277" s="26">
        <v>8</v>
      </c>
      <c r="I277" t="s">
        <v>15</v>
      </c>
      <c r="J277" t="s">
        <v>60</v>
      </c>
      <c r="K277" t="s">
        <v>133</v>
      </c>
      <c r="L277" t="s">
        <v>128</v>
      </c>
      <c r="M277" t="s">
        <v>104</v>
      </c>
      <c r="N277">
        <v>21208.890856434718</v>
      </c>
      <c r="O277">
        <v>21208.890856434718</v>
      </c>
      <c r="P277" t="s">
        <v>64</v>
      </c>
      <c r="Q277">
        <v>13.01</v>
      </c>
      <c r="R277">
        <v>5</v>
      </c>
      <c r="S277">
        <v>1</v>
      </c>
      <c r="T277">
        <v>1</v>
      </c>
      <c r="U277" t="s">
        <v>76</v>
      </c>
      <c r="V277">
        <v>3</v>
      </c>
      <c r="W277" t="s">
        <v>84</v>
      </c>
      <c r="X277" s="51" t="s">
        <v>646</v>
      </c>
      <c r="Y277" s="51" t="s">
        <v>119</v>
      </c>
      <c r="Z277" s="26">
        <v>3</v>
      </c>
      <c r="AA277" s="51" t="s">
        <v>77</v>
      </c>
      <c r="AB277" s="51" t="s">
        <v>69</v>
      </c>
    </row>
    <row r="278" spans="1:28">
      <c r="A278" s="51" t="s">
        <v>647</v>
      </c>
      <c r="B278" s="51" t="s">
        <v>59</v>
      </c>
      <c r="C278" s="1">
        <v>42378</v>
      </c>
      <c r="D278">
        <v>2016</v>
      </c>
      <c r="E278" s="26">
        <v>1</v>
      </c>
      <c r="F278" s="51" t="s">
        <v>21</v>
      </c>
      <c r="G278" s="26">
        <v>9</v>
      </c>
      <c r="H278" s="26">
        <v>9</v>
      </c>
      <c r="I278" t="s">
        <v>15</v>
      </c>
      <c r="J278" t="s">
        <v>60</v>
      </c>
      <c r="K278" t="s">
        <v>73</v>
      </c>
      <c r="L278" t="s">
        <v>202</v>
      </c>
      <c r="M278" t="s">
        <v>75</v>
      </c>
      <c r="N278">
        <v>2739.4872048313018</v>
      </c>
      <c r="O278">
        <v>2739.4872048313018</v>
      </c>
      <c r="P278" t="s">
        <v>64</v>
      </c>
      <c r="Q278">
        <v>8.25</v>
      </c>
      <c r="R278">
        <v>2</v>
      </c>
      <c r="S278">
        <v>4</v>
      </c>
      <c r="T278">
        <v>1</v>
      </c>
      <c r="U278" t="s">
        <v>76</v>
      </c>
      <c r="V278">
        <v>1</v>
      </c>
      <c r="W278" t="s">
        <v>66</v>
      </c>
      <c r="X278" s="51" t="s">
        <v>648</v>
      </c>
      <c r="Y278" s="51" t="s">
        <v>68</v>
      </c>
      <c r="Z278" s="26">
        <v>2</v>
      </c>
      <c r="AA278" s="51" t="s">
        <v>77</v>
      </c>
      <c r="AB278" s="51" t="s">
        <v>108</v>
      </c>
    </row>
    <row r="279" spans="1:28">
      <c r="A279" s="51" t="s">
        <v>649</v>
      </c>
      <c r="B279" s="51" t="s">
        <v>59</v>
      </c>
      <c r="C279" s="1">
        <v>41713</v>
      </c>
      <c r="D279">
        <v>2014</v>
      </c>
      <c r="E279" s="26">
        <v>3</v>
      </c>
      <c r="F279" s="51" t="s">
        <v>23</v>
      </c>
      <c r="G279" s="26">
        <v>11</v>
      </c>
      <c r="H279" s="26">
        <v>11</v>
      </c>
      <c r="I279" t="s">
        <v>15</v>
      </c>
      <c r="J279" t="s">
        <v>102</v>
      </c>
      <c r="K279" t="s">
        <v>133</v>
      </c>
      <c r="L279" t="s">
        <v>62</v>
      </c>
      <c r="M279" t="s">
        <v>93</v>
      </c>
      <c r="N279">
        <v>3831.764481971094</v>
      </c>
      <c r="O279">
        <v>3831.764481971094</v>
      </c>
      <c r="P279" t="s">
        <v>64</v>
      </c>
      <c r="Q279">
        <v>2.52</v>
      </c>
      <c r="R279">
        <v>1</v>
      </c>
      <c r="S279">
        <v>2</v>
      </c>
      <c r="T279">
        <v>1</v>
      </c>
      <c r="U279" t="s">
        <v>76</v>
      </c>
      <c r="V279">
        <v>1</v>
      </c>
      <c r="W279" t="s">
        <v>66</v>
      </c>
      <c r="X279" s="51" t="s">
        <v>650</v>
      </c>
      <c r="Y279" s="51" t="s">
        <v>95</v>
      </c>
      <c r="Z279" s="26">
        <v>1</v>
      </c>
      <c r="AA279" s="51" t="s">
        <v>66</v>
      </c>
      <c r="AB279" s="51" t="s">
        <v>69</v>
      </c>
    </row>
    <row r="280" spans="1:28">
      <c r="A280" s="51" t="s">
        <v>651</v>
      </c>
      <c r="B280" s="51" t="s">
        <v>140</v>
      </c>
      <c r="C280" s="1">
        <v>44353</v>
      </c>
      <c r="D280">
        <v>2021</v>
      </c>
      <c r="E280" s="26">
        <v>6</v>
      </c>
      <c r="F280" s="51" t="s">
        <v>26</v>
      </c>
      <c r="G280" s="26">
        <v>4</v>
      </c>
      <c r="H280" s="26">
        <v>4</v>
      </c>
      <c r="I280" t="s">
        <v>15</v>
      </c>
      <c r="J280" t="s">
        <v>72</v>
      </c>
      <c r="K280" t="s">
        <v>133</v>
      </c>
      <c r="L280" t="s">
        <v>202</v>
      </c>
      <c r="M280" t="s">
        <v>104</v>
      </c>
      <c r="N280">
        <v>5393.0583727099702</v>
      </c>
      <c r="O280">
        <v>5393.0583727099702</v>
      </c>
      <c r="P280" t="s">
        <v>64</v>
      </c>
      <c r="Q280">
        <v>13.82</v>
      </c>
      <c r="R280">
        <v>5</v>
      </c>
      <c r="S280">
        <v>0</v>
      </c>
      <c r="T280">
        <v>0</v>
      </c>
      <c r="U280" t="s">
        <v>65</v>
      </c>
      <c r="V280">
        <v>2</v>
      </c>
      <c r="W280" t="s">
        <v>77</v>
      </c>
      <c r="X280" s="51" t="s">
        <v>652</v>
      </c>
      <c r="Y280" s="51" t="s">
        <v>79</v>
      </c>
      <c r="Z280" s="26">
        <v>0</v>
      </c>
      <c r="AA280" s="51" t="s">
        <v>66</v>
      </c>
      <c r="AB280" s="51" t="s">
        <v>69</v>
      </c>
    </row>
    <row r="281" spans="1:28">
      <c r="A281" s="51" t="s">
        <v>653</v>
      </c>
      <c r="B281" s="51" t="s">
        <v>140</v>
      </c>
      <c r="C281" s="1">
        <v>43977</v>
      </c>
      <c r="D281">
        <v>2020</v>
      </c>
      <c r="E281" s="26">
        <v>5</v>
      </c>
      <c r="F281" s="51" t="s">
        <v>25</v>
      </c>
      <c r="G281" s="26">
        <v>5</v>
      </c>
      <c r="H281" s="26">
        <v>5</v>
      </c>
      <c r="I281" t="s">
        <v>15</v>
      </c>
      <c r="J281" t="s">
        <v>72</v>
      </c>
      <c r="K281" t="s">
        <v>133</v>
      </c>
      <c r="L281" t="s">
        <v>202</v>
      </c>
      <c r="M281" t="s">
        <v>63</v>
      </c>
      <c r="N281">
        <v>5367.1237655660398</v>
      </c>
      <c r="O281">
        <v>5367.1237655660398</v>
      </c>
      <c r="P281" t="s">
        <v>64</v>
      </c>
      <c r="Q281">
        <v>8.24</v>
      </c>
      <c r="R281">
        <v>4</v>
      </c>
      <c r="S281">
        <v>4</v>
      </c>
      <c r="T281">
        <v>1</v>
      </c>
      <c r="U281" t="s">
        <v>76</v>
      </c>
      <c r="V281">
        <v>1</v>
      </c>
      <c r="W281" t="s">
        <v>66</v>
      </c>
      <c r="X281" s="51" t="s">
        <v>654</v>
      </c>
      <c r="Y281" s="51" t="s">
        <v>95</v>
      </c>
      <c r="Z281" s="26">
        <v>1</v>
      </c>
      <c r="AA281" s="51" t="s">
        <v>66</v>
      </c>
      <c r="AB281" s="51" t="s">
        <v>69</v>
      </c>
    </row>
    <row r="282" spans="1:28">
      <c r="A282" s="51" t="s">
        <v>655</v>
      </c>
      <c r="B282" s="51" t="s">
        <v>97</v>
      </c>
      <c r="C282" s="1">
        <v>42864</v>
      </c>
      <c r="D282">
        <v>2017</v>
      </c>
      <c r="E282" s="26">
        <v>5</v>
      </c>
      <c r="F282" s="51" t="s">
        <v>25</v>
      </c>
      <c r="G282" s="26">
        <v>8</v>
      </c>
      <c r="H282" s="26">
        <v>8</v>
      </c>
      <c r="I282" t="s">
        <v>15</v>
      </c>
      <c r="J282" t="s">
        <v>60</v>
      </c>
      <c r="K282" t="s">
        <v>133</v>
      </c>
      <c r="L282" t="s">
        <v>103</v>
      </c>
      <c r="M282" t="s">
        <v>75</v>
      </c>
      <c r="N282">
        <v>3158.6587601987881</v>
      </c>
      <c r="O282">
        <v>3158.6587601987881</v>
      </c>
      <c r="P282" t="s">
        <v>64</v>
      </c>
      <c r="Q282">
        <v>5.45</v>
      </c>
      <c r="R282">
        <v>2</v>
      </c>
      <c r="S282">
        <v>4</v>
      </c>
      <c r="T282">
        <v>1</v>
      </c>
      <c r="U282" t="s">
        <v>76</v>
      </c>
      <c r="V282">
        <v>1</v>
      </c>
      <c r="W282" t="s">
        <v>66</v>
      </c>
      <c r="X282" s="51" t="s">
        <v>656</v>
      </c>
      <c r="Y282" s="51" t="s">
        <v>144</v>
      </c>
      <c r="Z282" s="26">
        <v>2</v>
      </c>
      <c r="AA282" s="51" t="s">
        <v>77</v>
      </c>
      <c r="AB282" s="51" t="s">
        <v>69</v>
      </c>
    </row>
    <row r="283" spans="1:28">
      <c r="A283" s="51" t="s">
        <v>657</v>
      </c>
      <c r="B283" s="51" t="s">
        <v>81</v>
      </c>
      <c r="C283" s="1">
        <v>42728</v>
      </c>
      <c r="D283">
        <v>2016</v>
      </c>
      <c r="E283" s="26">
        <v>12</v>
      </c>
      <c r="F283" s="51" t="s">
        <v>20</v>
      </c>
      <c r="G283" s="26">
        <v>9</v>
      </c>
      <c r="H283" s="26">
        <v>9</v>
      </c>
      <c r="I283" t="s">
        <v>15</v>
      </c>
      <c r="J283" t="s">
        <v>60</v>
      </c>
      <c r="K283" t="s">
        <v>61</v>
      </c>
      <c r="L283" t="s">
        <v>89</v>
      </c>
      <c r="M283" t="s">
        <v>90</v>
      </c>
      <c r="N283">
        <v>13944.210247319346</v>
      </c>
      <c r="O283">
        <v>13944.210247319346</v>
      </c>
      <c r="P283" t="s">
        <v>64</v>
      </c>
      <c r="Q283">
        <v>14.66</v>
      </c>
      <c r="R283">
        <v>4</v>
      </c>
      <c r="S283">
        <v>1</v>
      </c>
      <c r="T283">
        <v>1</v>
      </c>
      <c r="U283" t="s">
        <v>76</v>
      </c>
      <c r="V283">
        <v>3</v>
      </c>
      <c r="W283" t="s">
        <v>84</v>
      </c>
      <c r="X283" s="51" t="s">
        <v>658</v>
      </c>
      <c r="Y283" s="51" t="s">
        <v>86</v>
      </c>
      <c r="Z283" s="26">
        <v>4</v>
      </c>
      <c r="AA283" s="51" t="s">
        <v>84</v>
      </c>
      <c r="AB283" s="51" t="s">
        <v>108</v>
      </c>
    </row>
    <row r="284" spans="1:28">
      <c r="A284" s="51" t="s">
        <v>659</v>
      </c>
      <c r="B284" s="51" t="s">
        <v>121</v>
      </c>
      <c r="C284" s="1">
        <v>43525</v>
      </c>
      <c r="D284">
        <v>2019</v>
      </c>
      <c r="E284" s="26">
        <v>3</v>
      </c>
      <c r="F284" s="51" t="s">
        <v>23</v>
      </c>
      <c r="G284" s="26">
        <v>6</v>
      </c>
      <c r="H284" s="26">
        <v>6</v>
      </c>
      <c r="I284" t="s">
        <v>15</v>
      </c>
      <c r="J284" t="s">
        <v>72</v>
      </c>
      <c r="K284" t="s">
        <v>88</v>
      </c>
      <c r="L284" t="s">
        <v>202</v>
      </c>
      <c r="M284" t="s">
        <v>152</v>
      </c>
      <c r="N284">
        <v>722.12827826709963</v>
      </c>
      <c r="O284">
        <v>722.12827826709963</v>
      </c>
      <c r="P284" t="s">
        <v>64</v>
      </c>
      <c r="Q284">
        <v>9.56</v>
      </c>
      <c r="R284">
        <v>1</v>
      </c>
      <c r="S284">
        <v>1</v>
      </c>
      <c r="T284">
        <v>1</v>
      </c>
      <c r="U284" t="s">
        <v>76</v>
      </c>
      <c r="V284">
        <v>1</v>
      </c>
      <c r="W284" t="s">
        <v>66</v>
      </c>
      <c r="X284" s="51" t="s">
        <v>660</v>
      </c>
      <c r="Y284" s="51" t="s">
        <v>95</v>
      </c>
      <c r="Z284" s="26">
        <v>0</v>
      </c>
      <c r="AA284" s="51" t="s">
        <v>66</v>
      </c>
      <c r="AB284" s="51" t="s">
        <v>69</v>
      </c>
    </row>
    <row r="285" spans="1:28">
      <c r="A285" s="51" t="s">
        <v>661</v>
      </c>
      <c r="B285" s="51" t="s">
        <v>81</v>
      </c>
      <c r="C285" s="1">
        <v>44988</v>
      </c>
      <c r="D285">
        <v>2023</v>
      </c>
      <c r="E285" s="26">
        <v>3</v>
      </c>
      <c r="F285" s="51" t="s">
        <v>23</v>
      </c>
      <c r="G285" s="26">
        <v>2</v>
      </c>
      <c r="H285" s="26">
        <v>2</v>
      </c>
      <c r="I285" t="s">
        <v>15</v>
      </c>
      <c r="J285" t="s">
        <v>82</v>
      </c>
      <c r="K285" t="s">
        <v>83</v>
      </c>
      <c r="L285" t="s">
        <v>125</v>
      </c>
      <c r="M285" t="s">
        <v>152</v>
      </c>
      <c r="N285">
        <v>2190.8572381436011</v>
      </c>
      <c r="O285">
        <v>2190.8572381436011</v>
      </c>
      <c r="P285" t="s">
        <v>64</v>
      </c>
      <c r="Q285">
        <v>1.65</v>
      </c>
      <c r="R285">
        <v>2</v>
      </c>
      <c r="S285">
        <v>1</v>
      </c>
      <c r="T285">
        <v>1</v>
      </c>
      <c r="U285" t="s">
        <v>76</v>
      </c>
      <c r="V285">
        <v>1</v>
      </c>
      <c r="W285" t="s">
        <v>66</v>
      </c>
      <c r="X285" s="51" t="s">
        <v>662</v>
      </c>
      <c r="Y285" s="51" t="s">
        <v>100</v>
      </c>
      <c r="Z285" s="26">
        <v>0</v>
      </c>
      <c r="AA285" s="51" t="s">
        <v>66</v>
      </c>
      <c r="AB285" s="51" t="s">
        <v>69</v>
      </c>
    </row>
    <row r="286" spans="1:28">
      <c r="A286" s="51" t="s">
        <v>663</v>
      </c>
      <c r="B286" s="51" t="s">
        <v>97</v>
      </c>
      <c r="C286" s="1">
        <v>43169</v>
      </c>
      <c r="D286">
        <v>2018</v>
      </c>
      <c r="E286" s="26">
        <v>3</v>
      </c>
      <c r="F286" s="51" t="s">
        <v>23</v>
      </c>
      <c r="G286" s="26">
        <v>7</v>
      </c>
      <c r="H286" s="26">
        <v>7</v>
      </c>
      <c r="I286" t="s">
        <v>15</v>
      </c>
      <c r="J286" t="s">
        <v>60</v>
      </c>
      <c r="K286" t="s">
        <v>61</v>
      </c>
      <c r="L286" t="s">
        <v>74</v>
      </c>
      <c r="M286" t="s">
        <v>93</v>
      </c>
      <c r="N286">
        <v>5060.2101050215251</v>
      </c>
      <c r="O286">
        <v>5060.2101050215251</v>
      </c>
      <c r="P286" t="s">
        <v>64</v>
      </c>
      <c r="Q286">
        <v>2.64</v>
      </c>
      <c r="R286">
        <v>5</v>
      </c>
      <c r="S286">
        <v>2</v>
      </c>
      <c r="T286">
        <v>1</v>
      </c>
      <c r="U286" t="s">
        <v>76</v>
      </c>
      <c r="V286">
        <v>1</v>
      </c>
      <c r="W286" t="s">
        <v>66</v>
      </c>
      <c r="X286" s="51" t="s">
        <v>664</v>
      </c>
      <c r="Y286" s="51" t="s">
        <v>100</v>
      </c>
      <c r="Z286" s="26">
        <v>0</v>
      </c>
      <c r="AA286" s="51" t="s">
        <v>66</v>
      </c>
      <c r="AB286" s="51" t="s">
        <v>69</v>
      </c>
    </row>
    <row r="287" spans="1:28">
      <c r="A287" s="51" t="s">
        <v>665</v>
      </c>
      <c r="B287" s="51" t="s">
        <v>140</v>
      </c>
      <c r="C287" s="1">
        <v>44972</v>
      </c>
      <c r="D287">
        <v>2023</v>
      </c>
      <c r="E287" s="26">
        <v>2</v>
      </c>
      <c r="F287" s="51" t="s">
        <v>22</v>
      </c>
      <c r="G287" s="26">
        <v>2</v>
      </c>
      <c r="H287" s="26">
        <v>2</v>
      </c>
      <c r="I287" t="s">
        <v>15</v>
      </c>
      <c r="J287" t="s">
        <v>82</v>
      </c>
      <c r="K287" t="s">
        <v>73</v>
      </c>
      <c r="L287" t="s">
        <v>74</v>
      </c>
      <c r="M287" t="s">
        <v>104</v>
      </c>
      <c r="N287">
        <v>4329.0616291100059</v>
      </c>
      <c r="O287">
        <v>4329.0616291100059</v>
      </c>
      <c r="P287" t="s">
        <v>64</v>
      </c>
      <c r="Q287">
        <v>4.1900000000000004</v>
      </c>
      <c r="R287">
        <v>4</v>
      </c>
      <c r="S287">
        <v>5</v>
      </c>
      <c r="T287">
        <v>1</v>
      </c>
      <c r="U287" t="s">
        <v>76</v>
      </c>
      <c r="V287">
        <v>1</v>
      </c>
      <c r="W287" t="s">
        <v>66</v>
      </c>
      <c r="X287" s="51" t="s">
        <v>666</v>
      </c>
      <c r="Y287" s="51" t="s">
        <v>95</v>
      </c>
      <c r="Z287" s="26">
        <v>1</v>
      </c>
      <c r="AA287" s="51" t="s">
        <v>66</v>
      </c>
      <c r="AB287" s="51" t="s">
        <v>69</v>
      </c>
    </row>
    <row r="288" spans="1:28">
      <c r="A288" s="51" t="s">
        <v>667</v>
      </c>
      <c r="B288" s="51" t="s">
        <v>97</v>
      </c>
      <c r="C288" s="1">
        <v>43521</v>
      </c>
      <c r="D288">
        <v>2019</v>
      </c>
      <c r="E288" s="26">
        <v>2</v>
      </c>
      <c r="F288" s="51" t="s">
        <v>22</v>
      </c>
      <c r="G288" s="26">
        <v>6</v>
      </c>
      <c r="H288" s="26">
        <v>6</v>
      </c>
      <c r="I288" t="s">
        <v>15</v>
      </c>
      <c r="J288" t="s">
        <v>72</v>
      </c>
      <c r="K288" t="s">
        <v>133</v>
      </c>
      <c r="L288" t="s">
        <v>125</v>
      </c>
      <c r="M288" t="s">
        <v>90</v>
      </c>
      <c r="N288">
        <v>3887.1947675570641</v>
      </c>
      <c r="O288">
        <v>3887.1947675570641</v>
      </c>
      <c r="P288" t="s">
        <v>64</v>
      </c>
      <c r="Q288">
        <v>6.18</v>
      </c>
      <c r="R288">
        <v>5</v>
      </c>
      <c r="S288">
        <v>2</v>
      </c>
      <c r="T288">
        <v>1</v>
      </c>
      <c r="U288" t="s">
        <v>76</v>
      </c>
      <c r="V288">
        <v>1</v>
      </c>
      <c r="W288" t="s">
        <v>66</v>
      </c>
      <c r="X288" s="51" t="s">
        <v>668</v>
      </c>
      <c r="Y288" s="51" t="s">
        <v>86</v>
      </c>
      <c r="Z288" s="26">
        <v>0</v>
      </c>
      <c r="AA288" s="51" t="s">
        <v>66</v>
      </c>
      <c r="AB288" s="51" t="s">
        <v>69</v>
      </c>
    </row>
    <row r="289" spans="1:28">
      <c r="A289" s="51" t="s">
        <v>669</v>
      </c>
      <c r="B289" s="51" t="s">
        <v>71</v>
      </c>
      <c r="C289" s="1">
        <v>41849</v>
      </c>
      <c r="D289">
        <v>2014</v>
      </c>
      <c r="E289" s="26">
        <v>7</v>
      </c>
      <c r="F289" s="51" t="s">
        <v>27</v>
      </c>
      <c r="G289" s="26">
        <v>11</v>
      </c>
      <c r="H289" s="26">
        <v>11</v>
      </c>
      <c r="I289" t="s">
        <v>15</v>
      </c>
      <c r="J289" t="s">
        <v>102</v>
      </c>
      <c r="K289" t="s">
        <v>61</v>
      </c>
      <c r="L289" t="s">
        <v>110</v>
      </c>
      <c r="M289" t="s">
        <v>152</v>
      </c>
      <c r="N289">
        <v>4865.3881966427771</v>
      </c>
      <c r="O289">
        <v>4865.3881966427771</v>
      </c>
      <c r="P289" t="s">
        <v>64</v>
      </c>
      <c r="Q289">
        <v>11.79</v>
      </c>
      <c r="R289">
        <v>1</v>
      </c>
      <c r="S289">
        <v>3</v>
      </c>
      <c r="T289">
        <v>1</v>
      </c>
      <c r="U289" t="s">
        <v>76</v>
      </c>
      <c r="V289">
        <v>2</v>
      </c>
      <c r="W289" t="s">
        <v>77</v>
      </c>
      <c r="X289" s="51" t="s">
        <v>192</v>
      </c>
      <c r="Y289" s="51" t="s">
        <v>119</v>
      </c>
      <c r="Z289" s="26">
        <v>2</v>
      </c>
      <c r="AA289" s="51" t="s">
        <v>77</v>
      </c>
      <c r="AB289" s="51" t="s">
        <v>108</v>
      </c>
    </row>
    <row r="290" spans="1:28">
      <c r="A290" s="51" t="s">
        <v>670</v>
      </c>
      <c r="B290" s="51" t="s">
        <v>59</v>
      </c>
      <c r="C290" s="1">
        <v>43444</v>
      </c>
      <c r="D290">
        <v>2018</v>
      </c>
      <c r="E290" s="26">
        <v>12</v>
      </c>
      <c r="F290" s="51" t="s">
        <v>20</v>
      </c>
      <c r="G290" s="26">
        <v>7</v>
      </c>
      <c r="H290" s="26">
        <v>7</v>
      </c>
      <c r="I290" t="s">
        <v>15</v>
      </c>
      <c r="J290" t="s">
        <v>60</v>
      </c>
      <c r="K290" t="s">
        <v>73</v>
      </c>
      <c r="L290" t="s">
        <v>98</v>
      </c>
      <c r="M290" t="s">
        <v>75</v>
      </c>
      <c r="N290">
        <v>5141.035566825245</v>
      </c>
      <c r="O290">
        <v>5141.035566825245</v>
      </c>
      <c r="P290" t="s">
        <v>64</v>
      </c>
      <c r="Q290">
        <v>9.66</v>
      </c>
      <c r="R290">
        <v>5</v>
      </c>
      <c r="S290">
        <v>3</v>
      </c>
      <c r="T290">
        <v>1</v>
      </c>
      <c r="U290" t="s">
        <v>76</v>
      </c>
      <c r="V290">
        <v>2</v>
      </c>
      <c r="W290" t="s">
        <v>77</v>
      </c>
      <c r="X290" s="51" t="s">
        <v>671</v>
      </c>
      <c r="Y290" s="51" t="s">
        <v>119</v>
      </c>
      <c r="Z290" s="26">
        <v>1</v>
      </c>
      <c r="AA290" s="51" t="s">
        <v>66</v>
      </c>
      <c r="AB290" s="51" t="s">
        <v>69</v>
      </c>
    </row>
    <row r="291" spans="1:28">
      <c r="A291" s="51" t="s">
        <v>672</v>
      </c>
      <c r="B291" s="51" t="s">
        <v>121</v>
      </c>
      <c r="C291" s="1">
        <v>43975</v>
      </c>
      <c r="D291">
        <v>2020</v>
      </c>
      <c r="E291" s="26">
        <v>5</v>
      </c>
      <c r="F291" s="51" t="s">
        <v>25</v>
      </c>
      <c r="G291" s="26">
        <v>5</v>
      </c>
      <c r="H291" s="26">
        <v>5</v>
      </c>
      <c r="I291" t="s">
        <v>15</v>
      </c>
      <c r="J291" t="s">
        <v>72</v>
      </c>
      <c r="K291" t="s">
        <v>83</v>
      </c>
      <c r="L291" t="s">
        <v>125</v>
      </c>
      <c r="M291" t="s">
        <v>152</v>
      </c>
      <c r="N291">
        <v>9435.8022908849198</v>
      </c>
      <c r="O291">
        <v>9435.8022908849198</v>
      </c>
      <c r="P291" t="s">
        <v>64</v>
      </c>
      <c r="Q291">
        <v>10.029999999999999</v>
      </c>
      <c r="R291">
        <v>4</v>
      </c>
      <c r="S291">
        <v>1</v>
      </c>
      <c r="T291">
        <v>1</v>
      </c>
      <c r="U291" t="s">
        <v>76</v>
      </c>
      <c r="V291">
        <v>1</v>
      </c>
      <c r="W291" t="s">
        <v>66</v>
      </c>
      <c r="X291" s="51" t="s">
        <v>673</v>
      </c>
      <c r="Y291" s="51" t="s">
        <v>68</v>
      </c>
      <c r="Z291" s="26">
        <v>0</v>
      </c>
      <c r="AA291" s="51" t="s">
        <v>66</v>
      </c>
      <c r="AB291" s="51" t="s">
        <v>69</v>
      </c>
    </row>
    <row r="292" spans="1:28">
      <c r="A292" s="51" t="s">
        <v>674</v>
      </c>
      <c r="B292" s="51" t="s">
        <v>59</v>
      </c>
      <c r="C292" s="1">
        <v>43259</v>
      </c>
      <c r="D292">
        <v>2018</v>
      </c>
      <c r="E292" s="26">
        <v>6</v>
      </c>
      <c r="F292" s="51" t="s">
        <v>26</v>
      </c>
      <c r="G292" s="26">
        <v>7</v>
      </c>
      <c r="H292" s="26">
        <v>7</v>
      </c>
      <c r="I292" t="s">
        <v>15</v>
      </c>
      <c r="J292" t="s">
        <v>60</v>
      </c>
      <c r="K292" t="s">
        <v>61</v>
      </c>
      <c r="L292" t="s">
        <v>128</v>
      </c>
      <c r="M292" t="s">
        <v>75</v>
      </c>
      <c r="N292">
        <v>4868.1718279078113</v>
      </c>
      <c r="O292">
        <v>4868.1718279078113</v>
      </c>
      <c r="P292" t="s">
        <v>64</v>
      </c>
      <c r="Q292">
        <v>7.42</v>
      </c>
      <c r="R292">
        <v>4</v>
      </c>
      <c r="S292">
        <v>2</v>
      </c>
      <c r="T292">
        <v>1</v>
      </c>
      <c r="U292" t="s">
        <v>76</v>
      </c>
      <c r="V292">
        <v>1</v>
      </c>
      <c r="W292" t="s">
        <v>66</v>
      </c>
      <c r="X292" s="51" t="s">
        <v>675</v>
      </c>
      <c r="Y292" s="51" t="s">
        <v>68</v>
      </c>
      <c r="Z292" s="26">
        <v>0</v>
      </c>
      <c r="AA292" s="51" t="s">
        <v>66</v>
      </c>
      <c r="AB292" s="51" t="s">
        <v>69</v>
      </c>
    </row>
    <row r="293" spans="1:28">
      <c r="A293" s="51" t="s">
        <v>676</v>
      </c>
      <c r="B293" s="51" t="s">
        <v>97</v>
      </c>
      <c r="C293" s="1">
        <v>44753</v>
      </c>
      <c r="D293">
        <v>2022</v>
      </c>
      <c r="E293" s="26">
        <v>7</v>
      </c>
      <c r="F293" s="51" t="s">
        <v>27</v>
      </c>
      <c r="G293" s="26">
        <v>3</v>
      </c>
      <c r="H293" s="26">
        <v>3</v>
      </c>
      <c r="I293" t="s">
        <v>15</v>
      </c>
      <c r="J293" t="s">
        <v>82</v>
      </c>
      <c r="K293" t="s">
        <v>124</v>
      </c>
      <c r="L293" t="s">
        <v>98</v>
      </c>
      <c r="M293" t="s">
        <v>75</v>
      </c>
      <c r="N293">
        <v>6354.0706519401538</v>
      </c>
      <c r="O293">
        <v>6354.0706519401538</v>
      </c>
      <c r="P293" t="s">
        <v>64</v>
      </c>
      <c r="Q293">
        <v>9.43</v>
      </c>
      <c r="R293">
        <v>5</v>
      </c>
      <c r="S293">
        <v>1</v>
      </c>
      <c r="T293">
        <v>1</v>
      </c>
      <c r="U293" t="s">
        <v>76</v>
      </c>
      <c r="V293">
        <v>1</v>
      </c>
      <c r="W293" t="s">
        <v>66</v>
      </c>
      <c r="X293" s="51" t="s">
        <v>677</v>
      </c>
      <c r="Y293" s="51" t="s">
        <v>95</v>
      </c>
      <c r="Z293" s="26">
        <v>0</v>
      </c>
      <c r="AA293" s="51" t="s">
        <v>66</v>
      </c>
      <c r="AB293" s="51" t="s">
        <v>69</v>
      </c>
    </row>
    <row r="294" spans="1:28">
      <c r="A294" s="51" t="s">
        <v>678</v>
      </c>
      <c r="B294" s="51" t="s">
        <v>97</v>
      </c>
      <c r="C294" s="1">
        <v>44353</v>
      </c>
      <c r="D294">
        <v>2021</v>
      </c>
      <c r="E294" s="26">
        <v>6</v>
      </c>
      <c r="F294" s="51" t="s">
        <v>26</v>
      </c>
      <c r="G294" s="26">
        <v>4</v>
      </c>
      <c r="H294" s="26">
        <v>4</v>
      </c>
      <c r="I294" t="s">
        <v>15</v>
      </c>
      <c r="J294" t="s">
        <v>72</v>
      </c>
      <c r="K294" t="s">
        <v>83</v>
      </c>
      <c r="L294" t="s">
        <v>116</v>
      </c>
      <c r="M294" t="s">
        <v>104</v>
      </c>
      <c r="N294">
        <v>31042.748908803605</v>
      </c>
      <c r="O294">
        <v>31042.748908803605</v>
      </c>
      <c r="P294" t="s">
        <v>64</v>
      </c>
      <c r="Q294">
        <v>5.35</v>
      </c>
      <c r="R294">
        <v>4</v>
      </c>
      <c r="S294">
        <v>1</v>
      </c>
      <c r="T294">
        <v>1</v>
      </c>
      <c r="U294" t="s">
        <v>76</v>
      </c>
      <c r="V294">
        <v>3</v>
      </c>
      <c r="W294" t="s">
        <v>84</v>
      </c>
      <c r="X294" s="51" t="s">
        <v>679</v>
      </c>
      <c r="Y294" s="51" t="s">
        <v>95</v>
      </c>
      <c r="Z294" s="26">
        <v>2</v>
      </c>
      <c r="AA294" s="51" t="s">
        <v>77</v>
      </c>
      <c r="AB294" s="51" t="s">
        <v>69</v>
      </c>
    </row>
    <row r="295" spans="1:28">
      <c r="A295" s="51" t="s">
        <v>680</v>
      </c>
      <c r="B295" s="51" t="s">
        <v>59</v>
      </c>
      <c r="C295" s="1">
        <v>41621</v>
      </c>
      <c r="D295">
        <v>2013</v>
      </c>
      <c r="E295" s="26">
        <v>12</v>
      </c>
      <c r="F295" s="51" t="s">
        <v>20</v>
      </c>
      <c r="G295" s="26">
        <v>12</v>
      </c>
      <c r="H295" s="26">
        <v>12</v>
      </c>
      <c r="I295" t="s">
        <v>15</v>
      </c>
      <c r="J295" t="s">
        <v>102</v>
      </c>
      <c r="K295" t="s">
        <v>124</v>
      </c>
      <c r="L295" t="s">
        <v>74</v>
      </c>
      <c r="M295" t="s">
        <v>75</v>
      </c>
      <c r="N295">
        <v>21084.319772366649</v>
      </c>
      <c r="O295">
        <v>21084.319772366649</v>
      </c>
      <c r="P295" t="s">
        <v>64</v>
      </c>
      <c r="Q295">
        <v>25.46</v>
      </c>
      <c r="R295">
        <v>3</v>
      </c>
      <c r="S295">
        <v>3</v>
      </c>
      <c r="T295">
        <v>1</v>
      </c>
      <c r="U295" t="s">
        <v>76</v>
      </c>
      <c r="V295">
        <v>3</v>
      </c>
      <c r="W295" t="s">
        <v>84</v>
      </c>
      <c r="X295" s="51" t="s">
        <v>681</v>
      </c>
      <c r="Y295" s="51" t="s">
        <v>100</v>
      </c>
      <c r="Z295" s="26">
        <v>5</v>
      </c>
      <c r="AA295" s="51" t="s">
        <v>84</v>
      </c>
      <c r="AB295" s="51" t="s">
        <v>108</v>
      </c>
    </row>
    <row r="296" spans="1:28">
      <c r="A296" s="51" t="s">
        <v>682</v>
      </c>
      <c r="B296" s="51" t="s">
        <v>140</v>
      </c>
      <c r="C296" s="1">
        <v>42779</v>
      </c>
      <c r="D296">
        <v>2017</v>
      </c>
      <c r="E296" s="26">
        <v>2</v>
      </c>
      <c r="F296" s="51" t="s">
        <v>22</v>
      </c>
      <c r="G296" s="26">
        <v>8</v>
      </c>
      <c r="H296" s="26">
        <v>8</v>
      </c>
      <c r="I296" t="s">
        <v>15</v>
      </c>
      <c r="J296" t="s">
        <v>60</v>
      </c>
      <c r="K296" t="s">
        <v>73</v>
      </c>
      <c r="L296" t="s">
        <v>202</v>
      </c>
      <c r="M296" t="s">
        <v>90</v>
      </c>
      <c r="N296">
        <v>4790.8377262003878</v>
      </c>
      <c r="O296">
        <v>4790.8377262003878</v>
      </c>
      <c r="P296" t="s">
        <v>64</v>
      </c>
      <c r="Q296">
        <v>5.41</v>
      </c>
      <c r="R296">
        <v>3</v>
      </c>
      <c r="S296">
        <v>3</v>
      </c>
      <c r="T296">
        <v>1</v>
      </c>
      <c r="U296" t="s">
        <v>76</v>
      </c>
      <c r="V296">
        <v>2</v>
      </c>
      <c r="W296" t="s">
        <v>77</v>
      </c>
      <c r="X296" s="51" t="s">
        <v>683</v>
      </c>
      <c r="Y296" s="51" t="s">
        <v>95</v>
      </c>
      <c r="Z296" s="26">
        <v>2</v>
      </c>
      <c r="AA296" s="51" t="s">
        <v>77</v>
      </c>
      <c r="AB296" s="51" t="s">
        <v>69</v>
      </c>
    </row>
    <row r="297" spans="1:28">
      <c r="A297" s="51" t="s">
        <v>684</v>
      </c>
      <c r="B297" s="51" t="s">
        <v>140</v>
      </c>
      <c r="C297" s="1">
        <v>44107</v>
      </c>
      <c r="D297">
        <v>2020</v>
      </c>
      <c r="E297" s="26">
        <v>10</v>
      </c>
      <c r="F297" s="51" t="s">
        <v>10</v>
      </c>
      <c r="G297" s="26">
        <v>5</v>
      </c>
      <c r="H297" s="26">
        <v>5</v>
      </c>
      <c r="I297" t="s">
        <v>15</v>
      </c>
      <c r="J297" t="s">
        <v>72</v>
      </c>
      <c r="K297" t="s">
        <v>83</v>
      </c>
      <c r="L297" t="s">
        <v>74</v>
      </c>
      <c r="M297" t="s">
        <v>93</v>
      </c>
      <c r="N297">
        <v>1140.8062499812918</v>
      </c>
      <c r="O297">
        <v>1140.8062499812918</v>
      </c>
      <c r="P297" t="s">
        <v>64</v>
      </c>
      <c r="Q297">
        <v>9.9</v>
      </c>
      <c r="R297">
        <v>3</v>
      </c>
      <c r="S297">
        <v>1</v>
      </c>
      <c r="T297">
        <v>1</v>
      </c>
      <c r="U297" t="s">
        <v>76</v>
      </c>
      <c r="V297">
        <v>1</v>
      </c>
      <c r="W297" t="s">
        <v>66</v>
      </c>
      <c r="X297" s="51" t="s">
        <v>685</v>
      </c>
      <c r="Y297" s="51" t="s">
        <v>100</v>
      </c>
      <c r="Z297" s="26">
        <v>0</v>
      </c>
      <c r="AA297" s="51" t="s">
        <v>66</v>
      </c>
      <c r="AB297" s="51" t="s">
        <v>69</v>
      </c>
    </row>
    <row r="298" spans="1:28">
      <c r="A298" s="51" t="s">
        <v>686</v>
      </c>
      <c r="B298" s="51" t="s">
        <v>121</v>
      </c>
      <c r="C298" s="1">
        <v>45254</v>
      </c>
      <c r="D298">
        <v>2023</v>
      </c>
      <c r="E298" s="26">
        <v>11</v>
      </c>
      <c r="F298" s="51" t="s">
        <v>19</v>
      </c>
      <c r="G298" s="26">
        <v>2</v>
      </c>
      <c r="H298" s="26">
        <v>2</v>
      </c>
      <c r="I298" t="s">
        <v>15</v>
      </c>
      <c r="J298" t="s">
        <v>82</v>
      </c>
      <c r="K298" t="s">
        <v>73</v>
      </c>
      <c r="L298" t="s">
        <v>103</v>
      </c>
      <c r="M298" t="s">
        <v>152</v>
      </c>
      <c r="N298">
        <v>7083.276149317262</v>
      </c>
      <c r="O298">
        <v>7083.276149317262</v>
      </c>
      <c r="P298" t="s">
        <v>64</v>
      </c>
      <c r="Q298">
        <v>2.57</v>
      </c>
      <c r="R298">
        <v>5</v>
      </c>
      <c r="S298">
        <v>1</v>
      </c>
      <c r="T298">
        <v>1</v>
      </c>
      <c r="U298" t="s">
        <v>76</v>
      </c>
      <c r="V298">
        <v>2</v>
      </c>
      <c r="W298" t="s">
        <v>77</v>
      </c>
      <c r="X298" s="51" t="s">
        <v>687</v>
      </c>
      <c r="Y298" s="51" t="s">
        <v>68</v>
      </c>
      <c r="Z298" s="26">
        <v>0</v>
      </c>
      <c r="AA298" s="51" t="s">
        <v>66</v>
      </c>
      <c r="AB298" s="51" t="s">
        <v>69</v>
      </c>
    </row>
    <row r="299" spans="1:28">
      <c r="A299" s="51" t="s">
        <v>688</v>
      </c>
      <c r="B299" s="51" t="s">
        <v>121</v>
      </c>
      <c r="C299" s="1">
        <v>41485</v>
      </c>
      <c r="D299">
        <v>2013</v>
      </c>
      <c r="E299" s="26">
        <v>7</v>
      </c>
      <c r="F299" s="51" t="s">
        <v>27</v>
      </c>
      <c r="G299" s="26">
        <v>12</v>
      </c>
      <c r="H299" s="26">
        <v>12</v>
      </c>
      <c r="I299" t="s">
        <v>15</v>
      </c>
      <c r="J299" t="s">
        <v>102</v>
      </c>
      <c r="K299" t="s">
        <v>88</v>
      </c>
      <c r="L299" t="s">
        <v>202</v>
      </c>
      <c r="M299" t="s">
        <v>152</v>
      </c>
      <c r="N299">
        <v>5707.3026421907643</v>
      </c>
      <c r="O299">
        <v>5707.3026421907643</v>
      </c>
      <c r="P299" t="s">
        <v>64</v>
      </c>
      <c r="Q299">
        <v>5.31</v>
      </c>
      <c r="R299">
        <v>2</v>
      </c>
      <c r="S299">
        <v>6</v>
      </c>
      <c r="T299">
        <v>1</v>
      </c>
      <c r="U299" t="s">
        <v>76</v>
      </c>
      <c r="V299">
        <v>1</v>
      </c>
      <c r="W299" t="s">
        <v>66</v>
      </c>
      <c r="X299" s="51" t="s">
        <v>466</v>
      </c>
      <c r="Y299" s="51" t="s">
        <v>95</v>
      </c>
      <c r="Z299" s="26">
        <v>2</v>
      </c>
      <c r="AA299" s="51" t="s">
        <v>77</v>
      </c>
      <c r="AB299" s="51" t="s">
        <v>108</v>
      </c>
    </row>
    <row r="300" spans="1:28">
      <c r="A300" s="51" t="s">
        <v>689</v>
      </c>
      <c r="B300" s="51" t="s">
        <v>97</v>
      </c>
      <c r="C300" s="1">
        <v>43400</v>
      </c>
      <c r="D300">
        <v>2018</v>
      </c>
      <c r="E300" s="26">
        <v>10</v>
      </c>
      <c r="F300" s="51" t="s">
        <v>10</v>
      </c>
      <c r="G300" s="26">
        <v>7</v>
      </c>
      <c r="H300" s="26">
        <v>7</v>
      </c>
      <c r="I300" t="s">
        <v>15</v>
      </c>
      <c r="J300" t="s">
        <v>60</v>
      </c>
      <c r="K300" t="s">
        <v>133</v>
      </c>
      <c r="L300" t="s">
        <v>202</v>
      </c>
      <c r="M300" t="s">
        <v>104</v>
      </c>
      <c r="N300">
        <v>3363.4348623009723</v>
      </c>
      <c r="O300">
        <v>3363.4348623009723</v>
      </c>
      <c r="P300" t="s">
        <v>64</v>
      </c>
      <c r="Q300">
        <v>7.31</v>
      </c>
      <c r="R300">
        <v>3</v>
      </c>
      <c r="S300">
        <v>2</v>
      </c>
      <c r="T300">
        <v>1</v>
      </c>
      <c r="U300" t="s">
        <v>76</v>
      </c>
      <c r="V300">
        <v>1</v>
      </c>
      <c r="W300" t="s">
        <v>66</v>
      </c>
      <c r="X300" s="51" t="s">
        <v>690</v>
      </c>
      <c r="Y300" s="51" t="s">
        <v>79</v>
      </c>
      <c r="Z300" s="26">
        <v>0</v>
      </c>
      <c r="AA300" s="51" t="s">
        <v>66</v>
      </c>
      <c r="AB300" s="51" t="s">
        <v>69</v>
      </c>
    </row>
    <row r="301" spans="1:28">
      <c r="A301" s="51" t="s">
        <v>691</v>
      </c>
      <c r="B301" s="51" t="s">
        <v>140</v>
      </c>
      <c r="C301" s="1">
        <v>42507</v>
      </c>
      <c r="D301">
        <v>2016</v>
      </c>
      <c r="E301" s="26">
        <v>5</v>
      </c>
      <c r="F301" s="51" t="s">
        <v>25</v>
      </c>
      <c r="G301" s="26">
        <v>9</v>
      </c>
      <c r="H301" s="26">
        <v>9</v>
      </c>
      <c r="I301" t="s">
        <v>15</v>
      </c>
      <c r="J301" t="s">
        <v>60</v>
      </c>
      <c r="K301" t="s">
        <v>83</v>
      </c>
      <c r="L301" t="s">
        <v>74</v>
      </c>
      <c r="M301" t="s">
        <v>90</v>
      </c>
      <c r="N301">
        <v>10536.936273493124</v>
      </c>
      <c r="O301">
        <v>10536.936273493124</v>
      </c>
      <c r="P301" t="s">
        <v>64</v>
      </c>
      <c r="Q301">
        <v>3.28</v>
      </c>
      <c r="R301">
        <v>4</v>
      </c>
      <c r="S301">
        <v>2</v>
      </c>
      <c r="T301">
        <v>1</v>
      </c>
      <c r="U301" t="s">
        <v>76</v>
      </c>
      <c r="V301">
        <v>2</v>
      </c>
      <c r="W301" t="s">
        <v>77</v>
      </c>
      <c r="X301" s="51" t="s">
        <v>692</v>
      </c>
      <c r="Y301" s="51" t="s">
        <v>68</v>
      </c>
      <c r="Z301" s="26">
        <v>1</v>
      </c>
      <c r="AA301" s="51" t="s">
        <v>66</v>
      </c>
      <c r="AB301" s="51" t="s">
        <v>69</v>
      </c>
    </row>
    <row r="302" spans="1:28">
      <c r="A302" s="51" t="s">
        <v>693</v>
      </c>
      <c r="B302" s="51" t="s">
        <v>81</v>
      </c>
      <c r="C302" s="1">
        <v>43562</v>
      </c>
      <c r="D302">
        <v>2019</v>
      </c>
      <c r="E302" s="26">
        <v>4</v>
      </c>
      <c r="F302" s="51" t="s">
        <v>24</v>
      </c>
      <c r="G302" s="26">
        <v>6</v>
      </c>
      <c r="H302" s="26">
        <v>6</v>
      </c>
      <c r="I302" t="s">
        <v>15</v>
      </c>
      <c r="J302" t="s">
        <v>72</v>
      </c>
      <c r="K302" t="s">
        <v>61</v>
      </c>
      <c r="L302" t="s">
        <v>116</v>
      </c>
      <c r="M302" t="s">
        <v>104</v>
      </c>
      <c r="N302">
        <v>9821.1824269882673</v>
      </c>
      <c r="O302">
        <v>9821.1824269882673</v>
      </c>
      <c r="P302" t="s">
        <v>64</v>
      </c>
      <c r="Q302">
        <v>6.04</v>
      </c>
      <c r="R302">
        <v>2</v>
      </c>
      <c r="S302">
        <v>1</v>
      </c>
      <c r="T302">
        <v>1</v>
      </c>
      <c r="U302" t="s">
        <v>76</v>
      </c>
      <c r="V302">
        <v>1</v>
      </c>
      <c r="W302" t="s">
        <v>66</v>
      </c>
      <c r="X302" s="51" t="s">
        <v>694</v>
      </c>
      <c r="Y302" s="51" t="s">
        <v>144</v>
      </c>
      <c r="Z302" s="26">
        <v>0</v>
      </c>
      <c r="AA302" s="51" t="s">
        <v>66</v>
      </c>
      <c r="AB302" s="51" t="s">
        <v>69</v>
      </c>
    </row>
    <row r="303" spans="1:28">
      <c r="A303" s="51" t="s">
        <v>695</v>
      </c>
      <c r="B303" s="51" t="s">
        <v>59</v>
      </c>
      <c r="C303" s="1">
        <v>42925</v>
      </c>
      <c r="D303">
        <v>2017</v>
      </c>
      <c r="E303" s="26">
        <v>7</v>
      </c>
      <c r="F303" s="51" t="s">
        <v>27</v>
      </c>
      <c r="G303" s="26">
        <v>8</v>
      </c>
      <c r="H303" s="26">
        <v>8</v>
      </c>
      <c r="I303" t="s">
        <v>15</v>
      </c>
      <c r="J303" t="s">
        <v>60</v>
      </c>
      <c r="K303" t="s">
        <v>83</v>
      </c>
      <c r="L303" t="s">
        <v>103</v>
      </c>
      <c r="M303" t="s">
        <v>63</v>
      </c>
      <c r="N303">
        <v>17818.084804463728</v>
      </c>
      <c r="O303">
        <v>17818.084804463728</v>
      </c>
      <c r="P303" t="s">
        <v>64</v>
      </c>
      <c r="Q303">
        <v>19.940000000000001</v>
      </c>
      <c r="R303">
        <v>3</v>
      </c>
      <c r="S303">
        <v>1</v>
      </c>
      <c r="T303">
        <v>1</v>
      </c>
      <c r="U303" t="s">
        <v>76</v>
      </c>
      <c r="V303">
        <v>3</v>
      </c>
      <c r="W303" t="s">
        <v>84</v>
      </c>
      <c r="X303" s="51" t="s">
        <v>696</v>
      </c>
      <c r="Y303" s="51" t="s">
        <v>95</v>
      </c>
      <c r="Z303" s="26">
        <v>4</v>
      </c>
      <c r="AA303" s="51" t="s">
        <v>84</v>
      </c>
      <c r="AB303" s="51" t="s">
        <v>108</v>
      </c>
    </row>
    <row r="304" spans="1:28">
      <c r="A304" s="51" t="s">
        <v>697</v>
      </c>
      <c r="B304" s="51" t="s">
        <v>121</v>
      </c>
      <c r="C304" s="1">
        <v>44989</v>
      </c>
      <c r="D304">
        <v>2023</v>
      </c>
      <c r="E304" s="26">
        <v>3</v>
      </c>
      <c r="F304" s="51" t="s">
        <v>23</v>
      </c>
      <c r="G304" s="26">
        <v>2</v>
      </c>
      <c r="H304" s="26">
        <v>2</v>
      </c>
      <c r="I304" t="s">
        <v>15</v>
      </c>
      <c r="J304" t="s">
        <v>82</v>
      </c>
      <c r="K304" t="s">
        <v>83</v>
      </c>
      <c r="L304" t="s">
        <v>74</v>
      </c>
      <c r="M304" t="s">
        <v>104</v>
      </c>
      <c r="N304">
        <v>8192.231527758755</v>
      </c>
      <c r="O304">
        <v>8192.231527758755</v>
      </c>
      <c r="P304" t="s">
        <v>64</v>
      </c>
      <c r="Q304">
        <v>15.38</v>
      </c>
      <c r="R304">
        <v>1</v>
      </c>
      <c r="S304">
        <v>4</v>
      </c>
      <c r="T304">
        <v>1</v>
      </c>
      <c r="U304" t="s">
        <v>76</v>
      </c>
      <c r="V304">
        <v>2</v>
      </c>
      <c r="W304" t="s">
        <v>77</v>
      </c>
      <c r="X304" s="51" t="s">
        <v>698</v>
      </c>
      <c r="Y304" s="51" t="s">
        <v>95</v>
      </c>
      <c r="Z304" s="26">
        <v>2</v>
      </c>
      <c r="AA304" s="51" t="s">
        <v>77</v>
      </c>
      <c r="AB304" s="51" t="s">
        <v>69</v>
      </c>
    </row>
    <row r="305" spans="1:28">
      <c r="A305" s="51" t="s">
        <v>699</v>
      </c>
      <c r="B305" s="51" t="s">
        <v>59</v>
      </c>
      <c r="C305" s="1">
        <v>44549</v>
      </c>
      <c r="D305">
        <v>2021</v>
      </c>
      <c r="E305" s="26">
        <v>12</v>
      </c>
      <c r="F305" s="51" t="s">
        <v>20</v>
      </c>
      <c r="G305" s="26">
        <v>4</v>
      </c>
      <c r="H305" s="26">
        <v>4</v>
      </c>
      <c r="I305" t="s">
        <v>15</v>
      </c>
      <c r="J305" t="s">
        <v>72</v>
      </c>
      <c r="K305" t="s">
        <v>133</v>
      </c>
      <c r="L305" t="s">
        <v>113</v>
      </c>
      <c r="M305" t="s">
        <v>90</v>
      </c>
      <c r="N305">
        <v>13066.344198620793</v>
      </c>
      <c r="O305">
        <v>13066.344198620793</v>
      </c>
      <c r="P305" t="s">
        <v>64</v>
      </c>
      <c r="Q305">
        <v>25.2</v>
      </c>
      <c r="R305">
        <v>2</v>
      </c>
      <c r="S305">
        <v>2</v>
      </c>
      <c r="T305">
        <v>1</v>
      </c>
      <c r="U305" t="s">
        <v>76</v>
      </c>
      <c r="V305">
        <v>3</v>
      </c>
      <c r="W305" t="s">
        <v>84</v>
      </c>
      <c r="X305" s="51" t="s">
        <v>700</v>
      </c>
      <c r="Y305" s="51" t="s">
        <v>95</v>
      </c>
      <c r="Z305" s="26">
        <v>3</v>
      </c>
      <c r="AA305" s="51" t="s">
        <v>77</v>
      </c>
      <c r="AB305" s="51" t="s">
        <v>108</v>
      </c>
    </row>
    <row r="306" spans="1:28">
      <c r="A306" s="51" t="s">
        <v>701</v>
      </c>
      <c r="B306" s="51" t="s">
        <v>97</v>
      </c>
      <c r="C306" s="1">
        <v>44611</v>
      </c>
      <c r="D306">
        <v>2022</v>
      </c>
      <c r="E306" s="26">
        <v>2</v>
      </c>
      <c r="F306" s="51" t="s">
        <v>22</v>
      </c>
      <c r="G306" s="26">
        <v>3</v>
      </c>
      <c r="H306" s="26">
        <v>3</v>
      </c>
      <c r="I306" t="s">
        <v>15</v>
      </c>
      <c r="J306" t="s">
        <v>82</v>
      </c>
      <c r="K306" t="s">
        <v>83</v>
      </c>
      <c r="L306" t="s">
        <v>202</v>
      </c>
      <c r="M306" t="s">
        <v>152</v>
      </c>
      <c r="N306">
        <v>8653.168241203768</v>
      </c>
      <c r="O306">
        <v>8653.168241203768</v>
      </c>
      <c r="P306" t="s">
        <v>64</v>
      </c>
      <c r="Q306">
        <v>16.14</v>
      </c>
      <c r="R306">
        <v>1</v>
      </c>
      <c r="S306">
        <v>3</v>
      </c>
      <c r="T306">
        <v>1</v>
      </c>
      <c r="U306" t="s">
        <v>76</v>
      </c>
      <c r="V306">
        <v>2</v>
      </c>
      <c r="W306" t="s">
        <v>77</v>
      </c>
      <c r="X306" s="51" t="s">
        <v>702</v>
      </c>
      <c r="Y306" s="51" t="s">
        <v>95</v>
      </c>
      <c r="Z306" s="26">
        <v>2</v>
      </c>
      <c r="AA306" s="51" t="s">
        <v>77</v>
      </c>
      <c r="AB306" s="51" t="s">
        <v>69</v>
      </c>
    </row>
    <row r="307" spans="1:28">
      <c r="A307" s="51" t="s">
        <v>703</v>
      </c>
      <c r="B307" s="51" t="s">
        <v>97</v>
      </c>
      <c r="C307" s="1">
        <v>42748</v>
      </c>
      <c r="D307">
        <v>2017</v>
      </c>
      <c r="E307" s="26">
        <v>1</v>
      </c>
      <c r="F307" s="51" t="s">
        <v>21</v>
      </c>
      <c r="G307" s="26">
        <v>8</v>
      </c>
      <c r="H307" s="26">
        <v>8</v>
      </c>
      <c r="I307" t="s">
        <v>15</v>
      </c>
      <c r="J307" t="s">
        <v>60</v>
      </c>
      <c r="K307" t="s">
        <v>88</v>
      </c>
      <c r="L307" t="s">
        <v>113</v>
      </c>
      <c r="M307" t="s">
        <v>104</v>
      </c>
      <c r="N307">
        <v>4772.9174507450525</v>
      </c>
      <c r="O307">
        <v>4772.9174507450525</v>
      </c>
      <c r="P307" t="s">
        <v>64</v>
      </c>
      <c r="Q307">
        <v>4.34</v>
      </c>
      <c r="R307">
        <v>3</v>
      </c>
      <c r="S307">
        <v>0</v>
      </c>
      <c r="T307">
        <v>0</v>
      </c>
      <c r="U307" t="s">
        <v>65</v>
      </c>
      <c r="V307">
        <v>1</v>
      </c>
      <c r="W307" t="s">
        <v>66</v>
      </c>
      <c r="X307" s="51" t="s">
        <v>704</v>
      </c>
      <c r="Y307" s="51" t="s">
        <v>79</v>
      </c>
      <c r="Z307" s="26">
        <v>1</v>
      </c>
      <c r="AA307" s="51" t="s">
        <v>66</v>
      </c>
      <c r="AB307" s="51" t="s">
        <v>69</v>
      </c>
    </row>
    <row r="308" spans="1:28">
      <c r="A308" s="51" t="s">
        <v>705</v>
      </c>
      <c r="B308" s="51" t="s">
        <v>97</v>
      </c>
      <c r="C308" s="1">
        <v>44380</v>
      </c>
      <c r="D308">
        <v>2021</v>
      </c>
      <c r="E308" s="26">
        <v>7</v>
      </c>
      <c r="F308" s="51" t="s">
        <v>27</v>
      </c>
      <c r="G308" s="26">
        <v>4</v>
      </c>
      <c r="H308" s="26">
        <v>4</v>
      </c>
      <c r="I308" t="s">
        <v>15</v>
      </c>
      <c r="J308" t="s">
        <v>72</v>
      </c>
      <c r="K308" t="s">
        <v>88</v>
      </c>
      <c r="L308" t="s">
        <v>110</v>
      </c>
      <c r="M308" t="s">
        <v>152</v>
      </c>
      <c r="N308">
        <v>10774.683779331248</v>
      </c>
      <c r="O308">
        <v>10774.683779331248</v>
      </c>
      <c r="P308" t="s">
        <v>64</v>
      </c>
      <c r="Q308">
        <v>8.52</v>
      </c>
      <c r="R308">
        <v>5</v>
      </c>
      <c r="S308">
        <v>4</v>
      </c>
      <c r="T308">
        <v>1</v>
      </c>
      <c r="U308" t="s">
        <v>76</v>
      </c>
      <c r="V308">
        <v>2</v>
      </c>
      <c r="W308" t="s">
        <v>77</v>
      </c>
      <c r="X308" s="51" t="s">
        <v>706</v>
      </c>
      <c r="Y308" s="51" t="s">
        <v>95</v>
      </c>
      <c r="Z308" s="26">
        <v>1</v>
      </c>
      <c r="AA308" s="51" t="s">
        <v>66</v>
      </c>
      <c r="AB308" s="51" t="s">
        <v>69</v>
      </c>
    </row>
    <row r="309" spans="1:28">
      <c r="A309" s="51" t="s">
        <v>707</v>
      </c>
      <c r="B309" s="51" t="s">
        <v>59</v>
      </c>
      <c r="C309" s="1">
        <v>41571</v>
      </c>
      <c r="D309">
        <v>2013</v>
      </c>
      <c r="E309" s="26">
        <v>10</v>
      </c>
      <c r="F309" s="51" t="s">
        <v>10</v>
      </c>
      <c r="G309" s="26">
        <v>12</v>
      </c>
      <c r="H309" s="26">
        <v>12</v>
      </c>
      <c r="I309" t="s">
        <v>15</v>
      </c>
      <c r="J309" t="s">
        <v>102</v>
      </c>
      <c r="K309" t="s">
        <v>73</v>
      </c>
      <c r="L309" t="s">
        <v>98</v>
      </c>
      <c r="M309" t="s">
        <v>63</v>
      </c>
      <c r="N309">
        <v>17038.711852635002</v>
      </c>
      <c r="O309">
        <v>17038.711852635002</v>
      </c>
      <c r="P309" t="s">
        <v>64</v>
      </c>
      <c r="Q309">
        <v>8.8800000000000008</v>
      </c>
      <c r="R309">
        <v>2</v>
      </c>
      <c r="S309">
        <v>0</v>
      </c>
      <c r="T309">
        <v>0</v>
      </c>
      <c r="U309" t="s">
        <v>65</v>
      </c>
      <c r="V309">
        <v>3</v>
      </c>
      <c r="W309" t="s">
        <v>84</v>
      </c>
      <c r="X309" s="51" t="s">
        <v>708</v>
      </c>
      <c r="Y309" s="51" t="s">
        <v>95</v>
      </c>
      <c r="Z309" s="26">
        <v>3</v>
      </c>
      <c r="AA309" s="51" t="s">
        <v>77</v>
      </c>
      <c r="AB309" s="51" t="s">
        <v>69</v>
      </c>
    </row>
    <row r="310" spans="1:28">
      <c r="A310" s="51" t="s">
        <v>709</v>
      </c>
      <c r="B310" s="51" t="s">
        <v>71</v>
      </c>
      <c r="C310" s="1">
        <v>43472</v>
      </c>
      <c r="D310">
        <v>2019</v>
      </c>
      <c r="E310" s="26">
        <v>1</v>
      </c>
      <c r="F310" s="51" t="s">
        <v>21</v>
      </c>
      <c r="G310" s="26">
        <v>6</v>
      </c>
      <c r="H310" s="26">
        <v>6</v>
      </c>
      <c r="I310" t="s">
        <v>15</v>
      </c>
      <c r="J310" t="s">
        <v>72</v>
      </c>
      <c r="K310" t="s">
        <v>133</v>
      </c>
      <c r="L310" t="s">
        <v>125</v>
      </c>
      <c r="M310" t="s">
        <v>90</v>
      </c>
      <c r="N310">
        <v>8700.116198360256</v>
      </c>
      <c r="O310">
        <v>8700.116198360256</v>
      </c>
      <c r="P310" t="s">
        <v>64</v>
      </c>
      <c r="Q310">
        <v>6.78</v>
      </c>
      <c r="R310">
        <v>1</v>
      </c>
      <c r="S310">
        <v>1</v>
      </c>
      <c r="T310">
        <v>1</v>
      </c>
      <c r="U310" t="s">
        <v>76</v>
      </c>
      <c r="V310">
        <v>2</v>
      </c>
      <c r="W310" t="s">
        <v>77</v>
      </c>
      <c r="X310" s="51" t="s">
        <v>710</v>
      </c>
      <c r="Y310" s="51" t="s">
        <v>144</v>
      </c>
      <c r="Z310" s="26">
        <v>0</v>
      </c>
      <c r="AA310" s="51" t="s">
        <v>66</v>
      </c>
      <c r="AB310" s="51" t="s">
        <v>69</v>
      </c>
    </row>
    <row r="311" spans="1:28">
      <c r="A311" s="51" t="s">
        <v>711</v>
      </c>
      <c r="B311" s="51" t="s">
        <v>140</v>
      </c>
      <c r="C311" s="1">
        <v>43122</v>
      </c>
      <c r="D311">
        <v>2018</v>
      </c>
      <c r="E311" s="26">
        <v>1</v>
      </c>
      <c r="F311" s="51" t="s">
        <v>21</v>
      </c>
      <c r="G311" s="26">
        <v>7</v>
      </c>
      <c r="H311" s="26">
        <v>7</v>
      </c>
      <c r="I311" t="s">
        <v>15</v>
      </c>
      <c r="J311" t="s">
        <v>60</v>
      </c>
      <c r="K311" t="s">
        <v>61</v>
      </c>
      <c r="L311" t="s">
        <v>98</v>
      </c>
      <c r="M311" t="s">
        <v>104</v>
      </c>
      <c r="N311">
        <v>4646.448690908408</v>
      </c>
      <c r="O311">
        <v>4646.448690908408</v>
      </c>
      <c r="P311" t="s">
        <v>64</v>
      </c>
      <c r="Q311">
        <v>3.64</v>
      </c>
      <c r="R311">
        <v>3</v>
      </c>
      <c r="S311">
        <v>3</v>
      </c>
      <c r="T311">
        <v>1</v>
      </c>
      <c r="U311" t="s">
        <v>76</v>
      </c>
      <c r="V311">
        <v>1</v>
      </c>
      <c r="W311" t="s">
        <v>66</v>
      </c>
      <c r="X311" s="51" t="s">
        <v>712</v>
      </c>
      <c r="Y311" s="51" t="s">
        <v>144</v>
      </c>
      <c r="Z311" s="26">
        <v>1</v>
      </c>
      <c r="AA311" s="51" t="s">
        <v>66</v>
      </c>
      <c r="AB311" s="51" t="s">
        <v>69</v>
      </c>
    </row>
    <row r="312" spans="1:28">
      <c r="A312" s="51" t="s">
        <v>713</v>
      </c>
      <c r="B312" s="51" t="s">
        <v>71</v>
      </c>
      <c r="C312" s="1">
        <v>42918</v>
      </c>
      <c r="D312">
        <v>2017</v>
      </c>
      <c r="E312" s="26">
        <v>7</v>
      </c>
      <c r="F312" s="51" t="s">
        <v>27</v>
      </c>
      <c r="G312" s="26">
        <v>8</v>
      </c>
      <c r="H312" s="26">
        <v>8</v>
      </c>
      <c r="I312" t="s">
        <v>15</v>
      </c>
      <c r="J312" t="s">
        <v>60</v>
      </c>
      <c r="K312" t="s">
        <v>124</v>
      </c>
      <c r="L312" t="s">
        <v>110</v>
      </c>
      <c r="M312" t="s">
        <v>104</v>
      </c>
      <c r="N312">
        <v>6761.8140076023246</v>
      </c>
      <c r="O312">
        <v>6761.8140076023246</v>
      </c>
      <c r="P312" t="s">
        <v>64</v>
      </c>
      <c r="Q312">
        <v>26.24</v>
      </c>
      <c r="R312">
        <v>4</v>
      </c>
      <c r="S312">
        <v>2</v>
      </c>
      <c r="T312">
        <v>1</v>
      </c>
      <c r="U312" t="s">
        <v>76</v>
      </c>
      <c r="V312">
        <v>3</v>
      </c>
      <c r="W312" t="s">
        <v>84</v>
      </c>
      <c r="X312" s="51" t="s">
        <v>714</v>
      </c>
      <c r="Y312" s="51" t="s">
        <v>144</v>
      </c>
      <c r="Z312" s="26">
        <v>3</v>
      </c>
      <c r="AA312" s="51" t="s">
        <v>77</v>
      </c>
      <c r="AB312" s="51" t="s">
        <v>69</v>
      </c>
    </row>
    <row r="313" spans="1:28">
      <c r="A313" s="51" t="s">
        <v>715</v>
      </c>
      <c r="B313" s="51" t="s">
        <v>71</v>
      </c>
      <c r="C313" s="1">
        <v>44281</v>
      </c>
      <c r="D313">
        <v>2021</v>
      </c>
      <c r="E313" s="26">
        <v>3</v>
      </c>
      <c r="F313" s="51" t="s">
        <v>23</v>
      </c>
      <c r="G313" s="26">
        <v>4</v>
      </c>
      <c r="H313" s="26">
        <v>4</v>
      </c>
      <c r="I313" t="s">
        <v>15</v>
      </c>
      <c r="J313" t="s">
        <v>72</v>
      </c>
      <c r="K313" t="s">
        <v>61</v>
      </c>
      <c r="L313" t="s">
        <v>110</v>
      </c>
      <c r="M313" t="s">
        <v>152</v>
      </c>
      <c r="N313">
        <v>4655.0938109833005</v>
      </c>
      <c r="O313">
        <v>4655.0938109833005</v>
      </c>
      <c r="P313" t="s">
        <v>64</v>
      </c>
      <c r="Q313">
        <v>8.34</v>
      </c>
      <c r="R313">
        <v>5</v>
      </c>
      <c r="S313">
        <v>2</v>
      </c>
      <c r="T313">
        <v>1</v>
      </c>
      <c r="U313" t="s">
        <v>76</v>
      </c>
      <c r="V313">
        <v>1</v>
      </c>
      <c r="W313" t="s">
        <v>66</v>
      </c>
      <c r="X313" s="51" t="s">
        <v>716</v>
      </c>
      <c r="Y313" s="51" t="s">
        <v>68</v>
      </c>
      <c r="Z313" s="26">
        <v>0</v>
      </c>
      <c r="AA313" s="51" t="s">
        <v>66</v>
      </c>
      <c r="AB313" s="51" t="s">
        <v>69</v>
      </c>
    </row>
    <row r="314" spans="1:28">
      <c r="A314" s="51" t="s">
        <v>717</v>
      </c>
      <c r="B314" s="51" t="s">
        <v>71</v>
      </c>
      <c r="C314" s="1">
        <v>44249</v>
      </c>
      <c r="D314">
        <v>2021</v>
      </c>
      <c r="E314" s="26">
        <v>2</v>
      </c>
      <c r="F314" s="51" t="s">
        <v>22</v>
      </c>
      <c r="G314" s="26">
        <v>4</v>
      </c>
      <c r="H314" s="26">
        <v>4</v>
      </c>
      <c r="I314" t="s">
        <v>15</v>
      </c>
      <c r="J314" t="s">
        <v>72</v>
      </c>
      <c r="K314" t="s">
        <v>124</v>
      </c>
      <c r="L314" t="s">
        <v>116</v>
      </c>
      <c r="M314" t="s">
        <v>152</v>
      </c>
      <c r="N314">
        <v>3877.9415918582422</v>
      </c>
      <c r="O314">
        <v>3877.9415918582422</v>
      </c>
      <c r="P314" t="s">
        <v>64</v>
      </c>
      <c r="Q314">
        <v>11.05</v>
      </c>
      <c r="R314">
        <v>4</v>
      </c>
      <c r="S314">
        <v>2</v>
      </c>
      <c r="T314">
        <v>1</v>
      </c>
      <c r="U314" t="s">
        <v>76</v>
      </c>
      <c r="V314">
        <v>2</v>
      </c>
      <c r="W314" t="s">
        <v>77</v>
      </c>
      <c r="X314" s="51" t="s">
        <v>718</v>
      </c>
      <c r="Y314" s="51" t="s">
        <v>79</v>
      </c>
      <c r="Z314" s="26">
        <v>0</v>
      </c>
      <c r="AA314" s="51" t="s">
        <v>66</v>
      </c>
      <c r="AB314" s="51" t="s">
        <v>69</v>
      </c>
    </row>
    <row r="315" spans="1:28">
      <c r="A315" s="51" t="s">
        <v>719</v>
      </c>
      <c r="B315" s="51" t="s">
        <v>71</v>
      </c>
      <c r="C315" s="1">
        <v>45090</v>
      </c>
      <c r="D315">
        <v>2023</v>
      </c>
      <c r="E315" s="26">
        <v>6</v>
      </c>
      <c r="F315" s="51" t="s">
        <v>26</v>
      </c>
      <c r="G315" s="26">
        <v>2</v>
      </c>
      <c r="H315" s="26">
        <v>2</v>
      </c>
      <c r="I315" t="s">
        <v>15</v>
      </c>
      <c r="J315" t="s">
        <v>82</v>
      </c>
      <c r="K315" t="s">
        <v>61</v>
      </c>
      <c r="L315" t="s">
        <v>62</v>
      </c>
      <c r="M315" t="s">
        <v>93</v>
      </c>
      <c r="N315">
        <v>4349.7280371113884</v>
      </c>
      <c r="O315">
        <v>4349.7280371113884</v>
      </c>
      <c r="P315" t="s">
        <v>64</v>
      </c>
      <c r="Q315">
        <v>16.72</v>
      </c>
      <c r="R315">
        <v>5</v>
      </c>
      <c r="S315">
        <v>3</v>
      </c>
      <c r="T315">
        <v>1</v>
      </c>
      <c r="U315" t="s">
        <v>76</v>
      </c>
      <c r="V315">
        <v>3</v>
      </c>
      <c r="W315" t="s">
        <v>84</v>
      </c>
      <c r="X315" s="51" t="s">
        <v>720</v>
      </c>
      <c r="Y315" s="51" t="s">
        <v>119</v>
      </c>
      <c r="Z315" s="26">
        <v>3</v>
      </c>
      <c r="AA315" s="51" t="s">
        <v>77</v>
      </c>
      <c r="AB315" s="51" t="s">
        <v>108</v>
      </c>
    </row>
    <row r="316" spans="1:28">
      <c r="A316" s="51" t="s">
        <v>721</v>
      </c>
      <c r="B316" s="51" t="s">
        <v>121</v>
      </c>
      <c r="C316" s="1">
        <v>43488</v>
      </c>
      <c r="D316">
        <v>2019</v>
      </c>
      <c r="E316" s="26">
        <v>1</v>
      </c>
      <c r="F316" s="51" t="s">
        <v>21</v>
      </c>
      <c r="G316" s="26">
        <v>6</v>
      </c>
      <c r="H316" s="26">
        <v>6</v>
      </c>
      <c r="I316" t="s">
        <v>15</v>
      </c>
      <c r="J316" t="s">
        <v>72</v>
      </c>
      <c r="K316" t="s">
        <v>73</v>
      </c>
      <c r="L316" t="s">
        <v>103</v>
      </c>
      <c r="M316" t="s">
        <v>104</v>
      </c>
      <c r="N316">
        <v>4239.5071805410207</v>
      </c>
      <c r="O316">
        <v>4239.5071805410207</v>
      </c>
      <c r="P316" t="s">
        <v>64</v>
      </c>
      <c r="Q316">
        <v>8.65</v>
      </c>
      <c r="R316">
        <v>5</v>
      </c>
      <c r="S316">
        <v>3</v>
      </c>
      <c r="T316">
        <v>1</v>
      </c>
      <c r="U316" t="s">
        <v>76</v>
      </c>
      <c r="V316">
        <v>1</v>
      </c>
      <c r="W316" t="s">
        <v>66</v>
      </c>
      <c r="X316" s="51" t="s">
        <v>722</v>
      </c>
      <c r="Y316" s="51" t="s">
        <v>119</v>
      </c>
      <c r="Z316" s="26">
        <v>1</v>
      </c>
      <c r="AA316" s="51" t="s">
        <v>66</v>
      </c>
      <c r="AB316" s="51" t="s">
        <v>69</v>
      </c>
    </row>
    <row r="317" spans="1:28">
      <c r="A317" s="51" t="s">
        <v>723</v>
      </c>
      <c r="B317" s="51" t="s">
        <v>81</v>
      </c>
      <c r="C317" s="1">
        <v>42859</v>
      </c>
      <c r="D317">
        <v>2017</v>
      </c>
      <c r="E317" s="26">
        <v>5</v>
      </c>
      <c r="F317" s="51" t="s">
        <v>25</v>
      </c>
      <c r="G317" s="26">
        <v>8</v>
      </c>
      <c r="H317" s="26">
        <v>8</v>
      </c>
      <c r="I317" t="s">
        <v>15</v>
      </c>
      <c r="J317" t="s">
        <v>60</v>
      </c>
      <c r="K317" t="s">
        <v>88</v>
      </c>
      <c r="L317" t="s">
        <v>113</v>
      </c>
      <c r="M317" t="s">
        <v>63</v>
      </c>
      <c r="N317">
        <v>9352.0361665498167</v>
      </c>
      <c r="O317">
        <v>9352.0361665498167</v>
      </c>
      <c r="P317" t="s">
        <v>64</v>
      </c>
      <c r="Q317">
        <v>6.88</v>
      </c>
      <c r="R317">
        <v>1</v>
      </c>
      <c r="S317">
        <v>6</v>
      </c>
      <c r="T317">
        <v>1</v>
      </c>
      <c r="U317" t="s">
        <v>76</v>
      </c>
      <c r="V317">
        <v>2</v>
      </c>
      <c r="W317" t="s">
        <v>77</v>
      </c>
      <c r="X317" s="51" t="s">
        <v>724</v>
      </c>
      <c r="Y317" s="51" t="s">
        <v>100</v>
      </c>
      <c r="Z317" s="26">
        <v>2</v>
      </c>
      <c r="AA317" s="51" t="s">
        <v>77</v>
      </c>
      <c r="AB317" s="51" t="s">
        <v>69</v>
      </c>
    </row>
    <row r="318" spans="1:28">
      <c r="A318" s="51" t="s">
        <v>725</v>
      </c>
      <c r="B318" s="51" t="s">
        <v>121</v>
      </c>
      <c r="C318" s="1">
        <v>44244</v>
      </c>
      <c r="D318">
        <v>2021</v>
      </c>
      <c r="E318" s="26">
        <v>2</v>
      </c>
      <c r="F318" s="51" t="s">
        <v>22</v>
      </c>
      <c r="G318" s="26">
        <v>4</v>
      </c>
      <c r="H318" s="26">
        <v>4</v>
      </c>
      <c r="I318" t="s">
        <v>15</v>
      </c>
      <c r="J318" t="s">
        <v>72</v>
      </c>
      <c r="K318" t="s">
        <v>83</v>
      </c>
      <c r="L318" t="s">
        <v>128</v>
      </c>
      <c r="M318" t="s">
        <v>93</v>
      </c>
      <c r="N318">
        <v>7426.363999228307</v>
      </c>
      <c r="O318">
        <v>7426.363999228307</v>
      </c>
      <c r="P318" t="s">
        <v>64</v>
      </c>
      <c r="Q318">
        <v>8.24</v>
      </c>
      <c r="R318">
        <v>4</v>
      </c>
      <c r="S318">
        <v>1</v>
      </c>
      <c r="T318">
        <v>1</v>
      </c>
      <c r="U318" t="s">
        <v>76</v>
      </c>
      <c r="V318">
        <v>1</v>
      </c>
      <c r="W318" t="s">
        <v>66</v>
      </c>
      <c r="X318" s="51" t="s">
        <v>726</v>
      </c>
      <c r="Y318" s="51" t="s">
        <v>79</v>
      </c>
      <c r="Z318" s="26">
        <v>0</v>
      </c>
      <c r="AA318" s="51" t="s">
        <v>66</v>
      </c>
      <c r="AB318" s="51" t="s">
        <v>69</v>
      </c>
    </row>
    <row r="319" spans="1:28">
      <c r="A319" s="51" t="s">
        <v>727</v>
      </c>
      <c r="B319" s="51" t="s">
        <v>121</v>
      </c>
      <c r="C319" s="1">
        <v>43382</v>
      </c>
      <c r="D319">
        <v>2018</v>
      </c>
      <c r="E319" s="26">
        <v>10</v>
      </c>
      <c r="F319" s="51" t="s">
        <v>10</v>
      </c>
      <c r="G319" s="26">
        <v>7</v>
      </c>
      <c r="H319" s="26">
        <v>7</v>
      </c>
      <c r="I319" t="s">
        <v>15</v>
      </c>
      <c r="J319" t="s">
        <v>60</v>
      </c>
      <c r="K319" t="s">
        <v>61</v>
      </c>
      <c r="L319" t="s">
        <v>110</v>
      </c>
      <c r="M319" t="s">
        <v>152</v>
      </c>
      <c r="N319">
        <v>10410.324652451627</v>
      </c>
      <c r="O319">
        <v>10410.324652451627</v>
      </c>
      <c r="P319" t="s">
        <v>64</v>
      </c>
      <c r="Q319">
        <v>8.0299999999999994</v>
      </c>
      <c r="R319">
        <v>5</v>
      </c>
      <c r="S319">
        <v>2</v>
      </c>
      <c r="T319">
        <v>1</v>
      </c>
      <c r="U319" t="s">
        <v>76</v>
      </c>
      <c r="V319">
        <v>3</v>
      </c>
      <c r="W319" t="s">
        <v>84</v>
      </c>
      <c r="X319" s="51" t="s">
        <v>728</v>
      </c>
      <c r="Y319" s="51" t="s">
        <v>119</v>
      </c>
      <c r="Z319" s="26">
        <v>1</v>
      </c>
      <c r="AA319" s="51" t="s">
        <v>66</v>
      </c>
      <c r="AB319" s="51" t="s">
        <v>69</v>
      </c>
    </row>
    <row r="320" spans="1:28">
      <c r="A320" s="51" t="s">
        <v>729</v>
      </c>
      <c r="B320" s="51" t="s">
        <v>81</v>
      </c>
      <c r="C320" s="1">
        <v>44392</v>
      </c>
      <c r="D320">
        <v>2021</v>
      </c>
      <c r="E320" s="26">
        <v>7</v>
      </c>
      <c r="F320" s="51" t="s">
        <v>27</v>
      </c>
      <c r="G320" s="26">
        <v>4</v>
      </c>
      <c r="H320" s="26">
        <v>4</v>
      </c>
      <c r="I320" t="s">
        <v>15</v>
      </c>
      <c r="J320" t="s">
        <v>72</v>
      </c>
      <c r="K320" t="s">
        <v>61</v>
      </c>
      <c r="L320" t="s">
        <v>125</v>
      </c>
      <c r="M320" t="s">
        <v>152</v>
      </c>
      <c r="N320">
        <v>7339.317599389502</v>
      </c>
      <c r="O320">
        <v>7339.317599389502</v>
      </c>
      <c r="P320" t="s">
        <v>64</v>
      </c>
      <c r="Q320">
        <v>12.54</v>
      </c>
      <c r="R320">
        <v>3</v>
      </c>
      <c r="S320">
        <v>4</v>
      </c>
      <c r="T320">
        <v>1</v>
      </c>
      <c r="U320" t="s">
        <v>76</v>
      </c>
      <c r="V320">
        <v>2</v>
      </c>
      <c r="W320" t="s">
        <v>77</v>
      </c>
      <c r="X320" s="51" t="s">
        <v>730</v>
      </c>
      <c r="Y320" s="51" t="s">
        <v>95</v>
      </c>
      <c r="Z320" s="26">
        <v>1</v>
      </c>
      <c r="AA320" s="51" t="s">
        <v>66</v>
      </c>
      <c r="AB320" s="51" t="s">
        <v>69</v>
      </c>
    </row>
    <row r="321" spans="1:28">
      <c r="A321" s="51" t="s">
        <v>731</v>
      </c>
      <c r="B321" s="51" t="s">
        <v>97</v>
      </c>
      <c r="C321" s="1">
        <v>41854</v>
      </c>
      <c r="D321">
        <v>2014</v>
      </c>
      <c r="E321" s="26">
        <v>8</v>
      </c>
      <c r="F321" s="51" t="s">
        <v>28</v>
      </c>
      <c r="G321" s="26">
        <v>11</v>
      </c>
      <c r="H321" s="26">
        <v>11</v>
      </c>
      <c r="I321" t="s">
        <v>15</v>
      </c>
      <c r="J321" t="s">
        <v>102</v>
      </c>
      <c r="K321" t="s">
        <v>73</v>
      </c>
      <c r="L321" t="s">
        <v>128</v>
      </c>
      <c r="M321" t="s">
        <v>93</v>
      </c>
      <c r="N321">
        <v>5663.4797097692408</v>
      </c>
      <c r="O321">
        <v>5663.4797097692408</v>
      </c>
      <c r="P321" t="s">
        <v>64</v>
      </c>
      <c r="Q321">
        <v>4.4400000000000004</v>
      </c>
      <c r="R321">
        <v>5</v>
      </c>
      <c r="S321">
        <v>0</v>
      </c>
      <c r="T321">
        <v>0</v>
      </c>
      <c r="U321" t="s">
        <v>65</v>
      </c>
      <c r="V321">
        <v>1</v>
      </c>
      <c r="W321" t="s">
        <v>66</v>
      </c>
      <c r="X321" s="51" t="s">
        <v>732</v>
      </c>
      <c r="Y321" s="51" t="s">
        <v>100</v>
      </c>
      <c r="Z321" s="26">
        <v>1</v>
      </c>
      <c r="AA321" s="51" t="s">
        <v>66</v>
      </c>
      <c r="AB321" s="51" t="s">
        <v>69</v>
      </c>
    </row>
    <row r="322" spans="1:28">
      <c r="A322" s="51" t="s">
        <v>733</v>
      </c>
      <c r="B322" s="51" t="s">
        <v>140</v>
      </c>
      <c r="C322" s="1">
        <v>44597</v>
      </c>
      <c r="D322">
        <v>2022</v>
      </c>
      <c r="E322" s="26">
        <v>2</v>
      </c>
      <c r="F322" s="51" t="s">
        <v>22</v>
      </c>
      <c r="G322" s="26">
        <v>3</v>
      </c>
      <c r="H322" s="26">
        <v>3</v>
      </c>
      <c r="I322" t="s">
        <v>15</v>
      </c>
      <c r="J322" t="s">
        <v>82</v>
      </c>
      <c r="K322" t="s">
        <v>124</v>
      </c>
      <c r="L322" t="s">
        <v>113</v>
      </c>
      <c r="M322" t="s">
        <v>104</v>
      </c>
      <c r="N322">
        <v>2563.2908827365454</v>
      </c>
      <c r="O322">
        <v>2563.2908827365454</v>
      </c>
      <c r="P322" t="s">
        <v>64</v>
      </c>
      <c r="Q322">
        <v>3.63</v>
      </c>
      <c r="R322">
        <v>2</v>
      </c>
      <c r="S322">
        <v>4</v>
      </c>
      <c r="T322">
        <v>1</v>
      </c>
      <c r="U322" t="s">
        <v>76</v>
      </c>
      <c r="V322">
        <v>2</v>
      </c>
      <c r="W322" t="s">
        <v>77</v>
      </c>
      <c r="X322" s="51" t="s">
        <v>734</v>
      </c>
      <c r="Y322" s="51" t="s">
        <v>95</v>
      </c>
      <c r="Z322" s="26">
        <v>1</v>
      </c>
      <c r="AA322" s="51" t="s">
        <v>66</v>
      </c>
      <c r="AB322" s="51" t="s">
        <v>69</v>
      </c>
    </row>
    <row r="323" spans="1:28">
      <c r="A323" s="51" t="s">
        <v>735</v>
      </c>
      <c r="B323" s="51" t="s">
        <v>140</v>
      </c>
      <c r="C323" s="1">
        <v>42614</v>
      </c>
      <c r="D323">
        <v>2016</v>
      </c>
      <c r="E323" s="26">
        <v>9</v>
      </c>
      <c r="F323" s="51" t="s">
        <v>29</v>
      </c>
      <c r="G323" s="26">
        <v>9</v>
      </c>
      <c r="H323" s="26">
        <v>9</v>
      </c>
      <c r="I323" t="s">
        <v>15</v>
      </c>
      <c r="J323" t="s">
        <v>60</v>
      </c>
      <c r="K323" t="s">
        <v>61</v>
      </c>
      <c r="L323" t="s">
        <v>98</v>
      </c>
      <c r="M323" t="s">
        <v>104</v>
      </c>
      <c r="N323">
        <v>17033.821238868375</v>
      </c>
      <c r="O323">
        <v>17033.821238868375</v>
      </c>
      <c r="P323" t="s">
        <v>64</v>
      </c>
      <c r="Q323">
        <v>18.84</v>
      </c>
      <c r="R323">
        <v>4</v>
      </c>
      <c r="S323">
        <v>1</v>
      </c>
      <c r="T323">
        <v>1</v>
      </c>
      <c r="U323" t="s">
        <v>76</v>
      </c>
      <c r="V323">
        <v>3</v>
      </c>
      <c r="W323" t="s">
        <v>84</v>
      </c>
      <c r="X323" s="51" t="s">
        <v>736</v>
      </c>
      <c r="Y323" s="51" t="s">
        <v>95</v>
      </c>
      <c r="Z323" s="26">
        <v>4</v>
      </c>
      <c r="AA323" s="51" t="s">
        <v>84</v>
      </c>
      <c r="AB323" s="51" t="s">
        <v>108</v>
      </c>
    </row>
    <row r="324" spans="1:28">
      <c r="A324" s="51" t="s">
        <v>737</v>
      </c>
      <c r="B324" s="51" t="s">
        <v>97</v>
      </c>
      <c r="C324" s="1">
        <v>41952</v>
      </c>
      <c r="D324">
        <v>2014</v>
      </c>
      <c r="E324" s="26">
        <v>11</v>
      </c>
      <c r="F324" s="51" t="s">
        <v>19</v>
      </c>
      <c r="G324" s="26">
        <v>11</v>
      </c>
      <c r="H324" s="26">
        <v>11</v>
      </c>
      <c r="I324" t="s">
        <v>15</v>
      </c>
      <c r="J324" t="s">
        <v>102</v>
      </c>
      <c r="K324" t="s">
        <v>133</v>
      </c>
      <c r="L324" t="s">
        <v>74</v>
      </c>
      <c r="M324" t="s">
        <v>93</v>
      </c>
      <c r="N324">
        <v>3863.5570699182881</v>
      </c>
      <c r="O324">
        <v>3863.5570699182881</v>
      </c>
      <c r="P324" t="s">
        <v>64</v>
      </c>
      <c r="Q324">
        <v>8.84</v>
      </c>
      <c r="R324">
        <v>2</v>
      </c>
      <c r="S324">
        <v>1</v>
      </c>
      <c r="T324">
        <v>1</v>
      </c>
      <c r="U324" t="s">
        <v>76</v>
      </c>
      <c r="V324">
        <v>1</v>
      </c>
      <c r="W324" t="s">
        <v>66</v>
      </c>
      <c r="X324" s="51" t="s">
        <v>738</v>
      </c>
      <c r="Y324" s="51" t="s">
        <v>95</v>
      </c>
      <c r="Z324" s="26">
        <v>1</v>
      </c>
      <c r="AA324" s="51" t="s">
        <v>66</v>
      </c>
      <c r="AB324" s="51" t="s">
        <v>69</v>
      </c>
    </row>
    <row r="325" spans="1:28">
      <c r="A325" s="51" t="s">
        <v>739</v>
      </c>
      <c r="B325" s="51" t="s">
        <v>59</v>
      </c>
      <c r="C325" s="1">
        <v>42981</v>
      </c>
      <c r="D325">
        <v>2017</v>
      </c>
      <c r="E325" s="26">
        <v>9</v>
      </c>
      <c r="F325" s="51" t="s">
        <v>29</v>
      </c>
      <c r="G325" s="26">
        <v>8</v>
      </c>
      <c r="H325" s="26">
        <v>8</v>
      </c>
      <c r="I325" t="s">
        <v>15</v>
      </c>
      <c r="J325" t="s">
        <v>60</v>
      </c>
      <c r="K325" t="s">
        <v>61</v>
      </c>
      <c r="L325" t="s">
        <v>98</v>
      </c>
      <c r="M325" t="s">
        <v>152</v>
      </c>
      <c r="N325">
        <v>6711.853928329333</v>
      </c>
      <c r="O325">
        <v>6711.853928329333</v>
      </c>
      <c r="P325" t="s">
        <v>64</v>
      </c>
      <c r="Q325">
        <v>6.8</v>
      </c>
      <c r="R325">
        <v>3</v>
      </c>
      <c r="S325">
        <v>3</v>
      </c>
      <c r="T325">
        <v>1</v>
      </c>
      <c r="U325" t="s">
        <v>76</v>
      </c>
      <c r="V325">
        <v>2</v>
      </c>
      <c r="W325" t="s">
        <v>77</v>
      </c>
      <c r="X325" s="51" t="s">
        <v>740</v>
      </c>
      <c r="Y325" s="51" t="s">
        <v>95</v>
      </c>
      <c r="Z325" s="26">
        <v>2</v>
      </c>
      <c r="AA325" s="51" t="s">
        <v>77</v>
      </c>
      <c r="AB325" s="51" t="s">
        <v>69</v>
      </c>
    </row>
    <row r="326" spans="1:28">
      <c r="A326" s="51" t="s">
        <v>741</v>
      </c>
      <c r="B326" s="51" t="s">
        <v>71</v>
      </c>
      <c r="C326" s="1">
        <v>42600</v>
      </c>
      <c r="D326">
        <v>2016</v>
      </c>
      <c r="E326" s="26">
        <v>8</v>
      </c>
      <c r="F326" s="51" t="s">
        <v>28</v>
      </c>
      <c r="G326" s="26">
        <v>9</v>
      </c>
      <c r="H326" s="26">
        <v>9</v>
      </c>
      <c r="I326" t="s">
        <v>15</v>
      </c>
      <c r="J326" t="s">
        <v>60</v>
      </c>
      <c r="K326" t="s">
        <v>73</v>
      </c>
      <c r="L326" t="s">
        <v>157</v>
      </c>
      <c r="M326" t="s">
        <v>63</v>
      </c>
      <c r="N326">
        <v>20094.636459525209</v>
      </c>
      <c r="O326">
        <v>20094.636459525209</v>
      </c>
      <c r="P326" t="s">
        <v>64</v>
      </c>
      <c r="Q326">
        <v>22.69</v>
      </c>
      <c r="R326">
        <v>1</v>
      </c>
      <c r="S326">
        <v>0</v>
      </c>
      <c r="T326">
        <v>0</v>
      </c>
      <c r="U326" t="s">
        <v>65</v>
      </c>
      <c r="V326">
        <v>3</v>
      </c>
      <c r="W326" t="s">
        <v>84</v>
      </c>
      <c r="X326" s="51" t="s">
        <v>742</v>
      </c>
      <c r="Y326" s="51" t="s">
        <v>95</v>
      </c>
      <c r="Z326" s="26">
        <v>4</v>
      </c>
      <c r="AA326" s="51" t="s">
        <v>84</v>
      </c>
      <c r="AB326" s="51" t="s">
        <v>108</v>
      </c>
    </row>
    <row r="327" spans="1:28">
      <c r="A327" s="51" t="s">
        <v>743</v>
      </c>
      <c r="B327" s="51" t="s">
        <v>97</v>
      </c>
      <c r="C327" s="1">
        <v>41644</v>
      </c>
      <c r="D327">
        <v>2014</v>
      </c>
      <c r="E327" s="26">
        <v>1</v>
      </c>
      <c r="F327" s="51" t="s">
        <v>21</v>
      </c>
      <c r="G327" s="26">
        <v>11</v>
      </c>
      <c r="H327" s="26">
        <v>11</v>
      </c>
      <c r="I327" t="s">
        <v>15</v>
      </c>
      <c r="J327" t="s">
        <v>102</v>
      </c>
      <c r="K327" t="s">
        <v>61</v>
      </c>
      <c r="L327" t="s">
        <v>116</v>
      </c>
      <c r="M327" t="s">
        <v>152</v>
      </c>
      <c r="N327">
        <v>13434.202685499493</v>
      </c>
      <c r="O327">
        <v>13434.202685499493</v>
      </c>
      <c r="P327" t="s">
        <v>64</v>
      </c>
      <c r="Q327">
        <v>14.25</v>
      </c>
      <c r="R327">
        <v>4</v>
      </c>
      <c r="S327">
        <v>1</v>
      </c>
      <c r="T327">
        <v>1</v>
      </c>
      <c r="U327" t="s">
        <v>76</v>
      </c>
      <c r="V327">
        <v>3</v>
      </c>
      <c r="W327" t="s">
        <v>84</v>
      </c>
      <c r="X327" s="51" t="s">
        <v>744</v>
      </c>
      <c r="Y327" s="51" t="s">
        <v>79</v>
      </c>
      <c r="Z327" s="26">
        <v>3</v>
      </c>
      <c r="AA327" s="51" t="s">
        <v>77</v>
      </c>
      <c r="AB327" s="51" t="s">
        <v>69</v>
      </c>
    </row>
    <row r="328" spans="1:28">
      <c r="A328" s="51" t="s">
        <v>745</v>
      </c>
      <c r="B328" s="51" t="s">
        <v>59</v>
      </c>
      <c r="C328" s="1">
        <v>41447</v>
      </c>
      <c r="D328">
        <v>2013</v>
      </c>
      <c r="E328" s="26">
        <v>6</v>
      </c>
      <c r="F328" s="51" t="s">
        <v>26</v>
      </c>
      <c r="G328" s="26">
        <v>12</v>
      </c>
      <c r="H328" s="26">
        <v>12</v>
      </c>
      <c r="I328" t="s">
        <v>15</v>
      </c>
      <c r="J328" t="s">
        <v>102</v>
      </c>
      <c r="K328" t="s">
        <v>61</v>
      </c>
      <c r="L328" t="s">
        <v>157</v>
      </c>
      <c r="M328" t="s">
        <v>75</v>
      </c>
      <c r="N328">
        <v>6737.5139059033636</v>
      </c>
      <c r="O328">
        <v>6737.5139059033636</v>
      </c>
      <c r="P328" t="s">
        <v>64</v>
      </c>
      <c r="Q328">
        <v>7.21</v>
      </c>
      <c r="R328">
        <v>2</v>
      </c>
      <c r="S328">
        <v>0</v>
      </c>
      <c r="T328">
        <v>0</v>
      </c>
      <c r="U328" t="s">
        <v>65</v>
      </c>
      <c r="V328">
        <v>1</v>
      </c>
      <c r="W328" t="s">
        <v>66</v>
      </c>
      <c r="X328" s="51" t="s">
        <v>583</v>
      </c>
      <c r="Y328" s="51" t="s">
        <v>100</v>
      </c>
      <c r="Z328" s="26">
        <v>1</v>
      </c>
      <c r="AA328" s="51" t="s">
        <v>66</v>
      </c>
      <c r="AB328" s="51" t="s">
        <v>69</v>
      </c>
    </row>
    <row r="329" spans="1:28">
      <c r="A329" s="51" t="s">
        <v>746</v>
      </c>
      <c r="B329" s="51" t="s">
        <v>140</v>
      </c>
      <c r="C329" s="1">
        <v>41684</v>
      </c>
      <c r="D329">
        <v>2014</v>
      </c>
      <c r="E329" s="26">
        <v>2</v>
      </c>
      <c r="F329" s="51" t="s">
        <v>22</v>
      </c>
      <c r="G329" s="26">
        <v>11</v>
      </c>
      <c r="H329" s="26">
        <v>11</v>
      </c>
      <c r="I329" t="s">
        <v>15</v>
      </c>
      <c r="J329" t="s">
        <v>102</v>
      </c>
      <c r="K329" t="s">
        <v>124</v>
      </c>
      <c r="L329" t="s">
        <v>128</v>
      </c>
      <c r="M329" t="s">
        <v>104</v>
      </c>
      <c r="N329">
        <v>8622.6443706473401</v>
      </c>
      <c r="O329">
        <v>8622.6443706473401</v>
      </c>
      <c r="P329" t="s">
        <v>64</v>
      </c>
      <c r="Q329">
        <v>14.48</v>
      </c>
      <c r="R329">
        <v>1</v>
      </c>
      <c r="S329">
        <v>3</v>
      </c>
      <c r="T329">
        <v>1</v>
      </c>
      <c r="U329" t="s">
        <v>76</v>
      </c>
      <c r="V329">
        <v>2</v>
      </c>
      <c r="W329" t="s">
        <v>77</v>
      </c>
      <c r="X329" s="51" t="s">
        <v>747</v>
      </c>
      <c r="Y329" s="51" t="s">
        <v>144</v>
      </c>
      <c r="Z329" s="26">
        <v>2</v>
      </c>
      <c r="AA329" s="51" t="s">
        <v>77</v>
      </c>
      <c r="AB329" s="51" t="s">
        <v>108</v>
      </c>
    </row>
    <row r="330" spans="1:28">
      <c r="A330" s="51" t="s">
        <v>748</v>
      </c>
      <c r="B330" s="51" t="s">
        <v>140</v>
      </c>
      <c r="C330" s="1">
        <v>42904</v>
      </c>
      <c r="D330">
        <v>2017</v>
      </c>
      <c r="E330" s="26">
        <v>6</v>
      </c>
      <c r="F330" s="51" t="s">
        <v>26</v>
      </c>
      <c r="G330" s="26">
        <v>8</v>
      </c>
      <c r="H330" s="26">
        <v>8</v>
      </c>
      <c r="I330" t="s">
        <v>15</v>
      </c>
      <c r="J330" t="s">
        <v>60</v>
      </c>
      <c r="K330" t="s">
        <v>124</v>
      </c>
      <c r="L330" t="s">
        <v>202</v>
      </c>
      <c r="M330" t="s">
        <v>152</v>
      </c>
      <c r="N330">
        <v>9774.5346842096551</v>
      </c>
      <c r="O330">
        <v>9774.5346842096551</v>
      </c>
      <c r="P330" t="s">
        <v>64</v>
      </c>
      <c r="Q330">
        <v>5.88</v>
      </c>
      <c r="R330">
        <v>2</v>
      </c>
      <c r="S330">
        <v>1</v>
      </c>
      <c r="T330">
        <v>1</v>
      </c>
      <c r="U330" t="s">
        <v>76</v>
      </c>
      <c r="V330">
        <v>2</v>
      </c>
      <c r="W330" t="s">
        <v>77</v>
      </c>
      <c r="X330" s="51" t="s">
        <v>749</v>
      </c>
      <c r="Y330" s="51" t="s">
        <v>95</v>
      </c>
      <c r="Z330" s="26">
        <v>1</v>
      </c>
      <c r="AA330" s="51" t="s">
        <v>66</v>
      </c>
      <c r="AB330" s="51" t="s">
        <v>69</v>
      </c>
    </row>
    <row r="331" spans="1:28">
      <c r="A331" s="51" t="s">
        <v>750</v>
      </c>
      <c r="B331" s="51" t="s">
        <v>81</v>
      </c>
      <c r="C331" s="1">
        <v>43031</v>
      </c>
      <c r="D331">
        <v>2017</v>
      </c>
      <c r="E331" s="26">
        <v>10</v>
      </c>
      <c r="F331" s="51" t="s">
        <v>10</v>
      </c>
      <c r="G331" s="26">
        <v>8</v>
      </c>
      <c r="H331" s="26">
        <v>8</v>
      </c>
      <c r="I331" t="s">
        <v>15</v>
      </c>
      <c r="J331" t="s">
        <v>60</v>
      </c>
      <c r="K331" t="s">
        <v>73</v>
      </c>
      <c r="L331" t="s">
        <v>125</v>
      </c>
      <c r="M331" t="s">
        <v>104</v>
      </c>
      <c r="N331">
        <v>30605.375724741145</v>
      </c>
      <c r="O331">
        <v>30605.375724741145</v>
      </c>
      <c r="P331" t="s">
        <v>64</v>
      </c>
      <c r="Q331">
        <v>9.2200000000000006</v>
      </c>
      <c r="R331">
        <v>3</v>
      </c>
      <c r="S331">
        <v>3</v>
      </c>
      <c r="T331">
        <v>1</v>
      </c>
      <c r="U331" t="s">
        <v>76</v>
      </c>
      <c r="V331">
        <v>3</v>
      </c>
      <c r="W331" t="s">
        <v>84</v>
      </c>
      <c r="X331" s="51" t="s">
        <v>751</v>
      </c>
      <c r="Y331" s="51" t="s">
        <v>95</v>
      </c>
      <c r="Z331" s="26">
        <v>4</v>
      </c>
      <c r="AA331" s="51" t="s">
        <v>84</v>
      </c>
      <c r="AB331" s="51" t="s">
        <v>108</v>
      </c>
    </row>
    <row r="332" spans="1:28">
      <c r="A332" s="51" t="s">
        <v>752</v>
      </c>
      <c r="B332" s="51" t="s">
        <v>97</v>
      </c>
      <c r="C332" s="1">
        <v>42354</v>
      </c>
      <c r="D332">
        <v>2015</v>
      </c>
      <c r="E332" s="26">
        <v>12</v>
      </c>
      <c r="F332" s="51" t="s">
        <v>20</v>
      </c>
      <c r="G332" s="26">
        <v>10</v>
      </c>
      <c r="H332" s="26">
        <v>10</v>
      </c>
      <c r="I332" t="s">
        <v>15</v>
      </c>
      <c r="J332" t="s">
        <v>102</v>
      </c>
      <c r="K332" t="s">
        <v>124</v>
      </c>
      <c r="L332" t="s">
        <v>128</v>
      </c>
      <c r="M332" t="s">
        <v>90</v>
      </c>
      <c r="N332">
        <v>7617.7135160356647</v>
      </c>
      <c r="O332">
        <v>7617.7135160356647</v>
      </c>
      <c r="P332" t="s">
        <v>64</v>
      </c>
      <c r="Q332">
        <v>13.11</v>
      </c>
      <c r="R332">
        <v>1</v>
      </c>
      <c r="S332">
        <v>4</v>
      </c>
      <c r="T332">
        <v>1</v>
      </c>
      <c r="U332" t="s">
        <v>76</v>
      </c>
      <c r="V332">
        <v>3</v>
      </c>
      <c r="W332" t="s">
        <v>84</v>
      </c>
      <c r="X332" s="51" t="s">
        <v>753</v>
      </c>
      <c r="Y332" s="51" t="s">
        <v>79</v>
      </c>
      <c r="Z332" s="26">
        <v>3</v>
      </c>
      <c r="AA332" s="51" t="s">
        <v>77</v>
      </c>
      <c r="AB332" s="51" t="s">
        <v>108</v>
      </c>
    </row>
    <row r="333" spans="1:28">
      <c r="A333" s="51" t="s">
        <v>754</v>
      </c>
      <c r="B333" s="51" t="s">
        <v>97</v>
      </c>
      <c r="C333" s="1">
        <v>45045</v>
      </c>
      <c r="D333">
        <v>2023</v>
      </c>
      <c r="E333" s="26">
        <v>4</v>
      </c>
      <c r="F333" s="51" t="s">
        <v>24</v>
      </c>
      <c r="G333" s="26">
        <v>2</v>
      </c>
      <c r="H333" s="26">
        <v>2</v>
      </c>
      <c r="I333" t="s">
        <v>15</v>
      </c>
      <c r="J333" t="s">
        <v>82</v>
      </c>
      <c r="K333" t="s">
        <v>61</v>
      </c>
      <c r="L333" t="s">
        <v>110</v>
      </c>
      <c r="M333" t="s">
        <v>104</v>
      </c>
      <c r="N333">
        <v>14640.999682196518</v>
      </c>
      <c r="O333">
        <v>14640.999682196518</v>
      </c>
      <c r="P333" t="s">
        <v>64</v>
      </c>
      <c r="Q333">
        <v>25.7</v>
      </c>
      <c r="R333">
        <v>3</v>
      </c>
      <c r="S333">
        <v>2</v>
      </c>
      <c r="T333">
        <v>1</v>
      </c>
      <c r="U333" t="s">
        <v>76</v>
      </c>
      <c r="V333">
        <v>3</v>
      </c>
      <c r="W333" t="s">
        <v>84</v>
      </c>
      <c r="X333" s="51" t="s">
        <v>755</v>
      </c>
      <c r="Y333" s="51" t="s">
        <v>119</v>
      </c>
      <c r="Z333" s="26">
        <v>3</v>
      </c>
      <c r="AA333" s="51" t="s">
        <v>77</v>
      </c>
      <c r="AB333" s="51" t="s">
        <v>108</v>
      </c>
    </row>
    <row r="334" spans="1:28">
      <c r="A334" s="51" t="s">
        <v>756</v>
      </c>
      <c r="B334" s="51" t="s">
        <v>81</v>
      </c>
      <c r="C334" s="1">
        <v>42872</v>
      </c>
      <c r="D334">
        <v>2017</v>
      </c>
      <c r="E334" s="26">
        <v>5</v>
      </c>
      <c r="F334" s="51" t="s">
        <v>25</v>
      </c>
      <c r="G334" s="26">
        <v>8</v>
      </c>
      <c r="H334" s="26">
        <v>8</v>
      </c>
      <c r="I334" t="s">
        <v>15</v>
      </c>
      <c r="J334" t="s">
        <v>60</v>
      </c>
      <c r="K334" t="s">
        <v>83</v>
      </c>
      <c r="L334" t="s">
        <v>125</v>
      </c>
      <c r="M334" t="s">
        <v>75</v>
      </c>
      <c r="N334">
        <v>6718.7521593959536</v>
      </c>
      <c r="O334">
        <v>6718.7521593959536</v>
      </c>
      <c r="P334" t="s">
        <v>64</v>
      </c>
      <c r="Q334">
        <v>7.75</v>
      </c>
      <c r="R334">
        <v>4</v>
      </c>
      <c r="S334">
        <v>2</v>
      </c>
      <c r="T334">
        <v>1</v>
      </c>
      <c r="U334" t="s">
        <v>76</v>
      </c>
      <c r="V334">
        <v>1</v>
      </c>
      <c r="W334" t="s">
        <v>66</v>
      </c>
      <c r="X334" s="51" t="s">
        <v>757</v>
      </c>
      <c r="Y334" s="51" t="s">
        <v>119</v>
      </c>
      <c r="Z334" s="26">
        <v>1</v>
      </c>
      <c r="AA334" s="51" t="s">
        <v>66</v>
      </c>
      <c r="AB334" s="51" t="s">
        <v>69</v>
      </c>
    </row>
    <row r="335" spans="1:28">
      <c r="A335" s="51" t="s">
        <v>758</v>
      </c>
      <c r="B335" s="51" t="s">
        <v>140</v>
      </c>
      <c r="C335" s="1">
        <v>44570</v>
      </c>
      <c r="D335">
        <v>2022</v>
      </c>
      <c r="E335" s="26">
        <v>1</v>
      </c>
      <c r="F335" s="51" t="s">
        <v>21</v>
      </c>
      <c r="G335" s="26">
        <v>3</v>
      </c>
      <c r="H335" s="26">
        <v>3</v>
      </c>
      <c r="I335" t="s">
        <v>15</v>
      </c>
      <c r="J335" t="s">
        <v>82</v>
      </c>
      <c r="K335" t="s">
        <v>61</v>
      </c>
      <c r="L335" t="s">
        <v>110</v>
      </c>
      <c r="M335" t="s">
        <v>90</v>
      </c>
      <c r="N335">
        <v>8621.9163068135495</v>
      </c>
      <c r="O335">
        <v>8621.9163068135495</v>
      </c>
      <c r="P335" t="s">
        <v>64</v>
      </c>
      <c r="Q335">
        <v>2.15</v>
      </c>
      <c r="R335">
        <v>2</v>
      </c>
      <c r="S335">
        <v>3</v>
      </c>
      <c r="T335">
        <v>1</v>
      </c>
      <c r="U335" t="s">
        <v>76</v>
      </c>
      <c r="V335">
        <v>1</v>
      </c>
      <c r="W335" t="s">
        <v>66</v>
      </c>
      <c r="X335" s="51" t="s">
        <v>759</v>
      </c>
      <c r="Y335" s="51" t="s">
        <v>100</v>
      </c>
      <c r="Z335" s="26">
        <v>1</v>
      </c>
      <c r="AA335" s="51" t="s">
        <v>66</v>
      </c>
      <c r="AB335" s="51" t="s">
        <v>69</v>
      </c>
    </row>
    <row r="336" spans="1:28">
      <c r="A336" s="51" t="s">
        <v>760</v>
      </c>
      <c r="B336" s="51" t="s">
        <v>97</v>
      </c>
      <c r="C336" s="1">
        <v>45240</v>
      </c>
      <c r="D336">
        <v>2023</v>
      </c>
      <c r="E336" s="26">
        <v>11</v>
      </c>
      <c r="F336" s="51" t="s">
        <v>19</v>
      </c>
      <c r="G336" s="26">
        <v>2</v>
      </c>
      <c r="H336" s="26">
        <v>2</v>
      </c>
      <c r="I336" t="s">
        <v>15</v>
      </c>
      <c r="J336" t="s">
        <v>82</v>
      </c>
      <c r="K336" t="s">
        <v>61</v>
      </c>
      <c r="L336" t="s">
        <v>103</v>
      </c>
      <c r="M336" t="s">
        <v>152</v>
      </c>
      <c r="N336">
        <v>397.38140589400598</v>
      </c>
      <c r="O336">
        <v>397.38140589400598</v>
      </c>
      <c r="P336" t="s">
        <v>64</v>
      </c>
      <c r="Q336">
        <v>3.2</v>
      </c>
      <c r="R336">
        <v>5</v>
      </c>
      <c r="S336">
        <v>1</v>
      </c>
      <c r="T336">
        <v>1</v>
      </c>
      <c r="U336" t="s">
        <v>76</v>
      </c>
      <c r="V336">
        <v>1</v>
      </c>
      <c r="W336" t="s">
        <v>66</v>
      </c>
      <c r="X336" s="51" t="s">
        <v>761</v>
      </c>
      <c r="Y336" s="51" t="s">
        <v>79</v>
      </c>
      <c r="Z336" s="26">
        <v>0</v>
      </c>
      <c r="AA336" s="51" t="s">
        <v>66</v>
      </c>
      <c r="AB336" s="51" t="s">
        <v>69</v>
      </c>
    </row>
    <row r="337" spans="1:28">
      <c r="A337" s="51" t="s">
        <v>762</v>
      </c>
      <c r="B337" s="51" t="s">
        <v>59</v>
      </c>
      <c r="C337" s="1">
        <v>43650</v>
      </c>
      <c r="D337">
        <v>2019</v>
      </c>
      <c r="E337" s="26">
        <v>7</v>
      </c>
      <c r="F337" s="51" t="s">
        <v>27</v>
      </c>
      <c r="G337" s="26">
        <v>6</v>
      </c>
      <c r="H337" s="26">
        <v>6</v>
      </c>
      <c r="I337" t="s">
        <v>15</v>
      </c>
      <c r="J337" t="s">
        <v>72</v>
      </c>
      <c r="K337" t="s">
        <v>124</v>
      </c>
      <c r="L337" t="s">
        <v>128</v>
      </c>
      <c r="M337" t="s">
        <v>90</v>
      </c>
      <c r="N337">
        <v>3845.3690832356369</v>
      </c>
      <c r="O337">
        <v>3845.3690832356369</v>
      </c>
      <c r="P337" t="s">
        <v>64</v>
      </c>
      <c r="Q337">
        <v>6.21</v>
      </c>
      <c r="R337">
        <v>2</v>
      </c>
      <c r="S337">
        <v>1</v>
      </c>
      <c r="T337">
        <v>1</v>
      </c>
      <c r="U337" t="s">
        <v>76</v>
      </c>
      <c r="V337">
        <v>1</v>
      </c>
      <c r="W337" t="s">
        <v>66</v>
      </c>
      <c r="X337" s="51" t="s">
        <v>763</v>
      </c>
      <c r="Y337" s="51" t="s">
        <v>100</v>
      </c>
      <c r="Z337" s="26">
        <v>0</v>
      </c>
      <c r="AA337" s="51" t="s">
        <v>66</v>
      </c>
      <c r="AB337" s="51" t="s">
        <v>69</v>
      </c>
    </row>
    <row r="338" spans="1:28">
      <c r="A338" s="51" t="s">
        <v>764</v>
      </c>
      <c r="B338" s="51" t="s">
        <v>121</v>
      </c>
      <c r="C338" s="1">
        <v>44920</v>
      </c>
      <c r="D338">
        <v>2022</v>
      </c>
      <c r="E338" s="26">
        <v>12</v>
      </c>
      <c r="F338" s="51" t="s">
        <v>20</v>
      </c>
      <c r="G338" s="26">
        <v>3</v>
      </c>
      <c r="H338" s="26">
        <v>3</v>
      </c>
      <c r="I338" t="s">
        <v>15</v>
      </c>
      <c r="J338" t="s">
        <v>82</v>
      </c>
      <c r="K338" t="s">
        <v>124</v>
      </c>
      <c r="L338" t="s">
        <v>157</v>
      </c>
      <c r="M338" t="s">
        <v>90</v>
      </c>
      <c r="N338">
        <v>16916.295995532717</v>
      </c>
      <c r="O338">
        <v>16916.295995532717</v>
      </c>
      <c r="P338" t="s">
        <v>64</v>
      </c>
      <c r="Q338">
        <v>19.899999999999999</v>
      </c>
      <c r="R338">
        <v>1</v>
      </c>
      <c r="S338">
        <v>1</v>
      </c>
      <c r="T338">
        <v>1</v>
      </c>
      <c r="U338" t="s">
        <v>76</v>
      </c>
      <c r="V338">
        <v>3</v>
      </c>
      <c r="W338" t="s">
        <v>84</v>
      </c>
      <c r="X338" s="51" t="s">
        <v>765</v>
      </c>
      <c r="Y338" s="51" t="s">
        <v>86</v>
      </c>
      <c r="Z338" s="26">
        <v>3</v>
      </c>
      <c r="AA338" s="51" t="s">
        <v>77</v>
      </c>
      <c r="AB338" s="51" t="s">
        <v>108</v>
      </c>
    </row>
    <row r="339" spans="1:28">
      <c r="A339" s="51" t="s">
        <v>766</v>
      </c>
      <c r="B339" s="51" t="s">
        <v>121</v>
      </c>
      <c r="C339" s="1">
        <v>43043</v>
      </c>
      <c r="D339">
        <v>2017</v>
      </c>
      <c r="E339" s="26">
        <v>11</v>
      </c>
      <c r="F339" s="51" t="s">
        <v>19</v>
      </c>
      <c r="G339" s="26">
        <v>8</v>
      </c>
      <c r="H339" s="26">
        <v>8</v>
      </c>
      <c r="I339" t="s">
        <v>15</v>
      </c>
      <c r="J339" t="s">
        <v>60</v>
      </c>
      <c r="K339" t="s">
        <v>133</v>
      </c>
      <c r="L339" t="s">
        <v>74</v>
      </c>
      <c r="M339" t="s">
        <v>63</v>
      </c>
      <c r="N339">
        <v>19143.838830412395</v>
      </c>
      <c r="O339">
        <v>19143.838830412395</v>
      </c>
      <c r="P339" t="s">
        <v>64</v>
      </c>
      <c r="Q339">
        <v>26.28</v>
      </c>
      <c r="R339">
        <v>4</v>
      </c>
      <c r="S339">
        <v>0</v>
      </c>
      <c r="T339">
        <v>0</v>
      </c>
      <c r="U339" t="s">
        <v>65</v>
      </c>
      <c r="V339">
        <v>3</v>
      </c>
      <c r="W339" t="s">
        <v>84</v>
      </c>
      <c r="X339" s="51" t="s">
        <v>767</v>
      </c>
      <c r="Y339" s="51" t="s">
        <v>119</v>
      </c>
      <c r="Z339" s="26">
        <v>4</v>
      </c>
      <c r="AA339" s="51" t="s">
        <v>84</v>
      </c>
      <c r="AB339" s="51" t="s">
        <v>108</v>
      </c>
    </row>
    <row r="340" spans="1:28">
      <c r="A340" s="51" t="s">
        <v>768</v>
      </c>
      <c r="B340" s="51" t="s">
        <v>59</v>
      </c>
      <c r="C340" s="1">
        <v>44675</v>
      </c>
      <c r="D340">
        <v>2022</v>
      </c>
      <c r="E340" s="26">
        <v>4</v>
      </c>
      <c r="F340" s="51" t="s">
        <v>24</v>
      </c>
      <c r="G340" s="26">
        <v>3</v>
      </c>
      <c r="H340" s="26">
        <v>3</v>
      </c>
      <c r="I340" t="s">
        <v>15</v>
      </c>
      <c r="J340" t="s">
        <v>82</v>
      </c>
      <c r="K340" t="s">
        <v>83</v>
      </c>
      <c r="L340" t="s">
        <v>116</v>
      </c>
      <c r="M340" t="s">
        <v>104</v>
      </c>
      <c r="N340">
        <v>5667.0177744823941</v>
      </c>
      <c r="O340">
        <v>5667.0177744823941</v>
      </c>
      <c r="P340" t="s">
        <v>64</v>
      </c>
      <c r="Q340">
        <v>2.98</v>
      </c>
      <c r="R340">
        <v>1</v>
      </c>
      <c r="S340">
        <v>3</v>
      </c>
      <c r="T340">
        <v>1</v>
      </c>
      <c r="U340" t="s">
        <v>76</v>
      </c>
      <c r="V340">
        <v>2</v>
      </c>
      <c r="W340" t="s">
        <v>77</v>
      </c>
      <c r="X340" s="51" t="s">
        <v>769</v>
      </c>
      <c r="Y340" s="51" t="s">
        <v>100</v>
      </c>
      <c r="Z340" s="26">
        <v>1</v>
      </c>
      <c r="AA340" s="51" t="s">
        <v>66</v>
      </c>
      <c r="AB340" s="51" t="s">
        <v>69</v>
      </c>
    </row>
    <row r="341" spans="1:28">
      <c r="A341" s="51" t="s">
        <v>770</v>
      </c>
      <c r="B341" s="51" t="s">
        <v>140</v>
      </c>
      <c r="C341" s="1">
        <v>41912</v>
      </c>
      <c r="D341">
        <v>2014</v>
      </c>
      <c r="E341" s="26">
        <v>9</v>
      </c>
      <c r="F341" s="51" t="s">
        <v>29</v>
      </c>
      <c r="G341" s="26">
        <v>11</v>
      </c>
      <c r="H341" s="26">
        <v>11</v>
      </c>
      <c r="I341" t="s">
        <v>15</v>
      </c>
      <c r="J341" t="s">
        <v>102</v>
      </c>
      <c r="K341" t="s">
        <v>73</v>
      </c>
      <c r="L341" t="s">
        <v>116</v>
      </c>
      <c r="M341" t="s">
        <v>90</v>
      </c>
      <c r="N341">
        <v>5218.0059002733724</v>
      </c>
      <c r="O341">
        <v>5218.0059002733724</v>
      </c>
      <c r="P341" t="s">
        <v>64</v>
      </c>
      <c r="Q341">
        <v>1.28</v>
      </c>
      <c r="R341">
        <v>2</v>
      </c>
      <c r="S341">
        <v>4</v>
      </c>
      <c r="T341">
        <v>1</v>
      </c>
      <c r="U341" t="s">
        <v>76</v>
      </c>
      <c r="V341">
        <v>1</v>
      </c>
      <c r="W341" t="s">
        <v>66</v>
      </c>
      <c r="X341" s="51" t="s">
        <v>771</v>
      </c>
      <c r="Y341" s="51" t="s">
        <v>100</v>
      </c>
      <c r="Z341" s="26">
        <v>2</v>
      </c>
      <c r="AA341" s="51" t="s">
        <v>77</v>
      </c>
      <c r="AB341" s="51" t="s">
        <v>108</v>
      </c>
    </row>
    <row r="342" spans="1:28">
      <c r="A342" s="51" t="s">
        <v>772</v>
      </c>
      <c r="B342" s="51" t="s">
        <v>140</v>
      </c>
      <c r="C342" s="1">
        <v>44710</v>
      </c>
      <c r="D342">
        <v>2022</v>
      </c>
      <c r="E342" s="26">
        <v>5</v>
      </c>
      <c r="F342" s="51" t="s">
        <v>25</v>
      </c>
      <c r="G342" s="26">
        <v>3</v>
      </c>
      <c r="H342" s="26">
        <v>3</v>
      </c>
      <c r="I342" t="s">
        <v>15</v>
      </c>
      <c r="J342" t="s">
        <v>82</v>
      </c>
      <c r="K342" t="s">
        <v>133</v>
      </c>
      <c r="L342" t="s">
        <v>116</v>
      </c>
      <c r="M342" t="s">
        <v>75</v>
      </c>
      <c r="N342">
        <v>411.67940586648132</v>
      </c>
      <c r="O342">
        <v>411.67940586648132</v>
      </c>
      <c r="P342" t="s">
        <v>64</v>
      </c>
      <c r="Q342">
        <v>5.0199999999999996</v>
      </c>
      <c r="R342">
        <v>2</v>
      </c>
      <c r="S342">
        <v>0</v>
      </c>
      <c r="T342">
        <v>0</v>
      </c>
      <c r="U342" t="s">
        <v>65</v>
      </c>
      <c r="V342">
        <v>3</v>
      </c>
      <c r="W342" t="s">
        <v>84</v>
      </c>
      <c r="X342" s="51" t="s">
        <v>773</v>
      </c>
      <c r="Y342" s="51" t="s">
        <v>119</v>
      </c>
      <c r="Z342" s="26">
        <v>1</v>
      </c>
      <c r="AA342" s="51" t="s">
        <v>66</v>
      </c>
      <c r="AB342" s="51" t="s">
        <v>69</v>
      </c>
    </row>
    <row r="343" spans="1:28">
      <c r="A343" s="51" t="s">
        <v>774</v>
      </c>
      <c r="B343" s="51" t="s">
        <v>59</v>
      </c>
      <c r="C343" s="1">
        <v>45222</v>
      </c>
      <c r="D343">
        <v>2023</v>
      </c>
      <c r="E343" s="26">
        <v>10</v>
      </c>
      <c r="F343" s="51" t="s">
        <v>10</v>
      </c>
      <c r="G343" s="26">
        <v>2</v>
      </c>
      <c r="H343" s="26">
        <v>2</v>
      </c>
      <c r="I343" t="s">
        <v>15</v>
      </c>
      <c r="J343" t="s">
        <v>82</v>
      </c>
      <c r="K343" t="s">
        <v>133</v>
      </c>
      <c r="L343" t="s">
        <v>157</v>
      </c>
      <c r="M343" t="s">
        <v>63</v>
      </c>
      <c r="N343">
        <v>2874.0539239060222</v>
      </c>
      <c r="O343">
        <v>2874.0539239060222</v>
      </c>
      <c r="P343" t="s">
        <v>64</v>
      </c>
      <c r="Q343">
        <v>3.27</v>
      </c>
      <c r="R343">
        <v>5</v>
      </c>
      <c r="S343">
        <v>2</v>
      </c>
      <c r="T343">
        <v>1</v>
      </c>
      <c r="U343" t="s">
        <v>76</v>
      </c>
      <c r="V343">
        <v>1</v>
      </c>
      <c r="W343" t="s">
        <v>66</v>
      </c>
      <c r="X343" s="51" t="s">
        <v>775</v>
      </c>
      <c r="Y343" s="51" t="s">
        <v>95</v>
      </c>
      <c r="Z343" s="26">
        <v>0</v>
      </c>
      <c r="AA343" s="51" t="s">
        <v>66</v>
      </c>
      <c r="AB343" s="51" t="s">
        <v>69</v>
      </c>
    </row>
    <row r="344" spans="1:28">
      <c r="A344" s="51" t="s">
        <v>776</v>
      </c>
      <c r="B344" s="51" t="s">
        <v>121</v>
      </c>
      <c r="C344" s="1">
        <v>45367</v>
      </c>
      <c r="D344">
        <v>2024</v>
      </c>
      <c r="E344" s="26">
        <v>3</v>
      </c>
      <c r="F344" s="51" t="s">
        <v>23</v>
      </c>
      <c r="G344" s="26">
        <v>1</v>
      </c>
      <c r="H344" s="26">
        <v>1</v>
      </c>
      <c r="I344" t="s">
        <v>15</v>
      </c>
      <c r="J344" t="s">
        <v>82</v>
      </c>
      <c r="K344" t="s">
        <v>73</v>
      </c>
      <c r="L344" t="s">
        <v>157</v>
      </c>
      <c r="M344" t="s">
        <v>93</v>
      </c>
      <c r="N344">
        <v>18874.630289417601</v>
      </c>
      <c r="O344">
        <v>18874.630289417601</v>
      </c>
      <c r="P344" t="s">
        <v>64</v>
      </c>
      <c r="Q344">
        <v>10.34</v>
      </c>
      <c r="R344">
        <v>2</v>
      </c>
      <c r="S344">
        <v>3</v>
      </c>
      <c r="T344">
        <v>1</v>
      </c>
      <c r="U344" t="s">
        <v>76</v>
      </c>
      <c r="V344">
        <v>3</v>
      </c>
      <c r="W344" t="s">
        <v>84</v>
      </c>
      <c r="X344" s="51" t="s">
        <v>777</v>
      </c>
      <c r="Y344" s="51" t="s">
        <v>119</v>
      </c>
      <c r="Z344" s="26">
        <v>3</v>
      </c>
      <c r="AA344" s="51" t="s">
        <v>77</v>
      </c>
      <c r="AB344" s="51" t="s">
        <v>108</v>
      </c>
    </row>
    <row r="345" spans="1:28">
      <c r="A345" s="51" t="s">
        <v>778</v>
      </c>
      <c r="B345" s="51" t="s">
        <v>81</v>
      </c>
      <c r="C345" s="1">
        <v>41627</v>
      </c>
      <c r="D345">
        <v>2013</v>
      </c>
      <c r="E345" s="26">
        <v>12</v>
      </c>
      <c r="F345" s="51" t="s">
        <v>20</v>
      </c>
      <c r="G345" s="26">
        <v>12</v>
      </c>
      <c r="H345" s="26">
        <v>12</v>
      </c>
      <c r="I345" t="s">
        <v>15</v>
      </c>
      <c r="J345" t="s">
        <v>102</v>
      </c>
      <c r="K345" t="s">
        <v>133</v>
      </c>
      <c r="L345" t="s">
        <v>128</v>
      </c>
      <c r="M345" t="s">
        <v>75</v>
      </c>
      <c r="N345">
        <v>4129.6245902278679</v>
      </c>
      <c r="O345">
        <v>4129.6245902278679</v>
      </c>
      <c r="P345" t="s">
        <v>64</v>
      </c>
      <c r="Q345">
        <v>8.15</v>
      </c>
      <c r="R345">
        <v>3</v>
      </c>
      <c r="S345">
        <v>1</v>
      </c>
      <c r="T345">
        <v>1</v>
      </c>
      <c r="U345" t="s">
        <v>76</v>
      </c>
      <c r="V345">
        <v>1</v>
      </c>
      <c r="W345" t="s">
        <v>66</v>
      </c>
      <c r="X345" s="51" t="s">
        <v>779</v>
      </c>
      <c r="Y345" s="51" t="s">
        <v>95</v>
      </c>
      <c r="Z345" s="26">
        <v>1</v>
      </c>
      <c r="AA345" s="51" t="s">
        <v>66</v>
      </c>
      <c r="AB345" s="51" t="s">
        <v>69</v>
      </c>
    </row>
    <row r="346" spans="1:28">
      <c r="A346" s="51" t="s">
        <v>780</v>
      </c>
      <c r="B346" s="51" t="s">
        <v>121</v>
      </c>
      <c r="C346" s="1">
        <v>44356</v>
      </c>
      <c r="D346">
        <v>2021</v>
      </c>
      <c r="E346" s="26">
        <v>6</v>
      </c>
      <c r="F346" s="51" t="s">
        <v>26</v>
      </c>
      <c r="G346" s="26">
        <v>4</v>
      </c>
      <c r="H346" s="26">
        <v>4</v>
      </c>
      <c r="I346" t="s">
        <v>15</v>
      </c>
      <c r="J346" t="s">
        <v>72</v>
      </c>
      <c r="K346" t="s">
        <v>88</v>
      </c>
      <c r="L346" t="s">
        <v>103</v>
      </c>
      <c r="M346" t="s">
        <v>152</v>
      </c>
      <c r="N346">
        <v>11962.101551951682</v>
      </c>
      <c r="O346">
        <v>11962.101551951682</v>
      </c>
      <c r="P346" t="s">
        <v>64</v>
      </c>
      <c r="Q346">
        <v>18.420000000000002</v>
      </c>
      <c r="R346">
        <v>5</v>
      </c>
      <c r="S346">
        <v>1</v>
      </c>
      <c r="T346">
        <v>1</v>
      </c>
      <c r="U346" t="s">
        <v>76</v>
      </c>
      <c r="V346">
        <v>2</v>
      </c>
      <c r="W346" t="s">
        <v>77</v>
      </c>
      <c r="X346" s="51" t="s">
        <v>781</v>
      </c>
      <c r="Y346" s="51" t="s">
        <v>95</v>
      </c>
      <c r="Z346" s="26">
        <v>1</v>
      </c>
      <c r="AA346" s="51" t="s">
        <v>66</v>
      </c>
      <c r="AB346" s="51" t="s">
        <v>69</v>
      </c>
    </row>
    <row r="347" spans="1:28">
      <c r="A347" s="51" t="s">
        <v>782</v>
      </c>
      <c r="B347" s="51" t="s">
        <v>140</v>
      </c>
      <c r="C347" s="1">
        <v>43887</v>
      </c>
      <c r="D347">
        <v>2020</v>
      </c>
      <c r="E347" s="26">
        <v>2</v>
      </c>
      <c r="F347" s="51" t="s">
        <v>22</v>
      </c>
      <c r="G347" s="26">
        <v>5</v>
      </c>
      <c r="H347" s="26">
        <v>5</v>
      </c>
      <c r="I347" t="s">
        <v>15</v>
      </c>
      <c r="J347" t="s">
        <v>72</v>
      </c>
      <c r="K347" t="s">
        <v>73</v>
      </c>
      <c r="L347" t="s">
        <v>157</v>
      </c>
      <c r="M347" t="s">
        <v>93</v>
      </c>
      <c r="N347">
        <v>7462.5190606293463</v>
      </c>
      <c r="O347">
        <v>7462.5190606293463</v>
      </c>
      <c r="P347" t="s">
        <v>64</v>
      </c>
      <c r="Q347">
        <v>3.83</v>
      </c>
      <c r="R347">
        <v>3</v>
      </c>
      <c r="S347">
        <v>2</v>
      </c>
      <c r="T347">
        <v>1</v>
      </c>
      <c r="U347" t="s">
        <v>76</v>
      </c>
      <c r="V347">
        <v>1</v>
      </c>
      <c r="W347" t="s">
        <v>66</v>
      </c>
      <c r="X347" s="51" t="s">
        <v>111</v>
      </c>
      <c r="Y347" s="51" t="s">
        <v>79</v>
      </c>
      <c r="Z347" s="26">
        <v>0</v>
      </c>
      <c r="AA347" s="51" t="s">
        <v>66</v>
      </c>
      <c r="AB347" s="51" t="s">
        <v>69</v>
      </c>
    </row>
    <row r="348" spans="1:28">
      <c r="A348" s="51" t="s">
        <v>783</v>
      </c>
      <c r="B348" s="51" t="s">
        <v>71</v>
      </c>
      <c r="C348" s="1">
        <v>41939</v>
      </c>
      <c r="D348">
        <v>2014</v>
      </c>
      <c r="E348" s="26">
        <v>10</v>
      </c>
      <c r="F348" s="51" t="s">
        <v>10</v>
      </c>
      <c r="G348" s="26">
        <v>11</v>
      </c>
      <c r="H348" s="26">
        <v>11</v>
      </c>
      <c r="I348" t="s">
        <v>15</v>
      </c>
      <c r="J348" t="s">
        <v>102</v>
      </c>
      <c r="K348" t="s">
        <v>124</v>
      </c>
      <c r="L348" t="s">
        <v>125</v>
      </c>
      <c r="M348" t="s">
        <v>63</v>
      </c>
      <c r="N348">
        <v>4079.4726807873394</v>
      </c>
      <c r="O348">
        <v>4079.4726807873394</v>
      </c>
      <c r="P348" t="s">
        <v>64</v>
      </c>
      <c r="Q348">
        <v>7.37</v>
      </c>
      <c r="R348">
        <v>1</v>
      </c>
      <c r="S348">
        <v>1</v>
      </c>
      <c r="T348">
        <v>1</v>
      </c>
      <c r="U348" t="s">
        <v>76</v>
      </c>
      <c r="V348">
        <v>2</v>
      </c>
      <c r="W348" t="s">
        <v>77</v>
      </c>
      <c r="X348" s="51" t="s">
        <v>784</v>
      </c>
      <c r="Y348" s="51" t="s">
        <v>68</v>
      </c>
      <c r="Z348" s="26">
        <v>1</v>
      </c>
      <c r="AA348" s="51" t="s">
        <v>66</v>
      </c>
      <c r="AB348" s="51" t="s">
        <v>69</v>
      </c>
    </row>
    <row r="349" spans="1:28">
      <c r="A349" s="51" t="s">
        <v>785</v>
      </c>
      <c r="B349" s="51" t="s">
        <v>59</v>
      </c>
      <c r="C349" s="1">
        <v>45233</v>
      </c>
      <c r="D349">
        <v>2023</v>
      </c>
      <c r="E349" s="26">
        <v>11</v>
      </c>
      <c r="F349" s="51" t="s">
        <v>19</v>
      </c>
      <c r="G349" s="26">
        <v>2</v>
      </c>
      <c r="H349" s="26">
        <v>2</v>
      </c>
      <c r="I349" t="s">
        <v>15</v>
      </c>
      <c r="J349" t="s">
        <v>82</v>
      </c>
      <c r="K349" t="s">
        <v>73</v>
      </c>
      <c r="L349" t="s">
        <v>103</v>
      </c>
      <c r="M349" t="s">
        <v>152</v>
      </c>
      <c r="N349">
        <v>10352.779444170668</v>
      </c>
      <c r="O349">
        <v>10352.779444170668</v>
      </c>
      <c r="P349" t="s">
        <v>64</v>
      </c>
      <c r="Q349">
        <v>7.75</v>
      </c>
      <c r="R349">
        <v>2</v>
      </c>
      <c r="S349">
        <v>4</v>
      </c>
      <c r="T349">
        <v>1</v>
      </c>
      <c r="U349" t="s">
        <v>76</v>
      </c>
      <c r="V349">
        <v>2</v>
      </c>
      <c r="W349" t="s">
        <v>77</v>
      </c>
      <c r="X349" s="51" t="s">
        <v>786</v>
      </c>
      <c r="Y349" s="51" t="s">
        <v>95</v>
      </c>
      <c r="Z349" s="26">
        <v>1</v>
      </c>
      <c r="AA349" s="51" t="s">
        <v>66</v>
      </c>
      <c r="AB349" s="51" t="s">
        <v>69</v>
      </c>
    </row>
    <row r="350" spans="1:28">
      <c r="A350" s="51" t="s">
        <v>787</v>
      </c>
      <c r="B350" s="51" t="s">
        <v>59</v>
      </c>
      <c r="C350" s="1">
        <v>44013</v>
      </c>
      <c r="D350">
        <v>2020</v>
      </c>
      <c r="E350" s="26">
        <v>7</v>
      </c>
      <c r="F350" s="51" t="s">
        <v>27</v>
      </c>
      <c r="G350" s="26">
        <v>5</v>
      </c>
      <c r="H350" s="26">
        <v>5</v>
      </c>
      <c r="I350" t="s">
        <v>15</v>
      </c>
      <c r="J350" t="s">
        <v>72</v>
      </c>
      <c r="K350" t="s">
        <v>83</v>
      </c>
      <c r="L350" t="s">
        <v>74</v>
      </c>
      <c r="M350" t="s">
        <v>63</v>
      </c>
      <c r="N350">
        <v>1730.5916832434068</v>
      </c>
      <c r="O350">
        <v>1730.5916832434068</v>
      </c>
      <c r="P350" t="s">
        <v>64</v>
      </c>
      <c r="Q350">
        <v>6.19</v>
      </c>
      <c r="R350">
        <v>1</v>
      </c>
      <c r="S350">
        <v>1</v>
      </c>
      <c r="T350">
        <v>1</v>
      </c>
      <c r="U350" t="s">
        <v>76</v>
      </c>
      <c r="V350">
        <v>1</v>
      </c>
      <c r="W350" t="s">
        <v>66</v>
      </c>
      <c r="X350" s="51" t="s">
        <v>788</v>
      </c>
      <c r="Y350" s="51" t="s">
        <v>79</v>
      </c>
      <c r="Z350" s="26">
        <v>0</v>
      </c>
      <c r="AA350" s="51" t="s">
        <v>66</v>
      </c>
      <c r="AB350" s="51" t="s">
        <v>69</v>
      </c>
    </row>
    <row r="351" spans="1:28">
      <c r="A351" s="51" t="s">
        <v>789</v>
      </c>
      <c r="B351" s="51" t="s">
        <v>71</v>
      </c>
      <c r="C351" s="1">
        <v>43917</v>
      </c>
      <c r="D351">
        <v>2020</v>
      </c>
      <c r="E351" s="26">
        <v>3</v>
      </c>
      <c r="F351" s="51" t="s">
        <v>23</v>
      </c>
      <c r="G351" s="26">
        <v>5</v>
      </c>
      <c r="H351" s="26">
        <v>5</v>
      </c>
      <c r="I351" t="s">
        <v>15</v>
      </c>
      <c r="J351" t="s">
        <v>72</v>
      </c>
      <c r="K351" t="s">
        <v>133</v>
      </c>
      <c r="L351" t="s">
        <v>74</v>
      </c>
      <c r="M351" t="s">
        <v>104</v>
      </c>
      <c r="N351">
        <v>9057.7628055788646</v>
      </c>
      <c r="O351">
        <v>9057.7628055788646</v>
      </c>
      <c r="P351" t="s">
        <v>64</v>
      </c>
      <c r="Q351">
        <v>4.3899999999999997</v>
      </c>
      <c r="R351">
        <v>3</v>
      </c>
      <c r="S351">
        <v>1</v>
      </c>
      <c r="T351">
        <v>1</v>
      </c>
      <c r="U351" t="s">
        <v>76</v>
      </c>
      <c r="V351">
        <v>1</v>
      </c>
      <c r="W351" t="s">
        <v>66</v>
      </c>
      <c r="X351" s="51" t="s">
        <v>790</v>
      </c>
      <c r="Y351" s="51" t="s">
        <v>86</v>
      </c>
      <c r="Z351" s="26">
        <v>0</v>
      </c>
      <c r="AA351" s="51" t="s">
        <v>66</v>
      </c>
      <c r="AB351" s="51" t="s">
        <v>69</v>
      </c>
    </row>
    <row r="352" spans="1:28">
      <c r="A352" s="51" t="s">
        <v>791</v>
      </c>
      <c r="B352" s="51" t="s">
        <v>59</v>
      </c>
      <c r="C352" s="1">
        <v>42904</v>
      </c>
      <c r="D352">
        <v>2017</v>
      </c>
      <c r="E352" s="26">
        <v>6</v>
      </c>
      <c r="F352" s="51" t="s">
        <v>26</v>
      </c>
      <c r="G352" s="26">
        <v>8</v>
      </c>
      <c r="H352" s="26">
        <v>8</v>
      </c>
      <c r="I352" t="s">
        <v>15</v>
      </c>
      <c r="J352" t="s">
        <v>60</v>
      </c>
      <c r="K352" t="s">
        <v>61</v>
      </c>
      <c r="L352" t="s">
        <v>128</v>
      </c>
      <c r="M352" t="s">
        <v>75</v>
      </c>
      <c r="N352">
        <v>8575.6323191244483</v>
      </c>
      <c r="O352">
        <v>8575.6323191244483</v>
      </c>
      <c r="P352" t="s">
        <v>64</v>
      </c>
      <c r="Q352">
        <v>13.15</v>
      </c>
      <c r="R352">
        <v>4</v>
      </c>
      <c r="S352">
        <v>2</v>
      </c>
      <c r="T352">
        <v>1</v>
      </c>
      <c r="U352" t="s">
        <v>76</v>
      </c>
      <c r="V352">
        <v>2</v>
      </c>
      <c r="W352" t="s">
        <v>77</v>
      </c>
      <c r="X352" s="51" t="s">
        <v>792</v>
      </c>
      <c r="Y352" s="51" t="s">
        <v>144</v>
      </c>
      <c r="Z352" s="26">
        <v>1</v>
      </c>
      <c r="AA352" s="51" t="s">
        <v>66</v>
      </c>
      <c r="AB352" s="51" t="s">
        <v>69</v>
      </c>
    </row>
    <row r="353" spans="1:28">
      <c r="A353" s="51" t="s">
        <v>793</v>
      </c>
      <c r="B353" s="51" t="s">
        <v>121</v>
      </c>
      <c r="C353" s="1">
        <v>43173</v>
      </c>
      <c r="D353">
        <v>2018</v>
      </c>
      <c r="E353" s="26">
        <v>3</v>
      </c>
      <c r="F353" s="51" t="s">
        <v>23</v>
      </c>
      <c r="G353" s="26">
        <v>7</v>
      </c>
      <c r="H353" s="26">
        <v>7</v>
      </c>
      <c r="I353" t="s">
        <v>15</v>
      </c>
      <c r="J353" t="s">
        <v>60</v>
      </c>
      <c r="K353" t="s">
        <v>61</v>
      </c>
      <c r="L353" t="s">
        <v>74</v>
      </c>
      <c r="M353" t="s">
        <v>104</v>
      </c>
      <c r="N353">
        <v>1410.3220607817134</v>
      </c>
      <c r="O353">
        <v>1410.3220607817134</v>
      </c>
      <c r="P353" t="s">
        <v>64</v>
      </c>
      <c r="Q353">
        <v>11.86</v>
      </c>
      <c r="R353">
        <v>2</v>
      </c>
      <c r="S353">
        <v>3</v>
      </c>
      <c r="T353">
        <v>1</v>
      </c>
      <c r="U353" t="s">
        <v>76</v>
      </c>
      <c r="V353">
        <v>2</v>
      </c>
      <c r="W353" t="s">
        <v>77</v>
      </c>
      <c r="X353" s="51" t="s">
        <v>794</v>
      </c>
      <c r="Y353" s="51" t="s">
        <v>100</v>
      </c>
      <c r="Z353" s="26">
        <v>1</v>
      </c>
      <c r="AA353" s="51" t="s">
        <v>66</v>
      </c>
      <c r="AB353" s="51" t="s">
        <v>69</v>
      </c>
    </row>
    <row r="354" spans="1:28">
      <c r="A354" s="51" t="s">
        <v>795</v>
      </c>
      <c r="B354" s="51" t="s">
        <v>121</v>
      </c>
      <c r="C354" s="1">
        <v>43204</v>
      </c>
      <c r="D354">
        <v>2018</v>
      </c>
      <c r="E354" s="26">
        <v>4</v>
      </c>
      <c r="F354" s="51" t="s">
        <v>24</v>
      </c>
      <c r="G354" s="26">
        <v>7</v>
      </c>
      <c r="H354" s="26">
        <v>7</v>
      </c>
      <c r="I354" t="s">
        <v>15</v>
      </c>
      <c r="J354" t="s">
        <v>60</v>
      </c>
      <c r="K354" t="s">
        <v>124</v>
      </c>
      <c r="L354" t="s">
        <v>157</v>
      </c>
      <c r="M354" t="s">
        <v>104</v>
      </c>
      <c r="N354">
        <v>8002.6641371788046</v>
      </c>
      <c r="O354">
        <v>8002.6641371788046</v>
      </c>
      <c r="P354" t="s">
        <v>64</v>
      </c>
      <c r="Q354">
        <v>29.34</v>
      </c>
      <c r="R354">
        <v>4</v>
      </c>
      <c r="S354">
        <v>2</v>
      </c>
      <c r="T354">
        <v>1</v>
      </c>
      <c r="U354" t="s">
        <v>76</v>
      </c>
      <c r="V354">
        <v>3</v>
      </c>
      <c r="W354" t="s">
        <v>84</v>
      </c>
      <c r="X354" s="51" t="s">
        <v>796</v>
      </c>
      <c r="Y354" s="51" t="s">
        <v>119</v>
      </c>
      <c r="Z354" s="26">
        <v>2</v>
      </c>
      <c r="AA354" s="51" t="s">
        <v>77</v>
      </c>
      <c r="AB354" s="51" t="s">
        <v>69</v>
      </c>
    </row>
    <row r="355" spans="1:28">
      <c r="A355" s="51" t="s">
        <v>797</v>
      </c>
      <c r="B355" s="51" t="s">
        <v>81</v>
      </c>
      <c r="C355" s="1">
        <v>43892</v>
      </c>
      <c r="D355">
        <v>2020</v>
      </c>
      <c r="E355" s="26">
        <v>3</v>
      </c>
      <c r="F355" s="51" t="s">
        <v>23</v>
      </c>
      <c r="G355" s="26">
        <v>5</v>
      </c>
      <c r="H355" s="26">
        <v>5</v>
      </c>
      <c r="I355" t="s">
        <v>15</v>
      </c>
      <c r="J355" t="s">
        <v>72</v>
      </c>
      <c r="K355" t="s">
        <v>61</v>
      </c>
      <c r="L355" t="s">
        <v>62</v>
      </c>
      <c r="M355" t="s">
        <v>104</v>
      </c>
      <c r="N355">
        <v>8082.7580005441259</v>
      </c>
      <c r="O355">
        <v>8082.7580005441259</v>
      </c>
      <c r="P355" t="s">
        <v>64</v>
      </c>
      <c r="Q355">
        <v>2.23</v>
      </c>
      <c r="R355">
        <v>5</v>
      </c>
      <c r="S355">
        <v>1</v>
      </c>
      <c r="T355">
        <v>1</v>
      </c>
      <c r="U355" t="s">
        <v>76</v>
      </c>
      <c r="V355">
        <v>1</v>
      </c>
      <c r="W355" t="s">
        <v>66</v>
      </c>
      <c r="X355" s="51" t="s">
        <v>798</v>
      </c>
      <c r="Y355" s="51" t="s">
        <v>86</v>
      </c>
      <c r="Z355" s="26">
        <v>0</v>
      </c>
      <c r="AA355" s="51" t="s">
        <v>66</v>
      </c>
      <c r="AB355" s="51" t="s">
        <v>69</v>
      </c>
    </row>
    <row r="356" spans="1:28">
      <c r="A356" s="51" t="s">
        <v>799</v>
      </c>
      <c r="B356" s="51" t="s">
        <v>140</v>
      </c>
      <c r="C356" s="1">
        <v>45321</v>
      </c>
      <c r="D356">
        <v>2024</v>
      </c>
      <c r="E356" s="26">
        <v>1</v>
      </c>
      <c r="F356" s="51" t="s">
        <v>21</v>
      </c>
      <c r="G356" s="26">
        <v>1</v>
      </c>
      <c r="H356" s="26">
        <v>1</v>
      </c>
      <c r="I356" t="s">
        <v>15</v>
      </c>
      <c r="J356" t="s">
        <v>82</v>
      </c>
      <c r="K356" t="s">
        <v>133</v>
      </c>
      <c r="L356" t="s">
        <v>202</v>
      </c>
      <c r="M356" t="s">
        <v>90</v>
      </c>
      <c r="N356">
        <v>8518.6602068367392</v>
      </c>
      <c r="O356">
        <v>8518.6602068367392</v>
      </c>
      <c r="P356" t="s">
        <v>64</v>
      </c>
      <c r="Q356">
        <v>10.45</v>
      </c>
      <c r="R356">
        <v>2</v>
      </c>
      <c r="S356">
        <v>1</v>
      </c>
      <c r="T356">
        <v>1</v>
      </c>
      <c r="U356" t="s">
        <v>76</v>
      </c>
      <c r="V356">
        <v>3</v>
      </c>
      <c r="W356" t="s">
        <v>84</v>
      </c>
      <c r="X356" s="51" t="s">
        <v>800</v>
      </c>
      <c r="Y356" s="51" t="s">
        <v>144</v>
      </c>
      <c r="Z356" s="26">
        <v>1</v>
      </c>
      <c r="AA356" s="51" t="s">
        <v>66</v>
      </c>
      <c r="AB356" s="51" t="s">
        <v>69</v>
      </c>
    </row>
    <row r="357" spans="1:28">
      <c r="A357" s="51" t="s">
        <v>801</v>
      </c>
      <c r="B357" s="51" t="s">
        <v>121</v>
      </c>
      <c r="C357" s="1">
        <v>44458</v>
      </c>
      <c r="D357">
        <v>2021</v>
      </c>
      <c r="E357" s="26">
        <v>9</v>
      </c>
      <c r="F357" s="51" t="s">
        <v>29</v>
      </c>
      <c r="G357" s="26">
        <v>4</v>
      </c>
      <c r="H357" s="26">
        <v>4</v>
      </c>
      <c r="I357" t="s">
        <v>15</v>
      </c>
      <c r="J357" t="s">
        <v>72</v>
      </c>
      <c r="K357" t="s">
        <v>61</v>
      </c>
      <c r="L357" t="s">
        <v>103</v>
      </c>
      <c r="M357" t="s">
        <v>90</v>
      </c>
      <c r="N357">
        <v>528.96947153521955</v>
      </c>
      <c r="O357">
        <v>528.96947153521955</v>
      </c>
      <c r="P357" t="s">
        <v>64</v>
      </c>
      <c r="Q357">
        <v>11.24</v>
      </c>
      <c r="R357">
        <v>4</v>
      </c>
      <c r="S357">
        <v>1</v>
      </c>
      <c r="T357">
        <v>1</v>
      </c>
      <c r="U357" t="s">
        <v>76</v>
      </c>
      <c r="V357">
        <v>2</v>
      </c>
      <c r="W357" t="s">
        <v>77</v>
      </c>
      <c r="X357" s="51" t="s">
        <v>802</v>
      </c>
      <c r="Y357" s="51" t="s">
        <v>68</v>
      </c>
      <c r="Z357" s="26">
        <v>0</v>
      </c>
      <c r="AA357" s="51" t="s">
        <v>66</v>
      </c>
      <c r="AB357" s="51" t="s">
        <v>69</v>
      </c>
    </row>
    <row r="358" spans="1:28">
      <c r="A358" s="51" t="s">
        <v>803</v>
      </c>
      <c r="B358" s="51" t="s">
        <v>81</v>
      </c>
      <c r="C358" s="1">
        <v>43862</v>
      </c>
      <c r="D358">
        <v>2020</v>
      </c>
      <c r="E358" s="26">
        <v>2</v>
      </c>
      <c r="F358" s="51" t="s">
        <v>22</v>
      </c>
      <c r="G358" s="26">
        <v>5</v>
      </c>
      <c r="H358" s="26">
        <v>5</v>
      </c>
      <c r="I358" t="s">
        <v>15</v>
      </c>
      <c r="J358" t="s">
        <v>72</v>
      </c>
      <c r="K358" t="s">
        <v>61</v>
      </c>
      <c r="L358" t="s">
        <v>62</v>
      </c>
      <c r="M358" t="s">
        <v>63</v>
      </c>
      <c r="N358">
        <v>6889.7910736486001</v>
      </c>
      <c r="O358">
        <v>6889.7910736486001</v>
      </c>
      <c r="P358" t="s">
        <v>64</v>
      </c>
      <c r="Q358">
        <v>4.05</v>
      </c>
      <c r="R358">
        <v>1</v>
      </c>
      <c r="S358">
        <v>5</v>
      </c>
      <c r="T358">
        <v>1</v>
      </c>
      <c r="U358" t="s">
        <v>76</v>
      </c>
      <c r="V358">
        <v>2</v>
      </c>
      <c r="W358" t="s">
        <v>77</v>
      </c>
      <c r="X358" s="51" t="s">
        <v>804</v>
      </c>
      <c r="Y358" s="51" t="s">
        <v>86</v>
      </c>
      <c r="Z358" s="26">
        <v>1</v>
      </c>
      <c r="AA358" s="51" t="s">
        <v>66</v>
      </c>
      <c r="AB358" s="51" t="s">
        <v>69</v>
      </c>
    </row>
    <row r="359" spans="1:28">
      <c r="A359" s="51" t="s">
        <v>805</v>
      </c>
      <c r="B359" s="51" t="s">
        <v>121</v>
      </c>
      <c r="C359" s="1">
        <v>42228</v>
      </c>
      <c r="D359">
        <v>2015</v>
      </c>
      <c r="E359" s="26">
        <v>8</v>
      </c>
      <c r="F359" s="51" t="s">
        <v>28</v>
      </c>
      <c r="G359" s="26">
        <v>10</v>
      </c>
      <c r="H359" s="26">
        <v>10</v>
      </c>
      <c r="I359" t="s">
        <v>15</v>
      </c>
      <c r="J359" t="s">
        <v>102</v>
      </c>
      <c r="K359" t="s">
        <v>133</v>
      </c>
      <c r="L359" t="s">
        <v>98</v>
      </c>
      <c r="M359" t="s">
        <v>63</v>
      </c>
      <c r="N359">
        <v>5626.2495956424946</v>
      </c>
      <c r="O359">
        <v>5626.2495956424946</v>
      </c>
      <c r="P359" t="s">
        <v>64</v>
      </c>
      <c r="Q359">
        <v>7.93</v>
      </c>
      <c r="R359">
        <v>2</v>
      </c>
      <c r="S359">
        <v>1</v>
      </c>
      <c r="T359">
        <v>1</v>
      </c>
      <c r="U359" t="s">
        <v>76</v>
      </c>
      <c r="V359">
        <v>1</v>
      </c>
      <c r="W359" t="s">
        <v>66</v>
      </c>
      <c r="X359" s="51" t="s">
        <v>806</v>
      </c>
      <c r="Y359" s="51" t="s">
        <v>95</v>
      </c>
      <c r="Z359" s="26">
        <v>1</v>
      </c>
      <c r="AA359" s="51" t="s">
        <v>66</v>
      </c>
      <c r="AB359" s="51" t="s">
        <v>69</v>
      </c>
    </row>
    <row r="360" spans="1:28">
      <c r="A360" s="51" t="s">
        <v>807</v>
      </c>
      <c r="B360" s="51" t="s">
        <v>140</v>
      </c>
      <c r="C360" s="1">
        <v>44897</v>
      </c>
      <c r="D360">
        <v>2022</v>
      </c>
      <c r="E360" s="26">
        <v>12</v>
      </c>
      <c r="F360" s="51" t="s">
        <v>20</v>
      </c>
      <c r="G360" s="26">
        <v>3</v>
      </c>
      <c r="H360" s="26">
        <v>3</v>
      </c>
      <c r="I360" t="s">
        <v>15</v>
      </c>
      <c r="J360" t="s">
        <v>82</v>
      </c>
      <c r="K360" t="s">
        <v>88</v>
      </c>
      <c r="L360" t="s">
        <v>103</v>
      </c>
      <c r="M360" t="s">
        <v>90</v>
      </c>
      <c r="N360">
        <v>11230.044089361829</v>
      </c>
      <c r="O360">
        <v>11230.044089361829</v>
      </c>
      <c r="P360" t="s">
        <v>64</v>
      </c>
      <c r="Q360">
        <v>13.94</v>
      </c>
      <c r="R360">
        <v>1</v>
      </c>
      <c r="S360">
        <v>3</v>
      </c>
      <c r="T360">
        <v>1</v>
      </c>
      <c r="U360" t="s">
        <v>76</v>
      </c>
      <c r="V360">
        <v>2</v>
      </c>
      <c r="W360" t="s">
        <v>77</v>
      </c>
      <c r="X360" s="51" t="s">
        <v>808</v>
      </c>
      <c r="Y360" s="51" t="s">
        <v>100</v>
      </c>
      <c r="Z360" s="26">
        <v>1</v>
      </c>
      <c r="AA360" s="51" t="s">
        <v>66</v>
      </c>
      <c r="AB360" s="51" t="s">
        <v>69</v>
      </c>
    </row>
    <row r="361" spans="1:28">
      <c r="A361" s="51" t="s">
        <v>809</v>
      </c>
      <c r="B361" s="51" t="s">
        <v>59</v>
      </c>
      <c r="C361" s="1">
        <v>43127</v>
      </c>
      <c r="D361">
        <v>2018</v>
      </c>
      <c r="E361" s="26">
        <v>1</v>
      </c>
      <c r="F361" s="51" t="s">
        <v>21</v>
      </c>
      <c r="G361" s="26">
        <v>7</v>
      </c>
      <c r="H361" s="26">
        <v>7</v>
      </c>
      <c r="I361" t="s">
        <v>15</v>
      </c>
      <c r="J361" t="s">
        <v>60</v>
      </c>
      <c r="K361" t="s">
        <v>88</v>
      </c>
      <c r="L361" t="s">
        <v>116</v>
      </c>
      <c r="M361" t="s">
        <v>93</v>
      </c>
      <c r="N361">
        <v>4348.3037236441878</v>
      </c>
      <c r="O361">
        <v>4348.3037236441878</v>
      </c>
      <c r="P361" t="s">
        <v>64</v>
      </c>
      <c r="Q361">
        <v>1.42</v>
      </c>
      <c r="R361">
        <v>5</v>
      </c>
      <c r="S361">
        <v>0</v>
      </c>
      <c r="T361">
        <v>0</v>
      </c>
      <c r="U361" t="s">
        <v>65</v>
      </c>
      <c r="V361">
        <v>1</v>
      </c>
      <c r="W361" t="s">
        <v>66</v>
      </c>
      <c r="X361" s="51" t="s">
        <v>810</v>
      </c>
      <c r="Y361" s="51" t="s">
        <v>86</v>
      </c>
      <c r="Z361" s="26">
        <v>0</v>
      </c>
      <c r="AA361" s="51" t="s">
        <v>66</v>
      </c>
      <c r="AB361" s="51" t="s">
        <v>69</v>
      </c>
    </row>
    <row r="362" spans="1:28">
      <c r="A362" s="51" t="s">
        <v>811</v>
      </c>
      <c r="B362" s="51" t="s">
        <v>81</v>
      </c>
      <c r="C362" s="1">
        <v>43600</v>
      </c>
      <c r="D362">
        <v>2019</v>
      </c>
      <c r="E362" s="26">
        <v>5</v>
      </c>
      <c r="F362" s="51" t="s">
        <v>25</v>
      </c>
      <c r="G362" s="26">
        <v>6</v>
      </c>
      <c r="H362" s="26">
        <v>6</v>
      </c>
      <c r="I362" t="s">
        <v>15</v>
      </c>
      <c r="J362" t="s">
        <v>72</v>
      </c>
      <c r="K362" t="s">
        <v>88</v>
      </c>
      <c r="L362" t="s">
        <v>125</v>
      </c>
      <c r="M362" t="s">
        <v>90</v>
      </c>
      <c r="N362">
        <v>4342.4883206612521</v>
      </c>
      <c r="O362">
        <v>4342.4883206612521</v>
      </c>
      <c r="P362" t="s">
        <v>64</v>
      </c>
      <c r="Q362">
        <v>2.29</v>
      </c>
      <c r="R362">
        <v>2</v>
      </c>
      <c r="S362">
        <v>4</v>
      </c>
      <c r="T362">
        <v>1</v>
      </c>
      <c r="U362" t="s">
        <v>76</v>
      </c>
      <c r="V362">
        <v>1</v>
      </c>
      <c r="W362" t="s">
        <v>66</v>
      </c>
      <c r="X362" s="51" t="s">
        <v>812</v>
      </c>
      <c r="Y362" s="51" t="s">
        <v>100</v>
      </c>
      <c r="Z362" s="26">
        <v>1</v>
      </c>
      <c r="AA362" s="51" t="s">
        <v>66</v>
      </c>
      <c r="AB362" s="51" t="s">
        <v>69</v>
      </c>
    </row>
    <row r="363" spans="1:28">
      <c r="A363" s="51" t="s">
        <v>813</v>
      </c>
      <c r="B363" s="51" t="s">
        <v>140</v>
      </c>
      <c r="C363" s="1">
        <v>44284</v>
      </c>
      <c r="D363">
        <v>2021</v>
      </c>
      <c r="E363" s="26">
        <v>3</v>
      </c>
      <c r="F363" s="51" t="s">
        <v>23</v>
      </c>
      <c r="G363" s="26">
        <v>4</v>
      </c>
      <c r="H363" s="26">
        <v>4</v>
      </c>
      <c r="I363" t="s">
        <v>15</v>
      </c>
      <c r="J363" t="s">
        <v>72</v>
      </c>
      <c r="K363" t="s">
        <v>73</v>
      </c>
      <c r="L363" t="s">
        <v>98</v>
      </c>
      <c r="M363" t="s">
        <v>152</v>
      </c>
      <c r="N363">
        <v>8938.9777805741305</v>
      </c>
      <c r="O363">
        <v>8938.9777805741305</v>
      </c>
      <c r="P363" t="s">
        <v>64</v>
      </c>
      <c r="Q363">
        <v>4.84</v>
      </c>
      <c r="R363">
        <v>3</v>
      </c>
      <c r="S363">
        <v>1</v>
      </c>
      <c r="T363">
        <v>1</v>
      </c>
      <c r="U363" t="s">
        <v>76</v>
      </c>
      <c r="V363">
        <v>2</v>
      </c>
      <c r="W363" t="s">
        <v>77</v>
      </c>
      <c r="X363" s="51" t="s">
        <v>814</v>
      </c>
      <c r="Y363" s="51" t="s">
        <v>95</v>
      </c>
      <c r="Z363" s="26">
        <v>0</v>
      </c>
      <c r="AA363" s="51" t="s">
        <v>66</v>
      </c>
      <c r="AB363" s="51" t="s">
        <v>69</v>
      </c>
    </row>
    <row r="364" spans="1:28">
      <c r="A364" s="51" t="s">
        <v>815</v>
      </c>
      <c r="B364" s="51" t="s">
        <v>121</v>
      </c>
      <c r="C364" s="1">
        <v>45204</v>
      </c>
      <c r="D364">
        <v>2023</v>
      </c>
      <c r="E364" s="26">
        <v>10</v>
      </c>
      <c r="F364" s="51" t="s">
        <v>10</v>
      </c>
      <c r="G364" s="26">
        <v>2</v>
      </c>
      <c r="H364" s="26">
        <v>2</v>
      </c>
      <c r="I364" t="s">
        <v>15</v>
      </c>
      <c r="J364" t="s">
        <v>82</v>
      </c>
      <c r="K364" t="s">
        <v>124</v>
      </c>
      <c r="L364" t="s">
        <v>116</v>
      </c>
      <c r="M364" t="s">
        <v>93</v>
      </c>
      <c r="N364">
        <v>12728.420015685306</v>
      </c>
      <c r="O364">
        <v>12728.420015685306</v>
      </c>
      <c r="P364" t="s">
        <v>64</v>
      </c>
      <c r="Q364">
        <v>14.42</v>
      </c>
      <c r="R364">
        <v>5</v>
      </c>
      <c r="S364">
        <v>3</v>
      </c>
      <c r="T364">
        <v>1</v>
      </c>
      <c r="U364" t="s">
        <v>76</v>
      </c>
      <c r="V364">
        <v>2</v>
      </c>
      <c r="W364" t="s">
        <v>77</v>
      </c>
      <c r="X364" s="51" t="s">
        <v>816</v>
      </c>
      <c r="Y364" s="51" t="s">
        <v>144</v>
      </c>
      <c r="Z364" s="26">
        <v>2</v>
      </c>
      <c r="AA364" s="51" t="s">
        <v>77</v>
      </c>
      <c r="AB364" s="51" t="s">
        <v>69</v>
      </c>
    </row>
    <row r="365" spans="1:28">
      <c r="A365" s="51" t="s">
        <v>817</v>
      </c>
      <c r="B365" s="51" t="s">
        <v>81</v>
      </c>
      <c r="C365" s="1">
        <v>41598</v>
      </c>
      <c r="D365">
        <v>2013</v>
      </c>
      <c r="E365" s="26">
        <v>11</v>
      </c>
      <c r="F365" s="51" t="s">
        <v>19</v>
      </c>
      <c r="G365" s="26">
        <v>12</v>
      </c>
      <c r="H365" s="26">
        <v>12</v>
      </c>
      <c r="I365" t="s">
        <v>15</v>
      </c>
      <c r="J365" t="s">
        <v>102</v>
      </c>
      <c r="K365" t="s">
        <v>83</v>
      </c>
      <c r="L365" t="s">
        <v>157</v>
      </c>
      <c r="M365" t="s">
        <v>63</v>
      </c>
      <c r="N365">
        <v>5308.2738544733429</v>
      </c>
      <c r="O365">
        <v>5308.2738544733429</v>
      </c>
      <c r="P365" t="s">
        <v>64</v>
      </c>
      <c r="Q365">
        <v>14.33</v>
      </c>
      <c r="R365">
        <v>2</v>
      </c>
      <c r="S365">
        <v>0</v>
      </c>
      <c r="T365">
        <v>0</v>
      </c>
      <c r="U365" t="s">
        <v>65</v>
      </c>
      <c r="V365">
        <v>3</v>
      </c>
      <c r="W365" t="s">
        <v>84</v>
      </c>
      <c r="X365" s="51" t="s">
        <v>818</v>
      </c>
      <c r="Y365" s="51" t="s">
        <v>100</v>
      </c>
      <c r="Z365" s="26">
        <v>2</v>
      </c>
      <c r="AA365" s="51" t="s">
        <v>77</v>
      </c>
      <c r="AB365" s="51" t="s">
        <v>69</v>
      </c>
    </row>
    <row r="366" spans="1:28">
      <c r="A366" s="51" t="s">
        <v>819</v>
      </c>
      <c r="B366" s="51" t="s">
        <v>97</v>
      </c>
      <c r="C366" s="1">
        <v>41786</v>
      </c>
      <c r="D366">
        <v>2014</v>
      </c>
      <c r="E366" s="26">
        <v>5</v>
      </c>
      <c r="F366" s="51" t="s">
        <v>25</v>
      </c>
      <c r="G366" s="26">
        <v>11</v>
      </c>
      <c r="H366" s="26">
        <v>11</v>
      </c>
      <c r="I366" t="s">
        <v>15</v>
      </c>
      <c r="J366" t="s">
        <v>102</v>
      </c>
      <c r="K366" t="s">
        <v>133</v>
      </c>
      <c r="L366" t="s">
        <v>113</v>
      </c>
      <c r="M366" t="s">
        <v>104</v>
      </c>
      <c r="N366">
        <v>7272.1492894738194</v>
      </c>
      <c r="O366">
        <v>7272.1492894738194</v>
      </c>
      <c r="P366" t="s">
        <v>64</v>
      </c>
      <c r="Q366">
        <v>5.63</v>
      </c>
      <c r="R366">
        <v>2</v>
      </c>
      <c r="S366">
        <v>1</v>
      </c>
      <c r="T366">
        <v>1</v>
      </c>
      <c r="U366" t="s">
        <v>76</v>
      </c>
      <c r="V366">
        <v>1</v>
      </c>
      <c r="W366" t="s">
        <v>66</v>
      </c>
      <c r="X366" s="51" t="s">
        <v>820</v>
      </c>
      <c r="Y366" s="51" t="s">
        <v>95</v>
      </c>
      <c r="Z366" s="26">
        <v>1</v>
      </c>
      <c r="AA366" s="51" t="s">
        <v>66</v>
      </c>
      <c r="AB366" s="51" t="s">
        <v>69</v>
      </c>
    </row>
    <row r="367" spans="1:28">
      <c r="A367" s="51" t="s">
        <v>821</v>
      </c>
      <c r="B367" s="51" t="s">
        <v>81</v>
      </c>
      <c r="C367" s="1">
        <v>43572</v>
      </c>
      <c r="D367">
        <v>2019</v>
      </c>
      <c r="E367" s="26">
        <v>4</v>
      </c>
      <c r="F367" s="51" t="s">
        <v>24</v>
      </c>
      <c r="G367" s="26">
        <v>6</v>
      </c>
      <c r="H367" s="26">
        <v>6</v>
      </c>
      <c r="I367" t="s">
        <v>15</v>
      </c>
      <c r="J367" t="s">
        <v>72</v>
      </c>
      <c r="K367" t="s">
        <v>124</v>
      </c>
      <c r="L367" t="s">
        <v>128</v>
      </c>
      <c r="M367" t="s">
        <v>93</v>
      </c>
      <c r="N367">
        <v>4354.6522770119909</v>
      </c>
      <c r="O367">
        <v>4354.6522770119909</v>
      </c>
      <c r="P367" t="s">
        <v>64</v>
      </c>
      <c r="Q367">
        <v>12.92</v>
      </c>
      <c r="R367">
        <v>3</v>
      </c>
      <c r="S367">
        <v>2</v>
      </c>
      <c r="T367">
        <v>1</v>
      </c>
      <c r="U367" t="s">
        <v>76</v>
      </c>
      <c r="V367">
        <v>2</v>
      </c>
      <c r="W367" t="s">
        <v>77</v>
      </c>
      <c r="X367" s="51" t="s">
        <v>822</v>
      </c>
      <c r="Y367" s="51" t="s">
        <v>95</v>
      </c>
      <c r="Z367" s="26">
        <v>0</v>
      </c>
      <c r="AA367" s="51" t="s">
        <v>66</v>
      </c>
      <c r="AB367" s="51" t="s">
        <v>69</v>
      </c>
    </row>
    <row r="368" spans="1:28">
      <c r="A368" s="51" t="s">
        <v>823</v>
      </c>
      <c r="B368" s="51" t="s">
        <v>140</v>
      </c>
      <c r="C368" s="1">
        <v>43452</v>
      </c>
      <c r="D368">
        <v>2018</v>
      </c>
      <c r="E368" s="26">
        <v>12</v>
      </c>
      <c r="F368" s="51" t="s">
        <v>20</v>
      </c>
      <c r="G368" s="26">
        <v>7</v>
      </c>
      <c r="H368" s="26">
        <v>7</v>
      </c>
      <c r="I368" t="s">
        <v>15</v>
      </c>
      <c r="J368" t="s">
        <v>60</v>
      </c>
      <c r="K368" t="s">
        <v>83</v>
      </c>
      <c r="L368" t="s">
        <v>62</v>
      </c>
      <c r="M368" t="s">
        <v>90</v>
      </c>
      <c r="N368">
        <v>5813.1557841989952</v>
      </c>
      <c r="O368">
        <v>5813.1557841989952</v>
      </c>
      <c r="P368" t="s">
        <v>64</v>
      </c>
      <c r="Q368">
        <v>7.24</v>
      </c>
      <c r="R368">
        <v>1</v>
      </c>
      <c r="S368">
        <v>1</v>
      </c>
      <c r="T368">
        <v>1</v>
      </c>
      <c r="U368" t="s">
        <v>76</v>
      </c>
      <c r="V368">
        <v>1</v>
      </c>
      <c r="W368" t="s">
        <v>66</v>
      </c>
      <c r="X368" s="51" t="s">
        <v>824</v>
      </c>
      <c r="Y368" s="51" t="s">
        <v>119</v>
      </c>
      <c r="Z368" s="26">
        <v>0</v>
      </c>
      <c r="AA368" s="51" t="s">
        <v>66</v>
      </c>
      <c r="AB368" s="51" t="s">
        <v>69</v>
      </c>
    </row>
    <row r="369" spans="1:28">
      <c r="A369" s="51" t="s">
        <v>825</v>
      </c>
      <c r="B369" s="51" t="s">
        <v>97</v>
      </c>
      <c r="C369" s="1">
        <v>41572</v>
      </c>
      <c r="D369">
        <v>2013</v>
      </c>
      <c r="E369" s="26">
        <v>10</v>
      </c>
      <c r="F369" s="51" t="s">
        <v>10</v>
      </c>
      <c r="G369" s="26">
        <v>12</v>
      </c>
      <c r="H369" s="26">
        <v>12</v>
      </c>
      <c r="I369" t="s">
        <v>15</v>
      </c>
      <c r="J369" t="s">
        <v>102</v>
      </c>
      <c r="K369" t="s">
        <v>133</v>
      </c>
      <c r="L369" t="s">
        <v>116</v>
      </c>
      <c r="M369" t="s">
        <v>104</v>
      </c>
      <c r="N369">
        <v>15872.854934530138</v>
      </c>
      <c r="O369">
        <v>15872.854934530138</v>
      </c>
      <c r="P369" t="s">
        <v>64</v>
      </c>
      <c r="Q369">
        <v>10.43</v>
      </c>
      <c r="R369">
        <v>3</v>
      </c>
      <c r="S369">
        <v>2</v>
      </c>
      <c r="T369">
        <v>1</v>
      </c>
      <c r="U369" t="s">
        <v>76</v>
      </c>
      <c r="V369">
        <v>3</v>
      </c>
      <c r="W369" t="s">
        <v>84</v>
      </c>
      <c r="X369" s="51" t="s">
        <v>826</v>
      </c>
      <c r="Y369" s="51" t="s">
        <v>79</v>
      </c>
      <c r="Z369" s="26">
        <v>3</v>
      </c>
      <c r="AA369" s="51" t="s">
        <v>77</v>
      </c>
      <c r="AB369" s="51" t="s">
        <v>69</v>
      </c>
    </row>
    <row r="370" spans="1:28">
      <c r="A370" s="51" t="s">
        <v>827</v>
      </c>
      <c r="B370" s="51" t="s">
        <v>140</v>
      </c>
      <c r="C370" s="1">
        <v>43950</v>
      </c>
      <c r="D370">
        <v>2020</v>
      </c>
      <c r="E370" s="26">
        <v>4</v>
      </c>
      <c r="F370" s="51" t="s">
        <v>24</v>
      </c>
      <c r="G370" s="26">
        <v>5</v>
      </c>
      <c r="H370" s="26">
        <v>5</v>
      </c>
      <c r="I370" t="s">
        <v>15</v>
      </c>
      <c r="J370" t="s">
        <v>72</v>
      </c>
      <c r="K370" t="s">
        <v>61</v>
      </c>
      <c r="L370" t="s">
        <v>98</v>
      </c>
      <c r="M370" t="s">
        <v>93</v>
      </c>
      <c r="N370">
        <v>8649.1283067724889</v>
      </c>
      <c r="O370">
        <v>8649.1283067724889</v>
      </c>
      <c r="P370" t="s">
        <v>64</v>
      </c>
      <c r="Q370">
        <v>11.12</v>
      </c>
      <c r="R370">
        <v>1</v>
      </c>
      <c r="S370">
        <v>1</v>
      </c>
      <c r="T370">
        <v>1</v>
      </c>
      <c r="U370" t="s">
        <v>76</v>
      </c>
      <c r="V370">
        <v>2</v>
      </c>
      <c r="W370" t="s">
        <v>77</v>
      </c>
      <c r="X370" s="51" t="s">
        <v>828</v>
      </c>
      <c r="Y370" s="51" t="s">
        <v>79</v>
      </c>
      <c r="Z370" s="26">
        <v>0</v>
      </c>
      <c r="AA370" s="51" t="s">
        <v>66</v>
      </c>
      <c r="AB370" s="51" t="s">
        <v>69</v>
      </c>
    </row>
    <row r="371" spans="1:28">
      <c r="A371" s="51" t="s">
        <v>829</v>
      </c>
      <c r="B371" s="51" t="s">
        <v>71</v>
      </c>
      <c r="C371" s="1">
        <v>43520</v>
      </c>
      <c r="D371">
        <v>2019</v>
      </c>
      <c r="E371" s="26">
        <v>2</v>
      </c>
      <c r="F371" s="51" t="s">
        <v>22</v>
      </c>
      <c r="G371" s="26">
        <v>6</v>
      </c>
      <c r="H371" s="26">
        <v>6</v>
      </c>
      <c r="I371" t="s">
        <v>15</v>
      </c>
      <c r="J371" t="s">
        <v>72</v>
      </c>
      <c r="K371" t="s">
        <v>124</v>
      </c>
      <c r="L371" t="s">
        <v>116</v>
      </c>
      <c r="M371" t="s">
        <v>152</v>
      </c>
      <c r="N371">
        <v>1530.0395430741021</v>
      </c>
      <c r="O371">
        <v>1530.0395430741021</v>
      </c>
      <c r="P371" t="s">
        <v>64</v>
      </c>
      <c r="Q371">
        <v>6.31</v>
      </c>
      <c r="R371">
        <v>4</v>
      </c>
      <c r="S371">
        <v>3</v>
      </c>
      <c r="T371">
        <v>1</v>
      </c>
      <c r="U371" t="s">
        <v>76</v>
      </c>
      <c r="V371">
        <v>1</v>
      </c>
      <c r="W371" t="s">
        <v>66</v>
      </c>
      <c r="X371" s="51" t="s">
        <v>830</v>
      </c>
      <c r="Y371" s="51" t="s">
        <v>100</v>
      </c>
      <c r="Z371" s="26">
        <v>1</v>
      </c>
      <c r="AA371" s="51" t="s">
        <v>66</v>
      </c>
      <c r="AB371" s="51" t="s">
        <v>69</v>
      </c>
    </row>
    <row r="372" spans="1:28">
      <c r="A372" s="51" t="s">
        <v>831</v>
      </c>
      <c r="B372" s="51" t="s">
        <v>97</v>
      </c>
      <c r="C372" s="1">
        <v>43390</v>
      </c>
      <c r="D372">
        <v>2018</v>
      </c>
      <c r="E372" s="26">
        <v>10</v>
      </c>
      <c r="F372" s="51" t="s">
        <v>10</v>
      </c>
      <c r="G372" s="26">
        <v>7</v>
      </c>
      <c r="H372" s="26">
        <v>7</v>
      </c>
      <c r="I372" t="s">
        <v>15</v>
      </c>
      <c r="J372" t="s">
        <v>60</v>
      </c>
      <c r="K372" t="s">
        <v>61</v>
      </c>
      <c r="L372" t="s">
        <v>98</v>
      </c>
      <c r="M372" t="s">
        <v>90</v>
      </c>
      <c r="N372">
        <v>3192.0067540742671</v>
      </c>
      <c r="O372">
        <v>3192.0067540742671</v>
      </c>
      <c r="P372" t="s">
        <v>64</v>
      </c>
      <c r="Q372">
        <v>5.45</v>
      </c>
      <c r="R372">
        <v>3</v>
      </c>
      <c r="S372">
        <v>5</v>
      </c>
      <c r="T372">
        <v>1</v>
      </c>
      <c r="U372" t="s">
        <v>76</v>
      </c>
      <c r="V372">
        <v>1</v>
      </c>
      <c r="W372" t="s">
        <v>66</v>
      </c>
      <c r="X372" s="51" t="s">
        <v>832</v>
      </c>
      <c r="Y372" s="51" t="s">
        <v>86</v>
      </c>
      <c r="Z372" s="26">
        <v>1</v>
      </c>
      <c r="AA372" s="51" t="s">
        <v>66</v>
      </c>
      <c r="AB372" s="51" t="s">
        <v>69</v>
      </c>
    </row>
    <row r="373" spans="1:28">
      <c r="A373" s="51" t="s">
        <v>833</v>
      </c>
      <c r="B373" s="51" t="s">
        <v>81</v>
      </c>
      <c r="C373" s="1">
        <v>43516</v>
      </c>
      <c r="D373">
        <v>2019</v>
      </c>
      <c r="E373" s="26">
        <v>2</v>
      </c>
      <c r="F373" s="51" t="s">
        <v>22</v>
      </c>
      <c r="G373" s="26">
        <v>6</v>
      </c>
      <c r="H373" s="26">
        <v>6</v>
      </c>
      <c r="I373" t="s">
        <v>15</v>
      </c>
      <c r="J373" t="s">
        <v>72</v>
      </c>
      <c r="K373" t="s">
        <v>61</v>
      </c>
      <c r="L373" t="s">
        <v>202</v>
      </c>
      <c r="M373" t="s">
        <v>63</v>
      </c>
      <c r="N373">
        <v>3270.7894785114881</v>
      </c>
      <c r="O373">
        <v>3270.7894785114881</v>
      </c>
      <c r="P373" t="s">
        <v>64</v>
      </c>
      <c r="Q373">
        <v>4.0199999999999996</v>
      </c>
      <c r="R373">
        <v>1</v>
      </c>
      <c r="S373">
        <v>0</v>
      </c>
      <c r="T373">
        <v>0</v>
      </c>
      <c r="U373" t="s">
        <v>65</v>
      </c>
      <c r="V373">
        <v>1</v>
      </c>
      <c r="W373" t="s">
        <v>66</v>
      </c>
      <c r="X373" s="51" t="s">
        <v>834</v>
      </c>
      <c r="Y373" s="51" t="s">
        <v>86</v>
      </c>
      <c r="Z373" s="26">
        <v>0</v>
      </c>
      <c r="AA373" s="51" t="s">
        <v>66</v>
      </c>
      <c r="AB373" s="51" t="s">
        <v>69</v>
      </c>
    </row>
    <row r="374" spans="1:28">
      <c r="A374" s="51" t="s">
        <v>835</v>
      </c>
      <c r="B374" s="51" t="s">
        <v>71</v>
      </c>
      <c r="C374" s="1">
        <v>44876</v>
      </c>
      <c r="D374">
        <v>2022</v>
      </c>
      <c r="E374" s="26">
        <v>11</v>
      </c>
      <c r="F374" s="51" t="s">
        <v>19</v>
      </c>
      <c r="G374" s="26">
        <v>3</v>
      </c>
      <c r="H374" s="26">
        <v>3</v>
      </c>
      <c r="I374" t="s">
        <v>15</v>
      </c>
      <c r="J374" t="s">
        <v>82</v>
      </c>
      <c r="K374" t="s">
        <v>88</v>
      </c>
      <c r="L374" t="s">
        <v>113</v>
      </c>
      <c r="M374" t="s">
        <v>63</v>
      </c>
      <c r="N374">
        <v>7189.2227266531781</v>
      </c>
      <c r="O374">
        <v>7189.2227266531781</v>
      </c>
      <c r="P374" t="s">
        <v>64</v>
      </c>
      <c r="Q374">
        <v>8.32</v>
      </c>
      <c r="R374">
        <v>1</v>
      </c>
      <c r="S374">
        <v>2</v>
      </c>
      <c r="T374">
        <v>1</v>
      </c>
      <c r="U374" t="s">
        <v>76</v>
      </c>
      <c r="V374">
        <v>1</v>
      </c>
      <c r="W374" t="s">
        <v>66</v>
      </c>
      <c r="X374" s="51" t="s">
        <v>836</v>
      </c>
      <c r="Y374" s="51" t="s">
        <v>86</v>
      </c>
      <c r="Z374" s="26">
        <v>0</v>
      </c>
      <c r="AA374" s="51" t="s">
        <v>66</v>
      </c>
      <c r="AB374" s="51" t="s">
        <v>69</v>
      </c>
    </row>
    <row r="375" spans="1:28">
      <c r="A375" s="51" t="s">
        <v>837</v>
      </c>
      <c r="B375" s="51" t="s">
        <v>59</v>
      </c>
      <c r="C375" s="1">
        <v>44547</v>
      </c>
      <c r="D375">
        <v>2021</v>
      </c>
      <c r="E375" s="26">
        <v>12</v>
      </c>
      <c r="F375" s="51" t="s">
        <v>20</v>
      </c>
      <c r="G375" s="26">
        <v>4</v>
      </c>
      <c r="H375" s="26">
        <v>4</v>
      </c>
      <c r="I375" t="s">
        <v>15</v>
      </c>
      <c r="J375" t="s">
        <v>72</v>
      </c>
      <c r="K375" t="s">
        <v>88</v>
      </c>
      <c r="L375" t="s">
        <v>116</v>
      </c>
      <c r="M375" t="s">
        <v>104</v>
      </c>
      <c r="N375">
        <v>4005.1445207420857</v>
      </c>
      <c r="O375">
        <v>4005.1445207420857</v>
      </c>
      <c r="P375" t="s">
        <v>64</v>
      </c>
      <c r="Q375">
        <v>5.89</v>
      </c>
      <c r="R375">
        <v>5</v>
      </c>
      <c r="S375">
        <v>4</v>
      </c>
      <c r="T375">
        <v>1</v>
      </c>
      <c r="U375" t="s">
        <v>76</v>
      </c>
      <c r="V375">
        <v>1</v>
      </c>
      <c r="W375" t="s">
        <v>66</v>
      </c>
      <c r="X375" s="51" t="s">
        <v>838</v>
      </c>
      <c r="Y375" s="51" t="s">
        <v>100</v>
      </c>
      <c r="Z375" s="26">
        <v>1</v>
      </c>
      <c r="AA375" s="51" t="s">
        <v>66</v>
      </c>
      <c r="AB375" s="51" t="s">
        <v>69</v>
      </c>
    </row>
    <row r="376" spans="1:28">
      <c r="A376" s="51" t="s">
        <v>839</v>
      </c>
      <c r="B376" s="51" t="s">
        <v>140</v>
      </c>
      <c r="C376" s="1">
        <v>42335</v>
      </c>
      <c r="D376">
        <v>2015</v>
      </c>
      <c r="E376" s="26">
        <v>11</v>
      </c>
      <c r="F376" s="51" t="s">
        <v>19</v>
      </c>
      <c r="G376" s="26">
        <v>10</v>
      </c>
      <c r="H376" s="26">
        <v>10</v>
      </c>
      <c r="I376" t="s">
        <v>15</v>
      </c>
      <c r="J376" t="s">
        <v>102</v>
      </c>
      <c r="K376" t="s">
        <v>133</v>
      </c>
      <c r="L376" t="s">
        <v>113</v>
      </c>
      <c r="M376" t="s">
        <v>90</v>
      </c>
      <c r="N376">
        <v>6163.0691807658668</v>
      </c>
      <c r="O376">
        <v>6163.0691807658668</v>
      </c>
      <c r="P376" t="s">
        <v>64</v>
      </c>
      <c r="Q376">
        <v>16.649999999999999</v>
      </c>
      <c r="R376">
        <v>2</v>
      </c>
      <c r="S376">
        <v>0</v>
      </c>
      <c r="T376">
        <v>0</v>
      </c>
      <c r="U376" t="s">
        <v>65</v>
      </c>
      <c r="V376">
        <v>2</v>
      </c>
      <c r="W376" t="s">
        <v>77</v>
      </c>
      <c r="X376" s="51" t="s">
        <v>840</v>
      </c>
      <c r="Y376" s="51" t="s">
        <v>100</v>
      </c>
      <c r="Z376" s="26">
        <v>2</v>
      </c>
      <c r="AA376" s="51" t="s">
        <v>77</v>
      </c>
      <c r="AB376" s="51" t="s">
        <v>69</v>
      </c>
    </row>
    <row r="377" spans="1:28">
      <c r="A377" s="51" t="s">
        <v>841</v>
      </c>
      <c r="B377" s="51" t="s">
        <v>97</v>
      </c>
      <c r="C377" s="1">
        <v>42713</v>
      </c>
      <c r="D377">
        <v>2016</v>
      </c>
      <c r="E377" s="26">
        <v>12</v>
      </c>
      <c r="F377" s="51" t="s">
        <v>20</v>
      </c>
      <c r="G377" s="26">
        <v>9</v>
      </c>
      <c r="H377" s="26">
        <v>9</v>
      </c>
      <c r="I377" t="s">
        <v>15</v>
      </c>
      <c r="J377" t="s">
        <v>60</v>
      </c>
      <c r="K377" t="s">
        <v>124</v>
      </c>
      <c r="L377" t="s">
        <v>113</v>
      </c>
      <c r="M377" t="s">
        <v>104</v>
      </c>
      <c r="N377">
        <v>12372.3843727522</v>
      </c>
      <c r="O377">
        <v>12372.3843727522</v>
      </c>
      <c r="P377" t="s">
        <v>64</v>
      </c>
      <c r="Q377">
        <v>16.62</v>
      </c>
      <c r="R377">
        <v>5</v>
      </c>
      <c r="S377">
        <v>1</v>
      </c>
      <c r="T377">
        <v>1</v>
      </c>
      <c r="U377" t="s">
        <v>76</v>
      </c>
      <c r="V377">
        <v>2</v>
      </c>
      <c r="W377" t="s">
        <v>77</v>
      </c>
      <c r="X377" s="51" t="s">
        <v>842</v>
      </c>
      <c r="Y377" s="51" t="s">
        <v>79</v>
      </c>
      <c r="Z377" s="26">
        <v>3</v>
      </c>
      <c r="AA377" s="51" t="s">
        <v>77</v>
      </c>
      <c r="AB377" s="51" t="s">
        <v>108</v>
      </c>
    </row>
    <row r="378" spans="1:28">
      <c r="A378" s="51" t="s">
        <v>843</v>
      </c>
      <c r="B378" s="51" t="s">
        <v>71</v>
      </c>
      <c r="C378" s="1">
        <v>45340</v>
      </c>
      <c r="D378">
        <v>2024</v>
      </c>
      <c r="E378" s="26">
        <v>2</v>
      </c>
      <c r="F378" s="51" t="s">
        <v>22</v>
      </c>
      <c r="G378" s="26">
        <v>1</v>
      </c>
      <c r="H378" s="26">
        <v>1</v>
      </c>
      <c r="I378" t="s">
        <v>15</v>
      </c>
      <c r="J378" t="s">
        <v>82</v>
      </c>
      <c r="K378" t="s">
        <v>124</v>
      </c>
      <c r="L378" t="s">
        <v>110</v>
      </c>
      <c r="M378" t="s">
        <v>93</v>
      </c>
      <c r="N378">
        <v>3606.3887695395742</v>
      </c>
      <c r="O378">
        <v>3606.3887695395742</v>
      </c>
      <c r="P378" t="s">
        <v>64</v>
      </c>
      <c r="Q378">
        <v>1.1299999999999999</v>
      </c>
      <c r="R378">
        <v>4</v>
      </c>
      <c r="S378">
        <v>3</v>
      </c>
      <c r="T378">
        <v>1</v>
      </c>
      <c r="U378" t="s">
        <v>76</v>
      </c>
      <c r="V378">
        <v>1</v>
      </c>
      <c r="W378" t="s">
        <v>66</v>
      </c>
      <c r="X378" s="51" t="s">
        <v>844</v>
      </c>
      <c r="Y378" s="51" t="s">
        <v>86</v>
      </c>
      <c r="Z378" s="26">
        <v>1</v>
      </c>
      <c r="AA378" s="51" t="s">
        <v>66</v>
      </c>
      <c r="AB378" s="51" t="s">
        <v>69</v>
      </c>
    </row>
    <row r="379" spans="1:28">
      <c r="A379" s="51" t="s">
        <v>845</v>
      </c>
      <c r="B379" s="51" t="s">
        <v>81</v>
      </c>
      <c r="C379" s="1">
        <v>44284</v>
      </c>
      <c r="D379">
        <v>2021</v>
      </c>
      <c r="E379" s="26">
        <v>3</v>
      </c>
      <c r="F379" s="51" t="s">
        <v>23</v>
      </c>
      <c r="G379" s="26">
        <v>4</v>
      </c>
      <c r="H379" s="26">
        <v>4</v>
      </c>
      <c r="I379" t="s">
        <v>15</v>
      </c>
      <c r="J379" t="s">
        <v>72</v>
      </c>
      <c r="K379" t="s">
        <v>73</v>
      </c>
      <c r="L379" t="s">
        <v>74</v>
      </c>
      <c r="M379" t="s">
        <v>75</v>
      </c>
      <c r="N379">
        <v>5065.1220129341527</v>
      </c>
      <c r="O379">
        <v>5065.1220129341527</v>
      </c>
      <c r="P379" t="s">
        <v>64</v>
      </c>
      <c r="Q379">
        <v>2.64</v>
      </c>
      <c r="R379">
        <v>5</v>
      </c>
      <c r="S379">
        <v>2</v>
      </c>
      <c r="T379">
        <v>1</v>
      </c>
      <c r="U379" t="s">
        <v>76</v>
      </c>
      <c r="V379">
        <v>1</v>
      </c>
      <c r="W379" t="s">
        <v>66</v>
      </c>
      <c r="X379" s="51" t="s">
        <v>846</v>
      </c>
      <c r="Y379" s="51" t="s">
        <v>95</v>
      </c>
      <c r="Z379" s="26">
        <v>0</v>
      </c>
      <c r="AA379" s="51" t="s">
        <v>66</v>
      </c>
      <c r="AB379" s="51" t="s">
        <v>69</v>
      </c>
    </row>
    <row r="380" spans="1:28">
      <c r="A380" s="51" t="s">
        <v>847</v>
      </c>
      <c r="B380" s="51" t="s">
        <v>140</v>
      </c>
      <c r="C380" s="1">
        <v>45050</v>
      </c>
      <c r="D380">
        <v>2023</v>
      </c>
      <c r="E380" s="26">
        <v>5</v>
      </c>
      <c r="F380" s="51" t="s">
        <v>25</v>
      </c>
      <c r="G380" s="26">
        <v>2</v>
      </c>
      <c r="H380" s="26">
        <v>2</v>
      </c>
      <c r="I380" t="s">
        <v>15</v>
      </c>
      <c r="J380" t="s">
        <v>82</v>
      </c>
      <c r="K380" t="s">
        <v>88</v>
      </c>
      <c r="L380" t="s">
        <v>113</v>
      </c>
      <c r="M380" t="s">
        <v>152</v>
      </c>
      <c r="N380">
        <v>18302.837885149642</v>
      </c>
      <c r="O380">
        <v>18302.837885149642</v>
      </c>
      <c r="P380" t="s">
        <v>64</v>
      </c>
      <c r="Q380">
        <v>24.21</v>
      </c>
      <c r="R380">
        <v>1</v>
      </c>
      <c r="S380">
        <v>3</v>
      </c>
      <c r="T380">
        <v>1</v>
      </c>
      <c r="U380" t="s">
        <v>76</v>
      </c>
      <c r="V380">
        <v>3</v>
      </c>
      <c r="W380" t="s">
        <v>84</v>
      </c>
      <c r="X380" s="51" t="s">
        <v>848</v>
      </c>
      <c r="Y380" s="51" t="s">
        <v>119</v>
      </c>
      <c r="Z380" s="26">
        <v>4</v>
      </c>
      <c r="AA380" s="51" t="s">
        <v>84</v>
      </c>
      <c r="AB380" s="51" t="s">
        <v>108</v>
      </c>
    </row>
    <row r="381" spans="1:28">
      <c r="A381" s="51" t="s">
        <v>849</v>
      </c>
      <c r="B381" s="51" t="s">
        <v>71</v>
      </c>
      <c r="C381" s="1">
        <v>44057</v>
      </c>
      <c r="D381">
        <v>2020</v>
      </c>
      <c r="E381" s="26">
        <v>8</v>
      </c>
      <c r="F381" s="51" t="s">
        <v>28</v>
      </c>
      <c r="G381" s="26">
        <v>5</v>
      </c>
      <c r="H381" s="26">
        <v>5</v>
      </c>
      <c r="I381" t="s">
        <v>15</v>
      </c>
      <c r="J381" t="s">
        <v>72</v>
      </c>
      <c r="K381" t="s">
        <v>61</v>
      </c>
      <c r="L381" t="s">
        <v>89</v>
      </c>
      <c r="M381" t="s">
        <v>104</v>
      </c>
      <c r="N381">
        <v>15205.447225573762</v>
      </c>
      <c r="O381">
        <v>15205.447225573762</v>
      </c>
      <c r="P381" t="s">
        <v>64</v>
      </c>
      <c r="Q381">
        <v>20.239999999999998</v>
      </c>
      <c r="R381">
        <v>4</v>
      </c>
      <c r="S381">
        <v>2</v>
      </c>
      <c r="T381">
        <v>1</v>
      </c>
      <c r="U381" t="s">
        <v>76</v>
      </c>
      <c r="V381">
        <v>3</v>
      </c>
      <c r="W381" t="s">
        <v>84</v>
      </c>
      <c r="X381" s="51" t="s">
        <v>850</v>
      </c>
      <c r="Y381" s="51" t="s">
        <v>86</v>
      </c>
      <c r="Z381" s="26">
        <v>3</v>
      </c>
      <c r="AA381" s="51" t="s">
        <v>77</v>
      </c>
      <c r="AB381" s="51" t="s">
        <v>108</v>
      </c>
    </row>
    <row r="382" spans="1:28">
      <c r="A382" s="51" t="s">
        <v>851</v>
      </c>
      <c r="B382" s="51" t="s">
        <v>81</v>
      </c>
      <c r="C382" s="1">
        <v>44651</v>
      </c>
      <c r="D382">
        <v>2022</v>
      </c>
      <c r="E382" s="26">
        <v>3</v>
      </c>
      <c r="F382" s="51" t="s">
        <v>23</v>
      </c>
      <c r="G382" s="26">
        <v>3</v>
      </c>
      <c r="H382" s="26">
        <v>3</v>
      </c>
      <c r="I382" t="s">
        <v>15</v>
      </c>
      <c r="J382" t="s">
        <v>82</v>
      </c>
      <c r="K382" t="s">
        <v>133</v>
      </c>
      <c r="L382" t="s">
        <v>103</v>
      </c>
      <c r="M382" t="s">
        <v>75</v>
      </c>
      <c r="N382">
        <v>7616.7981074090821</v>
      </c>
      <c r="O382">
        <v>7616.7981074090821</v>
      </c>
      <c r="P382" t="s">
        <v>64</v>
      </c>
      <c r="Q382">
        <v>9.94</v>
      </c>
      <c r="R382">
        <v>1</v>
      </c>
      <c r="S382">
        <v>1</v>
      </c>
      <c r="T382">
        <v>1</v>
      </c>
      <c r="U382" t="s">
        <v>76</v>
      </c>
      <c r="V382">
        <v>2</v>
      </c>
      <c r="W382" t="s">
        <v>77</v>
      </c>
      <c r="X382" s="51" t="s">
        <v>448</v>
      </c>
      <c r="Y382" s="51" t="s">
        <v>86</v>
      </c>
      <c r="Z382" s="26">
        <v>0</v>
      </c>
      <c r="AA382" s="51" t="s">
        <v>66</v>
      </c>
      <c r="AB382" s="51" t="s">
        <v>69</v>
      </c>
    </row>
    <row r="383" spans="1:28">
      <c r="A383" s="51" t="s">
        <v>852</v>
      </c>
      <c r="B383" s="51" t="s">
        <v>59</v>
      </c>
      <c r="C383" s="1">
        <v>45098</v>
      </c>
      <c r="D383">
        <v>2023</v>
      </c>
      <c r="E383" s="26">
        <v>6</v>
      </c>
      <c r="F383" s="51" t="s">
        <v>26</v>
      </c>
      <c r="G383" s="26">
        <v>2</v>
      </c>
      <c r="H383" s="26">
        <v>2</v>
      </c>
      <c r="I383" t="s">
        <v>15</v>
      </c>
      <c r="J383" t="s">
        <v>82</v>
      </c>
      <c r="K383" t="s">
        <v>124</v>
      </c>
      <c r="L383" t="s">
        <v>113</v>
      </c>
      <c r="M383" t="s">
        <v>63</v>
      </c>
      <c r="N383">
        <v>3524.6035021061052</v>
      </c>
      <c r="O383">
        <v>3524.6035021061052</v>
      </c>
      <c r="P383" t="s">
        <v>64</v>
      </c>
      <c r="Q383">
        <v>8.24</v>
      </c>
      <c r="R383">
        <v>2</v>
      </c>
      <c r="S383">
        <v>0</v>
      </c>
      <c r="T383">
        <v>0</v>
      </c>
      <c r="U383" t="s">
        <v>65</v>
      </c>
      <c r="V383">
        <v>1</v>
      </c>
      <c r="W383" t="s">
        <v>66</v>
      </c>
      <c r="X383" s="51" t="s">
        <v>853</v>
      </c>
      <c r="Y383" s="51" t="s">
        <v>79</v>
      </c>
      <c r="Z383" s="26">
        <v>0</v>
      </c>
      <c r="AA383" s="51" t="s">
        <v>66</v>
      </c>
      <c r="AB383" s="51" t="s">
        <v>69</v>
      </c>
    </row>
    <row r="384" spans="1:28">
      <c r="A384" s="51" t="s">
        <v>854</v>
      </c>
      <c r="B384" s="51" t="s">
        <v>71</v>
      </c>
      <c r="C384" s="1">
        <v>45303</v>
      </c>
      <c r="D384">
        <v>2024</v>
      </c>
      <c r="E384" s="26">
        <v>1</v>
      </c>
      <c r="F384" s="51" t="s">
        <v>21</v>
      </c>
      <c r="G384" s="26">
        <v>1</v>
      </c>
      <c r="H384" s="26">
        <v>1</v>
      </c>
      <c r="I384" t="s">
        <v>15</v>
      </c>
      <c r="J384" t="s">
        <v>82</v>
      </c>
      <c r="K384" t="s">
        <v>73</v>
      </c>
      <c r="L384" t="s">
        <v>202</v>
      </c>
      <c r="M384" t="s">
        <v>75</v>
      </c>
      <c r="N384">
        <v>2434.525128792945</v>
      </c>
      <c r="O384">
        <v>2434.525128792945</v>
      </c>
      <c r="P384" t="s">
        <v>64</v>
      </c>
      <c r="Q384">
        <v>14.16</v>
      </c>
      <c r="R384">
        <v>2</v>
      </c>
      <c r="S384">
        <v>0</v>
      </c>
      <c r="T384">
        <v>0</v>
      </c>
      <c r="U384" t="s">
        <v>65</v>
      </c>
      <c r="V384">
        <v>2</v>
      </c>
      <c r="W384" t="s">
        <v>77</v>
      </c>
      <c r="X384" s="51" t="s">
        <v>855</v>
      </c>
      <c r="Y384" s="51" t="s">
        <v>95</v>
      </c>
      <c r="Z384" s="26">
        <v>0</v>
      </c>
      <c r="AA384" s="51" t="s">
        <v>66</v>
      </c>
      <c r="AB384" s="51" t="s">
        <v>69</v>
      </c>
    </row>
    <row r="385" spans="1:28">
      <c r="A385" s="51" t="s">
        <v>856</v>
      </c>
      <c r="B385" s="51" t="s">
        <v>59</v>
      </c>
      <c r="C385" s="1">
        <v>42747</v>
      </c>
      <c r="D385">
        <v>2017</v>
      </c>
      <c r="E385" s="26">
        <v>1</v>
      </c>
      <c r="F385" s="51" t="s">
        <v>21</v>
      </c>
      <c r="G385" s="26">
        <v>8</v>
      </c>
      <c r="H385" s="26">
        <v>8</v>
      </c>
      <c r="I385" t="s">
        <v>15</v>
      </c>
      <c r="J385" t="s">
        <v>60</v>
      </c>
      <c r="K385" t="s">
        <v>61</v>
      </c>
      <c r="L385" t="s">
        <v>116</v>
      </c>
      <c r="M385" t="s">
        <v>104</v>
      </c>
      <c r="N385">
        <v>5864.7010975193089</v>
      </c>
      <c r="O385">
        <v>5864.7010975193089</v>
      </c>
      <c r="P385" t="s">
        <v>64</v>
      </c>
      <c r="Q385">
        <v>3.76</v>
      </c>
      <c r="R385">
        <v>3</v>
      </c>
      <c r="S385">
        <v>3</v>
      </c>
      <c r="T385">
        <v>1</v>
      </c>
      <c r="U385" t="s">
        <v>76</v>
      </c>
      <c r="V385">
        <v>1</v>
      </c>
      <c r="W385" t="s">
        <v>66</v>
      </c>
      <c r="X385" s="51" t="s">
        <v>857</v>
      </c>
      <c r="Y385" s="51" t="s">
        <v>100</v>
      </c>
      <c r="Z385" s="26">
        <v>2</v>
      </c>
      <c r="AA385" s="51" t="s">
        <v>77</v>
      </c>
      <c r="AB385" s="51" t="s">
        <v>69</v>
      </c>
    </row>
    <row r="386" spans="1:28">
      <c r="A386" s="51" t="s">
        <v>858</v>
      </c>
      <c r="B386" s="51" t="s">
        <v>140</v>
      </c>
      <c r="C386" s="1">
        <v>41628</v>
      </c>
      <c r="D386">
        <v>2013</v>
      </c>
      <c r="E386" s="26">
        <v>12</v>
      </c>
      <c r="F386" s="51" t="s">
        <v>20</v>
      </c>
      <c r="G386" s="26">
        <v>12</v>
      </c>
      <c r="H386" s="26">
        <v>12</v>
      </c>
      <c r="I386" t="s">
        <v>15</v>
      </c>
      <c r="J386" t="s">
        <v>102</v>
      </c>
      <c r="K386" t="s">
        <v>73</v>
      </c>
      <c r="L386" t="s">
        <v>98</v>
      </c>
      <c r="M386" t="s">
        <v>104</v>
      </c>
      <c r="N386">
        <v>11417.875708187456</v>
      </c>
      <c r="O386">
        <v>11417.875708187456</v>
      </c>
      <c r="P386" t="s">
        <v>64</v>
      </c>
      <c r="Q386">
        <v>4.53</v>
      </c>
      <c r="R386">
        <v>2</v>
      </c>
      <c r="S386">
        <v>5</v>
      </c>
      <c r="T386">
        <v>1</v>
      </c>
      <c r="U386" t="s">
        <v>76</v>
      </c>
      <c r="V386">
        <v>3</v>
      </c>
      <c r="W386" t="s">
        <v>84</v>
      </c>
      <c r="X386" s="51" t="s">
        <v>342</v>
      </c>
      <c r="Y386" s="51" t="s">
        <v>86</v>
      </c>
      <c r="Z386" s="26">
        <v>3</v>
      </c>
      <c r="AA386" s="51" t="s">
        <v>77</v>
      </c>
      <c r="AB386" s="51" t="s">
        <v>108</v>
      </c>
    </row>
    <row r="387" spans="1:28">
      <c r="A387" s="51" t="s">
        <v>859</v>
      </c>
      <c r="B387" s="51" t="s">
        <v>71</v>
      </c>
      <c r="C387" s="1">
        <v>43637</v>
      </c>
      <c r="D387">
        <v>2019</v>
      </c>
      <c r="E387" s="26">
        <v>6</v>
      </c>
      <c r="F387" s="51" t="s">
        <v>26</v>
      </c>
      <c r="G387" s="26">
        <v>6</v>
      </c>
      <c r="H387" s="26">
        <v>6</v>
      </c>
      <c r="I387" t="s">
        <v>15</v>
      </c>
      <c r="J387" t="s">
        <v>72</v>
      </c>
      <c r="K387" t="s">
        <v>83</v>
      </c>
      <c r="L387" t="s">
        <v>89</v>
      </c>
      <c r="M387" t="s">
        <v>63</v>
      </c>
      <c r="N387">
        <v>3779.6447548728434</v>
      </c>
      <c r="O387">
        <v>3779.6447548728434</v>
      </c>
      <c r="P387" t="s">
        <v>64</v>
      </c>
      <c r="Q387">
        <v>9.09</v>
      </c>
      <c r="R387">
        <v>3</v>
      </c>
      <c r="S387">
        <v>0</v>
      </c>
      <c r="T387">
        <v>0</v>
      </c>
      <c r="U387" t="s">
        <v>65</v>
      </c>
      <c r="V387">
        <v>1</v>
      </c>
      <c r="W387" t="s">
        <v>66</v>
      </c>
      <c r="X387" s="51" t="s">
        <v>860</v>
      </c>
      <c r="Y387" s="51" t="s">
        <v>144</v>
      </c>
      <c r="Z387" s="26">
        <v>0</v>
      </c>
      <c r="AA387" s="51" t="s">
        <v>66</v>
      </c>
      <c r="AB387" s="51" t="s">
        <v>69</v>
      </c>
    </row>
    <row r="388" spans="1:28">
      <c r="A388" s="51" t="s">
        <v>861</v>
      </c>
      <c r="B388" s="51" t="s">
        <v>121</v>
      </c>
      <c r="C388" s="1">
        <v>45131</v>
      </c>
      <c r="D388">
        <v>2023</v>
      </c>
      <c r="E388" s="26">
        <v>7</v>
      </c>
      <c r="F388" s="51" t="s">
        <v>27</v>
      </c>
      <c r="G388" s="26">
        <v>2</v>
      </c>
      <c r="H388" s="26">
        <v>2</v>
      </c>
      <c r="I388" t="s">
        <v>15</v>
      </c>
      <c r="J388" t="s">
        <v>82</v>
      </c>
      <c r="K388" t="s">
        <v>88</v>
      </c>
      <c r="L388" t="s">
        <v>157</v>
      </c>
      <c r="M388" t="s">
        <v>104</v>
      </c>
      <c r="N388">
        <v>7726.9300623554373</v>
      </c>
      <c r="O388">
        <v>7726.9300623554373</v>
      </c>
      <c r="P388" t="s">
        <v>64</v>
      </c>
      <c r="Q388">
        <v>10.26</v>
      </c>
      <c r="R388">
        <v>2</v>
      </c>
      <c r="S388">
        <v>1</v>
      </c>
      <c r="T388">
        <v>1</v>
      </c>
      <c r="U388" t="s">
        <v>76</v>
      </c>
      <c r="V388">
        <v>3</v>
      </c>
      <c r="W388" t="s">
        <v>84</v>
      </c>
      <c r="X388" s="51" t="s">
        <v>862</v>
      </c>
      <c r="Y388" s="51" t="s">
        <v>95</v>
      </c>
      <c r="Z388" s="26">
        <v>1</v>
      </c>
      <c r="AA388" s="51" t="s">
        <v>66</v>
      </c>
      <c r="AB388" s="51" t="s">
        <v>69</v>
      </c>
    </row>
    <row r="389" spans="1:28">
      <c r="A389" s="51" t="s">
        <v>863</v>
      </c>
      <c r="B389" s="51" t="s">
        <v>97</v>
      </c>
      <c r="C389" s="1">
        <v>44493</v>
      </c>
      <c r="D389">
        <v>2021</v>
      </c>
      <c r="E389" s="26">
        <v>10</v>
      </c>
      <c r="F389" s="51" t="s">
        <v>10</v>
      </c>
      <c r="G389" s="26">
        <v>4</v>
      </c>
      <c r="H389" s="26">
        <v>4</v>
      </c>
      <c r="I389" t="s">
        <v>15</v>
      </c>
      <c r="J389" t="s">
        <v>72</v>
      </c>
      <c r="K389" t="s">
        <v>88</v>
      </c>
      <c r="L389" t="s">
        <v>202</v>
      </c>
      <c r="M389" t="s">
        <v>63</v>
      </c>
      <c r="N389">
        <v>13173.821199081502</v>
      </c>
      <c r="O389">
        <v>13173.821199081502</v>
      </c>
      <c r="P389" t="s">
        <v>64</v>
      </c>
      <c r="Q389">
        <v>27.82</v>
      </c>
      <c r="R389">
        <v>3</v>
      </c>
      <c r="S389">
        <v>3</v>
      </c>
      <c r="T389">
        <v>1</v>
      </c>
      <c r="U389" t="s">
        <v>76</v>
      </c>
      <c r="V389">
        <v>3</v>
      </c>
      <c r="W389" t="s">
        <v>84</v>
      </c>
      <c r="X389" s="51" t="s">
        <v>864</v>
      </c>
      <c r="Y389" s="51" t="s">
        <v>95</v>
      </c>
      <c r="Z389" s="26">
        <v>4</v>
      </c>
      <c r="AA389" s="51" t="s">
        <v>84</v>
      </c>
      <c r="AB389" s="51" t="s">
        <v>108</v>
      </c>
    </row>
    <row r="390" spans="1:28">
      <c r="A390" s="51" t="s">
        <v>865</v>
      </c>
      <c r="B390" s="51" t="s">
        <v>71</v>
      </c>
      <c r="C390" s="1">
        <v>44365</v>
      </c>
      <c r="D390">
        <v>2021</v>
      </c>
      <c r="E390" s="26">
        <v>6</v>
      </c>
      <c r="F390" s="51" t="s">
        <v>26</v>
      </c>
      <c r="G390" s="26">
        <v>4</v>
      </c>
      <c r="H390" s="26">
        <v>4</v>
      </c>
      <c r="I390" t="s">
        <v>15</v>
      </c>
      <c r="J390" t="s">
        <v>72</v>
      </c>
      <c r="K390" t="s">
        <v>124</v>
      </c>
      <c r="L390" t="s">
        <v>62</v>
      </c>
      <c r="M390" t="s">
        <v>90</v>
      </c>
      <c r="N390">
        <v>4977.4990236809808</v>
      </c>
      <c r="O390">
        <v>4977.4990236809808</v>
      </c>
      <c r="P390" t="s">
        <v>64</v>
      </c>
      <c r="Q390">
        <v>6.48</v>
      </c>
      <c r="R390">
        <v>2</v>
      </c>
      <c r="S390">
        <v>1</v>
      </c>
      <c r="T390">
        <v>1</v>
      </c>
      <c r="U390" t="s">
        <v>76</v>
      </c>
      <c r="V390">
        <v>2</v>
      </c>
      <c r="W390" t="s">
        <v>77</v>
      </c>
      <c r="X390" s="51" t="s">
        <v>866</v>
      </c>
      <c r="Y390" s="51" t="s">
        <v>144</v>
      </c>
      <c r="Z390" s="26">
        <v>0</v>
      </c>
      <c r="AA390" s="51" t="s">
        <v>66</v>
      </c>
      <c r="AB390" s="51" t="s">
        <v>69</v>
      </c>
    </row>
    <row r="391" spans="1:28">
      <c r="A391" s="51" t="s">
        <v>867</v>
      </c>
      <c r="B391" s="51" t="s">
        <v>71</v>
      </c>
      <c r="C391" s="1">
        <v>41603</v>
      </c>
      <c r="D391">
        <v>2013</v>
      </c>
      <c r="E391" s="26">
        <v>11</v>
      </c>
      <c r="F391" s="51" t="s">
        <v>19</v>
      </c>
      <c r="G391" s="26">
        <v>12</v>
      </c>
      <c r="H391" s="26">
        <v>12</v>
      </c>
      <c r="I391" t="s">
        <v>15</v>
      </c>
      <c r="J391" t="s">
        <v>102</v>
      </c>
      <c r="K391" t="s">
        <v>73</v>
      </c>
      <c r="L391" t="s">
        <v>157</v>
      </c>
      <c r="M391" t="s">
        <v>93</v>
      </c>
      <c r="N391">
        <v>11476.043388393027</v>
      </c>
      <c r="O391">
        <v>11476.043388393027</v>
      </c>
      <c r="P391" t="s">
        <v>64</v>
      </c>
      <c r="Q391">
        <v>11.18</v>
      </c>
      <c r="R391">
        <v>4</v>
      </c>
      <c r="S391">
        <v>2</v>
      </c>
      <c r="T391">
        <v>1</v>
      </c>
      <c r="U391" t="s">
        <v>76</v>
      </c>
      <c r="V391">
        <v>3</v>
      </c>
      <c r="W391" t="s">
        <v>84</v>
      </c>
      <c r="X391" s="51" t="s">
        <v>868</v>
      </c>
      <c r="Y391" s="51" t="s">
        <v>119</v>
      </c>
      <c r="Z391" s="26">
        <v>2</v>
      </c>
      <c r="AA391" s="51" t="s">
        <v>77</v>
      </c>
      <c r="AB391" s="51" t="s">
        <v>69</v>
      </c>
    </row>
    <row r="392" spans="1:28">
      <c r="A392" s="51" t="s">
        <v>869</v>
      </c>
      <c r="B392" s="51" t="s">
        <v>81</v>
      </c>
      <c r="C392" s="1">
        <v>44794</v>
      </c>
      <c r="D392">
        <v>2022</v>
      </c>
      <c r="E392" s="26">
        <v>8</v>
      </c>
      <c r="F392" s="51" t="s">
        <v>28</v>
      </c>
      <c r="G392" s="26">
        <v>3</v>
      </c>
      <c r="H392" s="26">
        <v>3</v>
      </c>
      <c r="I392" t="s">
        <v>15</v>
      </c>
      <c r="J392" t="s">
        <v>82</v>
      </c>
      <c r="K392" t="s">
        <v>88</v>
      </c>
      <c r="L392" t="s">
        <v>110</v>
      </c>
      <c r="M392" t="s">
        <v>152</v>
      </c>
      <c r="N392">
        <v>17545.381522760807</v>
      </c>
      <c r="O392">
        <v>17545.381522760807</v>
      </c>
      <c r="P392" t="s">
        <v>64</v>
      </c>
      <c r="Q392">
        <v>12.13</v>
      </c>
      <c r="R392">
        <v>1</v>
      </c>
      <c r="S392">
        <v>1</v>
      </c>
      <c r="T392">
        <v>1</v>
      </c>
      <c r="U392" t="s">
        <v>76</v>
      </c>
      <c r="V392">
        <v>3</v>
      </c>
      <c r="W392" t="s">
        <v>84</v>
      </c>
      <c r="X392" s="51" t="s">
        <v>870</v>
      </c>
      <c r="Y392" s="51" t="s">
        <v>95</v>
      </c>
      <c r="Z392" s="26">
        <v>2</v>
      </c>
      <c r="AA392" s="51" t="s">
        <v>77</v>
      </c>
      <c r="AB392" s="51" t="s">
        <v>69</v>
      </c>
    </row>
    <row r="393" spans="1:28">
      <c r="A393" s="51" t="s">
        <v>871</v>
      </c>
      <c r="B393" s="51" t="s">
        <v>140</v>
      </c>
      <c r="C393" s="1">
        <v>43718</v>
      </c>
      <c r="D393">
        <v>2019</v>
      </c>
      <c r="E393" s="26">
        <v>9</v>
      </c>
      <c r="F393" s="51" t="s">
        <v>29</v>
      </c>
      <c r="G393" s="26">
        <v>6</v>
      </c>
      <c r="H393" s="26">
        <v>6</v>
      </c>
      <c r="I393" t="s">
        <v>15</v>
      </c>
      <c r="J393" t="s">
        <v>72</v>
      </c>
      <c r="K393" t="s">
        <v>133</v>
      </c>
      <c r="L393" t="s">
        <v>157</v>
      </c>
      <c r="M393" t="s">
        <v>75</v>
      </c>
      <c r="N393">
        <v>14017.419507074726</v>
      </c>
      <c r="O393">
        <v>14017.419507074726</v>
      </c>
      <c r="P393" t="s">
        <v>64</v>
      </c>
      <c r="Q393">
        <v>29.07</v>
      </c>
      <c r="R393">
        <v>3</v>
      </c>
      <c r="S393">
        <v>0</v>
      </c>
      <c r="T393">
        <v>0</v>
      </c>
      <c r="U393" t="s">
        <v>65</v>
      </c>
      <c r="V393">
        <v>3</v>
      </c>
      <c r="W393" t="s">
        <v>84</v>
      </c>
      <c r="X393" s="51" t="s">
        <v>872</v>
      </c>
      <c r="Y393" s="51" t="s">
        <v>119</v>
      </c>
      <c r="Z393" s="26">
        <v>3</v>
      </c>
      <c r="AA393" s="51" t="s">
        <v>77</v>
      </c>
      <c r="AB393" s="51" t="s">
        <v>108</v>
      </c>
    </row>
    <row r="394" spans="1:28">
      <c r="A394" s="51" t="s">
        <v>873</v>
      </c>
      <c r="B394" s="51" t="s">
        <v>71</v>
      </c>
      <c r="C394" s="1">
        <v>41695</v>
      </c>
      <c r="D394">
        <v>2014</v>
      </c>
      <c r="E394" s="26">
        <v>2</v>
      </c>
      <c r="F394" s="51" t="s">
        <v>22</v>
      </c>
      <c r="G394" s="26">
        <v>11</v>
      </c>
      <c r="H394" s="26">
        <v>11</v>
      </c>
      <c r="I394" t="s">
        <v>15</v>
      </c>
      <c r="J394" t="s">
        <v>102</v>
      </c>
      <c r="K394" t="s">
        <v>61</v>
      </c>
      <c r="L394" t="s">
        <v>110</v>
      </c>
      <c r="M394" t="s">
        <v>93</v>
      </c>
      <c r="N394">
        <v>16278.764120540382</v>
      </c>
      <c r="O394">
        <v>16278.764120540382</v>
      </c>
      <c r="P394" t="s">
        <v>64</v>
      </c>
      <c r="Q394">
        <v>25.86</v>
      </c>
      <c r="R394">
        <v>3</v>
      </c>
      <c r="S394">
        <v>4</v>
      </c>
      <c r="T394">
        <v>1</v>
      </c>
      <c r="U394" t="s">
        <v>76</v>
      </c>
      <c r="V394">
        <v>3</v>
      </c>
      <c r="W394" t="s">
        <v>84</v>
      </c>
      <c r="X394" s="51" t="s">
        <v>874</v>
      </c>
      <c r="Y394" s="51" t="s">
        <v>119</v>
      </c>
      <c r="Z394" s="26">
        <v>5</v>
      </c>
      <c r="AA394" s="51" t="s">
        <v>84</v>
      </c>
      <c r="AB394" s="51" t="s">
        <v>108</v>
      </c>
    </row>
    <row r="395" spans="1:28">
      <c r="A395" s="51" t="s">
        <v>875</v>
      </c>
      <c r="B395" s="51" t="s">
        <v>121</v>
      </c>
      <c r="C395" s="1">
        <v>43491</v>
      </c>
      <c r="D395">
        <v>2019</v>
      </c>
      <c r="E395" s="26">
        <v>1</v>
      </c>
      <c r="F395" s="51" t="s">
        <v>21</v>
      </c>
      <c r="G395" s="26">
        <v>6</v>
      </c>
      <c r="H395" s="26">
        <v>6</v>
      </c>
      <c r="I395" t="s">
        <v>15</v>
      </c>
      <c r="J395" t="s">
        <v>72</v>
      </c>
      <c r="K395" t="s">
        <v>88</v>
      </c>
      <c r="L395" t="s">
        <v>98</v>
      </c>
      <c r="M395" t="s">
        <v>104</v>
      </c>
      <c r="N395">
        <v>2493.6011839687635</v>
      </c>
      <c r="O395">
        <v>2493.6011839687635</v>
      </c>
      <c r="P395" t="s">
        <v>64</v>
      </c>
      <c r="Q395">
        <v>18.100000000000001</v>
      </c>
      <c r="R395">
        <v>1</v>
      </c>
      <c r="S395">
        <v>3</v>
      </c>
      <c r="T395">
        <v>1</v>
      </c>
      <c r="U395" t="s">
        <v>76</v>
      </c>
      <c r="V395">
        <v>3</v>
      </c>
      <c r="W395" t="s">
        <v>84</v>
      </c>
      <c r="X395" s="51" t="s">
        <v>876</v>
      </c>
      <c r="Y395" s="51" t="s">
        <v>119</v>
      </c>
      <c r="Z395" s="26">
        <v>3</v>
      </c>
      <c r="AA395" s="51" t="s">
        <v>77</v>
      </c>
      <c r="AB395" s="51" t="s">
        <v>108</v>
      </c>
    </row>
    <row r="396" spans="1:28">
      <c r="A396" s="51" t="s">
        <v>877</v>
      </c>
      <c r="B396" s="51" t="s">
        <v>81</v>
      </c>
      <c r="C396" s="1">
        <v>45121</v>
      </c>
      <c r="D396">
        <v>2023</v>
      </c>
      <c r="E396" s="26">
        <v>7</v>
      </c>
      <c r="F396" s="51" t="s">
        <v>27</v>
      </c>
      <c r="G396" s="26">
        <v>2</v>
      </c>
      <c r="H396" s="26">
        <v>2</v>
      </c>
      <c r="I396" t="s">
        <v>15</v>
      </c>
      <c r="J396" t="s">
        <v>82</v>
      </c>
      <c r="K396" t="s">
        <v>124</v>
      </c>
      <c r="L396" t="s">
        <v>89</v>
      </c>
      <c r="M396" t="s">
        <v>75</v>
      </c>
      <c r="N396">
        <v>8208.8533101415178</v>
      </c>
      <c r="O396">
        <v>8208.8533101415178</v>
      </c>
      <c r="P396" t="s">
        <v>64</v>
      </c>
      <c r="Q396">
        <v>5.77</v>
      </c>
      <c r="R396">
        <v>3</v>
      </c>
      <c r="S396">
        <v>0</v>
      </c>
      <c r="T396">
        <v>0</v>
      </c>
      <c r="U396" t="s">
        <v>65</v>
      </c>
      <c r="V396">
        <v>2</v>
      </c>
      <c r="W396" t="s">
        <v>77</v>
      </c>
      <c r="X396" s="51" t="s">
        <v>878</v>
      </c>
      <c r="Y396" s="51" t="s">
        <v>79</v>
      </c>
      <c r="Z396" s="26">
        <v>0</v>
      </c>
      <c r="AA396" s="51" t="s">
        <v>66</v>
      </c>
      <c r="AB396" s="51" t="s">
        <v>69</v>
      </c>
    </row>
    <row r="397" spans="1:28">
      <c r="A397" s="51" t="s">
        <v>879</v>
      </c>
      <c r="B397" s="51" t="s">
        <v>81</v>
      </c>
      <c r="C397" s="1">
        <v>42492</v>
      </c>
      <c r="D397">
        <v>2016</v>
      </c>
      <c r="E397" s="26">
        <v>5</v>
      </c>
      <c r="F397" s="51" t="s">
        <v>25</v>
      </c>
      <c r="G397" s="26">
        <v>9</v>
      </c>
      <c r="H397" s="26">
        <v>9</v>
      </c>
      <c r="I397" t="s">
        <v>15</v>
      </c>
      <c r="J397" t="s">
        <v>60</v>
      </c>
      <c r="K397" t="s">
        <v>61</v>
      </c>
      <c r="L397" t="s">
        <v>89</v>
      </c>
      <c r="M397" t="s">
        <v>63</v>
      </c>
      <c r="N397">
        <v>16925.039778753806</v>
      </c>
      <c r="O397">
        <v>16925.039778753806</v>
      </c>
      <c r="P397" t="s">
        <v>64</v>
      </c>
      <c r="Q397">
        <v>7.54</v>
      </c>
      <c r="R397">
        <v>2</v>
      </c>
      <c r="S397">
        <v>4</v>
      </c>
      <c r="T397">
        <v>1</v>
      </c>
      <c r="U397" t="s">
        <v>76</v>
      </c>
      <c r="V397">
        <v>3</v>
      </c>
      <c r="W397" t="s">
        <v>84</v>
      </c>
      <c r="X397" s="51" t="s">
        <v>880</v>
      </c>
      <c r="Y397" s="51" t="s">
        <v>119</v>
      </c>
      <c r="Z397" s="26">
        <v>4</v>
      </c>
      <c r="AA397" s="51" t="s">
        <v>84</v>
      </c>
      <c r="AB397" s="51" t="s">
        <v>108</v>
      </c>
    </row>
    <row r="398" spans="1:28">
      <c r="A398" s="51" t="s">
        <v>881</v>
      </c>
      <c r="B398" s="51" t="s">
        <v>97</v>
      </c>
      <c r="C398" s="1">
        <v>44911</v>
      </c>
      <c r="D398">
        <v>2022</v>
      </c>
      <c r="E398" s="26">
        <v>12</v>
      </c>
      <c r="F398" s="51" t="s">
        <v>20</v>
      </c>
      <c r="G398" s="26">
        <v>3</v>
      </c>
      <c r="H398" s="26">
        <v>3</v>
      </c>
      <c r="I398" t="s">
        <v>15</v>
      </c>
      <c r="J398" t="s">
        <v>82</v>
      </c>
      <c r="K398" t="s">
        <v>61</v>
      </c>
      <c r="L398" t="s">
        <v>89</v>
      </c>
      <c r="M398" t="s">
        <v>104</v>
      </c>
      <c r="N398">
        <v>8438.734861369594</v>
      </c>
      <c r="O398">
        <v>8438.734861369594</v>
      </c>
      <c r="P398" t="s">
        <v>64</v>
      </c>
      <c r="Q398">
        <v>18.579999999999998</v>
      </c>
      <c r="R398">
        <v>5</v>
      </c>
      <c r="S398">
        <v>0</v>
      </c>
      <c r="T398">
        <v>0</v>
      </c>
      <c r="U398" t="s">
        <v>65</v>
      </c>
      <c r="V398">
        <v>2</v>
      </c>
      <c r="W398" t="s">
        <v>77</v>
      </c>
      <c r="X398" s="51" t="s">
        <v>882</v>
      </c>
      <c r="Y398" s="51" t="s">
        <v>100</v>
      </c>
      <c r="Z398" s="26">
        <v>1</v>
      </c>
      <c r="AA398" s="51" t="s">
        <v>66</v>
      </c>
      <c r="AB398" s="51" t="s">
        <v>69</v>
      </c>
    </row>
    <row r="399" spans="1:28">
      <c r="A399" s="51" t="s">
        <v>883</v>
      </c>
      <c r="B399" s="51" t="s">
        <v>71</v>
      </c>
      <c r="C399" s="1">
        <v>42462</v>
      </c>
      <c r="D399">
        <v>2016</v>
      </c>
      <c r="E399" s="26">
        <v>4</v>
      </c>
      <c r="F399" s="51" t="s">
        <v>24</v>
      </c>
      <c r="G399" s="26">
        <v>9</v>
      </c>
      <c r="H399" s="26">
        <v>9</v>
      </c>
      <c r="I399" t="s">
        <v>15</v>
      </c>
      <c r="J399" t="s">
        <v>60</v>
      </c>
      <c r="K399" t="s">
        <v>61</v>
      </c>
      <c r="L399" t="s">
        <v>157</v>
      </c>
      <c r="M399" t="s">
        <v>93</v>
      </c>
      <c r="N399">
        <v>1372.9155418563189</v>
      </c>
      <c r="O399">
        <v>1372.9155418563189</v>
      </c>
      <c r="P399" t="s">
        <v>64</v>
      </c>
      <c r="Q399">
        <v>7.27</v>
      </c>
      <c r="R399">
        <v>3</v>
      </c>
      <c r="S399">
        <v>0</v>
      </c>
      <c r="T399">
        <v>0</v>
      </c>
      <c r="U399" t="s">
        <v>65</v>
      </c>
      <c r="V399">
        <v>1</v>
      </c>
      <c r="W399" t="s">
        <v>66</v>
      </c>
      <c r="X399" s="51" t="s">
        <v>884</v>
      </c>
      <c r="Y399" s="51" t="s">
        <v>95</v>
      </c>
      <c r="Z399" s="26">
        <v>1</v>
      </c>
      <c r="AA399" s="51" t="s">
        <v>66</v>
      </c>
      <c r="AB399" s="51" t="s">
        <v>69</v>
      </c>
    </row>
    <row r="400" spans="1:28">
      <c r="A400" s="51" t="s">
        <v>885</v>
      </c>
      <c r="B400" s="51" t="s">
        <v>59</v>
      </c>
      <c r="C400" s="1">
        <v>41982</v>
      </c>
      <c r="D400">
        <v>2014</v>
      </c>
      <c r="E400" s="26">
        <v>12</v>
      </c>
      <c r="F400" s="51" t="s">
        <v>20</v>
      </c>
      <c r="G400" s="26">
        <v>11</v>
      </c>
      <c r="H400" s="26">
        <v>11</v>
      </c>
      <c r="I400" t="s">
        <v>15</v>
      </c>
      <c r="J400" t="s">
        <v>102</v>
      </c>
      <c r="K400" t="s">
        <v>88</v>
      </c>
      <c r="L400" t="s">
        <v>89</v>
      </c>
      <c r="M400" t="s">
        <v>104</v>
      </c>
      <c r="N400">
        <v>19854.519624070235</v>
      </c>
      <c r="O400">
        <v>19854.519624070235</v>
      </c>
      <c r="P400" t="s">
        <v>64</v>
      </c>
      <c r="Q400">
        <v>17.61</v>
      </c>
      <c r="R400">
        <v>4</v>
      </c>
      <c r="S400">
        <v>2</v>
      </c>
      <c r="T400">
        <v>1</v>
      </c>
      <c r="U400" t="s">
        <v>76</v>
      </c>
      <c r="V400">
        <v>3</v>
      </c>
      <c r="W400" t="s">
        <v>84</v>
      </c>
      <c r="X400" s="51" t="s">
        <v>886</v>
      </c>
      <c r="Y400" s="51" t="s">
        <v>79</v>
      </c>
      <c r="Z400" s="26">
        <v>4</v>
      </c>
      <c r="AA400" s="51" t="s">
        <v>84</v>
      </c>
      <c r="AB400" s="51" t="s">
        <v>108</v>
      </c>
    </row>
    <row r="401" spans="1:28">
      <c r="A401" s="51" t="s">
        <v>887</v>
      </c>
      <c r="B401" s="51" t="s">
        <v>59</v>
      </c>
      <c r="C401" s="1">
        <v>45026</v>
      </c>
      <c r="D401">
        <v>2023</v>
      </c>
      <c r="E401" s="26">
        <v>4</v>
      </c>
      <c r="F401" s="51" t="s">
        <v>24</v>
      </c>
      <c r="G401" s="26">
        <v>2</v>
      </c>
      <c r="H401" s="26">
        <v>2</v>
      </c>
      <c r="I401" t="s">
        <v>15</v>
      </c>
      <c r="J401" t="s">
        <v>82</v>
      </c>
      <c r="K401" t="s">
        <v>88</v>
      </c>
      <c r="L401" t="s">
        <v>110</v>
      </c>
      <c r="M401" t="s">
        <v>63</v>
      </c>
      <c r="N401">
        <v>5853.0191534106425</v>
      </c>
      <c r="O401">
        <v>5853.0191534106425</v>
      </c>
      <c r="P401" t="s">
        <v>64</v>
      </c>
      <c r="Q401">
        <v>15.92</v>
      </c>
      <c r="R401">
        <v>5</v>
      </c>
      <c r="S401">
        <v>1</v>
      </c>
      <c r="T401">
        <v>1</v>
      </c>
      <c r="U401" t="s">
        <v>76</v>
      </c>
      <c r="V401">
        <v>2</v>
      </c>
      <c r="W401" t="s">
        <v>77</v>
      </c>
      <c r="X401" s="51" t="s">
        <v>888</v>
      </c>
      <c r="Y401" s="51" t="s">
        <v>144</v>
      </c>
      <c r="Z401" s="26">
        <v>1</v>
      </c>
      <c r="AA401" s="51" t="s">
        <v>66</v>
      </c>
      <c r="AB401" s="51" t="s">
        <v>69</v>
      </c>
    </row>
    <row r="402" spans="1:28">
      <c r="A402" s="51" t="s">
        <v>889</v>
      </c>
      <c r="B402" s="51" t="s">
        <v>121</v>
      </c>
      <c r="C402" s="1">
        <v>42328</v>
      </c>
      <c r="D402">
        <v>2015</v>
      </c>
      <c r="E402" s="26">
        <v>11</v>
      </c>
      <c r="F402" s="51" t="s">
        <v>19</v>
      </c>
      <c r="G402" s="26">
        <v>10</v>
      </c>
      <c r="H402" s="26">
        <v>10</v>
      </c>
      <c r="I402" t="s">
        <v>15</v>
      </c>
      <c r="J402" t="s">
        <v>102</v>
      </c>
      <c r="K402" t="s">
        <v>83</v>
      </c>
      <c r="L402" t="s">
        <v>62</v>
      </c>
      <c r="M402" t="s">
        <v>93</v>
      </c>
      <c r="N402">
        <v>4760.2709873087442</v>
      </c>
      <c r="O402">
        <v>4760.2709873087442</v>
      </c>
      <c r="P402" t="s">
        <v>64</v>
      </c>
      <c r="Q402">
        <v>11.39</v>
      </c>
      <c r="R402">
        <v>4</v>
      </c>
      <c r="S402">
        <v>2</v>
      </c>
      <c r="T402">
        <v>1</v>
      </c>
      <c r="U402" t="s">
        <v>76</v>
      </c>
      <c r="V402">
        <v>1</v>
      </c>
      <c r="W402" t="s">
        <v>66</v>
      </c>
      <c r="X402" s="51" t="s">
        <v>890</v>
      </c>
      <c r="Y402" s="51" t="s">
        <v>79</v>
      </c>
      <c r="Z402" s="26">
        <v>1</v>
      </c>
      <c r="AA402" s="51" t="s">
        <v>66</v>
      </c>
      <c r="AB402" s="51" t="s">
        <v>69</v>
      </c>
    </row>
    <row r="403" spans="1:28">
      <c r="A403" s="51" t="s">
        <v>891</v>
      </c>
      <c r="B403" s="51" t="s">
        <v>71</v>
      </c>
      <c r="C403" s="1">
        <v>42665</v>
      </c>
      <c r="D403">
        <v>2016</v>
      </c>
      <c r="E403" s="26">
        <v>10</v>
      </c>
      <c r="F403" s="51" t="s">
        <v>10</v>
      </c>
      <c r="G403" s="26">
        <v>9</v>
      </c>
      <c r="H403" s="26">
        <v>9</v>
      </c>
      <c r="I403" t="s">
        <v>15</v>
      </c>
      <c r="J403" t="s">
        <v>60</v>
      </c>
      <c r="K403" t="s">
        <v>133</v>
      </c>
      <c r="L403" t="s">
        <v>110</v>
      </c>
      <c r="M403" t="s">
        <v>104</v>
      </c>
      <c r="N403">
        <v>7153.5429545785628</v>
      </c>
      <c r="O403">
        <v>7153.5429545785628</v>
      </c>
      <c r="P403" t="s">
        <v>64</v>
      </c>
      <c r="Q403">
        <v>9.43</v>
      </c>
      <c r="R403">
        <v>4</v>
      </c>
      <c r="S403">
        <v>0</v>
      </c>
      <c r="T403">
        <v>0</v>
      </c>
      <c r="U403" t="s">
        <v>65</v>
      </c>
      <c r="V403">
        <v>2</v>
      </c>
      <c r="W403" t="s">
        <v>77</v>
      </c>
      <c r="X403" s="51" t="s">
        <v>892</v>
      </c>
      <c r="Y403" s="51" t="s">
        <v>119</v>
      </c>
      <c r="Z403" s="26">
        <v>1</v>
      </c>
      <c r="AA403" s="51" t="s">
        <v>66</v>
      </c>
      <c r="AB403" s="51" t="s">
        <v>69</v>
      </c>
    </row>
    <row r="404" spans="1:28">
      <c r="A404" s="51" t="s">
        <v>893</v>
      </c>
      <c r="B404" s="51" t="s">
        <v>71</v>
      </c>
      <c r="C404" s="1">
        <v>41632</v>
      </c>
      <c r="D404">
        <v>2013</v>
      </c>
      <c r="E404" s="26">
        <v>12</v>
      </c>
      <c r="F404" s="51" t="s">
        <v>20</v>
      </c>
      <c r="G404" s="26">
        <v>12</v>
      </c>
      <c r="H404" s="26">
        <v>12</v>
      </c>
      <c r="I404" t="s">
        <v>15</v>
      </c>
      <c r="J404" t="s">
        <v>102</v>
      </c>
      <c r="K404" t="s">
        <v>73</v>
      </c>
      <c r="L404" t="s">
        <v>202</v>
      </c>
      <c r="M404" t="s">
        <v>104</v>
      </c>
      <c r="N404">
        <v>8515.4494551449734</v>
      </c>
      <c r="O404">
        <v>8515.4494551449734</v>
      </c>
      <c r="P404" t="s">
        <v>64</v>
      </c>
      <c r="Q404">
        <v>8.73</v>
      </c>
      <c r="R404">
        <v>5</v>
      </c>
      <c r="S404">
        <v>1</v>
      </c>
      <c r="T404">
        <v>1</v>
      </c>
      <c r="U404" t="s">
        <v>76</v>
      </c>
      <c r="V404">
        <v>2</v>
      </c>
      <c r="W404" t="s">
        <v>77</v>
      </c>
      <c r="X404" s="51" t="s">
        <v>894</v>
      </c>
      <c r="Y404" s="51" t="s">
        <v>100</v>
      </c>
      <c r="Z404" s="26">
        <v>1</v>
      </c>
      <c r="AA404" s="51" t="s">
        <v>66</v>
      </c>
      <c r="AB404" s="51" t="s">
        <v>69</v>
      </c>
    </row>
    <row r="405" spans="1:28">
      <c r="A405" s="51" t="s">
        <v>895</v>
      </c>
      <c r="B405" s="51" t="s">
        <v>59</v>
      </c>
      <c r="C405" s="1">
        <v>42870</v>
      </c>
      <c r="D405">
        <v>2017</v>
      </c>
      <c r="E405" s="26">
        <v>5</v>
      </c>
      <c r="F405" s="51" t="s">
        <v>25</v>
      </c>
      <c r="G405" s="26">
        <v>8</v>
      </c>
      <c r="H405" s="26">
        <v>8</v>
      </c>
      <c r="I405" t="s">
        <v>15</v>
      </c>
      <c r="J405" t="s">
        <v>60</v>
      </c>
      <c r="K405" t="s">
        <v>124</v>
      </c>
      <c r="L405" t="s">
        <v>113</v>
      </c>
      <c r="M405" t="s">
        <v>90</v>
      </c>
      <c r="N405">
        <v>6786.9707397948287</v>
      </c>
      <c r="O405">
        <v>6786.9707397948287</v>
      </c>
      <c r="P405" t="s">
        <v>64</v>
      </c>
      <c r="Q405">
        <v>18.78</v>
      </c>
      <c r="R405">
        <v>4</v>
      </c>
      <c r="S405">
        <v>2</v>
      </c>
      <c r="T405">
        <v>1</v>
      </c>
      <c r="U405" t="s">
        <v>76</v>
      </c>
      <c r="V405">
        <v>2</v>
      </c>
      <c r="W405" t="s">
        <v>77</v>
      </c>
      <c r="X405" s="51" t="s">
        <v>896</v>
      </c>
      <c r="Y405" s="51" t="s">
        <v>95</v>
      </c>
      <c r="Z405" s="26">
        <v>2</v>
      </c>
      <c r="AA405" s="51" t="s">
        <v>77</v>
      </c>
      <c r="AB405" s="51" t="s">
        <v>69</v>
      </c>
    </row>
    <row r="406" spans="1:28">
      <c r="A406" s="51" t="s">
        <v>897</v>
      </c>
      <c r="B406" s="51" t="s">
        <v>121</v>
      </c>
      <c r="C406" s="1">
        <v>44674</v>
      </c>
      <c r="D406">
        <v>2022</v>
      </c>
      <c r="E406" s="26">
        <v>4</v>
      </c>
      <c r="F406" s="51" t="s">
        <v>24</v>
      </c>
      <c r="G406" s="26">
        <v>3</v>
      </c>
      <c r="H406" s="26">
        <v>3</v>
      </c>
      <c r="I406" t="s">
        <v>15</v>
      </c>
      <c r="J406" t="s">
        <v>82</v>
      </c>
      <c r="K406" t="s">
        <v>61</v>
      </c>
      <c r="L406" t="s">
        <v>98</v>
      </c>
      <c r="M406" t="s">
        <v>63</v>
      </c>
      <c r="N406">
        <v>13131.927032092321</v>
      </c>
      <c r="O406">
        <v>13131.927032092321</v>
      </c>
      <c r="P406" t="s">
        <v>64</v>
      </c>
      <c r="Q406">
        <v>27.98</v>
      </c>
      <c r="R406">
        <v>3</v>
      </c>
      <c r="S406">
        <v>1</v>
      </c>
      <c r="T406">
        <v>1</v>
      </c>
      <c r="U406" t="s">
        <v>76</v>
      </c>
      <c r="V406">
        <v>3</v>
      </c>
      <c r="W406" t="s">
        <v>84</v>
      </c>
      <c r="X406" s="51" t="s">
        <v>898</v>
      </c>
      <c r="Y406" s="51" t="s">
        <v>68</v>
      </c>
      <c r="Z406" s="26">
        <v>3</v>
      </c>
      <c r="AA406" s="51" t="s">
        <v>77</v>
      </c>
      <c r="AB406" s="51" t="s">
        <v>108</v>
      </c>
    </row>
    <row r="407" spans="1:28">
      <c r="A407" s="51" t="s">
        <v>899</v>
      </c>
      <c r="B407" s="51" t="s">
        <v>71</v>
      </c>
      <c r="C407" s="1">
        <v>44433</v>
      </c>
      <c r="D407">
        <v>2021</v>
      </c>
      <c r="E407" s="26">
        <v>8</v>
      </c>
      <c r="F407" s="51" t="s">
        <v>28</v>
      </c>
      <c r="G407" s="26">
        <v>4</v>
      </c>
      <c r="H407" s="26">
        <v>4</v>
      </c>
      <c r="I407" t="s">
        <v>15</v>
      </c>
      <c r="J407" t="s">
        <v>72</v>
      </c>
      <c r="K407" t="s">
        <v>124</v>
      </c>
      <c r="L407" t="s">
        <v>128</v>
      </c>
      <c r="M407" t="s">
        <v>90</v>
      </c>
      <c r="N407">
        <v>5226.7334064820052</v>
      </c>
      <c r="O407">
        <v>5226.7334064820052</v>
      </c>
      <c r="P407" t="s">
        <v>64</v>
      </c>
      <c r="Q407">
        <v>1.96</v>
      </c>
      <c r="R407">
        <v>4</v>
      </c>
      <c r="S407">
        <v>2</v>
      </c>
      <c r="T407">
        <v>1</v>
      </c>
      <c r="U407" t="s">
        <v>76</v>
      </c>
      <c r="V407">
        <v>1</v>
      </c>
      <c r="W407" t="s">
        <v>66</v>
      </c>
      <c r="X407" s="51" t="s">
        <v>900</v>
      </c>
      <c r="Y407" s="51" t="s">
        <v>86</v>
      </c>
      <c r="Z407" s="26">
        <v>0</v>
      </c>
      <c r="AA407" s="51" t="s">
        <v>66</v>
      </c>
      <c r="AB407" s="51" t="s">
        <v>69</v>
      </c>
    </row>
    <row r="408" spans="1:28">
      <c r="A408" s="51" t="s">
        <v>901</v>
      </c>
      <c r="B408" s="51" t="s">
        <v>140</v>
      </c>
      <c r="C408" s="1">
        <v>45028</v>
      </c>
      <c r="D408">
        <v>2023</v>
      </c>
      <c r="E408" s="26">
        <v>4</v>
      </c>
      <c r="F408" s="51" t="s">
        <v>24</v>
      </c>
      <c r="G408" s="26">
        <v>2</v>
      </c>
      <c r="H408" s="26">
        <v>2</v>
      </c>
      <c r="I408" t="s">
        <v>15</v>
      </c>
      <c r="J408" t="s">
        <v>82</v>
      </c>
      <c r="K408" t="s">
        <v>73</v>
      </c>
      <c r="L408" t="s">
        <v>74</v>
      </c>
      <c r="M408" t="s">
        <v>90</v>
      </c>
      <c r="N408">
        <v>2681.5878779950217</v>
      </c>
      <c r="O408">
        <v>2681.5878779950217</v>
      </c>
      <c r="P408" t="s">
        <v>64</v>
      </c>
      <c r="Q408">
        <v>5.18</v>
      </c>
      <c r="R408">
        <v>4</v>
      </c>
      <c r="S408">
        <v>4</v>
      </c>
      <c r="T408">
        <v>1</v>
      </c>
      <c r="U408" t="s">
        <v>76</v>
      </c>
      <c r="V408">
        <v>1</v>
      </c>
      <c r="W408" t="s">
        <v>66</v>
      </c>
      <c r="X408" s="51" t="s">
        <v>902</v>
      </c>
      <c r="Y408" s="51" t="s">
        <v>100</v>
      </c>
      <c r="Z408" s="26">
        <v>1</v>
      </c>
      <c r="AA408" s="51" t="s">
        <v>66</v>
      </c>
      <c r="AB408" s="51" t="s">
        <v>69</v>
      </c>
    </row>
    <row r="409" spans="1:28">
      <c r="A409" s="51" t="s">
        <v>903</v>
      </c>
      <c r="B409" s="51" t="s">
        <v>59</v>
      </c>
      <c r="C409" s="1">
        <v>43698</v>
      </c>
      <c r="D409">
        <v>2019</v>
      </c>
      <c r="E409" s="26">
        <v>8</v>
      </c>
      <c r="F409" s="51" t="s">
        <v>28</v>
      </c>
      <c r="G409" s="26">
        <v>6</v>
      </c>
      <c r="H409" s="26">
        <v>6</v>
      </c>
      <c r="I409" t="s">
        <v>15</v>
      </c>
      <c r="J409" t="s">
        <v>72</v>
      </c>
      <c r="K409" t="s">
        <v>73</v>
      </c>
      <c r="L409" t="s">
        <v>98</v>
      </c>
      <c r="M409" t="s">
        <v>93</v>
      </c>
      <c r="N409">
        <v>11806.304213194897</v>
      </c>
      <c r="O409">
        <v>11806.304213194897</v>
      </c>
      <c r="P409" t="s">
        <v>64</v>
      </c>
      <c r="Q409">
        <v>2.59</v>
      </c>
      <c r="R409">
        <v>1</v>
      </c>
      <c r="S409">
        <v>2</v>
      </c>
      <c r="T409">
        <v>1</v>
      </c>
      <c r="U409" t="s">
        <v>76</v>
      </c>
      <c r="V409">
        <v>2</v>
      </c>
      <c r="W409" t="s">
        <v>77</v>
      </c>
      <c r="X409" s="51" t="s">
        <v>904</v>
      </c>
      <c r="Y409" s="51" t="s">
        <v>79</v>
      </c>
      <c r="Z409" s="26">
        <v>0</v>
      </c>
      <c r="AA409" s="51" t="s">
        <v>66</v>
      </c>
      <c r="AB409" s="51" t="s">
        <v>69</v>
      </c>
    </row>
    <row r="410" spans="1:28">
      <c r="A410" s="51" t="s">
        <v>905</v>
      </c>
      <c r="B410" s="51" t="s">
        <v>81</v>
      </c>
      <c r="C410" s="1">
        <v>43173</v>
      </c>
      <c r="D410">
        <v>2018</v>
      </c>
      <c r="E410" s="26">
        <v>3</v>
      </c>
      <c r="F410" s="51" t="s">
        <v>23</v>
      </c>
      <c r="G410" s="26">
        <v>7</v>
      </c>
      <c r="H410" s="26">
        <v>7</v>
      </c>
      <c r="I410" t="s">
        <v>15</v>
      </c>
      <c r="J410" t="s">
        <v>60</v>
      </c>
      <c r="K410" t="s">
        <v>83</v>
      </c>
      <c r="L410" t="s">
        <v>202</v>
      </c>
      <c r="M410" t="s">
        <v>90</v>
      </c>
      <c r="N410">
        <v>21697.437019863948</v>
      </c>
      <c r="O410">
        <v>21697.437019863948</v>
      </c>
      <c r="P410" t="s">
        <v>64</v>
      </c>
      <c r="Q410">
        <v>3.67</v>
      </c>
      <c r="R410">
        <v>1</v>
      </c>
      <c r="S410">
        <v>1</v>
      </c>
      <c r="T410">
        <v>1</v>
      </c>
      <c r="U410" t="s">
        <v>76</v>
      </c>
      <c r="V410">
        <v>3</v>
      </c>
      <c r="W410" t="s">
        <v>84</v>
      </c>
      <c r="X410" s="51" t="s">
        <v>906</v>
      </c>
      <c r="Y410" s="51" t="s">
        <v>119</v>
      </c>
      <c r="Z410" s="26">
        <v>2</v>
      </c>
      <c r="AA410" s="51" t="s">
        <v>77</v>
      </c>
      <c r="AB410" s="51" t="s">
        <v>69</v>
      </c>
    </row>
    <row r="411" spans="1:28">
      <c r="A411" s="51" t="s">
        <v>907</v>
      </c>
      <c r="B411" s="51" t="s">
        <v>59</v>
      </c>
      <c r="C411" s="1">
        <v>45051</v>
      </c>
      <c r="D411">
        <v>2023</v>
      </c>
      <c r="E411" s="26">
        <v>5</v>
      </c>
      <c r="F411" s="51" t="s">
        <v>25</v>
      </c>
      <c r="G411" s="26">
        <v>2</v>
      </c>
      <c r="H411" s="26">
        <v>2</v>
      </c>
      <c r="I411" t="s">
        <v>15</v>
      </c>
      <c r="J411" t="s">
        <v>82</v>
      </c>
      <c r="K411" t="s">
        <v>133</v>
      </c>
      <c r="L411" t="s">
        <v>103</v>
      </c>
      <c r="M411" t="s">
        <v>63</v>
      </c>
      <c r="N411">
        <v>23434.75235704943</v>
      </c>
      <c r="O411">
        <v>23434.75235704943</v>
      </c>
      <c r="P411" t="s">
        <v>64</v>
      </c>
      <c r="Q411">
        <v>24.27</v>
      </c>
      <c r="R411">
        <v>1</v>
      </c>
      <c r="S411">
        <v>6</v>
      </c>
      <c r="T411">
        <v>1</v>
      </c>
      <c r="U411" t="s">
        <v>76</v>
      </c>
      <c r="V411">
        <v>3</v>
      </c>
      <c r="W411" t="s">
        <v>84</v>
      </c>
      <c r="X411" s="51" t="s">
        <v>908</v>
      </c>
      <c r="Y411" s="51" t="s">
        <v>144</v>
      </c>
      <c r="Z411" s="26">
        <v>4</v>
      </c>
      <c r="AA411" s="51" t="s">
        <v>84</v>
      </c>
      <c r="AB411" s="51" t="s">
        <v>108</v>
      </c>
    </row>
    <row r="412" spans="1:28">
      <c r="A412" s="51" t="s">
        <v>909</v>
      </c>
      <c r="B412" s="51" t="s">
        <v>59</v>
      </c>
      <c r="C412" s="1">
        <v>42559</v>
      </c>
      <c r="D412">
        <v>2016</v>
      </c>
      <c r="E412" s="26">
        <v>7</v>
      </c>
      <c r="F412" s="51" t="s">
        <v>27</v>
      </c>
      <c r="G412" s="26">
        <v>9</v>
      </c>
      <c r="H412" s="26">
        <v>9</v>
      </c>
      <c r="I412" t="s">
        <v>15</v>
      </c>
      <c r="J412" t="s">
        <v>60</v>
      </c>
      <c r="K412" t="s">
        <v>133</v>
      </c>
      <c r="L412" t="s">
        <v>202</v>
      </c>
      <c r="M412" t="s">
        <v>152</v>
      </c>
      <c r="N412">
        <v>6914.7688350992585</v>
      </c>
      <c r="O412">
        <v>6914.7688350992585</v>
      </c>
      <c r="P412" t="s">
        <v>64</v>
      </c>
      <c r="Q412">
        <v>9.8000000000000007</v>
      </c>
      <c r="R412">
        <v>2</v>
      </c>
      <c r="S412">
        <v>0</v>
      </c>
      <c r="T412">
        <v>0</v>
      </c>
      <c r="U412" t="s">
        <v>65</v>
      </c>
      <c r="V412">
        <v>2</v>
      </c>
      <c r="W412" t="s">
        <v>77</v>
      </c>
      <c r="X412" s="51" t="s">
        <v>910</v>
      </c>
      <c r="Y412" s="51" t="s">
        <v>95</v>
      </c>
      <c r="Z412" s="26">
        <v>1</v>
      </c>
      <c r="AA412" s="51" t="s">
        <v>66</v>
      </c>
      <c r="AB412" s="51" t="s">
        <v>69</v>
      </c>
    </row>
    <row r="413" spans="1:28">
      <c r="A413" s="51" t="s">
        <v>911</v>
      </c>
      <c r="B413" s="51" t="s">
        <v>71</v>
      </c>
      <c r="C413" s="1">
        <v>42332</v>
      </c>
      <c r="D413">
        <v>2015</v>
      </c>
      <c r="E413" s="26">
        <v>11</v>
      </c>
      <c r="F413" s="51" t="s">
        <v>19</v>
      </c>
      <c r="G413" s="26">
        <v>10</v>
      </c>
      <c r="H413" s="26">
        <v>10</v>
      </c>
      <c r="I413" t="s">
        <v>15</v>
      </c>
      <c r="J413" t="s">
        <v>102</v>
      </c>
      <c r="K413" t="s">
        <v>88</v>
      </c>
      <c r="L413" t="s">
        <v>103</v>
      </c>
      <c r="M413" t="s">
        <v>152</v>
      </c>
      <c r="N413">
        <v>4050.3474150688417</v>
      </c>
      <c r="O413">
        <v>4050.3474150688417</v>
      </c>
      <c r="P413" t="s">
        <v>64</v>
      </c>
      <c r="Q413">
        <v>6.82</v>
      </c>
      <c r="R413">
        <v>1</v>
      </c>
      <c r="S413">
        <v>2</v>
      </c>
      <c r="T413">
        <v>1</v>
      </c>
      <c r="U413" t="s">
        <v>76</v>
      </c>
      <c r="V413">
        <v>1</v>
      </c>
      <c r="W413" t="s">
        <v>66</v>
      </c>
      <c r="X413" s="51" t="s">
        <v>912</v>
      </c>
      <c r="Y413" s="51" t="s">
        <v>79</v>
      </c>
      <c r="Z413" s="26">
        <v>1</v>
      </c>
      <c r="AA413" s="51" t="s">
        <v>66</v>
      </c>
      <c r="AB413" s="51" t="s">
        <v>69</v>
      </c>
    </row>
    <row r="414" spans="1:28">
      <c r="A414" s="51" t="s">
        <v>913</v>
      </c>
      <c r="B414" s="51" t="s">
        <v>81</v>
      </c>
      <c r="C414" s="1">
        <v>41830</v>
      </c>
      <c r="D414">
        <v>2014</v>
      </c>
      <c r="E414" s="26">
        <v>7</v>
      </c>
      <c r="F414" s="51" t="s">
        <v>27</v>
      </c>
      <c r="G414" s="26">
        <v>11</v>
      </c>
      <c r="H414" s="26">
        <v>11</v>
      </c>
      <c r="I414" t="s">
        <v>15</v>
      </c>
      <c r="J414" t="s">
        <v>102</v>
      </c>
      <c r="K414" t="s">
        <v>73</v>
      </c>
      <c r="L414" t="s">
        <v>125</v>
      </c>
      <c r="M414" t="s">
        <v>75</v>
      </c>
      <c r="N414">
        <v>4677.3789269706176</v>
      </c>
      <c r="O414">
        <v>4677.3789269706176</v>
      </c>
      <c r="P414" t="s">
        <v>64</v>
      </c>
      <c r="Q414">
        <v>5.0199999999999996</v>
      </c>
      <c r="R414">
        <v>5</v>
      </c>
      <c r="S414">
        <v>3</v>
      </c>
      <c r="T414">
        <v>1</v>
      </c>
      <c r="U414" t="s">
        <v>76</v>
      </c>
      <c r="V414">
        <v>2</v>
      </c>
      <c r="W414" t="s">
        <v>77</v>
      </c>
      <c r="X414" s="51" t="s">
        <v>914</v>
      </c>
      <c r="Y414" s="51" t="s">
        <v>79</v>
      </c>
      <c r="Z414" s="26">
        <v>2</v>
      </c>
      <c r="AA414" s="51" t="s">
        <v>77</v>
      </c>
      <c r="AB414" s="51" t="s">
        <v>108</v>
      </c>
    </row>
    <row r="415" spans="1:28">
      <c r="A415" s="51" t="s">
        <v>915</v>
      </c>
      <c r="B415" s="51" t="s">
        <v>97</v>
      </c>
      <c r="C415" s="1">
        <v>42666</v>
      </c>
      <c r="D415">
        <v>2016</v>
      </c>
      <c r="E415" s="26">
        <v>10</v>
      </c>
      <c r="F415" s="51" t="s">
        <v>10</v>
      </c>
      <c r="G415" s="26">
        <v>9</v>
      </c>
      <c r="H415" s="26">
        <v>9</v>
      </c>
      <c r="I415" t="s">
        <v>15</v>
      </c>
      <c r="J415" t="s">
        <v>60</v>
      </c>
      <c r="K415" t="s">
        <v>133</v>
      </c>
      <c r="L415" t="s">
        <v>62</v>
      </c>
      <c r="M415" t="s">
        <v>93</v>
      </c>
      <c r="N415">
        <v>5347.3110298539304</v>
      </c>
      <c r="O415">
        <v>5347.3110298539304</v>
      </c>
      <c r="P415" t="s">
        <v>64</v>
      </c>
      <c r="Q415">
        <v>5.26</v>
      </c>
      <c r="R415">
        <v>5</v>
      </c>
      <c r="S415">
        <v>0</v>
      </c>
      <c r="T415">
        <v>0</v>
      </c>
      <c r="U415" t="s">
        <v>65</v>
      </c>
      <c r="V415">
        <v>2</v>
      </c>
      <c r="W415" t="s">
        <v>77</v>
      </c>
      <c r="X415" s="51" t="s">
        <v>916</v>
      </c>
      <c r="Y415" s="51" t="s">
        <v>79</v>
      </c>
      <c r="Z415" s="26">
        <v>1</v>
      </c>
      <c r="AA415" s="51" t="s">
        <v>66</v>
      </c>
      <c r="AB415" s="51" t="s">
        <v>69</v>
      </c>
    </row>
    <row r="416" spans="1:28">
      <c r="A416" s="51" t="s">
        <v>917</v>
      </c>
      <c r="B416" s="51" t="s">
        <v>140</v>
      </c>
      <c r="C416" s="1">
        <v>43801</v>
      </c>
      <c r="D416">
        <v>2019</v>
      </c>
      <c r="E416" s="26">
        <v>12</v>
      </c>
      <c r="F416" s="51" t="s">
        <v>20</v>
      </c>
      <c r="G416" s="26">
        <v>6</v>
      </c>
      <c r="H416" s="26">
        <v>6</v>
      </c>
      <c r="I416" t="s">
        <v>15</v>
      </c>
      <c r="J416" t="s">
        <v>72</v>
      </c>
      <c r="K416" t="s">
        <v>83</v>
      </c>
      <c r="L416" t="s">
        <v>202</v>
      </c>
      <c r="M416" t="s">
        <v>75</v>
      </c>
      <c r="N416">
        <v>7062.4405004656874</v>
      </c>
      <c r="O416">
        <v>7062.4405004656874</v>
      </c>
      <c r="P416" t="s">
        <v>64</v>
      </c>
      <c r="Q416">
        <v>3.17</v>
      </c>
      <c r="R416">
        <v>4</v>
      </c>
      <c r="S416">
        <v>2</v>
      </c>
      <c r="T416">
        <v>1</v>
      </c>
      <c r="U416" t="s">
        <v>76</v>
      </c>
      <c r="V416">
        <v>1</v>
      </c>
      <c r="W416" t="s">
        <v>66</v>
      </c>
      <c r="X416" s="51" t="s">
        <v>918</v>
      </c>
      <c r="Y416" s="51" t="s">
        <v>95</v>
      </c>
      <c r="Z416" s="26">
        <v>0</v>
      </c>
      <c r="AA416" s="51" t="s">
        <v>66</v>
      </c>
      <c r="AB416" s="51" t="s">
        <v>69</v>
      </c>
    </row>
    <row r="417" spans="1:28">
      <c r="A417" s="51" t="s">
        <v>919</v>
      </c>
      <c r="B417" s="51" t="s">
        <v>121</v>
      </c>
      <c r="C417" s="1">
        <v>44298</v>
      </c>
      <c r="D417">
        <v>2021</v>
      </c>
      <c r="E417" s="26">
        <v>4</v>
      </c>
      <c r="F417" s="51" t="s">
        <v>24</v>
      </c>
      <c r="G417" s="26">
        <v>4</v>
      </c>
      <c r="H417" s="26">
        <v>4</v>
      </c>
      <c r="I417" t="s">
        <v>15</v>
      </c>
      <c r="J417" t="s">
        <v>72</v>
      </c>
      <c r="K417" t="s">
        <v>61</v>
      </c>
      <c r="L417" t="s">
        <v>103</v>
      </c>
      <c r="M417" t="s">
        <v>152</v>
      </c>
      <c r="N417">
        <v>1596.99903716476</v>
      </c>
      <c r="O417">
        <v>1596.99903716476</v>
      </c>
      <c r="P417" t="s">
        <v>64</v>
      </c>
      <c r="Q417">
        <v>7.36</v>
      </c>
      <c r="R417">
        <v>1</v>
      </c>
      <c r="S417">
        <v>4</v>
      </c>
      <c r="T417">
        <v>1</v>
      </c>
      <c r="U417" t="s">
        <v>76</v>
      </c>
      <c r="V417">
        <v>1</v>
      </c>
      <c r="W417" t="s">
        <v>66</v>
      </c>
      <c r="X417" s="51" t="s">
        <v>920</v>
      </c>
      <c r="Y417" s="51" t="s">
        <v>100</v>
      </c>
      <c r="Z417" s="26">
        <v>1</v>
      </c>
      <c r="AA417" s="51" t="s">
        <v>66</v>
      </c>
      <c r="AB417" s="51" t="s">
        <v>69</v>
      </c>
    </row>
    <row r="418" spans="1:28">
      <c r="A418" s="51" t="s">
        <v>921</v>
      </c>
      <c r="B418" s="51" t="s">
        <v>59</v>
      </c>
      <c r="C418" s="1">
        <v>42837</v>
      </c>
      <c r="D418">
        <v>2017</v>
      </c>
      <c r="E418" s="26">
        <v>4</v>
      </c>
      <c r="F418" s="51" t="s">
        <v>24</v>
      </c>
      <c r="G418" s="26">
        <v>8</v>
      </c>
      <c r="H418" s="26">
        <v>8</v>
      </c>
      <c r="I418" t="s">
        <v>15</v>
      </c>
      <c r="J418" t="s">
        <v>60</v>
      </c>
      <c r="K418" t="s">
        <v>61</v>
      </c>
      <c r="L418" t="s">
        <v>202</v>
      </c>
      <c r="M418" t="s">
        <v>152</v>
      </c>
      <c r="N418">
        <v>13126.988763659079</v>
      </c>
      <c r="O418">
        <v>13126.988763659079</v>
      </c>
      <c r="P418" t="s">
        <v>64</v>
      </c>
      <c r="Q418">
        <v>7.62</v>
      </c>
      <c r="R418">
        <v>3</v>
      </c>
      <c r="S418">
        <v>1</v>
      </c>
      <c r="T418">
        <v>1</v>
      </c>
      <c r="U418" t="s">
        <v>76</v>
      </c>
      <c r="V418">
        <v>2</v>
      </c>
      <c r="W418" t="s">
        <v>77</v>
      </c>
      <c r="X418" s="51" t="s">
        <v>922</v>
      </c>
      <c r="Y418" s="51" t="s">
        <v>100</v>
      </c>
      <c r="Z418" s="26">
        <v>2</v>
      </c>
      <c r="AA418" s="51" t="s">
        <v>77</v>
      </c>
      <c r="AB418" s="51" t="s">
        <v>69</v>
      </c>
    </row>
    <row r="419" spans="1:28">
      <c r="A419" s="51" t="s">
        <v>923</v>
      </c>
      <c r="B419" s="51" t="s">
        <v>140</v>
      </c>
      <c r="C419" s="1">
        <v>44757</v>
      </c>
      <c r="D419">
        <v>2022</v>
      </c>
      <c r="E419" s="26">
        <v>7</v>
      </c>
      <c r="F419" s="51" t="s">
        <v>27</v>
      </c>
      <c r="G419" s="26">
        <v>3</v>
      </c>
      <c r="H419" s="26">
        <v>3</v>
      </c>
      <c r="I419" t="s">
        <v>15</v>
      </c>
      <c r="J419" t="s">
        <v>82</v>
      </c>
      <c r="K419" t="s">
        <v>83</v>
      </c>
      <c r="L419" t="s">
        <v>103</v>
      </c>
      <c r="M419" t="s">
        <v>93</v>
      </c>
      <c r="N419">
        <v>3956.1030042868856</v>
      </c>
      <c r="O419">
        <v>3956.1030042868856</v>
      </c>
      <c r="P419" t="s">
        <v>64</v>
      </c>
      <c r="Q419">
        <v>7.17</v>
      </c>
      <c r="R419">
        <v>2</v>
      </c>
      <c r="S419">
        <v>2</v>
      </c>
      <c r="T419">
        <v>1</v>
      </c>
      <c r="U419" t="s">
        <v>76</v>
      </c>
      <c r="V419">
        <v>2</v>
      </c>
      <c r="W419" t="s">
        <v>77</v>
      </c>
      <c r="X419" s="51" t="s">
        <v>924</v>
      </c>
      <c r="Y419" s="51" t="s">
        <v>95</v>
      </c>
      <c r="Z419" s="26">
        <v>0</v>
      </c>
      <c r="AA419" s="51" t="s">
        <v>66</v>
      </c>
      <c r="AB419" s="51" t="s">
        <v>69</v>
      </c>
    </row>
    <row r="420" spans="1:28">
      <c r="A420" s="51" t="s">
        <v>925</v>
      </c>
      <c r="B420" s="51" t="s">
        <v>59</v>
      </c>
      <c r="C420" s="1">
        <v>44882</v>
      </c>
      <c r="D420">
        <v>2022</v>
      </c>
      <c r="E420" s="26">
        <v>11</v>
      </c>
      <c r="F420" s="51" t="s">
        <v>19</v>
      </c>
      <c r="G420" s="26">
        <v>3</v>
      </c>
      <c r="H420" s="26">
        <v>3</v>
      </c>
      <c r="I420" t="s">
        <v>15</v>
      </c>
      <c r="J420" t="s">
        <v>82</v>
      </c>
      <c r="K420" t="s">
        <v>83</v>
      </c>
      <c r="L420" t="s">
        <v>110</v>
      </c>
      <c r="M420" t="s">
        <v>63</v>
      </c>
      <c r="N420">
        <v>8330.7368286037236</v>
      </c>
      <c r="O420">
        <v>8330.7368286037236</v>
      </c>
      <c r="P420" t="s">
        <v>64</v>
      </c>
      <c r="Q420">
        <v>18.05</v>
      </c>
      <c r="R420">
        <v>2</v>
      </c>
      <c r="S420">
        <v>4</v>
      </c>
      <c r="T420">
        <v>1</v>
      </c>
      <c r="U420" t="s">
        <v>76</v>
      </c>
      <c r="V420">
        <v>3</v>
      </c>
      <c r="W420" t="s">
        <v>84</v>
      </c>
      <c r="X420" s="51" t="s">
        <v>926</v>
      </c>
      <c r="Y420" s="51" t="s">
        <v>95</v>
      </c>
      <c r="Z420" s="26">
        <v>3</v>
      </c>
      <c r="AA420" s="51" t="s">
        <v>77</v>
      </c>
      <c r="AB420" s="51" t="s">
        <v>108</v>
      </c>
    </row>
    <row r="421" spans="1:28">
      <c r="A421" s="51" t="s">
        <v>927</v>
      </c>
      <c r="B421" s="51" t="s">
        <v>81</v>
      </c>
      <c r="C421" s="1">
        <v>44507</v>
      </c>
      <c r="D421">
        <v>2021</v>
      </c>
      <c r="E421" s="26">
        <v>11</v>
      </c>
      <c r="F421" s="51" t="s">
        <v>19</v>
      </c>
      <c r="G421" s="26">
        <v>4</v>
      </c>
      <c r="H421" s="26">
        <v>4</v>
      </c>
      <c r="I421" t="s">
        <v>15</v>
      </c>
      <c r="J421" t="s">
        <v>72</v>
      </c>
      <c r="K421" t="s">
        <v>61</v>
      </c>
      <c r="L421" t="s">
        <v>116</v>
      </c>
      <c r="M421" t="s">
        <v>152</v>
      </c>
      <c r="N421">
        <v>4098.2901352832632</v>
      </c>
      <c r="O421">
        <v>4098.2901352832632</v>
      </c>
      <c r="P421" t="s">
        <v>64</v>
      </c>
      <c r="Q421">
        <v>12.11</v>
      </c>
      <c r="R421">
        <v>2</v>
      </c>
      <c r="S421">
        <v>0</v>
      </c>
      <c r="T421">
        <v>0</v>
      </c>
      <c r="U421" t="s">
        <v>65</v>
      </c>
      <c r="V421">
        <v>2</v>
      </c>
      <c r="W421" t="s">
        <v>77</v>
      </c>
      <c r="X421" s="51" t="s">
        <v>928</v>
      </c>
      <c r="Y421" s="51" t="s">
        <v>119</v>
      </c>
      <c r="Z421" s="26">
        <v>0</v>
      </c>
      <c r="AA421" s="51" t="s">
        <v>66</v>
      </c>
      <c r="AB421" s="51" t="s">
        <v>69</v>
      </c>
    </row>
    <row r="422" spans="1:28">
      <c r="A422" s="51" t="s">
        <v>929</v>
      </c>
      <c r="B422" s="51" t="s">
        <v>71</v>
      </c>
      <c r="C422" s="1">
        <v>43057</v>
      </c>
      <c r="D422">
        <v>2017</v>
      </c>
      <c r="E422" s="26">
        <v>11</v>
      </c>
      <c r="F422" s="51" t="s">
        <v>19</v>
      </c>
      <c r="G422" s="26">
        <v>8</v>
      </c>
      <c r="H422" s="26">
        <v>8</v>
      </c>
      <c r="I422" t="s">
        <v>15</v>
      </c>
      <c r="J422" t="s">
        <v>60</v>
      </c>
      <c r="K422" t="s">
        <v>61</v>
      </c>
      <c r="L422" t="s">
        <v>103</v>
      </c>
      <c r="M422" t="s">
        <v>90</v>
      </c>
      <c r="N422">
        <v>-349.10243047851327</v>
      </c>
      <c r="O422">
        <v>349.10243047851327</v>
      </c>
      <c r="P422" t="s">
        <v>117</v>
      </c>
      <c r="Q422">
        <v>9.41</v>
      </c>
      <c r="R422">
        <v>5</v>
      </c>
      <c r="S422">
        <v>2</v>
      </c>
      <c r="T422">
        <v>1</v>
      </c>
      <c r="U422" t="s">
        <v>76</v>
      </c>
      <c r="V422">
        <v>1</v>
      </c>
      <c r="W422" t="s">
        <v>66</v>
      </c>
      <c r="X422" s="51" t="s">
        <v>930</v>
      </c>
      <c r="Y422" s="51" t="s">
        <v>79</v>
      </c>
      <c r="Z422" s="26">
        <v>1</v>
      </c>
      <c r="AA422" s="51" t="s">
        <v>66</v>
      </c>
      <c r="AB422" s="51" t="s">
        <v>69</v>
      </c>
    </row>
    <row r="423" spans="1:28">
      <c r="A423" s="51" t="s">
        <v>931</v>
      </c>
      <c r="B423" s="51" t="s">
        <v>71</v>
      </c>
      <c r="C423" s="1">
        <v>44768</v>
      </c>
      <c r="D423">
        <v>2022</v>
      </c>
      <c r="E423" s="26">
        <v>7</v>
      </c>
      <c r="F423" s="51" t="s">
        <v>27</v>
      </c>
      <c r="G423" s="26">
        <v>3</v>
      </c>
      <c r="H423" s="26">
        <v>3</v>
      </c>
      <c r="I423" t="s">
        <v>15</v>
      </c>
      <c r="J423" t="s">
        <v>82</v>
      </c>
      <c r="K423" t="s">
        <v>88</v>
      </c>
      <c r="L423" t="s">
        <v>103</v>
      </c>
      <c r="M423" t="s">
        <v>93</v>
      </c>
      <c r="N423">
        <v>2625.2971171451663</v>
      </c>
      <c r="O423">
        <v>2625.2971171451663</v>
      </c>
      <c r="P423" t="s">
        <v>64</v>
      </c>
      <c r="Q423">
        <v>16.649999999999999</v>
      </c>
      <c r="R423">
        <v>1</v>
      </c>
      <c r="S423">
        <v>1</v>
      </c>
      <c r="T423">
        <v>1</v>
      </c>
      <c r="U423" t="s">
        <v>76</v>
      </c>
      <c r="V423">
        <v>3</v>
      </c>
      <c r="W423" t="s">
        <v>84</v>
      </c>
      <c r="X423" s="51" t="s">
        <v>932</v>
      </c>
      <c r="Y423" s="51" t="s">
        <v>100</v>
      </c>
      <c r="Z423" s="26">
        <v>2</v>
      </c>
      <c r="AA423" s="51" t="s">
        <v>77</v>
      </c>
      <c r="AB423" s="51" t="s">
        <v>69</v>
      </c>
    </row>
    <row r="424" spans="1:28">
      <c r="A424" s="51" t="s">
        <v>933</v>
      </c>
      <c r="B424" s="51" t="s">
        <v>140</v>
      </c>
      <c r="C424" s="1">
        <v>42300</v>
      </c>
      <c r="D424">
        <v>2015</v>
      </c>
      <c r="E424" s="26">
        <v>10</v>
      </c>
      <c r="F424" s="51" t="s">
        <v>10</v>
      </c>
      <c r="G424" s="26">
        <v>10</v>
      </c>
      <c r="H424" s="26">
        <v>10</v>
      </c>
      <c r="I424" t="s">
        <v>15</v>
      </c>
      <c r="J424" t="s">
        <v>102</v>
      </c>
      <c r="K424" t="s">
        <v>88</v>
      </c>
      <c r="L424" t="s">
        <v>62</v>
      </c>
      <c r="M424" t="s">
        <v>152</v>
      </c>
      <c r="N424">
        <v>2133.6798071663588</v>
      </c>
      <c r="O424">
        <v>2133.6798071663588</v>
      </c>
      <c r="P424" t="s">
        <v>64</v>
      </c>
      <c r="Q424">
        <v>1.97</v>
      </c>
      <c r="R424">
        <v>2</v>
      </c>
      <c r="S424">
        <v>2</v>
      </c>
      <c r="T424">
        <v>1</v>
      </c>
      <c r="U424" t="s">
        <v>76</v>
      </c>
      <c r="V424">
        <v>1</v>
      </c>
      <c r="W424" t="s">
        <v>66</v>
      </c>
      <c r="X424" s="51" t="s">
        <v>934</v>
      </c>
      <c r="Y424" s="51" t="s">
        <v>100</v>
      </c>
      <c r="Z424" s="26">
        <v>1</v>
      </c>
      <c r="AA424" s="51" t="s">
        <v>66</v>
      </c>
      <c r="AB424" s="51" t="s">
        <v>69</v>
      </c>
    </row>
    <row r="425" spans="1:28">
      <c r="A425" s="51" t="s">
        <v>935</v>
      </c>
      <c r="B425" s="51" t="s">
        <v>121</v>
      </c>
      <c r="C425" s="1">
        <v>42136</v>
      </c>
      <c r="D425">
        <v>2015</v>
      </c>
      <c r="E425" s="26">
        <v>5</v>
      </c>
      <c r="F425" s="51" t="s">
        <v>25</v>
      </c>
      <c r="G425" s="26">
        <v>10</v>
      </c>
      <c r="H425" s="26">
        <v>10</v>
      </c>
      <c r="I425" t="s">
        <v>15</v>
      </c>
      <c r="J425" t="s">
        <v>102</v>
      </c>
      <c r="K425" t="s">
        <v>88</v>
      </c>
      <c r="L425" t="s">
        <v>103</v>
      </c>
      <c r="M425" t="s">
        <v>93</v>
      </c>
      <c r="N425">
        <v>14582.559611860979</v>
      </c>
      <c r="O425">
        <v>14582.559611860979</v>
      </c>
      <c r="P425" t="s">
        <v>64</v>
      </c>
      <c r="Q425">
        <v>19.510000000000002</v>
      </c>
      <c r="R425">
        <v>5</v>
      </c>
      <c r="S425">
        <v>1</v>
      </c>
      <c r="T425">
        <v>1</v>
      </c>
      <c r="U425" t="s">
        <v>76</v>
      </c>
      <c r="V425">
        <v>3</v>
      </c>
      <c r="W425" t="s">
        <v>84</v>
      </c>
      <c r="X425" s="51" t="s">
        <v>936</v>
      </c>
      <c r="Y425" s="51" t="s">
        <v>95</v>
      </c>
      <c r="Z425" s="26">
        <v>4</v>
      </c>
      <c r="AA425" s="51" t="s">
        <v>84</v>
      </c>
      <c r="AB425" s="51" t="s">
        <v>108</v>
      </c>
    </row>
    <row r="426" spans="1:28">
      <c r="A426" s="51" t="s">
        <v>937</v>
      </c>
      <c r="B426" s="51" t="s">
        <v>140</v>
      </c>
      <c r="C426" s="1">
        <v>44795</v>
      </c>
      <c r="D426">
        <v>2022</v>
      </c>
      <c r="E426" s="26">
        <v>8</v>
      </c>
      <c r="F426" s="51" t="s">
        <v>28</v>
      </c>
      <c r="G426" s="26">
        <v>3</v>
      </c>
      <c r="H426" s="26">
        <v>3</v>
      </c>
      <c r="I426" t="s">
        <v>15</v>
      </c>
      <c r="J426" t="s">
        <v>82</v>
      </c>
      <c r="K426" t="s">
        <v>61</v>
      </c>
      <c r="L426" t="s">
        <v>157</v>
      </c>
      <c r="M426" t="s">
        <v>75</v>
      </c>
      <c r="N426">
        <v>25707.805502333096</v>
      </c>
      <c r="O426">
        <v>25707.805502333096</v>
      </c>
      <c r="P426" t="s">
        <v>64</v>
      </c>
      <c r="Q426">
        <v>10.02</v>
      </c>
      <c r="R426">
        <v>2</v>
      </c>
      <c r="S426">
        <v>1</v>
      </c>
      <c r="T426">
        <v>1</v>
      </c>
      <c r="U426" t="s">
        <v>76</v>
      </c>
      <c r="V426">
        <v>3</v>
      </c>
      <c r="W426" t="s">
        <v>84</v>
      </c>
      <c r="X426" s="51" t="s">
        <v>938</v>
      </c>
      <c r="Y426" s="51" t="s">
        <v>68</v>
      </c>
      <c r="Z426" s="26">
        <v>2</v>
      </c>
      <c r="AA426" s="51" t="s">
        <v>77</v>
      </c>
      <c r="AB426" s="51" t="s">
        <v>69</v>
      </c>
    </row>
    <row r="427" spans="1:28">
      <c r="A427" s="51" t="s">
        <v>939</v>
      </c>
      <c r="B427" s="51" t="s">
        <v>71</v>
      </c>
      <c r="C427" s="1">
        <v>44966</v>
      </c>
      <c r="D427">
        <v>2023</v>
      </c>
      <c r="E427" s="26">
        <v>2</v>
      </c>
      <c r="F427" s="51" t="s">
        <v>22</v>
      </c>
      <c r="G427" s="26">
        <v>2</v>
      </c>
      <c r="H427" s="26">
        <v>2</v>
      </c>
      <c r="I427" t="s">
        <v>15</v>
      </c>
      <c r="J427" t="s">
        <v>82</v>
      </c>
      <c r="K427" t="s">
        <v>73</v>
      </c>
      <c r="L427" t="s">
        <v>157</v>
      </c>
      <c r="M427" t="s">
        <v>63</v>
      </c>
      <c r="N427">
        <v>795.33183100329018</v>
      </c>
      <c r="O427">
        <v>795.33183100329018</v>
      </c>
      <c r="P427" t="s">
        <v>64</v>
      </c>
      <c r="Q427">
        <v>2.42</v>
      </c>
      <c r="R427">
        <v>1</v>
      </c>
      <c r="S427">
        <v>1</v>
      </c>
      <c r="T427">
        <v>1</v>
      </c>
      <c r="U427" t="s">
        <v>76</v>
      </c>
      <c r="V427">
        <v>1</v>
      </c>
      <c r="W427" t="s">
        <v>66</v>
      </c>
      <c r="X427" s="51" t="s">
        <v>940</v>
      </c>
      <c r="Y427" s="51" t="s">
        <v>119</v>
      </c>
      <c r="Z427" s="26">
        <v>0</v>
      </c>
      <c r="AA427" s="51" t="s">
        <v>66</v>
      </c>
      <c r="AB427" s="51" t="s">
        <v>69</v>
      </c>
    </row>
    <row r="428" spans="1:28">
      <c r="A428" s="51" t="s">
        <v>941</v>
      </c>
      <c r="B428" s="51" t="s">
        <v>81</v>
      </c>
      <c r="C428" s="1">
        <v>43392</v>
      </c>
      <c r="D428">
        <v>2018</v>
      </c>
      <c r="E428" s="26">
        <v>10</v>
      </c>
      <c r="F428" s="51" t="s">
        <v>10</v>
      </c>
      <c r="G428" s="26">
        <v>7</v>
      </c>
      <c r="H428" s="26">
        <v>7</v>
      </c>
      <c r="I428" t="s">
        <v>15</v>
      </c>
      <c r="J428" t="s">
        <v>60</v>
      </c>
      <c r="K428" t="s">
        <v>61</v>
      </c>
      <c r="L428" t="s">
        <v>103</v>
      </c>
      <c r="M428" t="s">
        <v>152</v>
      </c>
      <c r="N428">
        <v>1892.5166001457251</v>
      </c>
      <c r="O428">
        <v>1892.5166001457251</v>
      </c>
      <c r="P428" t="s">
        <v>64</v>
      </c>
      <c r="Q428">
        <v>4.9000000000000004</v>
      </c>
      <c r="R428">
        <v>4</v>
      </c>
      <c r="S428">
        <v>2</v>
      </c>
      <c r="T428">
        <v>1</v>
      </c>
      <c r="U428" t="s">
        <v>76</v>
      </c>
      <c r="V428">
        <v>1</v>
      </c>
      <c r="W428" t="s">
        <v>66</v>
      </c>
      <c r="X428" s="51" t="s">
        <v>942</v>
      </c>
      <c r="Y428" s="51" t="s">
        <v>95</v>
      </c>
      <c r="Z428" s="26">
        <v>0</v>
      </c>
      <c r="AA428" s="51" t="s">
        <v>66</v>
      </c>
      <c r="AB428" s="51" t="s">
        <v>69</v>
      </c>
    </row>
    <row r="429" spans="1:28">
      <c r="A429" s="51" t="s">
        <v>943</v>
      </c>
      <c r="B429" s="51" t="s">
        <v>97</v>
      </c>
      <c r="C429" s="1">
        <v>43343</v>
      </c>
      <c r="D429">
        <v>2018</v>
      </c>
      <c r="E429" s="26">
        <v>8</v>
      </c>
      <c r="F429" s="51" t="s">
        <v>28</v>
      </c>
      <c r="G429" s="26">
        <v>7</v>
      </c>
      <c r="H429" s="26">
        <v>7</v>
      </c>
      <c r="I429" t="s">
        <v>15</v>
      </c>
      <c r="J429" t="s">
        <v>60</v>
      </c>
      <c r="K429" t="s">
        <v>124</v>
      </c>
      <c r="L429" t="s">
        <v>116</v>
      </c>
      <c r="M429" t="s">
        <v>75</v>
      </c>
      <c r="N429">
        <v>765.23640506492529</v>
      </c>
      <c r="O429">
        <v>765.23640506492529</v>
      </c>
      <c r="P429" t="s">
        <v>64</v>
      </c>
      <c r="Q429">
        <v>1.38</v>
      </c>
      <c r="R429">
        <v>3</v>
      </c>
      <c r="S429">
        <v>0</v>
      </c>
      <c r="T429">
        <v>0</v>
      </c>
      <c r="U429" t="s">
        <v>65</v>
      </c>
      <c r="V429">
        <v>1</v>
      </c>
      <c r="W429" t="s">
        <v>66</v>
      </c>
      <c r="X429" s="51" t="s">
        <v>944</v>
      </c>
      <c r="Y429" s="51" t="s">
        <v>144</v>
      </c>
      <c r="Z429" s="26">
        <v>0</v>
      </c>
      <c r="AA429" s="51" t="s">
        <v>66</v>
      </c>
      <c r="AB429" s="51" t="s">
        <v>69</v>
      </c>
    </row>
    <row r="430" spans="1:28">
      <c r="A430" s="51" t="s">
        <v>945</v>
      </c>
      <c r="B430" s="51" t="s">
        <v>71</v>
      </c>
      <c r="C430" s="1">
        <v>44927</v>
      </c>
      <c r="D430">
        <v>2023</v>
      </c>
      <c r="E430" s="26">
        <v>1</v>
      </c>
      <c r="F430" s="51" t="s">
        <v>21</v>
      </c>
      <c r="G430" s="26">
        <v>2</v>
      </c>
      <c r="H430" s="26">
        <v>2</v>
      </c>
      <c r="I430" t="s">
        <v>15</v>
      </c>
      <c r="J430" t="s">
        <v>82</v>
      </c>
      <c r="K430" t="s">
        <v>83</v>
      </c>
      <c r="L430" t="s">
        <v>98</v>
      </c>
      <c r="M430" t="s">
        <v>104</v>
      </c>
      <c r="N430">
        <v>2608.2655993208195</v>
      </c>
      <c r="O430">
        <v>2608.2655993208195</v>
      </c>
      <c r="P430" t="s">
        <v>64</v>
      </c>
      <c r="Q430">
        <v>2.2799999999999998</v>
      </c>
      <c r="R430">
        <v>5</v>
      </c>
      <c r="S430">
        <v>4</v>
      </c>
      <c r="T430">
        <v>1</v>
      </c>
      <c r="U430" t="s">
        <v>76</v>
      </c>
      <c r="V430">
        <v>1</v>
      </c>
      <c r="W430" t="s">
        <v>66</v>
      </c>
      <c r="X430" s="51" t="s">
        <v>946</v>
      </c>
      <c r="Y430" s="51" t="s">
        <v>86</v>
      </c>
      <c r="Z430" s="26">
        <v>1</v>
      </c>
      <c r="AA430" s="51" t="s">
        <v>66</v>
      </c>
      <c r="AB430" s="51" t="s">
        <v>69</v>
      </c>
    </row>
    <row r="431" spans="1:28">
      <c r="A431" s="51" t="s">
        <v>947</v>
      </c>
      <c r="B431" s="51" t="s">
        <v>71</v>
      </c>
      <c r="C431" s="1">
        <v>42071</v>
      </c>
      <c r="D431">
        <v>2015</v>
      </c>
      <c r="E431" s="26">
        <v>3</v>
      </c>
      <c r="F431" s="51" t="s">
        <v>23</v>
      </c>
      <c r="G431" s="26">
        <v>10</v>
      </c>
      <c r="H431" s="26">
        <v>10</v>
      </c>
      <c r="I431" t="s">
        <v>15</v>
      </c>
      <c r="J431" t="s">
        <v>102</v>
      </c>
      <c r="K431" t="s">
        <v>61</v>
      </c>
      <c r="L431" t="s">
        <v>74</v>
      </c>
      <c r="M431" t="s">
        <v>75</v>
      </c>
      <c r="N431">
        <v>4334.2322508144734</v>
      </c>
      <c r="O431">
        <v>4334.2322508144734</v>
      </c>
      <c r="P431" t="s">
        <v>64</v>
      </c>
      <c r="Q431">
        <v>2.76</v>
      </c>
      <c r="R431">
        <v>5</v>
      </c>
      <c r="S431">
        <v>3</v>
      </c>
      <c r="T431">
        <v>1</v>
      </c>
      <c r="U431" t="s">
        <v>76</v>
      </c>
      <c r="V431">
        <v>1</v>
      </c>
      <c r="W431" t="s">
        <v>66</v>
      </c>
      <c r="X431" s="51" t="s">
        <v>948</v>
      </c>
      <c r="Y431" s="51" t="s">
        <v>119</v>
      </c>
      <c r="Z431" s="26">
        <v>2</v>
      </c>
      <c r="AA431" s="51" t="s">
        <v>77</v>
      </c>
      <c r="AB431" s="51" t="s">
        <v>108</v>
      </c>
    </row>
    <row r="432" spans="1:28">
      <c r="A432" s="51" t="s">
        <v>949</v>
      </c>
      <c r="B432" s="51" t="s">
        <v>97</v>
      </c>
      <c r="C432" s="1">
        <v>45365</v>
      </c>
      <c r="D432">
        <v>2024</v>
      </c>
      <c r="E432" s="26">
        <v>3</v>
      </c>
      <c r="F432" s="51" t="s">
        <v>23</v>
      </c>
      <c r="G432" s="26">
        <v>1</v>
      </c>
      <c r="H432" s="26">
        <v>1</v>
      </c>
      <c r="I432" t="s">
        <v>15</v>
      </c>
      <c r="J432" t="s">
        <v>82</v>
      </c>
      <c r="K432" t="s">
        <v>83</v>
      </c>
      <c r="L432" t="s">
        <v>125</v>
      </c>
      <c r="M432" t="s">
        <v>75</v>
      </c>
      <c r="N432">
        <v>5622.2089086475889</v>
      </c>
      <c r="O432">
        <v>5622.2089086475889</v>
      </c>
      <c r="P432" t="s">
        <v>64</v>
      </c>
      <c r="Q432">
        <v>7.95</v>
      </c>
      <c r="R432">
        <v>1</v>
      </c>
      <c r="S432">
        <v>0</v>
      </c>
      <c r="T432">
        <v>0</v>
      </c>
      <c r="U432" t="s">
        <v>65</v>
      </c>
      <c r="V432">
        <v>1</v>
      </c>
      <c r="W432" t="s">
        <v>66</v>
      </c>
      <c r="X432" s="51" t="s">
        <v>930</v>
      </c>
      <c r="Y432" s="51" t="s">
        <v>79</v>
      </c>
      <c r="Z432" s="26">
        <v>0</v>
      </c>
      <c r="AA432" s="51" t="s">
        <v>66</v>
      </c>
      <c r="AB432" s="51" t="s">
        <v>69</v>
      </c>
    </row>
    <row r="433" spans="1:28">
      <c r="A433" s="51" t="s">
        <v>950</v>
      </c>
      <c r="B433" s="51" t="s">
        <v>71</v>
      </c>
      <c r="C433" s="1">
        <v>42542</v>
      </c>
      <c r="D433">
        <v>2016</v>
      </c>
      <c r="E433" s="26">
        <v>6</v>
      </c>
      <c r="F433" s="51" t="s">
        <v>26</v>
      </c>
      <c r="G433" s="26">
        <v>9</v>
      </c>
      <c r="H433" s="26">
        <v>9</v>
      </c>
      <c r="I433" t="s">
        <v>15</v>
      </c>
      <c r="J433" t="s">
        <v>60</v>
      </c>
      <c r="K433" t="s">
        <v>73</v>
      </c>
      <c r="L433" t="s">
        <v>157</v>
      </c>
      <c r="M433" t="s">
        <v>152</v>
      </c>
      <c r="N433">
        <v>27094.430345602654</v>
      </c>
      <c r="O433">
        <v>27094.430345602654</v>
      </c>
      <c r="P433" t="s">
        <v>64</v>
      </c>
      <c r="Q433">
        <v>16.41</v>
      </c>
      <c r="R433">
        <v>3</v>
      </c>
      <c r="S433">
        <v>1</v>
      </c>
      <c r="T433">
        <v>1</v>
      </c>
      <c r="U433" t="s">
        <v>76</v>
      </c>
      <c r="V433">
        <v>3</v>
      </c>
      <c r="W433" t="s">
        <v>84</v>
      </c>
      <c r="X433" s="51" t="s">
        <v>951</v>
      </c>
      <c r="Y433" s="51" t="s">
        <v>119</v>
      </c>
      <c r="Z433" s="26">
        <v>4</v>
      </c>
      <c r="AA433" s="51" t="s">
        <v>84</v>
      </c>
      <c r="AB433" s="51" t="s">
        <v>108</v>
      </c>
    </row>
    <row r="434" spans="1:28">
      <c r="A434" s="51" t="s">
        <v>952</v>
      </c>
      <c r="B434" s="51" t="s">
        <v>97</v>
      </c>
      <c r="C434" s="1">
        <v>44998</v>
      </c>
      <c r="D434">
        <v>2023</v>
      </c>
      <c r="E434" s="26">
        <v>3</v>
      </c>
      <c r="F434" s="51" t="s">
        <v>23</v>
      </c>
      <c r="G434" s="26">
        <v>2</v>
      </c>
      <c r="H434" s="26">
        <v>2</v>
      </c>
      <c r="I434" t="s">
        <v>15</v>
      </c>
      <c r="J434" t="s">
        <v>82</v>
      </c>
      <c r="K434" t="s">
        <v>133</v>
      </c>
      <c r="L434" t="s">
        <v>202</v>
      </c>
      <c r="M434" t="s">
        <v>63</v>
      </c>
      <c r="N434">
        <v>5635.1577004693127</v>
      </c>
      <c r="O434">
        <v>5635.1577004693127</v>
      </c>
      <c r="P434" t="s">
        <v>64</v>
      </c>
      <c r="Q434">
        <v>6.99</v>
      </c>
      <c r="R434">
        <v>4</v>
      </c>
      <c r="S434">
        <v>0</v>
      </c>
      <c r="T434">
        <v>0</v>
      </c>
      <c r="U434" t="s">
        <v>65</v>
      </c>
      <c r="V434">
        <v>1</v>
      </c>
      <c r="W434" t="s">
        <v>66</v>
      </c>
      <c r="X434" s="51" t="s">
        <v>953</v>
      </c>
      <c r="Y434" s="51" t="s">
        <v>68</v>
      </c>
      <c r="Z434" s="26">
        <v>0</v>
      </c>
      <c r="AA434" s="51" t="s">
        <v>66</v>
      </c>
      <c r="AB434" s="51" t="s">
        <v>69</v>
      </c>
    </row>
    <row r="435" spans="1:28">
      <c r="A435" s="51" t="s">
        <v>954</v>
      </c>
      <c r="B435" s="51" t="s">
        <v>81</v>
      </c>
      <c r="C435" s="1">
        <v>43601</v>
      </c>
      <c r="D435">
        <v>2019</v>
      </c>
      <c r="E435" s="26">
        <v>5</v>
      </c>
      <c r="F435" s="51" t="s">
        <v>25</v>
      </c>
      <c r="G435" s="26">
        <v>6</v>
      </c>
      <c r="H435" s="26">
        <v>6</v>
      </c>
      <c r="I435" t="s">
        <v>15</v>
      </c>
      <c r="J435" t="s">
        <v>72</v>
      </c>
      <c r="K435" t="s">
        <v>83</v>
      </c>
      <c r="L435" t="s">
        <v>113</v>
      </c>
      <c r="M435" t="s">
        <v>104</v>
      </c>
      <c r="N435">
        <v>2970.9232775958908</v>
      </c>
      <c r="O435">
        <v>2970.9232775958908</v>
      </c>
      <c r="P435" t="s">
        <v>64</v>
      </c>
      <c r="Q435">
        <v>9.0299999999999994</v>
      </c>
      <c r="R435">
        <v>2</v>
      </c>
      <c r="S435">
        <v>0</v>
      </c>
      <c r="T435">
        <v>0</v>
      </c>
      <c r="U435" t="s">
        <v>65</v>
      </c>
      <c r="V435">
        <v>1</v>
      </c>
      <c r="W435" t="s">
        <v>66</v>
      </c>
      <c r="X435" s="51" t="s">
        <v>955</v>
      </c>
      <c r="Y435" s="51" t="s">
        <v>100</v>
      </c>
      <c r="Z435" s="26">
        <v>0</v>
      </c>
      <c r="AA435" s="51" t="s">
        <v>66</v>
      </c>
      <c r="AB435" s="51" t="s">
        <v>69</v>
      </c>
    </row>
    <row r="436" spans="1:28">
      <c r="A436" s="51" t="s">
        <v>956</v>
      </c>
      <c r="B436" s="51" t="s">
        <v>97</v>
      </c>
      <c r="C436" s="1">
        <v>41646</v>
      </c>
      <c r="D436">
        <v>2014</v>
      </c>
      <c r="E436" s="26">
        <v>1</v>
      </c>
      <c r="F436" s="51" t="s">
        <v>21</v>
      </c>
      <c r="G436" s="26">
        <v>11</v>
      </c>
      <c r="H436" s="26">
        <v>11</v>
      </c>
      <c r="I436" t="s">
        <v>15</v>
      </c>
      <c r="J436" t="s">
        <v>102</v>
      </c>
      <c r="K436" t="s">
        <v>124</v>
      </c>
      <c r="L436" t="s">
        <v>110</v>
      </c>
      <c r="M436" t="s">
        <v>90</v>
      </c>
      <c r="N436">
        <v>1915.8616091819183</v>
      </c>
      <c r="O436">
        <v>1915.8616091819183</v>
      </c>
      <c r="P436" t="s">
        <v>64</v>
      </c>
      <c r="Q436">
        <v>9.14</v>
      </c>
      <c r="R436">
        <v>1</v>
      </c>
      <c r="S436">
        <v>1</v>
      </c>
      <c r="T436">
        <v>1</v>
      </c>
      <c r="U436" t="s">
        <v>76</v>
      </c>
      <c r="V436">
        <v>1</v>
      </c>
      <c r="W436" t="s">
        <v>66</v>
      </c>
      <c r="X436" s="51" t="s">
        <v>957</v>
      </c>
      <c r="Y436" s="51" t="s">
        <v>95</v>
      </c>
      <c r="Z436" s="26">
        <v>1</v>
      </c>
      <c r="AA436" s="51" t="s">
        <v>66</v>
      </c>
      <c r="AB436" s="51" t="s">
        <v>69</v>
      </c>
    </row>
    <row r="437" spans="1:28">
      <c r="A437" s="51" t="s">
        <v>958</v>
      </c>
      <c r="B437" s="51" t="s">
        <v>97</v>
      </c>
      <c r="C437" s="1">
        <v>44179</v>
      </c>
      <c r="D437">
        <v>2020</v>
      </c>
      <c r="E437" s="26">
        <v>12</v>
      </c>
      <c r="F437" s="51" t="s">
        <v>20</v>
      </c>
      <c r="G437" s="26">
        <v>5</v>
      </c>
      <c r="H437" s="26">
        <v>5</v>
      </c>
      <c r="I437" t="s">
        <v>15</v>
      </c>
      <c r="J437" t="s">
        <v>72</v>
      </c>
      <c r="K437" t="s">
        <v>124</v>
      </c>
      <c r="L437" t="s">
        <v>125</v>
      </c>
      <c r="M437" t="s">
        <v>93</v>
      </c>
      <c r="N437">
        <v>5654.6816426413043</v>
      </c>
      <c r="O437">
        <v>5654.6816426413043</v>
      </c>
      <c r="P437" t="s">
        <v>64</v>
      </c>
      <c r="Q437">
        <v>7.68</v>
      </c>
      <c r="R437">
        <v>1</v>
      </c>
      <c r="S437">
        <v>1</v>
      </c>
      <c r="T437">
        <v>1</v>
      </c>
      <c r="U437" t="s">
        <v>76</v>
      </c>
      <c r="V437">
        <v>1</v>
      </c>
      <c r="W437" t="s">
        <v>66</v>
      </c>
      <c r="X437" s="51" t="s">
        <v>959</v>
      </c>
      <c r="Y437" s="51" t="s">
        <v>100</v>
      </c>
      <c r="Z437" s="26">
        <v>0</v>
      </c>
      <c r="AA437" s="51" t="s">
        <v>66</v>
      </c>
      <c r="AB437" s="51" t="s">
        <v>69</v>
      </c>
    </row>
    <row r="438" spans="1:28">
      <c r="A438" s="51" t="s">
        <v>960</v>
      </c>
      <c r="B438" s="51" t="s">
        <v>121</v>
      </c>
      <c r="C438" s="1">
        <v>45301</v>
      </c>
      <c r="D438">
        <v>2024</v>
      </c>
      <c r="E438" s="26">
        <v>1</v>
      </c>
      <c r="F438" s="51" t="s">
        <v>21</v>
      </c>
      <c r="G438" s="26">
        <v>1</v>
      </c>
      <c r="H438" s="26">
        <v>1</v>
      </c>
      <c r="I438" t="s">
        <v>15</v>
      </c>
      <c r="J438" t="s">
        <v>82</v>
      </c>
      <c r="K438" t="s">
        <v>73</v>
      </c>
      <c r="L438" t="s">
        <v>157</v>
      </c>
      <c r="M438" t="s">
        <v>90</v>
      </c>
      <c r="N438">
        <v>7205.4692524501634</v>
      </c>
      <c r="O438">
        <v>7205.4692524501634</v>
      </c>
      <c r="P438" t="s">
        <v>64</v>
      </c>
      <c r="Q438">
        <v>14.58</v>
      </c>
      <c r="R438">
        <v>5</v>
      </c>
      <c r="S438">
        <v>5</v>
      </c>
      <c r="T438">
        <v>1</v>
      </c>
      <c r="U438" t="s">
        <v>76</v>
      </c>
      <c r="V438">
        <v>2</v>
      </c>
      <c r="W438" t="s">
        <v>77</v>
      </c>
      <c r="X438" s="51" t="s">
        <v>961</v>
      </c>
      <c r="Y438" s="51" t="s">
        <v>68</v>
      </c>
      <c r="Z438" s="26">
        <v>1</v>
      </c>
      <c r="AA438" s="51" t="s">
        <v>66</v>
      </c>
      <c r="AB438" s="51" t="s">
        <v>69</v>
      </c>
    </row>
    <row r="439" spans="1:28">
      <c r="A439" s="51" t="s">
        <v>962</v>
      </c>
      <c r="B439" s="51" t="s">
        <v>121</v>
      </c>
      <c r="C439" s="1">
        <v>45211</v>
      </c>
      <c r="D439">
        <v>2023</v>
      </c>
      <c r="E439" s="26">
        <v>10</v>
      </c>
      <c r="F439" s="51" t="s">
        <v>10</v>
      </c>
      <c r="G439" s="26">
        <v>2</v>
      </c>
      <c r="H439" s="26">
        <v>2</v>
      </c>
      <c r="I439" t="s">
        <v>15</v>
      </c>
      <c r="J439" t="s">
        <v>82</v>
      </c>
      <c r="K439" t="s">
        <v>133</v>
      </c>
      <c r="L439" t="s">
        <v>116</v>
      </c>
      <c r="M439" t="s">
        <v>104</v>
      </c>
      <c r="N439">
        <v>7843.9926212293112</v>
      </c>
      <c r="O439">
        <v>7843.9926212293112</v>
      </c>
      <c r="P439" t="s">
        <v>64</v>
      </c>
      <c r="Q439">
        <v>3.25</v>
      </c>
      <c r="R439">
        <v>5</v>
      </c>
      <c r="S439">
        <v>4</v>
      </c>
      <c r="T439">
        <v>1</v>
      </c>
      <c r="U439" t="s">
        <v>76</v>
      </c>
      <c r="V439">
        <v>1</v>
      </c>
      <c r="W439" t="s">
        <v>66</v>
      </c>
      <c r="X439" s="51" t="s">
        <v>963</v>
      </c>
      <c r="Y439" s="51" t="s">
        <v>144</v>
      </c>
      <c r="Z439" s="26">
        <v>1</v>
      </c>
      <c r="AA439" s="51" t="s">
        <v>66</v>
      </c>
      <c r="AB439" s="51" t="s">
        <v>69</v>
      </c>
    </row>
    <row r="440" spans="1:28">
      <c r="A440" s="51" t="s">
        <v>964</v>
      </c>
      <c r="B440" s="51" t="s">
        <v>81</v>
      </c>
      <c r="C440" s="1">
        <v>41994</v>
      </c>
      <c r="D440">
        <v>2014</v>
      </c>
      <c r="E440" s="26">
        <v>12</v>
      </c>
      <c r="F440" s="51" t="s">
        <v>20</v>
      </c>
      <c r="G440" s="26">
        <v>11</v>
      </c>
      <c r="H440" s="26">
        <v>11</v>
      </c>
      <c r="I440" t="s">
        <v>15</v>
      </c>
      <c r="J440" t="s">
        <v>102</v>
      </c>
      <c r="K440" t="s">
        <v>83</v>
      </c>
      <c r="L440" t="s">
        <v>202</v>
      </c>
      <c r="M440" t="s">
        <v>152</v>
      </c>
      <c r="N440">
        <v>4739.1058427086546</v>
      </c>
      <c r="O440">
        <v>4739.1058427086546</v>
      </c>
      <c r="P440" t="s">
        <v>64</v>
      </c>
      <c r="Q440">
        <v>15.85</v>
      </c>
      <c r="R440">
        <v>5</v>
      </c>
      <c r="S440">
        <v>2</v>
      </c>
      <c r="T440">
        <v>1</v>
      </c>
      <c r="U440" t="s">
        <v>76</v>
      </c>
      <c r="V440">
        <v>2</v>
      </c>
      <c r="W440" t="s">
        <v>77</v>
      </c>
      <c r="X440" s="51" t="s">
        <v>965</v>
      </c>
      <c r="Y440" s="51" t="s">
        <v>119</v>
      </c>
      <c r="Z440" s="26">
        <v>2</v>
      </c>
      <c r="AA440" s="51" t="s">
        <v>77</v>
      </c>
      <c r="AB440" s="51" t="s">
        <v>69</v>
      </c>
    </row>
    <row r="441" spans="1:28">
      <c r="A441" s="51" t="s">
        <v>966</v>
      </c>
      <c r="B441" s="51" t="s">
        <v>71</v>
      </c>
      <c r="C441" s="1">
        <v>42403</v>
      </c>
      <c r="D441">
        <v>2016</v>
      </c>
      <c r="E441" s="26">
        <v>2</v>
      </c>
      <c r="F441" s="51" t="s">
        <v>22</v>
      </c>
      <c r="G441" s="26">
        <v>9</v>
      </c>
      <c r="H441" s="26">
        <v>9</v>
      </c>
      <c r="I441" t="s">
        <v>15</v>
      </c>
      <c r="J441" t="s">
        <v>60</v>
      </c>
      <c r="K441" t="s">
        <v>124</v>
      </c>
      <c r="L441" t="s">
        <v>128</v>
      </c>
      <c r="M441" t="s">
        <v>63</v>
      </c>
      <c r="N441">
        <v>8545.2956031697649</v>
      </c>
      <c r="O441">
        <v>8545.2956031697649</v>
      </c>
      <c r="P441" t="s">
        <v>64</v>
      </c>
      <c r="Q441">
        <v>11.54</v>
      </c>
      <c r="R441">
        <v>4</v>
      </c>
      <c r="S441">
        <v>7</v>
      </c>
      <c r="T441">
        <v>1</v>
      </c>
      <c r="U441" t="s">
        <v>76</v>
      </c>
      <c r="V441">
        <v>2</v>
      </c>
      <c r="W441" t="s">
        <v>77</v>
      </c>
      <c r="X441" s="51" t="s">
        <v>967</v>
      </c>
      <c r="Y441" s="51" t="s">
        <v>100</v>
      </c>
      <c r="Z441" s="26">
        <v>2</v>
      </c>
      <c r="AA441" s="51" t="s">
        <v>77</v>
      </c>
      <c r="AB441" s="51" t="s">
        <v>108</v>
      </c>
    </row>
    <row r="442" spans="1:28">
      <c r="A442" s="51" t="s">
        <v>968</v>
      </c>
      <c r="B442" s="51" t="s">
        <v>140</v>
      </c>
      <c r="C442" s="1">
        <v>42457</v>
      </c>
      <c r="D442">
        <v>2016</v>
      </c>
      <c r="E442" s="26">
        <v>3</v>
      </c>
      <c r="F442" s="51" t="s">
        <v>23</v>
      </c>
      <c r="G442" s="26">
        <v>9</v>
      </c>
      <c r="H442" s="26">
        <v>9</v>
      </c>
      <c r="I442" t="s">
        <v>15</v>
      </c>
      <c r="J442" t="s">
        <v>60</v>
      </c>
      <c r="K442" t="s">
        <v>83</v>
      </c>
      <c r="L442" t="s">
        <v>128</v>
      </c>
      <c r="M442" t="s">
        <v>152</v>
      </c>
      <c r="N442">
        <v>23318.262782028662</v>
      </c>
      <c r="O442">
        <v>23318.262782028662</v>
      </c>
      <c r="P442" t="s">
        <v>64</v>
      </c>
      <c r="Q442">
        <v>28.06</v>
      </c>
      <c r="R442">
        <v>4</v>
      </c>
      <c r="S442">
        <v>1</v>
      </c>
      <c r="T442">
        <v>1</v>
      </c>
      <c r="U442" t="s">
        <v>76</v>
      </c>
      <c r="V442">
        <v>3</v>
      </c>
      <c r="W442" t="s">
        <v>84</v>
      </c>
      <c r="X442" s="51" t="s">
        <v>969</v>
      </c>
      <c r="Y442" s="51" t="s">
        <v>144</v>
      </c>
      <c r="Z442" s="26">
        <v>4</v>
      </c>
      <c r="AA442" s="51" t="s">
        <v>84</v>
      </c>
      <c r="AB442" s="51" t="s">
        <v>108</v>
      </c>
    </row>
    <row r="443" spans="1:28">
      <c r="A443" s="51" t="s">
        <v>970</v>
      </c>
      <c r="B443" s="51" t="s">
        <v>81</v>
      </c>
      <c r="C443" s="1">
        <v>42757</v>
      </c>
      <c r="D443">
        <v>2017</v>
      </c>
      <c r="E443" s="26">
        <v>1</v>
      </c>
      <c r="F443" s="51" t="s">
        <v>21</v>
      </c>
      <c r="G443" s="26">
        <v>8</v>
      </c>
      <c r="H443" s="26">
        <v>8</v>
      </c>
      <c r="I443" t="s">
        <v>15</v>
      </c>
      <c r="J443" t="s">
        <v>60</v>
      </c>
      <c r="K443" t="s">
        <v>73</v>
      </c>
      <c r="L443" t="s">
        <v>157</v>
      </c>
      <c r="M443" t="s">
        <v>63</v>
      </c>
      <c r="N443">
        <v>4168.7950957292378</v>
      </c>
      <c r="O443">
        <v>4168.7950957292378</v>
      </c>
      <c r="P443" t="s">
        <v>64</v>
      </c>
      <c r="Q443">
        <v>9.35</v>
      </c>
      <c r="R443">
        <v>4</v>
      </c>
      <c r="S443">
        <v>5</v>
      </c>
      <c r="T443">
        <v>1</v>
      </c>
      <c r="U443" t="s">
        <v>76</v>
      </c>
      <c r="V443">
        <v>1</v>
      </c>
      <c r="W443" t="s">
        <v>66</v>
      </c>
      <c r="X443" s="51" t="s">
        <v>971</v>
      </c>
      <c r="Y443" s="51" t="s">
        <v>68</v>
      </c>
      <c r="Z443" s="26">
        <v>2</v>
      </c>
      <c r="AA443" s="51" t="s">
        <v>77</v>
      </c>
      <c r="AB443" s="51" t="s">
        <v>69</v>
      </c>
    </row>
    <row r="444" spans="1:28">
      <c r="A444" s="51" t="s">
        <v>972</v>
      </c>
      <c r="B444" s="51" t="s">
        <v>140</v>
      </c>
      <c r="C444" s="1">
        <v>42885</v>
      </c>
      <c r="D444">
        <v>2017</v>
      </c>
      <c r="E444" s="26">
        <v>5</v>
      </c>
      <c r="F444" s="51" t="s">
        <v>25</v>
      </c>
      <c r="G444" s="26">
        <v>8</v>
      </c>
      <c r="H444" s="26">
        <v>8</v>
      </c>
      <c r="I444" t="s">
        <v>15</v>
      </c>
      <c r="J444" t="s">
        <v>60</v>
      </c>
      <c r="K444" t="s">
        <v>83</v>
      </c>
      <c r="L444" t="s">
        <v>103</v>
      </c>
      <c r="M444" t="s">
        <v>104</v>
      </c>
      <c r="N444">
        <v>10298.199350185205</v>
      </c>
      <c r="O444">
        <v>10298.199350185205</v>
      </c>
      <c r="P444" t="s">
        <v>64</v>
      </c>
      <c r="Q444">
        <v>22.98</v>
      </c>
      <c r="R444">
        <v>2</v>
      </c>
      <c r="S444">
        <v>2</v>
      </c>
      <c r="T444">
        <v>1</v>
      </c>
      <c r="U444" t="s">
        <v>76</v>
      </c>
      <c r="V444">
        <v>3</v>
      </c>
      <c r="W444" t="s">
        <v>84</v>
      </c>
      <c r="X444" s="51" t="s">
        <v>973</v>
      </c>
      <c r="Y444" s="51" t="s">
        <v>86</v>
      </c>
      <c r="Z444" s="26">
        <v>3</v>
      </c>
      <c r="AA444" s="51" t="s">
        <v>77</v>
      </c>
      <c r="AB444" s="51" t="s">
        <v>69</v>
      </c>
    </row>
    <row r="445" spans="1:28">
      <c r="A445" s="51" t="s">
        <v>974</v>
      </c>
      <c r="B445" s="51" t="s">
        <v>59</v>
      </c>
      <c r="C445" s="1">
        <v>44920</v>
      </c>
      <c r="D445">
        <v>2022</v>
      </c>
      <c r="E445" s="26">
        <v>12</v>
      </c>
      <c r="F445" s="51" t="s">
        <v>20</v>
      </c>
      <c r="G445" s="26">
        <v>3</v>
      </c>
      <c r="H445" s="26">
        <v>3</v>
      </c>
      <c r="I445" t="s">
        <v>15</v>
      </c>
      <c r="J445" t="s">
        <v>82</v>
      </c>
      <c r="K445" t="s">
        <v>83</v>
      </c>
      <c r="L445" t="s">
        <v>98</v>
      </c>
      <c r="M445" t="s">
        <v>63</v>
      </c>
      <c r="N445">
        <v>7712.4321814986897</v>
      </c>
      <c r="O445">
        <v>7712.4321814986897</v>
      </c>
      <c r="P445" t="s">
        <v>64</v>
      </c>
      <c r="Q445">
        <v>15.23</v>
      </c>
      <c r="R445">
        <v>4</v>
      </c>
      <c r="S445">
        <v>2</v>
      </c>
      <c r="T445">
        <v>1</v>
      </c>
      <c r="U445" t="s">
        <v>76</v>
      </c>
      <c r="V445">
        <v>2</v>
      </c>
      <c r="W445" t="s">
        <v>77</v>
      </c>
      <c r="X445" s="51" t="s">
        <v>975</v>
      </c>
      <c r="Y445" s="51" t="s">
        <v>100</v>
      </c>
      <c r="Z445" s="26">
        <v>1</v>
      </c>
      <c r="AA445" s="51" t="s">
        <v>66</v>
      </c>
      <c r="AB445" s="51" t="s">
        <v>69</v>
      </c>
    </row>
    <row r="446" spans="1:28">
      <c r="A446" s="51" t="s">
        <v>976</v>
      </c>
      <c r="B446" s="51" t="s">
        <v>59</v>
      </c>
      <c r="C446" s="1">
        <v>44277</v>
      </c>
      <c r="D446">
        <v>2021</v>
      </c>
      <c r="E446" s="26">
        <v>3</v>
      </c>
      <c r="F446" s="51" t="s">
        <v>23</v>
      </c>
      <c r="G446" s="26">
        <v>4</v>
      </c>
      <c r="H446" s="26">
        <v>4</v>
      </c>
      <c r="I446" t="s">
        <v>15</v>
      </c>
      <c r="J446" t="s">
        <v>72</v>
      </c>
      <c r="K446" t="s">
        <v>61</v>
      </c>
      <c r="L446" t="s">
        <v>110</v>
      </c>
      <c r="M446" t="s">
        <v>93</v>
      </c>
      <c r="N446">
        <v>12064.399255974136</v>
      </c>
      <c r="O446">
        <v>12064.399255974136</v>
      </c>
      <c r="P446" t="s">
        <v>64</v>
      </c>
      <c r="Q446">
        <v>2.13</v>
      </c>
      <c r="R446">
        <v>4</v>
      </c>
      <c r="S446">
        <v>1</v>
      </c>
      <c r="T446">
        <v>1</v>
      </c>
      <c r="U446" t="s">
        <v>76</v>
      </c>
      <c r="V446">
        <v>2</v>
      </c>
      <c r="W446" t="s">
        <v>77</v>
      </c>
      <c r="X446" s="51" t="s">
        <v>977</v>
      </c>
      <c r="Y446" s="51" t="s">
        <v>68</v>
      </c>
      <c r="Z446" s="26">
        <v>1</v>
      </c>
      <c r="AA446" s="51" t="s">
        <v>66</v>
      </c>
      <c r="AB446" s="51" t="s">
        <v>69</v>
      </c>
    </row>
    <row r="447" spans="1:28">
      <c r="A447" s="51" t="s">
        <v>978</v>
      </c>
      <c r="B447" s="51" t="s">
        <v>97</v>
      </c>
      <c r="C447" s="1">
        <v>44715</v>
      </c>
      <c r="D447">
        <v>2022</v>
      </c>
      <c r="E447" s="26">
        <v>6</v>
      </c>
      <c r="F447" s="51" t="s">
        <v>26</v>
      </c>
      <c r="G447" s="26">
        <v>3</v>
      </c>
      <c r="H447" s="26">
        <v>3</v>
      </c>
      <c r="I447" t="s">
        <v>15</v>
      </c>
      <c r="J447" t="s">
        <v>82</v>
      </c>
      <c r="K447" t="s">
        <v>124</v>
      </c>
      <c r="L447" t="s">
        <v>128</v>
      </c>
      <c r="M447" t="s">
        <v>75</v>
      </c>
      <c r="N447">
        <v>3731.9089164057687</v>
      </c>
      <c r="O447">
        <v>3731.9089164057687</v>
      </c>
      <c r="P447" t="s">
        <v>64</v>
      </c>
      <c r="Q447">
        <v>8.61</v>
      </c>
      <c r="R447">
        <v>2</v>
      </c>
      <c r="S447">
        <v>0</v>
      </c>
      <c r="T447">
        <v>0</v>
      </c>
      <c r="U447" t="s">
        <v>65</v>
      </c>
      <c r="V447">
        <v>1</v>
      </c>
      <c r="W447" t="s">
        <v>66</v>
      </c>
      <c r="X447" s="51" t="s">
        <v>979</v>
      </c>
      <c r="Y447" s="51" t="s">
        <v>79</v>
      </c>
      <c r="Z447" s="26">
        <v>0</v>
      </c>
      <c r="AA447" s="51" t="s">
        <v>66</v>
      </c>
      <c r="AB447" s="51" t="s">
        <v>69</v>
      </c>
    </row>
    <row r="448" spans="1:28">
      <c r="A448" s="51" t="s">
        <v>980</v>
      </c>
      <c r="B448" s="51" t="s">
        <v>59</v>
      </c>
      <c r="C448" s="1">
        <v>43320</v>
      </c>
      <c r="D448">
        <v>2018</v>
      </c>
      <c r="E448" s="26">
        <v>8</v>
      </c>
      <c r="F448" s="51" t="s">
        <v>28</v>
      </c>
      <c r="G448" s="26">
        <v>7</v>
      </c>
      <c r="H448" s="26">
        <v>7</v>
      </c>
      <c r="I448" t="s">
        <v>15</v>
      </c>
      <c r="J448" t="s">
        <v>60</v>
      </c>
      <c r="K448" t="s">
        <v>61</v>
      </c>
      <c r="L448" t="s">
        <v>98</v>
      </c>
      <c r="M448" t="s">
        <v>104</v>
      </c>
      <c r="N448">
        <v>15144.13816424875</v>
      </c>
      <c r="O448">
        <v>15144.13816424875</v>
      </c>
      <c r="P448" t="s">
        <v>64</v>
      </c>
      <c r="Q448">
        <v>20.97</v>
      </c>
      <c r="R448">
        <v>3</v>
      </c>
      <c r="S448">
        <v>1</v>
      </c>
      <c r="T448">
        <v>1</v>
      </c>
      <c r="U448" t="s">
        <v>76</v>
      </c>
      <c r="V448">
        <v>3</v>
      </c>
      <c r="W448" t="s">
        <v>84</v>
      </c>
      <c r="X448" s="51" t="s">
        <v>981</v>
      </c>
      <c r="Y448" s="51" t="s">
        <v>119</v>
      </c>
      <c r="Z448" s="26">
        <v>3</v>
      </c>
      <c r="AA448" s="51" t="s">
        <v>77</v>
      </c>
      <c r="AB448" s="51" t="s">
        <v>108</v>
      </c>
    </row>
    <row r="449" spans="1:28">
      <c r="A449" s="51" t="s">
        <v>982</v>
      </c>
      <c r="B449" s="51" t="s">
        <v>97</v>
      </c>
      <c r="C449" s="1">
        <v>42026</v>
      </c>
      <c r="D449">
        <v>2015</v>
      </c>
      <c r="E449" s="26">
        <v>1</v>
      </c>
      <c r="F449" s="51" t="s">
        <v>21</v>
      </c>
      <c r="G449" s="26">
        <v>10</v>
      </c>
      <c r="H449" s="26">
        <v>10</v>
      </c>
      <c r="I449" t="s">
        <v>15</v>
      </c>
      <c r="J449" t="s">
        <v>102</v>
      </c>
      <c r="K449" t="s">
        <v>83</v>
      </c>
      <c r="L449" t="s">
        <v>110</v>
      </c>
      <c r="M449" t="s">
        <v>152</v>
      </c>
      <c r="N449">
        <v>6304.6137801938839</v>
      </c>
      <c r="O449">
        <v>6304.6137801938839</v>
      </c>
      <c r="P449" t="s">
        <v>64</v>
      </c>
      <c r="Q449">
        <v>10.18</v>
      </c>
      <c r="R449">
        <v>3</v>
      </c>
      <c r="S449">
        <v>4</v>
      </c>
      <c r="T449">
        <v>1</v>
      </c>
      <c r="U449" t="s">
        <v>76</v>
      </c>
      <c r="V449">
        <v>1</v>
      </c>
      <c r="W449" t="s">
        <v>66</v>
      </c>
      <c r="X449" s="51" t="s">
        <v>983</v>
      </c>
      <c r="Y449" s="51" t="s">
        <v>95</v>
      </c>
      <c r="Z449" s="26">
        <v>2</v>
      </c>
      <c r="AA449" s="51" t="s">
        <v>77</v>
      </c>
      <c r="AB449" s="51" t="s">
        <v>108</v>
      </c>
    </row>
    <row r="450" spans="1:28">
      <c r="A450" s="51" t="s">
        <v>984</v>
      </c>
      <c r="B450" s="51" t="s">
        <v>97</v>
      </c>
      <c r="C450" s="1">
        <v>45046</v>
      </c>
      <c r="D450">
        <v>2023</v>
      </c>
      <c r="E450" s="26">
        <v>4</v>
      </c>
      <c r="F450" s="51" t="s">
        <v>24</v>
      </c>
      <c r="G450" s="26">
        <v>2</v>
      </c>
      <c r="H450" s="26">
        <v>2</v>
      </c>
      <c r="I450" t="s">
        <v>15</v>
      </c>
      <c r="J450" t="s">
        <v>82</v>
      </c>
      <c r="K450" t="s">
        <v>83</v>
      </c>
      <c r="L450" t="s">
        <v>110</v>
      </c>
      <c r="M450" t="s">
        <v>93</v>
      </c>
      <c r="N450">
        <v>13494.780256167602</v>
      </c>
      <c r="O450">
        <v>13494.780256167602</v>
      </c>
      <c r="P450" t="s">
        <v>64</v>
      </c>
      <c r="Q450">
        <v>15.17</v>
      </c>
      <c r="R450">
        <v>1</v>
      </c>
      <c r="S450">
        <v>0</v>
      </c>
      <c r="T450">
        <v>0</v>
      </c>
      <c r="U450" t="s">
        <v>65</v>
      </c>
      <c r="V450">
        <v>2</v>
      </c>
      <c r="W450" t="s">
        <v>77</v>
      </c>
      <c r="X450" s="51" t="s">
        <v>985</v>
      </c>
      <c r="Y450" s="51" t="s">
        <v>79</v>
      </c>
      <c r="Z450" s="26">
        <v>2</v>
      </c>
      <c r="AA450" s="51" t="s">
        <v>77</v>
      </c>
      <c r="AB450" s="51" t="s">
        <v>108</v>
      </c>
    </row>
    <row r="451" spans="1:28">
      <c r="A451" s="51" t="s">
        <v>986</v>
      </c>
      <c r="B451" s="51" t="s">
        <v>71</v>
      </c>
      <c r="C451" s="1">
        <v>44535</v>
      </c>
      <c r="D451">
        <v>2021</v>
      </c>
      <c r="E451" s="26">
        <v>12</v>
      </c>
      <c r="F451" s="51" t="s">
        <v>20</v>
      </c>
      <c r="G451" s="26">
        <v>4</v>
      </c>
      <c r="H451" s="26">
        <v>4</v>
      </c>
      <c r="I451" t="s">
        <v>15</v>
      </c>
      <c r="J451" t="s">
        <v>72</v>
      </c>
      <c r="K451" t="s">
        <v>88</v>
      </c>
      <c r="L451" t="s">
        <v>125</v>
      </c>
      <c r="M451" t="s">
        <v>63</v>
      </c>
      <c r="N451">
        <v>6339.7911408665304</v>
      </c>
      <c r="O451">
        <v>6339.7911408665304</v>
      </c>
      <c r="P451" t="s">
        <v>64</v>
      </c>
      <c r="Q451">
        <v>6.06</v>
      </c>
      <c r="R451">
        <v>2</v>
      </c>
      <c r="S451">
        <v>2</v>
      </c>
      <c r="T451">
        <v>1</v>
      </c>
      <c r="U451" t="s">
        <v>76</v>
      </c>
      <c r="V451">
        <v>1</v>
      </c>
      <c r="W451" t="s">
        <v>66</v>
      </c>
      <c r="X451" s="51" t="s">
        <v>987</v>
      </c>
      <c r="Y451" s="51" t="s">
        <v>100</v>
      </c>
      <c r="Z451" s="26">
        <v>0</v>
      </c>
      <c r="AA451" s="51" t="s">
        <v>66</v>
      </c>
      <c r="AB451" s="51" t="s">
        <v>69</v>
      </c>
    </row>
    <row r="452" spans="1:28">
      <c r="A452" s="51" t="s">
        <v>988</v>
      </c>
      <c r="B452" s="51" t="s">
        <v>59</v>
      </c>
      <c r="C452" s="1">
        <v>42233</v>
      </c>
      <c r="D452">
        <v>2015</v>
      </c>
      <c r="E452" s="26">
        <v>8</v>
      </c>
      <c r="F452" s="51" t="s">
        <v>28</v>
      </c>
      <c r="G452" s="26">
        <v>10</v>
      </c>
      <c r="H452" s="26">
        <v>10</v>
      </c>
      <c r="I452" t="s">
        <v>15</v>
      </c>
      <c r="J452" t="s">
        <v>102</v>
      </c>
      <c r="K452" t="s">
        <v>88</v>
      </c>
      <c r="L452" t="s">
        <v>125</v>
      </c>
      <c r="M452" t="s">
        <v>104</v>
      </c>
      <c r="N452">
        <v>7911.3822149436446</v>
      </c>
      <c r="O452">
        <v>7911.3822149436446</v>
      </c>
      <c r="P452" t="s">
        <v>64</v>
      </c>
      <c r="Q452">
        <v>8.0500000000000007</v>
      </c>
      <c r="R452">
        <v>1</v>
      </c>
      <c r="S452">
        <v>1</v>
      </c>
      <c r="T452">
        <v>1</v>
      </c>
      <c r="U452" t="s">
        <v>76</v>
      </c>
      <c r="V452">
        <v>1</v>
      </c>
      <c r="W452" t="s">
        <v>66</v>
      </c>
      <c r="X452" s="51" t="s">
        <v>989</v>
      </c>
      <c r="Y452" s="51" t="s">
        <v>95</v>
      </c>
      <c r="Z452" s="26">
        <v>1</v>
      </c>
      <c r="AA452" s="51" t="s">
        <v>66</v>
      </c>
      <c r="AB452" s="51" t="s">
        <v>69</v>
      </c>
    </row>
    <row r="453" spans="1:28">
      <c r="A453" s="51" t="s">
        <v>990</v>
      </c>
      <c r="B453" s="51" t="s">
        <v>59</v>
      </c>
      <c r="C453" s="1">
        <v>42209</v>
      </c>
      <c r="D453">
        <v>2015</v>
      </c>
      <c r="E453" s="26">
        <v>7</v>
      </c>
      <c r="F453" s="51" t="s">
        <v>27</v>
      </c>
      <c r="G453" s="26">
        <v>10</v>
      </c>
      <c r="H453" s="26">
        <v>10</v>
      </c>
      <c r="I453" t="s">
        <v>15</v>
      </c>
      <c r="J453" t="s">
        <v>102</v>
      </c>
      <c r="K453" t="s">
        <v>133</v>
      </c>
      <c r="L453" t="s">
        <v>157</v>
      </c>
      <c r="M453" t="s">
        <v>75</v>
      </c>
      <c r="N453">
        <v>7772.1764457912659</v>
      </c>
      <c r="O453">
        <v>7772.1764457912659</v>
      </c>
      <c r="P453" t="s">
        <v>64</v>
      </c>
      <c r="Q453">
        <v>3.56</v>
      </c>
      <c r="R453">
        <v>1</v>
      </c>
      <c r="S453">
        <v>2</v>
      </c>
      <c r="T453">
        <v>1</v>
      </c>
      <c r="U453" t="s">
        <v>76</v>
      </c>
      <c r="V453">
        <v>1</v>
      </c>
      <c r="W453" t="s">
        <v>66</v>
      </c>
      <c r="X453" s="51" t="s">
        <v>775</v>
      </c>
      <c r="Y453" s="51" t="s">
        <v>95</v>
      </c>
      <c r="Z453" s="26">
        <v>1</v>
      </c>
      <c r="AA453" s="51" t="s">
        <v>66</v>
      </c>
      <c r="AB453" s="51" t="s">
        <v>69</v>
      </c>
    </row>
    <row r="454" spans="1:28">
      <c r="A454" s="51" t="s">
        <v>991</v>
      </c>
      <c r="B454" s="51" t="s">
        <v>121</v>
      </c>
      <c r="C454" s="1">
        <v>44243</v>
      </c>
      <c r="D454">
        <v>2021</v>
      </c>
      <c r="E454" s="26">
        <v>2</v>
      </c>
      <c r="F454" s="51" t="s">
        <v>22</v>
      </c>
      <c r="G454" s="26">
        <v>4</v>
      </c>
      <c r="H454" s="26">
        <v>4</v>
      </c>
      <c r="I454" t="s">
        <v>15</v>
      </c>
      <c r="J454" t="s">
        <v>72</v>
      </c>
      <c r="K454" t="s">
        <v>133</v>
      </c>
      <c r="L454" t="s">
        <v>202</v>
      </c>
      <c r="M454" t="s">
        <v>63</v>
      </c>
      <c r="N454">
        <v>20122.555766683679</v>
      </c>
      <c r="O454">
        <v>20122.555766683679</v>
      </c>
      <c r="P454" t="s">
        <v>64</v>
      </c>
      <c r="Q454">
        <v>27.63</v>
      </c>
      <c r="R454">
        <v>4</v>
      </c>
      <c r="S454">
        <v>0</v>
      </c>
      <c r="T454">
        <v>0</v>
      </c>
      <c r="U454" t="s">
        <v>65</v>
      </c>
      <c r="V454">
        <v>3</v>
      </c>
      <c r="W454" t="s">
        <v>84</v>
      </c>
      <c r="X454" s="51" t="s">
        <v>992</v>
      </c>
      <c r="Y454" s="51" t="s">
        <v>86</v>
      </c>
      <c r="Z454" s="26">
        <v>3</v>
      </c>
      <c r="AA454" s="51" t="s">
        <v>77</v>
      </c>
      <c r="AB454" s="51" t="s">
        <v>108</v>
      </c>
    </row>
    <row r="455" spans="1:28">
      <c r="A455" s="51" t="s">
        <v>993</v>
      </c>
      <c r="B455" s="51" t="s">
        <v>121</v>
      </c>
      <c r="C455" s="1">
        <v>41441</v>
      </c>
      <c r="D455">
        <v>2013</v>
      </c>
      <c r="E455" s="26">
        <v>6</v>
      </c>
      <c r="F455" s="51" t="s">
        <v>26</v>
      </c>
      <c r="G455" s="26">
        <v>12</v>
      </c>
      <c r="H455" s="26">
        <v>12</v>
      </c>
      <c r="I455" t="s">
        <v>15</v>
      </c>
      <c r="J455" t="s">
        <v>102</v>
      </c>
      <c r="K455" t="s">
        <v>133</v>
      </c>
      <c r="L455" t="s">
        <v>116</v>
      </c>
      <c r="M455" t="s">
        <v>63</v>
      </c>
      <c r="N455">
        <v>21476.9752283782</v>
      </c>
      <c r="O455">
        <v>21476.9752283782</v>
      </c>
      <c r="P455" t="s">
        <v>64</v>
      </c>
      <c r="Q455">
        <v>17.829999999999998</v>
      </c>
      <c r="R455">
        <v>1</v>
      </c>
      <c r="S455">
        <v>0</v>
      </c>
      <c r="T455">
        <v>0</v>
      </c>
      <c r="U455" t="s">
        <v>65</v>
      </c>
      <c r="V455">
        <v>3</v>
      </c>
      <c r="W455" t="s">
        <v>84</v>
      </c>
      <c r="X455" s="51" t="s">
        <v>994</v>
      </c>
      <c r="Y455" s="51" t="s">
        <v>95</v>
      </c>
      <c r="Z455" s="26">
        <v>4</v>
      </c>
      <c r="AA455" s="51" t="s">
        <v>84</v>
      </c>
      <c r="AB455" s="51" t="s">
        <v>108</v>
      </c>
    </row>
    <row r="456" spans="1:28">
      <c r="A456" s="51" t="s">
        <v>995</v>
      </c>
      <c r="B456" s="51" t="s">
        <v>121</v>
      </c>
      <c r="C456" s="1">
        <v>42078</v>
      </c>
      <c r="D456">
        <v>2015</v>
      </c>
      <c r="E456" s="26">
        <v>3</v>
      </c>
      <c r="F456" s="51" t="s">
        <v>23</v>
      </c>
      <c r="G456" s="26">
        <v>10</v>
      </c>
      <c r="H456" s="26">
        <v>10</v>
      </c>
      <c r="I456" t="s">
        <v>15</v>
      </c>
      <c r="J456" t="s">
        <v>102</v>
      </c>
      <c r="K456" t="s">
        <v>133</v>
      </c>
      <c r="L456" t="s">
        <v>113</v>
      </c>
      <c r="M456" t="s">
        <v>93</v>
      </c>
      <c r="N456">
        <v>3372.032398554481</v>
      </c>
      <c r="O456">
        <v>3372.032398554481</v>
      </c>
      <c r="P456" t="s">
        <v>64</v>
      </c>
      <c r="Q456">
        <v>4.25</v>
      </c>
      <c r="R456">
        <v>3</v>
      </c>
      <c r="S456">
        <v>1</v>
      </c>
      <c r="T456">
        <v>1</v>
      </c>
      <c r="U456" t="s">
        <v>76</v>
      </c>
      <c r="V456">
        <v>1</v>
      </c>
      <c r="W456" t="s">
        <v>66</v>
      </c>
      <c r="X456" s="51" t="s">
        <v>996</v>
      </c>
      <c r="Y456" s="51" t="s">
        <v>100</v>
      </c>
      <c r="Z456" s="26">
        <v>1</v>
      </c>
      <c r="AA456" s="51" t="s">
        <v>66</v>
      </c>
      <c r="AB456" s="51" t="s">
        <v>69</v>
      </c>
    </row>
    <row r="457" spans="1:28">
      <c r="A457" s="51" t="s">
        <v>997</v>
      </c>
      <c r="B457" s="51" t="s">
        <v>71</v>
      </c>
      <c r="C457" s="1">
        <v>42832</v>
      </c>
      <c r="D457">
        <v>2017</v>
      </c>
      <c r="E457" s="26">
        <v>4</v>
      </c>
      <c r="F457" s="51" t="s">
        <v>24</v>
      </c>
      <c r="G457" s="26">
        <v>8</v>
      </c>
      <c r="H457" s="26">
        <v>8</v>
      </c>
      <c r="I457" t="s">
        <v>15</v>
      </c>
      <c r="J457" t="s">
        <v>60</v>
      </c>
      <c r="K457" t="s">
        <v>83</v>
      </c>
      <c r="L457" t="s">
        <v>128</v>
      </c>
      <c r="M457" t="s">
        <v>90</v>
      </c>
      <c r="N457">
        <v>12176.7068046192</v>
      </c>
      <c r="O457">
        <v>12176.7068046192</v>
      </c>
      <c r="P457" t="s">
        <v>64</v>
      </c>
      <c r="Q457">
        <v>12.74</v>
      </c>
      <c r="R457">
        <v>5</v>
      </c>
      <c r="S457">
        <v>3</v>
      </c>
      <c r="T457">
        <v>1</v>
      </c>
      <c r="U457" t="s">
        <v>76</v>
      </c>
      <c r="V457">
        <v>3</v>
      </c>
      <c r="W457" t="s">
        <v>84</v>
      </c>
      <c r="X457" s="51" t="s">
        <v>998</v>
      </c>
      <c r="Y457" s="51" t="s">
        <v>119</v>
      </c>
      <c r="Z457" s="26">
        <v>4</v>
      </c>
      <c r="AA457" s="51" t="s">
        <v>84</v>
      </c>
      <c r="AB457" s="51" t="s">
        <v>108</v>
      </c>
    </row>
    <row r="458" spans="1:28">
      <c r="A458" s="51" t="s">
        <v>999</v>
      </c>
      <c r="B458" s="51" t="s">
        <v>140</v>
      </c>
      <c r="C458" s="1">
        <v>41673</v>
      </c>
      <c r="D458">
        <v>2014</v>
      </c>
      <c r="E458" s="26">
        <v>2</v>
      </c>
      <c r="F458" s="51" t="s">
        <v>22</v>
      </c>
      <c r="G458" s="26">
        <v>11</v>
      </c>
      <c r="H458" s="26">
        <v>11</v>
      </c>
      <c r="I458" t="s">
        <v>15</v>
      </c>
      <c r="J458" t="s">
        <v>102</v>
      </c>
      <c r="K458" t="s">
        <v>83</v>
      </c>
      <c r="L458" t="s">
        <v>128</v>
      </c>
      <c r="M458" t="s">
        <v>90</v>
      </c>
      <c r="N458">
        <v>295.8894041974221</v>
      </c>
      <c r="O458">
        <v>295.8894041974221</v>
      </c>
      <c r="P458" t="s">
        <v>64</v>
      </c>
      <c r="Q458">
        <v>3.99</v>
      </c>
      <c r="R458">
        <v>1</v>
      </c>
      <c r="S458">
        <v>3</v>
      </c>
      <c r="T458">
        <v>1</v>
      </c>
      <c r="U458" t="s">
        <v>76</v>
      </c>
      <c r="V458">
        <v>2</v>
      </c>
      <c r="W458" t="s">
        <v>77</v>
      </c>
      <c r="X458" s="51" t="s">
        <v>1000</v>
      </c>
      <c r="Y458" s="51" t="s">
        <v>86</v>
      </c>
      <c r="Z458" s="26">
        <v>2</v>
      </c>
      <c r="AA458" s="51" t="s">
        <v>77</v>
      </c>
      <c r="AB458" s="51" t="s">
        <v>108</v>
      </c>
    </row>
    <row r="459" spans="1:28">
      <c r="A459" s="51" t="s">
        <v>1001</v>
      </c>
      <c r="B459" s="51" t="s">
        <v>59</v>
      </c>
      <c r="C459" s="1">
        <v>44582</v>
      </c>
      <c r="D459">
        <v>2022</v>
      </c>
      <c r="E459" s="26">
        <v>1</v>
      </c>
      <c r="F459" s="51" t="s">
        <v>21</v>
      </c>
      <c r="G459" s="26">
        <v>3</v>
      </c>
      <c r="H459" s="26">
        <v>3</v>
      </c>
      <c r="I459" t="s">
        <v>15</v>
      </c>
      <c r="J459" t="s">
        <v>82</v>
      </c>
      <c r="K459" t="s">
        <v>61</v>
      </c>
      <c r="L459" t="s">
        <v>116</v>
      </c>
      <c r="M459" t="s">
        <v>93</v>
      </c>
      <c r="N459">
        <v>3830.430490022949</v>
      </c>
      <c r="O459">
        <v>3830.430490022949</v>
      </c>
      <c r="P459" t="s">
        <v>64</v>
      </c>
      <c r="Q459">
        <v>5.74</v>
      </c>
      <c r="R459">
        <v>3</v>
      </c>
      <c r="S459">
        <v>0</v>
      </c>
      <c r="T459">
        <v>0</v>
      </c>
      <c r="U459" t="s">
        <v>65</v>
      </c>
      <c r="V459">
        <v>1</v>
      </c>
      <c r="W459" t="s">
        <v>66</v>
      </c>
      <c r="X459" s="51" t="s">
        <v>1002</v>
      </c>
      <c r="Y459" s="51" t="s">
        <v>95</v>
      </c>
      <c r="Z459" s="26">
        <v>0</v>
      </c>
      <c r="AA459" s="51" t="s">
        <v>66</v>
      </c>
      <c r="AB459" s="51" t="s">
        <v>69</v>
      </c>
    </row>
    <row r="460" spans="1:28">
      <c r="A460" s="51" t="s">
        <v>1003</v>
      </c>
      <c r="B460" s="51" t="s">
        <v>81</v>
      </c>
      <c r="C460" s="1">
        <v>43491</v>
      </c>
      <c r="D460">
        <v>2019</v>
      </c>
      <c r="E460" s="26">
        <v>1</v>
      </c>
      <c r="F460" s="51" t="s">
        <v>21</v>
      </c>
      <c r="G460" s="26">
        <v>6</v>
      </c>
      <c r="H460" s="26">
        <v>6</v>
      </c>
      <c r="I460" t="s">
        <v>15</v>
      </c>
      <c r="J460" t="s">
        <v>72</v>
      </c>
      <c r="K460" t="s">
        <v>83</v>
      </c>
      <c r="L460" t="s">
        <v>202</v>
      </c>
      <c r="M460" t="s">
        <v>93</v>
      </c>
      <c r="N460">
        <v>13006.948048047114</v>
      </c>
      <c r="O460">
        <v>13006.948048047114</v>
      </c>
      <c r="P460" t="s">
        <v>64</v>
      </c>
      <c r="Q460">
        <v>11.64</v>
      </c>
      <c r="R460">
        <v>5</v>
      </c>
      <c r="S460">
        <v>2</v>
      </c>
      <c r="T460">
        <v>1</v>
      </c>
      <c r="U460" t="s">
        <v>76</v>
      </c>
      <c r="V460">
        <v>2</v>
      </c>
      <c r="W460" t="s">
        <v>77</v>
      </c>
      <c r="X460" s="51" t="s">
        <v>1004</v>
      </c>
      <c r="Y460" s="51" t="s">
        <v>119</v>
      </c>
      <c r="Z460" s="26">
        <v>1</v>
      </c>
      <c r="AA460" s="51" t="s">
        <v>66</v>
      </c>
      <c r="AB460" s="51" t="s">
        <v>69</v>
      </c>
    </row>
    <row r="461" spans="1:28">
      <c r="A461" s="51" t="s">
        <v>1005</v>
      </c>
      <c r="B461" s="51" t="s">
        <v>121</v>
      </c>
      <c r="C461" s="1">
        <v>42629</v>
      </c>
      <c r="D461">
        <v>2016</v>
      </c>
      <c r="E461" s="26">
        <v>9</v>
      </c>
      <c r="F461" s="51" t="s">
        <v>29</v>
      </c>
      <c r="G461" s="26">
        <v>9</v>
      </c>
      <c r="H461" s="26">
        <v>9</v>
      </c>
      <c r="I461" t="s">
        <v>15</v>
      </c>
      <c r="J461" t="s">
        <v>60</v>
      </c>
      <c r="K461" t="s">
        <v>61</v>
      </c>
      <c r="L461" t="s">
        <v>157</v>
      </c>
      <c r="M461" t="s">
        <v>75</v>
      </c>
      <c r="N461">
        <v>13171.213039444694</v>
      </c>
      <c r="O461">
        <v>13171.213039444694</v>
      </c>
      <c r="P461" t="s">
        <v>64</v>
      </c>
      <c r="Q461">
        <v>6.18</v>
      </c>
      <c r="R461">
        <v>2</v>
      </c>
      <c r="S461">
        <v>0</v>
      </c>
      <c r="T461">
        <v>0</v>
      </c>
      <c r="U461" t="s">
        <v>65</v>
      </c>
      <c r="V461">
        <v>2</v>
      </c>
      <c r="W461" t="s">
        <v>77</v>
      </c>
      <c r="X461" s="51" t="s">
        <v>192</v>
      </c>
      <c r="Y461" s="51" t="s">
        <v>119</v>
      </c>
      <c r="Z461" s="26">
        <v>2</v>
      </c>
      <c r="AA461" s="51" t="s">
        <v>77</v>
      </c>
      <c r="AB461" s="51" t="s">
        <v>69</v>
      </c>
    </row>
    <row r="462" spans="1:28">
      <c r="A462" s="51" t="s">
        <v>1006</v>
      </c>
      <c r="B462" s="51" t="s">
        <v>71</v>
      </c>
      <c r="C462" s="1">
        <v>43015</v>
      </c>
      <c r="D462">
        <v>2017</v>
      </c>
      <c r="E462" s="26">
        <v>10</v>
      </c>
      <c r="F462" s="51" t="s">
        <v>10</v>
      </c>
      <c r="G462" s="26">
        <v>8</v>
      </c>
      <c r="H462" s="26">
        <v>8</v>
      </c>
      <c r="I462" t="s">
        <v>15</v>
      </c>
      <c r="J462" t="s">
        <v>60</v>
      </c>
      <c r="K462" t="s">
        <v>83</v>
      </c>
      <c r="L462" t="s">
        <v>98</v>
      </c>
      <c r="M462" t="s">
        <v>93</v>
      </c>
      <c r="N462">
        <v>9248.4021335204325</v>
      </c>
      <c r="O462">
        <v>9248.4021335204325</v>
      </c>
      <c r="P462" t="s">
        <v>64</v>
      </c>
      <c r="Q462">
        <v>5.08</v>
      </c>
      <c r="R462">
        <v>4</v>
      </c>
      <c r="S462">
        <v>2</v>
      </c>
      <c r="T462">
        <v>1</v>
      </c>
      <c r="U462" t="s">
        <v>76</v>
      </c>
      <c r="V462">
        <v>1</v>
      </c>
      <c r="W462" t="s">
        <v>66</v>
      </c>
      <c r="X462" s="51" t="s">
        <v>1007</v>
      </c>
      <c r="Y462" s="51" t="s">
        <v>100</v>
      </c>
      <c r="Z462" s="26">
        <v>1</v>
      </c>
      <c r="AA462" s="51" t="s">
        <v>66</v>
      </c>
      <c r="AB462" s="51" t="s">
        <v>69</v>
      </c>
    </row>
    <row r="463" spans="1:28">
      <c r="A463" s="51" t="s">
        <v>1008</v>
      </c>
      <c r="B463" s="51" t="s">
        <v>81</v>
      </c>
      <c r="C463" s="1">
        <v>41378</v>
      </c>
      <c r="D463">
        <v>2013</v>
      </c>
      <c r="E463" s="26">
        <v>4</v>
      </c>
      <c r="F463" s="51" t="s">
        <v>24</v>
      </c>
      <c r="G463" s="26">
        <v>12</v>
      </c>
      <c r="H463" s="26">
        <v>12</v>
      </c>
      <c r="I463" t="s">
        <v>15</v>
      </c>
      <c r="J463" t="s">
        <v>102</v>
      </c>
      <c r="K463" t="s">
        <v>88</v>
      </c>
      <c r="L463" t="s">
        <v>116</v>
      </c>
      <c r="M463" t="s">
        <v>152</v>
      </c>
      <c r="N463">
        <v>6597.4027565602164</v>
      </c>
      <c r="O463">
        <v>6597.4027565602164</v>
      </c>
      <c r="P463" t="s">
        <v>64</v>
      </c>
      <c r="Q463">
        <v>1.61</v>
      </c>
      <c r="R463">
        <v>3</v>
      </c>
      <c r="S463">
        <v>2</v>
      </c>
      <c r="T463">
        <v>1</v>
      </c>
      <c r="U463" t="s">
        <v>76</v>
      </c>
      <c r="V463">
        <v>1</v>
      </c>
      <c r="W463" t="s">
        <v>66</v>
      </c>
      <c r="X463" s="51" t="s">
        <v>1009</v>
      </c>
      <c r="Y463" s="51" t="s">
        <v>144</v>
      </c>
      <c r="Z463" s="26">
        <v>1</v>
      </c>
      <c r="AA463" s="51" t="s">
        <v>66</v>
      </c>
      <c r="AB463" s="51" t="s">
        <v>69</v>
      </c>
    </row>
    <row r="464" spans="1:28">
      <c r="A464" s="51" t="s">
        <v>1010</v>
      </c>
      <c r="B464" s="51" t="s">
        <v>121</v>
      </c>
      <c r="C464" s="1">
        <v>44692</v>
      </c>
      <c r="D464">
        <v>2022</v>
      </c>
      <c r="E464" s="26">
        <v>5</v>
      </c>
      <c r="F464" s="51" t="s">
        <v>25</v>
      </c>
      <c r="G464" s="26">
        <v>3</v>
      </c>
      <c r="H464" s="26">
        <v>3</v>
      </c>
      <c r="I464" t="s">
        <v>15</v>
      </c>
      <c r="J464" t="s">
        <v>82</v>
      </c>
      <c r="K464" t="s">
        <v>83</v>
      </c>
      <c r="L464" t="s">
        <v>110</v>
      </c>
      <c r="M464" t="s">
        <v>90</v>
      </c>
      <c r="N464">
        <v>15312.638209419572</v>
      </c>
      <c r="O464">
        <v>15312.638209419572</v>
      </c>
      <c r="P464" t="s">
        <v>64</v>
      </c>
      <c r="Q464">
        <v>18.39</v>
      </c>
      <c r="R464">
        <v>1</v>
      </c>
      <c r="S464">
        <v>0</v>
      </c>
      <c r="T464">
        <v>0</v>
      </c>
      <c r="U464" t="s">
        <v>65</v>
      </c>
      <c r="V464">
        <v>3</v>
      </c>
      <c r="W464" t="s">
        <v>84</v>
      </c>
      <c r="X464" s="51" t="s">
        <v>1011</v>
      </c>
      <c r="Y464" s="51" t="s">
        <v>79</v>
      </c>
      <c r="Z464" s="26">
        <v>3</v>
      </c>
      <c r="AA464" s="51" t="s">
        <v>77</v>
      </c>
      <c r="AB464" s="51" t="s">
        <v>108</v>
      </c>
    </row>
    <row r="465" spans="1:28">
      <c r="A465" s="51" t="s">
        <v>1012</v>
      </c>
      <c r="B465" s="51" t="s">
        <v>81</v>
      </c>
      <c r="C465" s="1">
        <v>45075</v>
      </c>
      <c r="D465">
        <v>2023</v>
      </c>
      <c r="E465" s="26">
        <v>5</v>
      </c>
      <c r="F465" s="51" t="s">
        <v>25</v>
      </c>
      <c r="G465" s="26">
        <v>2</v>
      </c>
      <c r="H465" s="26">
        <v>2</v>
      </c>
      <c r="I465" t="s">
        <v>15</v>
      </c>
      <c r="J465" t="s">
        <v>82</v>
      </c>
      <c r="K465" t="s">
        <v>73</v>
      </c>
      <c r="L465" t="s">
        <v>110</v>
      </c>
      <c r="M465" t="s">
        <v>93</v>
      </c>
      <c r="N465">
        <v>8164.8314128910743</v>
      </c>
      <c r="O465">
        <v>8164.8314128910743</v>
      </c>
      <c r="P465" t="s">
        <v>64</v>
      </c>
      <c r="Q465">
        <v>10.95</v>
      </c>
      <c r="R465">
        <v>2</v>
      </c>
      <c r="S465">
        <v>2</v>
      </c>
      <c r="T465">
        <v>1</v>
      </c>
      <c r="U465" t="s">
        <v>76</v>
      </c>
      <c r="V465">
        <v>2</v>
      </c>
      <c r="W465" t="s">
        <v>77</v>
      </c>
      <c r="X465" s="51" t="s">
        <v>1013</v>
      </c>
      <c r="Y465" s="51" t="s">
        <v>100</v>
      </c>
      <c r="Z465" s="26">
        <v>0</v>
      </c>
      <c r="AA465" s="51" t="s">
        <v>66</v>
      </c>
      <c r="AB465" s="51" t="s">
        <v>69</v>
      </c>
    </row>
    <row r="466" spans="1:28">
      <c r="A466" s="51" t="s">
        <v>1014</v>
      </c>
      <c r="B466" s="51" t="s">
        <v>121</v>
      </c>
      <c r="C466" s="1">
        <v>43977</v>
      </c>
      <c r="D466">
        <v>2020</v>
      </c>
      <c r="E466" s="26">
        <v>5</v>
      </c>
      <c r="F466" s="51" t="s">
        <v>25</v>
      </c>
      <c r="G466" s="26">
        <v>5</v>
      </c>
      <c r="H466" s="26">
        <v>5</v>
      </c>
      <c r="I466" t="s">
        <v>15</v>
      </c>
      <c r="J466" t="s">
        <v>72</v>
      </c>
      <c r="K466" t="s">
        <v>73</v>
      </c>
      <c r="L466" t="s">
        <v>202</v>
      </c>
      <c r="M466" t="s">
        <v>63</v>
      </c>
      <c r="N466">
        <v>11942.962243694205</v>
      </c>
      <c r="O466">
        <v>11942.962243694205</v>
      </c>
      <c r="P466" t="s">
        <v>64</v>
      </c>
      <c r="Q466">
        <v>22.52</v>
      </c>
      <c r="R466">
        <v>4</v>
      </c>
      <c r="S466">
        <v>1</v>
      </c>
      <c r="T466">
        <v>1</v>
      </c>
      <c r="U466" t="s">
        <v>76</v>
      </c>
      <c r="V466">
        <v>3</v>
      </c>
      <c r="W466" t="s">
        <v>84</v>
      </c>
      <c r="X466" s="51" t="s">
        <v>1015</v>
      </c>
      <c r="Y466" s="51" t="s">
        <v>100</v>
      </c>
      <c r="Z466" s="26">
        <v>2</v>
      </c>
      <c r="AA466" s="51" t="s">
        <v>77</v>
      </c>
      <c r="AB466" s="51" t="s">
        <v>69</v>
      </c>
    </row>
    <row r="467" spans="1:28">
      <c r="A467" s="51" t="s">
        <v>1016</v>
      </c>
      <c r="B467" s="51" t="s">
        <v>97</v>
      </c>
      <c r="C467" s="1">
        <v>42716</v>
      </c>
      <c r="D467">
        <v>2016</v>
      </c>
      <c r="E467" s="26">
        <v>12</v>
      </c>
      <c r="F467" s="51" t="s">
        <v>20</v>
      </c>
      <c r="G467" s="26">
        <v>9</v>
      </c>
      <c r="H467" s="26">
        <v>9</v>
      </c>
      <c r="I467" t="s">
        <v>15</v>
      </c>
      <c r="J467" t="s">
        <v>60</v>
      </c>
      <c r="K467" t="s">
        <v>61</v>
      </c>
      <c r="L467" t="s">
        <v>89</v>
      </c>
      <c r="M467" t="s">
        <v>152</v>
      </c>
      <c r="N467">
        <v>6703.4157134354646</v>
      </c>
      <c r="O467">
        <v>6703.4157134354646</v>
      </c>
      <c r="P467" t="s">
        <v>64</v>
      </c>
      <c r="Q467">
        <v>7.26</v>
      </c>
      <c r="R467">
        <v>2</v>
      </c>
      <c r="S467">
        <v>6</v>
      </c>
      <c r="T467">
        <v>1</v>
      </c>
      <c r="U467" t="s">
        <v>76</v>
      </c>
      <c r="V467">
        <v>1</v>
      </c>
      <c r="W467" t="s">
        <v>66</v>
      </c>
      <c r="X467" s="51" t="s">
        <v>1017</v>
      </c>
      <c r="Y467" s="51" t="s">
        <v>119</v>
      </c>
      <c r="Z467" s="26">
        <v>2</v>
      </c>
      <c r="AA467" s="51" t="s">
        <v>77</v>
      </c>
      <c r="AB467" s="51" t="s">
        <v>108</v>
      </c>
    </row>
    <row r="468" spans="1:28">
      <c r="A468" s="51" t="s">
        <v>1018</v>
      </c>
      <c r="B468" s="51" t="s">
        <v>81</v>
      </c>
      <c r="C468" s="1">
        <v>43784</v>
      </c>
      <c r="D468">
        <v>2019</v>
      </c>
      <c r="E468" s="26">
        <v>11</v>
      </c>
      <c r="F468" s="51" t="s">
        <v>19</v>
      </c>
      <c r="G468" s="26">
        <v>6</v>
      </c>
      <c r="H468" s="26">
        <v>6</v>
      </c>
      <c r="I468" t="s">
        <v>15</v>
      </c>
      <c r="J468" t="s">
        <v>72</v>
      </c>
      <c r="K468" t="s">
        <v>61</v>
      </c>
      <c r="L468" t="s">
        <v>125</v>
      </c>
      <c r="M468" t="s">
        <v>104</v>
      </c>
      <c r="N468">
        <v>13018.503823530276</v>
      </c>
      <c r="O468">
        <v>13018.503823530276</v>
      </c>
      <c r="P468" t="s">
        <v>64</v>
      </c>
      <c r="Q468">
        <v>19.7</v>
      </c>
      <c r="R468">
        <v>5</v>
      </c>
      <c r="S468">
        <v>2</v>
      </c>
      <c r="T468">
        <v>1</v>
      </c>
      <c r="U468" t="s">
        <v>76</v>
      </c>
      <c r="V468">
        <v>3</v>
      </c>
      <c r="W468" t="s">
        <v>84</v>
      </c>
      <c r="X468" s="51" t="s">
        <v>1019</v>
      </c>
      <c r="Y468" s="51" t="s">
        <v>144</v>
      </c>
      <c r="Z468" s="26">
        <v>3</v>
      </c>
      <c r="AA468" s="51" t="s">
        <v>77</v>
      </c>
      <c r="AB468" s="51" t="s">
        <v>108</v>
      </c>
    </row>
    <row r="469" spans="1:28">
      <c r="A469" s="51" t="s">
        <v>1020</v>
      </c>
      <c r="B469" s="51" t="s">
        <v>59</v>
      </c>
      <c r="C469" s="1">
        <v>43911</v>
      </c>
      <c r="D469">
        <v>2020</v>
      </c>
      <c r="E469" s="26">
        <v>3</v>
      </c>
      <c r="F469" s="51" t="s">
        <v>23</v>
      </c>
      <c r="G469" s="26">
        <v>5</v>
      </c>
      <c r="H469" s="26">
        <v>5</v>
      </c>
      <c r="I469" t="s">
        <v>15</v>
      </c>
      <c r="J469" t="s">
        <v>72</v>
      </c>
      <c r="K469" t="s">
        <v>83</v>
      </c>
      <c r="L469" t="s">
        <v>103</v>
      </c>
      <c r="M469" t="s">
        <v>90</v>
      </c>
      <c r="N469">
        <v>13253.008805049434</v>
      </c>
      <c r="O469">
        <v>13253.008805049434</v>
      </c>
      <c r="P469" t="s">
        <v>64</v>
      </c>
      <c r="Q469">
        <v>12.34</v>
      </c>
      <c r="R469">
        <v>4</v>
      </c>
      <c r="S469">
        <v>5</v>
      </c>
      <c r="T469">
        <v>1</v>
      </c>
      <c r="U469" t="s">
        <v>76</v>
      </c>
      <c r="V469">
        <v>3</v>
      </c>
      <c r="W469" t="s">
        <v>84</v>
      </c>
      <c r="X469" s="51" t="s">
        <v>1021</v>
      </c>
      <c r="Y469" s="51" t="s">
        <v>95</v>
      </c>
      <c r="Z469" s="26">
        <v>3</v>
      </c>
      <c r="AA469" s="51" t="s">
        <v>77</v>
      </c>
      <c r="AB469" s="51" t="s">
        <v>108</v>
      </c>
    </row>
    <row r="470" spans="1:28">
      <c r="A470" s="51" t="s">
        <v>1022</v>
      </c>
      <c r="B470" s="51" t="s">
        <v>121</v>
      </c>
      <c r="C470" s="1">
        <v>43322</v>
      </c>
      <c r="D470">
        <v>2018</v>
      </c>
      <c r="E470" s="26">
        <v>8</v>
      </c>
      <c r="F470" s="51" t="s">
        <v>28</v>
      </c>
      <c r="G470" s="26">
        <v>7</v>
      </c>
      <c r="H470" s="26">
        <v>7</v>
      </c>
      <c r="I470" t="s">
        <v>15</v>
      </c>
      <c r="J470" t="s">
        <v>60</v>
      </c>
      <c r="K470" t="s">
        <v>124</v>
      </c>
      <c r="L470" t="s">
        <v>62</v>
      </c>
      <c r="M470" t="s">
        <v>152</v>
      </c>
      <c r="N470">
        <v>8543.7043441693222</v>
      </c>
      <c r="O470">
        <v>8543.7043441693222</v>
      </c>
      <c r="P470" t="s">
        <v>64</v>
      </c>
      <c r="Q470">
        <v>4.62</v>
      </c>
      <c r="R470">
        <v>4</v>
      </c>
      <c r="S470">
        <v>1</v>
      </c>
      <c r="T470">
        <v>1</v>
      </c>
      <c r="U470" t="s">
        <v>76</v>
      </c>
      <c r="V470">
        <v>1</v>
      </c>
      <c r="W470" t="s">
        <v>66</v>
      </c>
      <c r="X470" s="51" t="s">
        <v>1023</v>
      </c>
      <c r="Y470" s="51" t="s">
        <v>79</v>
      </c>
      <c r="Z470" s="26">
        <v>0</v>
      </c>
      <c r="AA470" s="51" t="s">
        <v>66</v>
      </c>
      <c r="AB470" s="51" t="s">
        <v>69</v>
      </c>
    </row>
    <row r="471" spans="1:28">
      <c r="A471" s="51" t="s">
        <v>1024</v>
      </c>
      <c r="B471" s="51" t="s">
        <v>71</v>
      </c>
      <c r="C471" s="1">
        <v>42810</v>
      </c>
      <c r="D471">
        <v>2017</v>
      </c>
      <c r="E471" s="26">
        <v>3</v>
      </c>
      <c r="F471" s="51" t="s">
        <v>23</v>
      </c>
      <c r="G471" s="26">
        <v>8</v>
      </c>
      <c r="H471" s="26">
        <v>8</v>
      </c>
      <c r="I471" t="s">
        <v>15</v>
      </c>
      <c r="J471" t="s">
        <v>60</v>
      </c>
      <c r="K471" t="s">
        <v>88</v>
      </c>
      <c r="L471" t="s">
        <v>74</v>
      </c>
      <c r="M471" t="s">
        <v>63</v>
      </c>
      <c r="N471">
        <v>7787.1206128246868</v>
      </c>
      <c r="O471">
        <v>7787.1206128246868</v>
      </c>
      <c r="P471" t="s">
        <v>64</v>
      </c>
      <c r="Q471">
        <v>16</v>
      </c>
      <c r="R471">
        <v>1</v>
      </c>
      <c r="S471">
        <v>2</v>
      </c>
      <c r="T471">
        <v>1</v>
      </c>
      <c r="U471" t="s">
        <v>76</v>
      </c>
      <c r="V471">
        <v>2</v>
      </c>
      <c r="W471" t="s">
        <v>77</v>
      </c>
      <c r="X471" s="51" t="s">
        <v>1025</v>
      </c>
      <c r="Y471" s="51" t="s">
        <v>95</v>
      </c>
      <c r="Z471" s="26">
        <v>2</v>
      </c>
      <c r="AA471" s="51" t="s">
        <v>77</v>
      </c>
      <c r="AB471" s="51" t="s">
        <v>69</v>
      </c>
    </row>
    <row r="472" spans="1:28">
      <c r="A472" s="51" t="s">
        <v>1026</v>
      </c>
      <c r="B472" s="51" t="s">
        <v>81</v>
      </c>
      <c r="C472" s="1">
        <v>42713</v>
      </c>
      <c r="D472">
        <v>2016</v>
      </c>
      <c r="E472" s="26">
        <v>12</v>
      </c>
      <c r="F472" s="51" t="s">
        <v>20</v>
      </c>
      <c r="G472" s="26">
        <v>9</v>
      </c>
      <c r="H472" s="26">
        <v>9</v>
      </c>
      <c r="I472" t="s">
        <v>15</v>
      </c>
      <c r="J472" t="s">
        <v>60</v>
      </c>
      <c r="K472" t="s">
        <v>61</v>
      </c>
      <c r="L472" t="s">
        <v>202</v>
      </c>
      <c r="M472" t="s">
        <v>104</v>
      </c>
      <c r="N472">
        <v>8987.6162083066411</v>
      </c>
      <c r="O472">
        <v>8987.6162083066411</v>
      </c>
      <c r="P472" t="s">
        <v>64</v>
      </c>
      <c r="Q472">
        <v>21.83</v>
      </c>
      <c r="R472">
        <v>1</v>
      </c>
      <c r="S472">
        <v>2</v>
      </c>
      <c r="T472">
        <v>1</v>
      </c>
      <c r="U472" t="s">
        <v>76</v>
      </c>
      <c r="V472">
        <v>3</v>
      </c>
      <c r="W472" t="s">
        <v>84</v>
      </c>
      <c r="X472" s="51" t="s">
        <v>1027</v>
      </c>
      <c r="Y472" s="51" t="s">
        <v>68</v>
      </c>
      <c r="Z472" s="26">
        <v>3</v>
      </c>
      <c r="AA472" s="51" t="s">
        <v>77</v>
      </c>
      <c r="AB472" s="51" t="s">
        <v>69</v>
      </c>
    </row>
    <row r="473" spans="1:28">
      <c r="A473" s="51" t="s">
        <v>1028</v>
      </c>
      <c r="B473" s="51" t="s">
        <v>71</v>
      </c>
      <c r="C473" s="1">
        <v>44593</v>
      </c>
      <c r="D473">
        <v>2022</v>
      </c>
      <c r="E473" s="26">
        <v>2</v>
      </c>
      <c r="F473" s="51" t="s">
        <v>22</v>
      </c>
      <c r="G473" s="26">
        <v>3</v>
      </c>
      <c r="H473" s="26">
        <v>3</v>
      </c>
      <c r="I473" t="s">
        <v>15</v>
      </c>
      <c r="J473" t="s">
        <v>82</v>
      </c>
      <c r="K473" t="s">
        <v>88</v>
      </c>
      <c r="L473" t="s">
        <v>113</v>
      </c>
      <c r="M473" t="s">
        <v>93</v>
      </c>
      <c r="N473">
        <v>5224.1035498703004</v>
      </c>
      <c r="O473">
        <v>5224.1035498703004</v>
      </c>
      <c r="P473" t="s">
        <v>64</v>
      </c>
      <c r="Q473">
        <v>26.72</v>
      </c>
      <c r="R473">
        <v>1</v>
      </c>
      <c r="S473">
        <v>2</v>
      </c>
      <c r="T473">
        <v>1</v>
      </c>
      <c r="U473" t="s">
        <v>76</v>
      </c>
      <c r="V473">
        <v>3</v>
      </c>
      <c r="W473" t="s">
        <v>84</v>
      </c>
      <c r="X473" s="51" t="s">
        <v>1029</v>
      </c>
      <c r="Y473" s="51" t="s">
        <v>100</v>
      </c>
      <c r="Z473" s="26">
        <v>2</v>
      </c>
      <c r="AA473" s="51" t="s">
        <v>77</v>
      </c>
      <c r="AB473" s="51" t="s">
        <v>69</v>
      </c>
    </row>
    <row r="474" spans="1:28">
      <c r="A474" s="51" t="s">
        <v>1030</v>
      </c>
      <c r="B474" s="51" t="s">
        <v>71</v>
      </c>
      <c r="C474" s="1">
        <v>41503</v>
      </c>
      <c r="D474">
        <v>2013</v>
      </c>
      <c r="E474" s="26">
        <v>8</v>
      </c>
      <c r="F474" s="51" t="s">
        <v>28</v>
      </c>
      <c r="G474" s="26">
        <v>12</v>
      </c>
      <c r="H474" s="26">
        <v>12</v>
      </c>
      <c r="I474" t="s">
        <v>15</v>
      </c>
      <c r="J474" t="s">
        <v>102</v>
      </c>
      <c r="K474" t="s">
        <v>73</v>
      </c>
      <c r="L474" t="s">
        <v>116</v>
      </c>
      <c r="M474" t="s">
        <v>93</v>
      </c>
      <c r="N474">
        <v>6756.1002471801539</v>
      </c>
      <c r="O474">
        <v>6756.1002471801539</v>
      </c>
      <c r="P474" t="s">
        <v>64</v>
      </c>
      <c r="Q474">
        <v>5.52</v>
      </c>
      <c r="R474">
        <v>3</v>
      </c>
      <c r="S474">
        <v>3</v>
      </c>
      <c r="T474">
        <v>1</v>
      </c>
      <c r="U474" t="s">
        <v>76</v>
      </c>
      <c r="V474">
        <v>2</v>
      </c>
      <c r="W474" t="s">
        <v>77</v>
      </c>
      <c r="X474" s="51" t="s">
        <v>710</v>
      </c>
      <c r="Y474" s="51" t="s">
        <v>144</v>
      </c>
      <c r="Z474" s="26">
        <v>2</v>
      </c>
      <c r="AA474" s="51" t="s">
        <v>77</v>
      </c>
      <c r="AB474" s="51" t="s">
        <v>108</v>
      </c>
    </row>
    <row r="475" spans="1:28">
      <c r="A475" s="51" t="s">
        <v>1031</v>
      </c>
      <c r="B475" s="51" t="s">
        <v>71</v>
      </c>
      <c r="C475" s="1">
        <v>44380</v>
      </c>
      <c r="D475">
        <v>2021</v>
      </c>
      <c r="E475" s="26">
        <v>7</v>
      </c>
      <c r="F475" s="51" t="s">
        <v>27</v>
      </c>
      <c r="G475" s="26">
        <v>4</v>
      </c>
      <c r="H475" s="26">
        <v>4</v>
      </c>
      <c r="I475" t="s">
        <v>15</v>
      </c>
      <c r="J475" t="s">
        <v>72</v>
      </c>
      <c r="K475" t="s">
        <v>88</v>
      </c>
      <c r="L475" t="s">
        <v>116</v>
      </c>
      <c r="M475" t="s">
        <v>152</v>
      </c>
      <c r="N475">
        <v>1559.3181393034758</v>
      </c>
      <c r="O475">
        <v>1559.3181393034758</v>
      </c>
      <c r="P475" t="s">
        <v>64</v>
      </c>
      <c r="Q475">
        <v>4.49</v>
      </c>
      <c r="R475">
        <v>1</v>
      </c>
      <c r="S475">
        <v>2</v>
      </c>
      <c r="T475">
        <v>1</v>
      </c>
      <c r="U475" t="s">
        <v>76</v>
      </c>
      <c r="V475">
        <v>1</v>
      </c>
      <c r="W475" t="s">
        <v>66</v>
      </c>
      <c r="X475" s="51" t="s">
        <v>1032</v>
      </c>
      <c r="Y475" s="51" t="s">
        <v>100</v>
      </c>
      <c r="Z475" s="26">
        <v>0</v>
      </c>
      <c r="AA475" s="51" t="s">
        <v>66</v>
      </c>
      <c r="AB475" s="51" t="s">
        <v>69</v>
      </c>
    </row>
    <row r="476" spans="1:28">
      <c r="A476" s="51" t="s">
        <v>1033</v>
      </c>
      <c r="B476" s="51" t="s">
        <v>71</v>
      </c>
      <c r="C476" s="1">
        <v>43905</v>
      </c>
      <c r="D476">
        <v>2020</v>
      </c>
      <c r="E476" s="26">
        <v>3</v>
      </c>
      <c r="F476" s="51" t="s">
        <v>23</v>
      </c>
      <c r="G476" s="26">
        <v>5</v>
      </c>
      <c r="H476" s="26">
        <v>5</v>
      </c>
      <c r="I476" t="s">
        <v>15</v>
      </c>
      <c r="J476" t="s">
        <v>72</v>
      </c>
      <c r="K476" t="s">
        <v>133</v>
      </c>
      <c r="L476" t="s">
        <v>98</v>
      </c>
      <c r="M476" t="s">
        <v>104</v>
      </c>
      <c r="N476">
        <v>12468.986182099519</v>
      </c>
      <c r="O476">
        <v>12468.986182099519</v>
      </c>
      <c r="P476" t="s">
        <v>64</v>
      </c>
      <c r="Q476">
        <v>9.02</v>
      </c>
      <c r="R476">
        <v>4</v>
      </c>
      <c r="S476">
        <v>2</v>
      </c>
      <c r="T476">
        <v>1</v>
      </c>
      <c r="U476" t="s">
        <v>76</v>
      </c>
      <c r="V476">
        <v>2</v>
      </c>
      <c r="W476" t="s">
        <v>77</v>
      </c>
      <c r="X476" s="51" t="s">
        <v>1034</v>
      </c>
      <c r="Y476" s="51" t="s">
        <v>119</v>
      </c>
      <c r="Z476" s="26">
        <v>1</v>
      </c>
      <c r="AA476" s="51" t="s">
        <v>66</v>
      </c>
      <c r="AB476" s="51" t="s">
        <v>69</v>
      </c>
    </row>
    <row r="477" spans="1:28">
      <c r="A477" s="51" t="s">
        <v>1035</v>
      </c>
      <c r="B477" s="51" t="s">
        <v>97</v>
      </c>
      <c r="C477" s="1">
        <v>43870</v>
      </c>
      <c r="D477">
        <v>2020</v>
      </c>
      <c r="E477" s="26">
        <v>2</v>
      </c>
      <c r="F477" s="51" t="s">
        <v>22</v>
      </c>
      <c r="G477" s="26">
        <v>5</v>
      </c>
      <c r="H477" s="26">
        <v>5</v>
      </c>
      <c r="I477" t="s">
        <v>15</v>
      </c>
      <c r="J477" t="s">
        <v>72</v>
      </c>
      <c r="K477" t="s">
        <v>61</v>
      </c>
      <c r="L477" t="s">
        <v>157</v>
      </c>
      <c r="M477" t="s">
        <v>90</v>
      </c>
      <c r="N477">
        <v>9324.9221643683941</v>
      </c>
      <c r="O477">
        <v>9324.9221643683941</v>
      </c>
      <c r="P477" t="s">
        <v>64</v>
      </c>
      <c r="Q477">
        <v>7.14</v>
      </c>
      <c r="R477">
        <v>5</v>
      </c>
      <c r="S477">
        <v>1</v>
      </c>
      <c r="T477">
        <v>1</v>
      </c>
      <c r="U477" t="s">
        <v>76</v>
      </c>
      <c r="V477">
        <v>3</v>
      </c>
      <c r="W477" t="s">
        <v>84</v>
      </c>
      <c r="X477" s="51" t="s">
        <v>1036</v>
      </c>
      <c r="Y477" s="51" t="s">
        <v>119</v>
      </c>
      <c r="Z477" s="26">
        <v>1</v>
      </c>
      <c r="AA477" s="51" t="s">
        <v>66</v>
      </c>
      <c r="AB477" s="51" t="s">
        <v>69</v>
      </c>
    </row>
    <row r="478" spans="1:28">
      <c r="A478" s="51" t="s">
        <v>1037</v>
      </c>
      <c r="B478" s="51" t="s">
        <v>140</v>
      </c>
      <c r="C478" s="1">
        <v>41467</v>
      </c>
      <c r="D478">
        <v>2013</v>
      </c>
      <c r="E478" s="26">
        <v>7</v>
      </c>
      <c r="F478" s="51" t="s">
        <v>27</v>
      </c>
      <c r="G478" s="26">
        <v>12</v>
      </c>
      <c r="H478" s="26">
        <v>12</v>
      </c>
      <c r="I478" t="s">
        <v>15</v>
      </c>
      <c r="J478" t="s">
        <v>102</v>
      </c>
      <c r="K478" t="s">
        <v>88</v>
      </c>
      <c r="L478" t="s">
        <v>116</v>
      </c>
      <c r="M478" t="s">
        <v>93</v>
      </c>
      <c r="N478">
        <v>8250.8090927702597</v>
      </c>
      <c r="O478">
        <v>8250.8090927702597</v>
      </c>
      <c r="P478" t="s">
        <v>64</v>
      </c>
      <c r="Q478">
        <v>6.91</v>
      </c>
      <c r="R478">
        <v>2</v>
      </c>
      <c r="S478">
        <v>3</v>
      </c>
      <c r="T478">
        <v>1</v>
      </c>
      <c r="U478" t="s">
        <v>76</v>
      </c>
      <c r="V478">
        <v>2</v>
      </c>
      <c r="W478" t="s">
        <v>77</v>
      </c>
      <c r="X478" s="51" t="s">
        <v>1038</v>
      </c>
      <c r="Y478" s="51" t="s">
        <v>68</v>
      </c>
      <c r="Z478" s="26">
        <v>2</v>
      </c>
      <c r="AA478" s="51" t="s">
        <v>77</v>
      </c>
      <c r="AB478" s="51" t="s">
        <v>108</v>
      </c>
    </row>
    <row r="479" spans="1:28">
      <c r="A479" s="51" t="s">
        <v>1039</v>
      </c>
      <c r="B479" s="51" t="s">
        <v>59</v>
      </c>
      <c r="C479" s="1">
        <v>41740</v>
      </c>
      <c r="D479">
        <v>2014</v>
      </c>
      <c r="E479" s="26">
        <v>4</v>
      </c>
      <c r="F479" s="51" t="s">
        <v>24</v>
      </c>
      <c r="G479" s="26">
        <v>11</v>
      </c>
      <c r="H479" s="26">
        <v>11</v>
      </c>
      <c r="I479" t="s">
        <v>15</v>
      </c>
      <c r="J479" t="s">
        <v>102</v>
      </c>
      <c r="K479" t="s">
        <v>73</v>
      </c>
      <c r="L479" t="s">
        <v>62</v>
      </c>
      <c r="M479" t="s">
        <v>63</v>
      </c>
      <c r="N479">
        <v>7111.0371526527451</v>
      </c>
      <c r="O479">
        <v>7111.0371526527451</v>
      </c>
      <c r="P479" t="s">
        <v>64</v>
      </c>
      <c r="Q479">
        <v>6.78</v>
      </c>
      <c r="R479">
        <v>3</v>
      </c>
      <c r="S479">
        <v>3</v>
      </c>
      <c r="T479">
        <v>1</v>
      </c>
      <c r="U479" t="s">
        <v>76</v>
      </c>
      <c r="V479">
        <v>1</v>
      </c>
      <c r="W479" t="s">
        <v>66</v>
      </c>
      <c r="X479" s="51" t="s">
        <v>1040</v>
      </c>
      <c r="Y479" s="51" t="s">
        <v>68</v>
      </c>
      <c r="Z479" s="26">
        <v>2</v>
      </c>
      <c r="AA479" s="51" t="s">
        <v>77</v>
      </c>
      <c r="AB479" s="51" t="s">
        <v>108</v>
      </c>
    </row>
    <row r="480" spans="1:28">
      <c r="A480" s="51" t="s">
        <v>1041</v>
      </c>
      <c r="B480" s="51" t="s">
        <v>97</v>
      </c>
      <c r="C480" s="1">
        <v>43874</v>
      </c>
      <c r="D480">
        <v>2020</v>
      </c>
      <c r="E480" s="26">
        <v>2</v>
      </c>
      <c r="F480" s="51" t="s">
        <v>22</v>
      </c>
      <c r="G480" s="26">
        <v>5</v>
      </c>
      <c r="H480" s="26">
        <v>5</v>
      </c>
      <c r="I480" t="s">
        <v>15</v>
      </c>
      <c r="J480" t="s">
        <v>72</v>
      </c>
      <c r="K480" t="s">
        <v>133</v>
      </c>
      <c r="L480" t="s">
        <v>62</v>
      </c>
      <c r="M480" t="s">
        <v>75</v>
      </c>
      <c r="N480">
        <v>1762.2823271863044</v>
      </c>
      <c r="O480">
        <v>1762.2823271863044</v>
      </c>
      <c r="P480" t="s">
        <v>64</v>
      </c>
      <c r="Q480">
        <v>3.06</v>
      </c>
      <c r="R480">
        <v>1</v>
      </c>
      <c r="S480">
        <v>0</v>
      </c>
      <c r="T480">
        <v>0</v>
      </c>
      <c r="U480" t="s">
        <v>65</v>
      </c>
      <c r="V480">
        <v>1</v>
      </c>
      <c r="W480" t="s">
        <v>66</v>
      </c>
      <c r="X480" s="51" t="s">
        <v>1042</v>
      </c>
      <c r="Y480" s="51" t="s">
        <v>79</v>
      </c>
      <c r="Z480" s="26">
        <v>0</v>
      </c>
      <c r="AA480" s="51" t="s">
        <v>66</v>
      </c>
      <c r="AB480" s="51" t="s">
        <v>69</v>
      </c>
    </row>
    <row r="481" spans="1:28">
      <c r="A481" s="51" t="s">
        <v>1043</v>
      </c>
      <c r="B481" s="51" t="s">
        <v>81</v>
      </c>
      <c r="C481" s="1">
        <v>42025</v>
      </c>
      <c r="D481">
        <v>2015</v>
      </c>
      <c r="E481" s="26">
        <v>1</v>
      </c>
      <c r="F481" s="51" t="s">
        <v>21</v>
      </c>
      <c r="G481" s="26">
        <v>10</v>
      </c>
      <c r="H481" s="26">
        <v>10</v>
      </c>
      <c r="I481" t="s">
        <v>15</v>
      </c>
      <c r="J481" t="s">
        <v>102</v>
      </c>
      <c r="K481" t="s">
        <v>61</v>
      </c>
      <c r="L481" t="s">
        <v>103</v>
      </c>
      <c r="M481" t="s">
        <v>75</v>
      </c>
      <c r="N481">
        <v>4404.540763992969</v>
      </c>
      <c r="O481">
        <v>4404.540763992969</v>
      </c>
      <c r="P481" t="s">
        <v>64</v>
      </c>
      <c r="Q481">
        <v>3.74</v>
      </c>
      <c r="R481">
        <v>3</v>
      </c>
      <c r="S481">
        <v>2</v>
      </c>
      <c r="T481">
        <v>1</v>
      </c>
      <c r="U481" t="s">
        <v>76</v>
      </c>
      <c r="V481">
        <v>1</v>
      </c>
      <c r="W481" t="s">
        <v>66</v>
      </c>
      <c r="X481" s="51" t="s">
        <v>1044</v>
      </c>
      <c r="Y481" s="51" t="s">
        <v>100</v>
      </c>
      <c r="Z481" s="26">
        <v>1</v>
      </c>
      <c r="AA481" s="51" t="s">
        <v>66</v>
      </c>
      <c r="AB481" s="51" t="s">
        <v>69</v>
      </c>
    </row>
    <row r="482" spans="1:28">
      <c r="A482" s="51" t="s">
        <v>1045</v>
      </c>
      <c r="B482" s="51" t="s">
        <v>81</v>
      </c>
      <c r="C482" s="1">
        <v>44318</v>
      </c>
      <c r="D482">
        <v>2021</v>
      </c>
      <c r="E482" s="26">
        <v>5</v>
      </c>
      <c r="F482" s="51" t="s">
        <v>25</v>
      </c>
      <c r="G482" s="26">
        <v>4</v>
      </c>
      <c r="H482" s="26">
        <v>4</v>
      </c>
      <c r="I482" t="s">
        <v>15</v>
      </c>
      <c r="J482" t="s">
        <v>72</v>
      </c>
      <c r="K482" t="s">
        <v>61</v>
      </c>
      <c r="L482" t="s">
        <v>89</v>
      </c>
      <c r="M482" t="s">
        <v>104</v>
      </c>
      <c r="N482">
        <v>15274.407626039498</v>
      </c>
      <c r="O482">
        <v>15274.407626039498</v>
      </c>
      <c r="P482" t="s">
        <v>64</v>
      </c>
      <c r="Q482">
        <v>25.29</v>
      </c>
      <c r="R482">
        <v>3</v>
      </c>
      <c r="S482">
        <v>1</v>
      </c>
      <c r="T482">
        <v>1</v>
      </c>
      <c r="U482" t="s">
        <v>76</v>
      </c>
      <c r="V482">
        <v>3</v>
      </c>
      <c r="W482" t="s">
        <v>84</v>
      </c>
      <c r="X482" s="51" t="s">
        <v>1046</v>
      </c>
      <c r="Y482" s="51" t="s">
        <v>119</v>
      </c>
      <c r="Z482" s="26">
        <v>3</v>
      </c>
      <c r="AA482" s="51" t="s">
        <v>77</v>
      </c>
      <c r="AB482" s="51" t="s">
        <v>108</v>
      </c>
    </row>
    <row r="483" spans="1:28">
      <c r="A483" s="51" t="s">
        <v>1047</v>
      </c>
      <c r="B483" s="51" t="s">
        <v>71</v>
      </c>
      <c r="C483" s="1">
        <v>44172</v>
      </c>
      <c r="D483">
        <v>2020</v>
      </c>
      <c r="E483" s="26">
        <v>12</v>
      </c>
      <c r="F483" s="51" t="s">
        <v>20</v>
      </c>
      <c r="G483" s="26">
        <v>5</v>
      </c>
      <c r="H483" s="26">
        <v>5</v>
      </c>
      <c r="I483" t="s">
        <v>15</v>
      </c>
      <c r="J483" t="s">
        <v>72</v>
      </c>
      <c r="K483" t="s">
        <v>61</v>
      </c>
      <c r="L483" t="s">
        <v>125</v>
      </c>
      <c r="M483" t="s">
        <v>104</v>
      </c>
      <c r="N483">
        <v>3074.2287930473435</v>
      </c>
      <c r="O483">
        <v>3074.2287930473435</v>
      </c>
      <c r="P483" t="s">
        <v>64</v>
      </c>
      <c r="Q483">
        <v>5.31</v>
      </c>
      <c r="R483">
        <v>3</v>
      </c>
      <c r="S483">
        <v>3</v>
      </c>
      <c r="T483">
        <v>1</v>
      </c>
      <c r="U483" t="s">
        <v>76</v>
      </c>
      <c r="V483">
        <v>1</v>
      </c>
      <c r="W483" t="s">
        <v>66</v>
      </c>
      <c r="X483" s="51" t="s">
        <v>1048</v>
      </c>
      <c r="Y483" s="51" t="s">
        <v>100</v>
      </c>
      <c r="Z483" s="26">
        <v>1</v>
      </c>
      <c r="AA483" s="51" t="s">
        <v>66</v>
      </c>
      <c r="AB483" s="51" t="s">
        <v>69</v>
      </c>
    </row>
    <row r="484" spans="1:28">
      <c r="A484" s="51" t="s">
        <v>1049</v>
      </c>
      <c r="B484" s="51" t="s">
        <v>71</v>
      </c>
      <c r="C484" s="1">
        <v>45002</v>
      </c>
      <c r="D484">
        <v>2023</v>
      </c>
      <c r="E484" s="26">
        <v>3</v>
      </c>
      <c r="F484" s="51" t="s">
        <v>23</v>
      </c>
      <c r="G484" s="26">
        <v>2</v>
      </c>
      <c r="H484" s="26">
        <v>2</v>
      </c>
      <c r="I484" t="s">
        <v>15</v>
      </c>
      <c r="J484" t="s">
        <v>82</v>
      </c>
      <c r="K484" t="s">
        <v>133</v>
      </c>
      <c r="L484" t="s">
        <v>74</v>
      </c>
      <c r="M484" t="s">
        <v>63</v>
      </c>
      <c r="N484">
        <v>11593.708758807696</v>
      </c>
      <c r="O484">
        <v>11593.708758807696</v>
      </c>
      <c r="P484" t="s">
        <v>64</v>
      </c>
      <c r="Q484">
        <v>13.87</v>
      </c>
      <c r="R484">
        <v>3</v>
      </c>
      <c r="S484">
        <v>1</v>
      </c>
      <c r="T484">
        <v>1</v>
      </c>
      <c r="U484" t="s">
        <v>76</v>
      </c>
      <c r="V484">
        <v>3</v>
      </c>
      <c r="W484" t="s">
        <v>84</v>
      </c>
      <c r="X484" s="51" t="s">
        <v>1050</v>
      </c>
      <c r="Y484" s="51" t="s">
        <v>119</v>
      </c>
      <c r="Z484" s="26">
        <v>1</v>
      </c>
      <c r="AA484" s="51" t="s">
        <v>66</v>
      </c>
      <c r="AB484" s="51" t="s">
        <v>69</v>
      </c>
    </row>
    <row r="485" spans="1:28">
      <c r="A485" s="51" t="s">
        <v>1051</v>
      </c>
      <c r="B485" s="51" t="s">
        <v>121</v>
      </c>
      <c r="C485" s="1">
        <v>41673</v>
      </c>
      <c r="D485">
        <v>2014</v>
      </c>
      <c r="E485" s="26">
        <v>2</v>
      </c>
      <c r="F485" s="51" t="s">
        <v>22</v>
      </c>
      <c r="G485" s="26">
        <v>11</v>
      </c>
      <c r="H485" s="26">
        <v>11</v>
      </c>
      <c r="I485" t="s">
        <v>15</v>
      </c>
      <c r="J485" t="s">
        <v>102</v>
      </c>
      <c r="K485" t="s">
        <v>133</v>
      </c>
      <c r="L485" t="s">
        <v>202</v>
      </c>
      <c r="M485" t="s">
        <v>75</v>
      </c>
      <c r="N485">
        <v>7834.4006499730212</v>
      </c>
      <c r="O485">
        <v>7834.4006499730212</v>
      </c>
      <c r="P485" t="s">
        <v>64</v>
      </c>
      <c r="Q485">
        <v>8.35</v>
      </c>
      <c r="R485">
        <v>2</v>
      </c>
      <c r="S485">
        <v>7</v>
      </c>
      <c r="T485">
        <v>1</v>
      </c>
      <c r="U485" t="s">
        <v>76</v>
      </c>
      <c r="V485">
        <v>1</v>
      </c>
      <c r="W485" t="s">
        <v>66</v>
      </c>
      <c r="X485" s="51" t="s">
        <v>1052</v>
      </c>
      <c r="Y485" s="51" t="s">
        <v>119</v>
      </c>
      <c r="Z485" s="26">
        <v>2</v>
      </c>
      <c r="AA485" s="51" t="s">
        <v>77</v>
      </c>
      <c r="AB485" s="51" t="s">
        <v>108</v>
      </c>
    </row>
    <row r="486" spans="1:28">
      <c r="A486" s="51" t="s">
        <v>1053</v>
      </c>
      <c r="B486" s="51" t="s">
        <v>121</v>
      </c>
      <c r="C486" s="1">
        <v>43492</v>
      </c>
      <c r="D486">
        <v>2019</v>
      </c>
      <c r="E486" s="26">
        <v>1</v>
      </c>
      <c r="F486" s="51" t="s">
        <v>21</v>
      </c>
      <c r="G486" s="26">
        <v>6</v>
      </c>
      <c r="H486" s="26">
        <v>6</v>
      </c>
      <c r="I486" t="s">
        <v>15</v>
      </c>
      <c r="J486" t="s">
        <v>72</v>
      </c>
      <c r="K486" t="s">
        <v>61</v>
      </c>
      <c r="L486" t="s">
        <v>113</v>
      </c>
      <c r="M486" t="s">
        <v>63</v>
      </c>
      <c r="N486">
        <v>7569.3095640762212</v>
      </c>
      <c r="O486">
        <v>7569.3095640762212</v>
      </c>
      <c r="P486" t="s">
        <v>64</v>
      </c>
      <c r="Q486">
        <v>8.89</v>
      </c>
      <c r="R486">
        <v>4</v>
      </c>
      <c r="S486">
        <v>3</v>
      </c>
      <c r="T486">
        <v>1</v>
      </c>
      <c r="U486" t="s">
        <v>76</v>
      </c>
      <c r="V486">
        <v>1</v>
      </c>
      <c r="W486" t="s">
        <v>66</v>
      </c>
      <c r="X486" s="51" t="s">
        <v>1054</v>
      </c>
      <c r="Y486" s="51" t="s">
        <v>119</v>
      </c>
      <c r="Z486" s="26">
        <v>1</v>
      </c>
      <c r="AA486" s="51" t="s">
        <v>66</v>
      </c>
      <c r="AB486" s="51" t="s">
        <v>69</v>
      </c>
    </row>
    <row r="487" spans="1:28">
      <c r="A487" s="51" t="s">
        <v>1055</v>
      </c>
      <c r="B487" s="51" t="s">
        <v>97</v>
      </c>
      <c r="C487" s="1">
        <v>44607</v>
      </c>
      <c r="D487">
        <v>2022</v>
      </c>
      <c r="E487" s="26">
        <v>2</v>
      </c>
      <c r="F487" s="51" t="s">
        <v>22</v>
      </c>
      <c r="G487" s="26">
        <v>3</v>
      </c>
      <c r="H487" s="26">
        <v>3</v>
      </c>
      <c r="I487" t="s">
        <v>15</v>
      </c>
      <c r="J487" t="s">
        <v>82</v>
      </c>
      <c r="K487" t="s">
        <v>61</v>
      </c>
      <c r="L487" t="s">
        <v>116</v>
      </c>
      <c r="M487" t="s">
        <v>93</v>
      </c>
      <c r="N487">
        <v>6282.2466955203936</v>
      </c>
      <c r="O487">
        <v>6282.2466955203936</v>
      </c>
      <c r="P487" t="s">
        <v>64</v>
      </c>
      <c r="Q487">
        <v>2.2200000000000002</v>
      </c>
      <c r="R487">
        <v>3</v>
      </c>
      <c r="S487">
        <v>2</v>
      </c>
      <c r="T487">
        <v>1</v>
      </c>
      <c r="U487" t="s">
        <v>76</v>
      </c>
      <c r="V487">
        <v>2</v>
      </c>
      <c r="W487" t="s">
        <v>77</v>
      </c>
      <c r="X487" s="51" t="s">
        <v>1056</v>
      </c>
      <c r="Y487" s="51" t="s">
        <v>95</v>
      </c>
      <c r="Z487" s="26">
        <v>0</v>
      </c>
      <c r="AA487" s="51" t="s">
        <v>66</v>
      </c>
      <c r="AB487" s="51" t="s">
        <v>69</v>
      </c>
    </row>
    <row r="488" spans="1:28">
      <c r="A488" s="51" t="s">
        <v>1057</v>
      </c>
      <c r="B488" s="51" t="s">
        <v>81</v>
      </c>
      <c r="C488" s="1">
        <v>44546</v>
      </c>
      <c r="D488">
        <v>2021</v>
      </c>
      <c r="E488" s="26">
        <v>12</v>
      </c>
      <c r="F488" s="51" t="s">
        <v>20</v>
      </c>
      <c r="G488" s="26">
        <v>4</v>
      </c>
      <c r="H488" s="26">
        <v>4</v>
      </c>
      <c r="I488" t="s">
        <v>15</v>
      </c>
      <c r="J488" t="s">
        <v>72</v>
      </c>
      <c r="K488" t="s">
        <v>124</v>
      </c>
      <c r="L488" t="s">
        <v>116</v>
      </c>
      <c r="M488" t="s">
        <v>104</v>
      </c>
      <c r="N488">
        <v>9560.9839608925795</v>
      </c>
      <c r="O488">
        <v>9560.9839608925795</v>
      </c>
      <c r="P488" t="s">
        <v>64</v>
      </c>
      <c r="Q488">
        <v>8.5</v>
      </c>
      <c r="R488">
        <v>4</v>
      </c>
      <c r="S488">
        <v>0</v>
      </c>
      <c r="T488">
        <v>0</v>
      </c>
      <c r="U488" t="s">
        <v>65</v>
      </c>
      <c r="V488">
        <v>2</v>
      </c>
      <c r="W488" t="s">
        <v>77</v>
      </c>
      <c r="X488" s="51" t="s">
        <v>1058</v>
      </c>
      <c r="Y488" s="51" t="s">
        <v>95</v>
      </c>
      <c r="Z488" s="26">
        <v>0</v>
      </c>
      <c r="AA488" s="51" t="s">
        <v>66</v>
      </c>
      <c r="AB488" s="51" t="s">
        <v>69</v>
      </c>
    </row>
    <row r="489" spans="1:28">
      <c r="A489" s="51" t="s">
        <v>1059</v>
      </c>
      <c r="B489" s="51" t="s">
        <v>140</v>
      </c>
      <c r="C489" s="1">
        <v>41606</v>
      </c>
      <c r="D489">
        <v>2013</v>
      </c>
      <c r="E489" s="26">
        <v>11</v>
      </c>
      <c r="F489" s="51" t="s">
        <v>19</v>
      </c>
      <c r="G489" s="26">
        <v>12</v>
      </c>
      <c r="H489" s="26">
        <v>12</v>
      </c>
      <c r="I489" t="s">
        <v>15</v>
      </c>
      <c r="J489" t="s">
        <v>102</v>
      </c>
      <c r="K489" t="s">
        <v>88</v>
      </c>
      <c r="L489" t="s">
        <v>110</v>
      </c>
      <c r="M489" t="s">
        <v>93</v>
      </c>
      <c r="N489">
        <v>13834.934093307436</v>
      </c>
      <c r="O489">
        <v>13834.934093307436</v>
      </c>
      <c r="P489" t="s">
        <v>64</v>
      </c>
      <c r="Q489">
        <v>17.34</v>
      </c>
      <c r="R489">
        <v>5</v>
      </c>
      <c r="S489">
        <v>3</v>
      </c>
      <c r="T489">
        <v>1</v>
      </c>
      <c r="U489" t="s">
        <v>76</v>
      </c>
      <c r="V489">
        <v>3</v>
      </c>
      <c r="W489" t="s">
        <v>84</v>
      </c>
      <c r="X489" s="51" t="s">
        <v>1060</v>
      </c>
      <c r="Y489" s="51" t="s">
        <v>95</v>
      </c>
      <c r="Z489" s="26">
        <v>5</v>
      </c>
      <c r="AA489" s="51" t="s">
        <v>84</v>
      </c>
      <c r="AB489" s="51" t="s">
        <v>108</v>
      </c>
    </row>
    <row r="490" spans="1:28">
      <c r="A490" s="51" t="s">
        <v>1061</v>
      </c>
      <c r="B490" s="51" t="s">
        <v>121</v>
      </c>
      <c r="C490" s="1">
        <v>43322</v>
      </c>
      <c r="D490">
        <v>2018</v>
      </c>
      <c r="E490" s="26">
        <v>8</v>
      </c>
      <c r="F490" s="51" t="s">
        <v>28</v>
      </c>
      <c r="G490" s="26">
        <v>7</v>
      </c>
      <c r="H490" s="26">
        <v>7</v>
      </c>
      <c r="I490" t="s">
        <v>15</v>
      </c>
      <c r="J490" t="s">
        <v>60</v>
      </c>
      <c r="K490" t="s">
        <v>73</v>
      </c>
      <c r="L490" t="s">
        <v>98</v>
      </c>
      <c r="M490" t="s">
        <v>90</v>
      </c>
      <c r="N490">
        <v>7539.5097323044356</v>
      </c>
      <c r="O490">
        <v>7539.5097323044356</v>
      </c>
      <c r="P490" t="s">
        <v>64</v>
      </c>
      <c r="Q490">
        <v>4.5999999999999996</v>
      </c>
      <c r="R490">
        <v>4</v>
      </c>
      <c r="S490">
        <v>3</v>
      </c>
      <c r="T490">
        <v>1</v>
      </c>
      <c r="U490" t="s">
        <v>76</v>
      </c>
      <c r="V490">
        <v>2</v>
      </c>
      <c r="W490" t="s">
        <v>77</v>
      </c>
      <c r="X490" s="51" t="s">
        <v>1062</v>
      </c>
      <c r="Y490" s="51" t="s">
        <v>68</v>
      </c>
      <c r="Z490" s="26">
        <v>1</v>
      </c>
      <c r="AA490" s="51" t="s">
        <v>66</v>
      </c>
      <c r="AB490" s="51" t="s">
        <v>69</v>
      </c>
    </row>
    <row r="491" spans="1:28">
      <c r="A491" s="51" t="s">
        <v>1063</v>
      </c>
      <c r="B491" s="51" t="s">
        <v>140</v>
      </c>
      <c r="C491" s="1">
        <v>43527</v>
      </c>
      <c r="D491">
        <v>2019</v>
      </c>
      <c r="E491" s="26">
        <v>3</v>
      </c>
      <c r="F491" s="51" t="s">
        <v>23</v>
      </c>
      <c r="G491" s="26">
        <v>6</v>
      </c>
      <c r="H491" s="26">
        <v>6</v>
      </c>
      <c r="I491" t="s">
        <v>15</v>
      </c>
      <c r="J491" t="s">
        <v>72</v>
      </c>
      <c r="K491" t="s">
        <v>61</v>
      </c>
      <c r="L491" t="s">
        <v>74</v>
      </c>
      <c r="M491" t="s">
        <v>63</v>
      </c>
      <c r="N491">
        <v>5232.4611527274601</v>
      </c>
      <c r="O491">
        <v>5232.4611527274601</v>
      </c>
      <c r="P491" t="s">
        <v>64</v>
      </c>
      <c r="Q491">
        <v>4.1500000000000004</v>
      </c>
      <c r="R491">
        <v>5</v>
      </c>
      <c r="S491">
        <v>3</v>
      </c>
      <c r="T491">
        <v>1</v>
      </c>
      <c r="U491" t="s">
        <v>76</v>
      </c>
      <c r="V491">
        <v>1</v>
      </c>
      <c r="W491" t="s">
        <v>66</v>
      </c>
      <c r="X491" s="51" t="s">
        <v>1064</v>
      </c>
      <c r="Y491" s="51" t="s">
        <v>86</v>
      </c>
      <c r="Z491" s="26">
        <v>1</v>
      </c>
      <c r="AA491" s="51" t="s">
        <v>66</v>
      </c>
      <c r="AB491" s="51" t="s">
        <v>69</v>
      </c>
    </row>
    <row r="492" spans="1:28">
      <c r="A492" s="51" t="s">
        <v>1065</v>
      </c>
      <c r="B492" s="51" t="s">
        <v>140</v>
      </c>
      <c r="C492" s="1">
        <v>44813</v>
      </c>
      <c r="D492">
        <v>2022</v>
      </c>
      <c r="E492" s="26">
        <v>9</v>
      </c>
      <c r="F492" s="51" t="s">
        <v>29</v>
      </c>
      <c r="G492" s="26">
        <v>3</v>
      </c>
      <c r="H492" s="26">
        <v>3</v>
      </c>
      <c r="I492" t="s">
        <v>15</v>
      </c>
      <c r="J492" t="s">
        <v>82</v>
      </c>
      <c r="K492" t="s">
        <v>73</v>
      </c>
      <c r="L492" t="s">
        <v>116</v>
      </c>
      <c r="M492" t="s">
        <v>93</v>
      </c>
      <c r="N492">
        <v>-494.70116276346471</v>
      </c>
      <c r="O492">
        <v>494.70116276346471</v>
      </c>
      <c r="P492" t="s">
        <v>117</v>
      </c>
      <c r="Q492">
        <v>8.5299999999999994</v>
      </c>
      <c r="R492">
        <v>2</v>
      </c>
      <c r="S492">
        <v>2</v>
      </c>
      <c r="T492">
        <v>1</v>
      </c>
      <c r="U492" t="s">
        <v>76</v>
      </c>
      <c r="V492">
        <v>1</v>
      </c>
      <c r="W492" t="s">
        <v>66</v>
      </c>
      <c r="X492" s="51" t="s">
        <v>944</v>
      </c>
      <c r="Y492" s="51" t="s">
        <v>144</v>
      </c>
      <c r="Z492" s="26">
        <v>0</v>
      </c>
      <c r="AA492" s="51" t="s">
        <v>66</v>
      </c>
      <c r="AB492" s="51" t="s">
        <v>69</v>
      </c>
    </row>
    <row r="493" spans="1:28">
      <c r="A493" s="51" t="s">
        <v>1066</v>
      </c>
      <c r="B493" s="51" t="s">
        <v>81</v>
      </c>
      <c r="C493" s="1">
        <v>43108</v>
      </c>
      <c r="D493">
        <v>2018</v>
      </c>
      <c r="E493" s="26">
        <v>1</v>
      </c>
      <c r="F493" s="51" t="s">
        <v>21</v>
      </c>
      <c r="G493" s="26">
        <v>7</v>
      </c>
      <c r="H493" s="26">
        <v>7</v>
      </c>
      <c r="I493" t="s">
        <v>15</v>
      </c>
      <c r="J493" t="s">
        <v>60</v>
      </c>
      <c r="K493" t="s">
        <v>73</v>
      </c>
      <c r="L493" t="s">
        <v>116</v>
      </c>
      <c r="M493" t="s">
        <v>104</v>
      </c>
      <c r="N493">
        <v>20512.696742733689</v>
      </c>
      <c r="O493">
        <v>20512.696742733689</v>
      </c>
      <c r="P493" t="s">
        <v>64</v>
      </c>
      <c r="Q493">
        <v>3.54</v>
      </c>
      <c r="R493">
        <v>2</v>
      </c>
      <c r="S493">
        <v>1</v>
      </c>
      <c r="T493">
        <v>1</v>
      </c>
      <c r="U493" t="s">
        <v>76</v>
      </c>
      <c r="V493">
        <v>3</v>
      </c>
      <c r="W493" t="s">
        <v>84</v>
      </c>
      <c r="X493" s="51" t="s">
        <v>1067</v>
      </c>
      <c r="Y493" s="51" t="s">
        <v>144</v>
      </c>
      <c r="Z493" s="26">
        <v>2</v>
      </c>
      <c r="AA493" s="51" t="s">
        <v>77</v>
      </c>
      <c r="AB493" s="51" t="s">
        <v>69</v>
      </c>
    </row>
    <row r="494" spans="1:28">
      <c r="A494" s="51" t="s">
        <v>1068</v>
      </c>
      <c r="B494" s="51" t="s">
        <v>140</v>
      </c>
      <c r="C494" s="1">
        <v>44770</v>
      </c>
      <c r="D494">
        <v>2022</v>
      </c>
      <c r="E494" s="26">
        <v>7</v>
      </c>
      <c r="F494" s="51" t="s">
        <v>27</v>
      </c>
      <c r="G494" s="26">
        <v>3</v>
      </c>
      <c r="H494" s="26">
        <v>3</v>
      </c>
      <c r="I494" t="s">
        <v>15</v>
      </c>
      <c r="J494" t="s">
        <v>82</v>
      </c>
      <c r="K494" t="s">
        <v>73</v>
      </c>
      <c r="L494" t="s">
        <v>103</v>
      </c>
      <c r="M494" t="s">
        <v>75</v>
      </c>
      <c r="N494">
        <v>12615.746666678371</v>
      </c>
      <c r="O494">
        <v>12615.746666678371</v>
      </c>
      <c r="P494" t="s">
        <v>64</v>
      </c>
      <c r="Q494">
        <v>7.09</v>
      </c>
      <c r="R494">
        <v>4</v>
      </c>
      <c r="S494">
        <v>3</v>
      </c>
      <c r="T494">
        <v>1</v>
      </c>
      <c r="U494" t="s">
        <v>76</v>
      </c>
      <c r="V494">
        <v>2</v>
      </c>
      <c r="W494" t="s">
        <v>77</v>
      </c>
      <c r="X494" s="51" t="s">
        <v>1069</v>
      </c>
      <c r="Y494" s="51" t="s">
        <v>144</v>
      </c>
      <c r="Z494" s="26">
        <v>2</v>
      </c>
      <c r="AA494" s="51" t="s">
        <v>77</v>
      </c>
      <c r="AB494" s="51" t="s">
        <v>69</v>
      </c>
    </row>
    <row r="495" spans="1:28">
      <c r="A495" s="51" t="s">
        <v>1070</v>
      </c>
      <c r="B495" s="51" t="s">
        <v>121</v>
      </c>
      <c r="C495" s="1">
        <v>44897</v>
      </c>
      <c r="D495">
        <v>2022</v>
      </c>
      <c r="E495" s="26">
        <v>12</v>
      </c>
      <c r="F495" s="51" t="s">
        <v>20</v>
      </c>
      <c r="G495" s="26">
        <v>3</v>
      </c>
      <c r="H495" s="26">
        <v>3</v>
      </c>
      <c r="I495" t="s">
        <v>15</v>
      </c>
      <c r="J495" t="s">
        <v>82</v>
      </c>
      <c r="K495" t="s">
        <v>83</v>
      </c>
      <c r="L495" t="s">
        <v>62</v>
      </c>
      <c r="M495" t="s">
        <v>104</v>
      </c>
      <c r="N495">
        <v>23245.089901033549</v>
      </c>
      <c r="O495">
        <v>23245.089901033549</v>
      </c>
      <c r="P495" t="s">
        <v>64</v>
      </c>
      <c r="Q495">
        <v>13.18</v>
      </c>
      <c r="R495">
        <v>2</v>
      </c>
      <c r="S495">
        <v>1</v>
      </c>
      <c r="T495">
        <v>1</v>
      </c>
      <c r="U495" t="s">
        <v>76</v>
      </c>
      <c r="V495">
        <v>3</v>
      </c>
      <c r="W495" t="s">
        <v>84</v>
      </c>
      <c r="X495" s="51" t="s">
        <v>1071</v>
      </c>
      <c r="Y495" s="51" t="s">
        <v>100</v>
      </c>
      <c r="Z495" s="26">
        <v>2</v>
      </c>
      <c r="AA495" s="51" t="s">
        <v>77</v>
      </c>
      <c r="AB495" s="51" t="s">
        <v>69</v>
      </c>
    </row>
    <row r="496" spans="1:28">
      <c r="A496" s="51" t="s">
        <v>1072</v>
      </c>
      <c r="B496" s="51" t="s">
        <v>81</v>
      </c>
      <c r="C496" s="1">
        <v>44557</v>
      </c>
      <c r="D496">
        <v>2021</v>
      </c>
      <c r="E496" s="26">
        <v>12</v>
      </c>
      <c r="F496" s="51" t="s">
        <v>20</v>
      </c>
      <c r="G496" s="26">
        <v>4</v>
      </c>
      <c r="H496" s="26">
        <v>4</v>
      </c>
      <c r="I496" t="s">
        <v>15</v>
      </c>
      <c r="J496" t="s">
        <v>72</v>
      </c>
      <c r="K496" t="s">
        <v>88</v>
      </c>
      <c r="L496" t="s">
        <v>89</v>
      </c>
      <c r="M496" t="s">
        <v>63</v>
      </c>
      <c r="N496">
        <v>15549.898227564883</v>
      </c>
      <c r="O496">
        <v>15549.898227564883</v>
      </c>
      <c r="P496" t="s">
        <v>64</v>
      </c>
      <c r="Q496">
        <v>14.92</v>
      </c>
      <c r="R496">
        <v>2</v>
      </c>
      <c r="S496">
        <v>2</v>
      </c>
      <c r="T496">
        <v>1</v>
      </c>
      <c r="U496" t="s">
        <v>76</v>
      </c>
      <c r="V496">
        <v>2</v>
      </c>
      <c r="W496" t="s">
        <v>77</v>
      </c>
      <c r="X496" s="51" t="s">
        <v>1073</v>
      </c>
      <c r="Y496" s="51" t="s">
        <v>119</v>
      </c>
      <c r="Z496" s="26">
        <v>2</v>
      </c>
      <c r="AA496" s="51" t="s">
        <v>77</v>
      </c>
      <c r="AB496" s="51" t="s">
        <v>108</v>
      </c>
    </row>
    <row r="497" spans="1:28">
      <c r="A497" s="51" t="s">
        <v>1074</v>
      </c>
      <c r="B497" s="51" t="s">
        <v>140</v>
      </c>
      <c r="C497" s="1">
        <v>42946</v>
      </c>
      <c r="D497">
        <v>2017</v>
      </c>
      <c r="E497" s="26">
        <v>7</v>
      </c>
      <c r="F497" s="51" t="s">
        <v>27</v>
      </c>
      <c r="G497" s="26">
        <v>8</v>
      </c>
      <c r="H497" s="26">
        <v>8</v>
      </c>
      <c r="I497" t="s">
        <v>15</v>
      </c>
      <c r="J497" t="s">
        <v>60</v>
      </c>
      <c r="K497" t="s">
        <v>133</v>
      </c>
      <c r="L497" t="s">
        <v>125</v>
      </c>
      <c r="M497" t="s">
        <v>93</v>
      </c>
      <c r="N497">
        <v>6446.9094904527201</v>
      </c>
      <c r="O497">
        <v>6446.9094904527201</v>
      </c>
      <c r="P497" t="s">
        <v>64</v>
      </c>
      <c r="Q497">
        <v>2.62</v>
      </c>
      <c r="R497">
        <v>2</v>
      </c>
      <c r="S497">
        <v>4</v>
      </c>
      <c r="T497">
        <v>1</v>
      </c>
      <c r="U497" t="s">
        <v>76</v>
      </c>
      <c r="V497">
        <v>1</v>
      </c>
      <c r="W497" t="s">
        <v>66</v>
      </c>
      <c r="X497" s="51" t="s">
        <v>942</v>
      </c>
      <c r="Y497" s="51" t="s">
        <v>95</v>
      </c>
      <c r="Z497" s="26">
        <v>2</v>
      </c>
      <c r="AA497" s="51" t="s">
        <v>77</v>
      </c>
      <c r="AB497" s="51" t="s">
        <v>69</v>
      </c>
    </row>
    <row r="498" spans="1:28">
      <c r="A498" s="51" t="s">
        <v>1075</v>
      </c>
      <c r="B498" s="51" t="s">
        <v>59</v>
      </c>
      <c r="C498" s="1">
        <v>44103</v>
      </c>
      <c r="D498">
        <v>2020</v>
      </c>
      <c r="E498" s="26">
        <v>9</v>
      </c>
      <c r="F498" s="51" t="s">
        <v>29</v>
      </c>
      <c r="G498" s="26">
        <v>5</v>
      </c>
      <c r="H498" s="26">
        <v>5</v>
      </c>
      <c r="I498" t="s">
        <v>15</v>
      </c>
      <c r="J498" t="s">
        <v>72</v>
      </c>
      <c r="K498" t="s">
        <v>61</v>
      </c>
      <c r="L498" t="s">
        <v>125</v>
      </c>
      <c r="M498" t="s">
        <v>152</v>
      </c>
      <c r="N498">
        <v>7081.0656089588347</v>
      </c>
      <c r="O498">
        <v>7081.0656089588347</v>
      </c>
      <c r="P498" t="s">
        <v>64</v>
      </c>
      <c r="Q498">
        <v>2.08</v>
      </c>
      <c r="R498">
        <v>3</v>
      </c>
      <c r="S498">
        <v>0</v>
      </c>
      <c r="T498">
        <v>0</v>
      </c>
      <c r="U498" t="s">
        <v>65</v>
      </c>
      <c r="V498">
        <v>2</v>
      </c>
      <c r="W498" t="s">
        <v>77</v>
      </c>
      <c r="X498" s="51" t="s">
        <v>1076</v>
      </c>
      <c r="Y498" s="51" t="s">
        <v>100</v>
      </c>
      <c r="Z498" s="26">
        <v>0</v>
      </c>
      <c r="AA498" s="51" t="s">
        <v>66</v>
      </c>
      <c r="AB498" s="51" t="s">
        <v>69</v>
      </c>
    </row>
    <row r="499" spans="1:28">
      <c r="A499" s="51" t="s">
        <v>1077</v>
      </c>
      <c r="B499" s="51" t="s">
        <v>97</v>
      </c>
      <c r="C499" s="1">
        <v>44687</v>
      </c>
      <c r="D499">
        <v>2022</v>
      </c>
      <c r="E499" s="26">
        <v>5</v>
      </c>
      <c r="F499" s="51" t="s">
        <v>25</v>
      </c>
      <c r="G499" s="26">
        <v>3</v>
      </c>
      <c r="H499" s="26">
        <v>3</v>
      </c>
      <c r="I499" t="s">
        <v>15</v>
      </c>
      <c r="J499" t="s">
        <v>82</v>
      </c>
      <c r="K499" t="s">
        <v>73</v>
      </c>
      <c r="L499" t="s">
        <v>98</v>
      </c>
      <c r="M499" t="s">
        <v>152</v>
      </c>
      <c r="N499">
        <v>7996.0073688523871</v>
      </c>
      <c r="O499">
        <v>7996.0073688523871</v>
      </c>
      <c r="P499" t="s">
        <v>64</v>
      </c>
      <c r="Q499">
        <v>16.239999999999998</v>
      </c>
      <c r="R499">
        <v>4</v>
      </c>
      <c r="S499">
        <v>1</v>
      </c>
      <c r="T499">
        <v>1</v>
      </c>
      <c r="U499" t="s">
        <v>76</v>
      </c>
      <c r="V499">
        <v>2</v>
      </c>
      <c r="W499" t="s">
        <v>77</v>
      </c>
      <c r="X499" s="51" t="s">
        <v>1078</v>
      </c>
      <c r="Y499" s="51" t="s">
        <v>119</v>
      </c>
      <c r="Z499" s="26">
        <v>1</v>
      </c>
      <c r="AA499" s="51" t="s">
        <v>66</v>
      </c>
      <c r="AB499" s="51" t="s">
        <v>69</v>
      </c>
    </row>
    <row r="500" spans="1:28">
      <c r="A500" s="51" t="s">
        <v>1079</v>
      </c>
      <c r="B500" s="51" t="s">
        <v>140</v>
      </c>
      <c r="C500" s="1">
        <v>44475</v>
      </c>
      <c r="D500">
        <v>2021</v>
      </c>
      <c r="E500" s="26">
        <v>10</v>
      </c>
      <c r="F500" s="51" t="s">
        <v>10</v>
      </c>
      <c r="G500" s="26">
        <v>4</v>
      </c>
      <c r="H500" s="26">
        <v>4</v>
      </c>
      <c r="I500" t="s">
        <v>15</v>
      </c>
      <c r="J500" t="s">
        <v>72</v>
      </c>
      <c r="K500" t="s">
        <v>124</v>
      </c>
      <c r="L500" t="s">
        <v>202</v>
      </c>
      <c r="M500" t="s">
        <v>63</v>
      </c>
      <c r="N500">
        <v>10409.067432984555</v>
      </c>
      <c r="O500">
        <v>10409.067432984555</v>
      </c>
      <c r="P500" t="s">
        <v>64</v>
      </c>
      <c r="Q500">
        <v>5.27</v>
      </c>
      <c r="R500">
        <v>1</v>
      </c>
      <c r="S500">
        <v>1</v>
      </c>
      <c r="T500">
        <v>1</v>
      </c>
      <c r="U500" t="s">
        <v>76</v>
      </c>
      <c r="V500">
        <v>2</v>
      </c>
      <c r="W500" t="s">
        <v>77</v>
      </c>
      <c r="X500" s="51" t="s">
        <v>1080</v>
      </c>
      <c r="Y500" s="51" t="s">
        <v>79</v>
      </c>
      <c r="Z500" s="26">
        <v>0</v>
      </c>
      <c r="AA500" s="51" t="s">
        <v>66</v>
      </c>
      <c r="AB500" s="51" t="s">
        <v>69</v>
      </c>
    </row>
    <row r="501" spans="1:28">
      <c r="A501" s="51" t="s">
        <v>1081</v>
      </c>
      <c r="B501" s="51" t="s">
        <v>59</v>
      </c>
      <c r="C501" s="1">
        <v>45060</v>
      </c>
      <c r="D501">
        <v>2023</v>
      </c>
      <c r="E501" s="26">
        <v>5</v>
      </c>
      <c r="F501" s="51" t="s">
        <v>25</v>
      </c>
      <c r="G501" s="26">
        <v>2</v>
      </c>
      <c r="H501" s="26">
        <v>2</v>
      </c>
      <c r="I501" t="s">
        <v>15</v>
      </c>
      <c r="J501" t="s">
        <v>82</v>
      </c>
      <c r="K501" t="s">
        <v>73</v>
      </c>
      <c r="L501" t="s">
        <v>128</v>
      </c>
      <c r="M501" t="s">
        <v>90</v>
      </c>
      <c r="N501">
        <v>13329.675465654291</v>
      </c>
      <c r="O501">
        <v>13329.675465654291</v>
      </c>
      <c r="P501" t="s">
        <v>64</v>
      </c>
      <c r="Q501">
        <v>11.57</v>
      </c>
      <c r="R501">
        <v>4</v>
      </c>
      <c r="S501">
        <v>2</v>
      </c>
      <c r="T501">
        <v>1</v>
      </c>
      <c r="U501" t="s">
        <v>76</v>
      </c>
      <c r="V501">
        <v>3</v>
      </c>
      <c r="W501" t="s">
        <v>84</v>
      </c>
      <c r="X501" s="51" t="s">
        <v>1082</v>
      </c>
      <c r="Y501" s="51" t="s">
        <v>79</v>
      </c>
      <c r="Z501" s="26">
        <v>2</v>
      </c>
      <c r="AA501" s="51" t="s">
        <v>77</v>
      </c>
      <c r="AB501" s="51" t="s">
        <v>69</v>
      </c>
    </row>
    <row r="502" spans="1:28">
      <c r="A502" s="51" t="s">
        <v>1083</v>
      </c>
      <c r="B502" s="51" t="s">
        <v>121</v>
      </c>
      <c r="C502" s="1">
        <v>42545</v>
      </c>
      <c r="D502">
        <v>2016</v>
      </c>
      <c r="E502" s="26">
        <v>6</v>
      </c>
      <c r="F502" s="51" t="s">
        <v>26</v>
      </c>
      <c r="G502" s="26">
        <v>9</v>
      </c>
      <c r="H502" s="26">
        <v>9</v>
      </c>
      <c r="I502" t="s">
        <v>15</v>
      </c>
      <c r="J502" t="s">
        <v>60</v>
      </c>
      <c r="K502" t="s">
        <v>83</v>
      </c>
      <c r="L502" t="s">
        <v>110</v>
      </c>
      <c r="M502" t="s">
        <v>93</v>
      </c>
      <c r="N502">
        <v>5400.618757519941</v>
      </c>
      <c r="O502">
        <v>5400.618757519941</v>
      </c>
      <c r="P502" t="s">
        <v>64</v>
      </c>
      <c r="Q502">
        <v>8.24</v>
      </c>
      <c r="R502">
        <v>2</v>
      </c>
      <c r="S502">
        <v>0</v>
      </c>
      <c r="T502">
        <v>0</v>
      </c>
      <c r="U502" t="s">
        <v>65</v>
      </c>
      <c r="V502">
        <v>1</v>
      </c>
      <c r="W502" t="s">
        <v>66</v>
      </c>
      <c r="X502" s="51" t="s">
        <v>1084</v>
      </c>
      <c r="Y502" s="51" t="s">
        <v>144</v>
      </c>
      <c r="Z502" s="26">
        <v>1</v>
      </c>
      <c r="AA502" s="51" t="s">
        <v>66</v>
      </c>
      <c r="AB502" s="51" t="s">
        <v>69</v>
      </c>
    </row>
    <row r="503" spans="1:28">
      <c r="A503" s="51" t="s">
        <v>1085</v>
      </c>
      <c r="B503" s="51" t="s">
        <v>97</v>
      </c>
      <c r="C503" s="1">
        <v>42317</v>
      </c>
      <c r="D503">
        <v>2015</v>
      </c>
      <c r="E503" s="26">
        <v>11</v>
      </c>
      <c r="F503" s="51" t="s">
        <v>19</v>
      </c>
      <c r="G503" s="26">
        <v>10</v>
      </c>
      <c r="H503" s="26">
        <v>10</v>
      </c>
      <c r="I503" t="s">
        <v>15</v>
      </c>
      <c r="J503" t="s">
        <v>102</v>
      </c>
      <c r="K503" t="s">
        <v>61</v>
      </c>
      <c r="L503" t="s">
        <v>62</v>
      </c>
      <c r="M503" t="s">
        <v>63</v>
      </c>
      <c r="N503">
        <v>9046.8246028539743</v>
      </c>
      <c r="O503">
        <v>9046.8246028539743</v>
      </c>
      <c r="P503" t="s">
        <v>64</v>
      </c>
      <c r="Q503">
        <v>9.16</v>
      </c>
      <c r="R503">
        <v>2</v>
      </c>
      <c r="S503">
        <v>1</v>
      </c>
      <c r="T503">
        <v>1</v>
      </c>
      <c r="U503" t="s">
        <v>76</v>
      </c>
      <c r="V503">
        <v>2</v>
      </c>
      <c r="W503" t="s">
        <v>77</v>
      </c>
      <c r="X503" s="51" t="s">
        <v>1086</v>
      </c>
      <c r="Y503" s="51" t="s">
        <v>100</v>
      </c>
      <c r="Z503" s="26">
        <v>1</v>
      </c>
      <c r="AA503" s="51" t="s">
        <v>66</v>
      </c>
      <c r="AB503" s="51" t="s">
        <v>69</v>
      </c>
    </row>
    <row r="504" spans="1:28">
      <c r="A504" s="51" t="s">
        <v>1087</v>
      </c>
      <c r="B504" s="51" t="s">
        <v>121</v>
      </c>
      <c r="C504" s="1">
        <v>44454</v>
      </c>
      <c r="D504">
        <v>2021</v>
      </c>
      <c r="E504" s="26">
        <v>9</v>
      </c>
      <c r="F504" s="51" t="s">
        <v>29</v>
      </c>
      <c r="G504" s="26">
        <v>4</v>
      </c>
      <c r="H504" s="26">
        <v>4</v>
      </c>
      <c r="I504" t="s">
        <v>15</v>
      </c>
      <c r="J504" t="s">
        <v>72</v>
      </c>
      <c r="K504" t="s">
        <v>124</v>
      </c>
      <c r="L504" t="s">
        <v>125</v>
      </c>
      <c r="M504" t="s">
        <v>93</v>
      </c>
      <c r="N504">
        <v>12272.891230109821</v>
      </c>
      <c r="O504">
        <v>12272.891230109821</v>
      </c>
      <c r="P504" t="s">
        <v>64</v>
      </c>
      <c r="Q504">
        <v>11.25</v>
      </c>
      <c r="R504">
        <v>4</v>
      </c>
      <c r="S504">
        <v>1</v>
      </c>
      <c r="T504">
        <v>1</v>
      </c>
      <c r="U504" t="s">
        <v>76</v>
      </c>
      <c r="V504">
        <v>2</v>
      </c>
      <c r="W504" t="s">
        <v>77</v>
      </c>
      <c r="X504" s="51" t="s">
        <v>1034</v>
      </c>
      <c r="Y504" s="51" t="s">
        <v>119</v>
      </c>
      <c r="Z504" s="26">
        <v>1</v>
      </c>
      <c r="AA504" s="51" t="s">
        <v>66</v>
      </c>
      <c r="AB504" s="51" t="s">
        <v>69</v>
      </c>
    </row>
    <row r="505" spans="1:28">
      <c r="A505" s="51" t="s">
        <v>1088</v>
      </c>
      <c r="B505" s="51" t="s">
        <v>97</v>
      </c>
      <c r="C505" s="1">
        <v>42037</v>
      </c>
      <c r="D505">
        <v>2015</v>
      </c>
      <c r="E505" s="26">
        <v>2</v>
      </c>
      <c r="F505" s="51" t="s">
        <v>22</v>
      </c>
      <c r="G505" s="26">
        <v>10</v>
      </c>
      <c r="H505" s="26">
        <v>10</v>
      </c>
      <c r="I505" t="s">
        <v>15</v>
      </c>
      <c r="J505" t="s">
        <v>102</v>
      </c>
      <c r="K505" t="s">
        <v>124</v>
      </c>
      <c r="L505" t="s">
        <v>128</v>
      </c>
      <c r="M505" t="s">
        <v>63</v>
      </c>
      <c r="N505">
        <v>4182.6283397461866</v>
      </c>
      <c r="O505">
        <v>4182.6283397461866</v>
      </c>
      <c r="P505" t="s">
        <v>64</v>
      </c>
      <c r="Q505">
        <v>1.44</v>
      </c>
      <c r="R505">
        <v>4</v>
      </c>
      <c r="S505">
        <v>1</v>
      </c>
      <c r="T505">
        <v>1</v>
      </c>
      <c r="U505" t="s">
        <v>76</v>
      </c>
      <c r="V505">
        <v>1</v>
      </c>
      <c r="W505" t="s">
        <v>66</v>
      </c>
      <c r="X505" s="51" t="s">
        <v>1089</v>
      </c>
      <c r="Y505" s="51" t="s">
        <v>68</v>
      </c>
      <c r="Z505" s="26">
        <v>1</v>
      </c>
      <c r="AA505" s="51" t="s">
        <v>66</v>
      </c>
      <c r="AB505" s="51" t="s">
        <v>69</v>
      </c>
    </row>
    <row r="506" spans="1:28">
      <c r="A506" s="51" t="s">
        <v>1090</v>
      </c>
      <c r="B506" s="51" t="s">
        <v>97</v>
      </c>
      <c r="C506" s="1">
        <v>44377</v>
      </c>
      <c r="D506">
        <v>2021</v>
      </c>
      <c r="E506" s="26">
        <v>6</v>
      </c>
      <c r="F506" s="51" t="s">
        <v>26</v>
      </c>
      <c r="G506" s="26">
        <v>4</v>
      </c>
      <c r="H506" s="26">
        <v>4</v>
      </c>
      <c r="I506" t="s">
        <v>15</v>
      </c>
      <c r="J506" t="s">
        <v>72</v>
      </c>
      <c r="K506" t="s">
        <v>83</v>
      </c>
      <c r="L506" t="s">
        <v>116</v>
      </c>
      <c r="M506" t="s">
        <v>93</v>
      </c>
      <c r="N506">
        <v>8956.3749618617039</v>
      </c>
      <c r="O506">
        <v>8956.3749618617039</v>
      </c>
      <c r="P506" t="s">
        <v>64</v>
      </c>
      <c r="Q506">
        <v>23.06</v>
      </c>
      <c r="R506">
        <v>4</v>
      </c>
      <c r="S506">
        <v>2</v>
      </c>
      <c r="T506">
        <v>1</v>
      </c>
      <c r="U506" t="s">
        <v>76</v>
      </c>
      <c r="V506">
        <v>3</v>
      </c>
      <c r="W506" t="s">
        <v>84</v>
      </c>
      <c r="X506" s="51" t="s">
        <v>1091</v>
      </c>
      <c r="Y506" s="51" t="s">
        <v>95</v>
      </c>
      <c r="Z506" s="26">
        <v>2</v>
      </c>
      <c r="AA506" s="51" t="s">
        <v>77</v>
      </c>
      <c r="AB506" s="51" t="s">
        <v>69</v>
      </c>
    </row>
    <row r="507" spans="1:28">
      <c r="A507" s="51" t="s">
        <v>1092</v>
      </c>
      <c r="B507" s="51" t="s">
        <v>121</v>
      </c>
      <c r="C507" s="1">
        <v>42133</v>
      </c>
      <c r="D507">
        <v>2015</v>
      </c>
      <c r="E507" s="26">
        <v>5</v>
      </c>
      <c r="F507" s="51" t="s">
        <v>25</v>
      </c>
      <c r="G507" s="26">
        <v>10</v>
      </c>
      <c r="H507" s="26">
        <v>10</v>
      </c>
      <c r="I507" t="s">
        <v>15</v>
      </c>
      <c r="J507" t="s">
        <v>102</v>
      </c>
      <c r="K507" t="s">
        <v>73</v>
      </c>
      <c r="L507" t="s">
        <v>116</v>
      </c>
      <c r="M507" t="s">
        <v>75</v>
      </c>
      <c r="N507">
        <v>27821.859364918771</v>
      </c>
      <c r="O507">
        <v>27821.859364918771</v>
      </c>
      <c r="P507" t="s">
        <v>64</v>
      </c>
      <c r="Q507">
        <v>5.47</v>
      </c>
      <c r="R507">
        <v>4</v>
      </c>
      <c r="S507">
        <v>1</v>
      </c>
      <c r="T507">
        <v>1</v>
      </c>
      <c r="U507" t="s">
        <v>76</v>
      </c>
      <c r="V507">
        <v>3</v>
      </c>
      <c r="W507" t="s">
        <v>84</v>
      </c>
      <c r="X507" s="51" t="s">
        <v>1093</v>
      </c>
      <c r="Y507" s="51" t="s">
        <v>95</v>
      </c>
      <c r="Z507" s="26">
        <v>3</v>
      </c>
      <c r="AA507" s="51" t="s">
        <v>77</v>
      </c>
      <c r="AB507" s="51" t="s">
        <v>69</v>
      </c>
    </row>
    <row r="508" spans="1:28">
      <c r="A508" s="51" t="s">
        <v>1094</v>
      </c>
      <c r="B508" s="51" t="s">
        <v>81</v>
      </c>
      <c r="C508" s="1">
        <v>43912</v>
      </c>
      <c r="D508">
        <v>2020</v>
      </c>
      <c r="E508" s="26">
        <v>3</v>
      </c>
      <c r="F508" s="51" t="s">
        <v>23</v>
      </c>
      <c r="G508" s="26">
        <v>5</v>
      </c>
      <c r="H508" s="26">
        <v>5</v>
      </c>
      <c r="I508" t="s">
        <v>15</v>
      </c>
      <c r="J508" t="s">
        <v>72</v>
      </c>
      <c r="K508" t="s">
        <v>88</v>
      </c>
      <c r="L508" t="s">
        <v>103</v>
      </c>
      <c r="M508" t="s">
        <v>63</v>
      </c>
      <c r="N508">
        <v>8070.5076400954786</v>
      </c>
      <c r="O508">
        <v>8070.5076400954786</v>
      </c>
      <c r="P508" t="s">
        <v>64</v>
      </c>
      <c r="Q508">
        <v>4.43</v>
      </c>
      <c r="R508">
        <v>5</v>
      </c>
      <c r="S508">
        <v>2</v>
      </c>
      <c r="T508">
        <v>1</v>
      </c>
      <c r="U508" t="s">
        <v>76</v>
      </c>
      <c r="V508">
        <v>1</v>
      </c>
      <c r="W508" t="s">
        <v>66</v>
      </c>
      <c r="X508" s="51" t="s">
        <v>1095</v>
      </c>
      <c r="Y508" s="51" t="s">
        <v>95</v>
      </c>
      <c r="Z508" s="26">
        <v>0</v>
      </c>
      <c r="AA508" s="51" t="s">
        <v>66</v>
      </c>
      <c r="AB508" s="51" t="s">
        <v>69</v>
      </c>
    </row>
    <row r="509" spans="1:28">
      <c r="A509" s="51" t="s">
        <v>1096</v>
      </c>
      <c r="B509" s="51" t="s">
        <v>140</v>
      </c>
      <c r="C509" s="1">
        <v>44442</v>
      </c>
      <c r="D509">
        <v>2021</v>
      </c>
      <c r="E509" s="26">
        <v>9</v>
      </c>
      <c r="F509" s="51" t="s">
        <v>29</v>
      </c>
      <c r="G509" s="26">
        <v>4</v>
      </c>
      <c r="H509" s="26">
        <v>4</v>
      </c>
      <c r="I509" t="s">
        <v>15</v>
      </c>
      <c r="J509" t="s">
        <v>72</v>
      </c>
      <c r="K509" t="s">
        <v>88</v>
      </c>
      <c r="L509" t="s">
        <v>74</v>
      </c>
      <c r="M509" t="s">
        <v>90</v>
      </c>
      <c r="N509">
        <v>7994.518316970707</v>
      </c>
      <c r="O509">
        <v>7994.518316970707</v>
      </c>
      <c r="P509" t="s">
        <v>64</v>
      </c>
      <c r="Q509">
        <v>13.25</v>
      </c>
      <c r="R509">
        <v>2</v>
      </c>
      <c r="S509">
        <v>2</v>
      </c>
      <c r="T509">
        <v>1</v>
      </c>
      <c r="U509" t="s">
        <v>76</v>
      </c>
      <c r="V509">
        <v>2</v>
      </c>
      <c r="W509" t="s">
        <v>77</v>
      </c>
      <c r="X509" s="51" t="s">
        <v>1097</v>
      </c>
      <c r="Y509" s="51" t="s">
        <v>144</v>
      </c>
      <c r="Z509" s="26">
        <v>0</v>
      </c>
      <c r="AA509" s="51" t="s">
        <v>66</v>
      </c>
      <c r="AB509" s="51" t="s">
        <v>69</v>
      </c>
    </row>
    <row r="510" spans="1:28">
      <c r="A510" s="51" t="s">
        <v>1098</v>
      </c>
      <c r="B510" s="51" t="s">
        <v>97</v>
      </c>
      <c r="C510" s="1">
        <v>44468</v>
      </c>
      <c r="D510">
        <v>2021</v>
      </c>
      <c r="E510" s="26">
        <v>9</v>
      </c>
      <c r="F510" s="51" t="s">
        <v>29</v>
      </c>
      <c r="G510" s="26">
        <v>4</v>
      </c>
      <c r="H510" s="26">
        <v>4</v>
      </c>
      <c r="I510" t="s">
        <v>15</v>
      </c>
      <c r="J510" t="s">
        <v>72</v>
      </c>
      <c r="K510" t="s">
        <v>73</v>
      </c>
      <c r="L510" t="s">
        <v>98</v>
      </c>
      <c r="M510" t="s">
        <v>90</v>
      </c>
      <c r="N510">
        <v>2860.642656881982</v>
      </c>
      <c r="O510">
        <v>2860.642656881982</v>
      </c>
      <c r="P510" t="s">
        <v>64</v>
      </c>
      <c r="Q510">
        <v>4.41</v>
      </c>
      <c r="R510">
        <v>4</v>
      </c>
      <c r="S510">
        <v>4</v>
      </c>
      <c r="T510">
        <v>1</v>
      </c>
      <c r="U510" t="s">
        <v>76</v>
      </c>
      <c r="V510">
        <v>1</v>
      </c>
      <c r="W510" t="s">
        <v>66</v>
      </c>
      <c r="X510" s="51" t="s">
        <v>1099</v>
      </c>
      <c r="Y510" s="51" t="s">
        <v>100</v>
      </c>
      <c r="Z510" s="26">
        <v>1</v>
      </c>
      <c r="AA510" s="51" t="s">
        <v>66</v>
      </c>
      <c r="AB510" s="51" t="s">
        <v>69</v>
      </c>
    </row>
    <row r="511" spans="1:28">
      <c r="A511" s="51" t="s">
        <v>1100</v>
      </c>
      <c r="B511" s="51" t="s">
        <v>59</v>
      </c>
      <c r="C511" s="1">
        <v>45017</v>
      </c>
      <c r="D511">
        <v>2023</v>
      </c>
      <c r="E511" s="26">
        <v>4</v>
      </c>
      <c r="F511" s="51" t="s">
        <v>24</v>
      </c>
      <c r="G511" s="26">
        <v>2</v>
      </c>
      <c r="H511" s="26">
        <v>2</v>
      </c>
      <c r="I511" t="s">
        <v>15</v>
      </c>
      <c r="J511" t="s">
        <v>82</v>
      </c>
      <c r="K511" t="s">
        <v>133</v>
      </c>
      <c r="L511" t="s">
        <v>116</v>
      </c>
      <c r="M511" t="s">
        <v>75</v>
      </c>
      <c r="N511">
        <v>19319.060138982644</v>
      </c>
      <c r="O511">
        <v>19319.060138982644</v>
      </c>
      <c r="P511" t="s">
        <v>64</v>
      </c>
      <c r="Q511">
        <v>13.74</v>
      </c>
      <c r="R511">
        <v>3</v>
      </c>
      <c r="S511">
        <v>0</v>
      </c>
      <c r="T511">
        <v>0</v>
      </c>
      <c r="U511" t="s">
        <v>65</v>
      </c>
      <c r="V511">
        <v>3</v>
      </c>
      <c r="W511" t="s">
        <v>84</v>
      </c>
      <c r="X511" s="51" t="s">
        <v>1101</v>
      </c>
      <c r="Y511" s="51" t="s">
        <v>100</v>
      </c>
      <c r="Z511" s="26">
        <v>2</v>
      </c>
      <c r="AA511" s="51" t="s">
        <v>77</v>
      </c>
      <c r="AB511" s="51" t="s">
        <v>69</v>
      </c>
    </row>
    <row r="512" spans="1:28">
      <c r="A512" s="51" t="s">
        <v>1102</v>
      </c>
      <c r="B512" s="51" t="s">
        <v>59</v>
      </c>
      <c r="C512" s="1">
        <v>44127</v>
      </c>
      <c r="D512">
        <v>2020</v>
      </c>
      <c r="E512" s="26">
        <v>10</v>
      </c>
      <c r="F512" s="51" t="s">
        <v>10</v>
      </c>
      <c r="G512" s="26">
        <v>5</v>
      </c>
      <c r="H512" s="26">
        <v>5</v>
      </c>
      <c r="I512" t="s">
        <v>15</v>
      </c>
      <c r="J512" t="s">
        <v>72</v>
      </c>
      <c r="K512" t="s">
        <v>88</v>
      </c>
      <c r="L512" t="s">
        <v>128</v>
      </c>
      <c r="M512" t="s">
        <v>75</v>
      </c>
      <c r="N512">
        <v>3316.3545418638482</v>
      </c>
      <c r="O512">
        <v>3316.3545418638482</v>
      </c>
      <c r="P512" t="s">
        <v>64</v>
      </c>
      <c r="Q512">
        <v>2.67</v>
      </c>
      <c r="R512">
        <v>1</v>
      </c>
      <c r="S512">
        <v>1</v>
      </c>
      <c r="T512">
        <v>1</v>
      </c>
      <c r="U512" t="s">
        <v>76</v>
      </c>
      <c r="V512">
        <v>1</v>
      </c>
      <c r="W512" t="s">
        <v>66</v>
      </c>
      <c r="X512" s="51" t="s">
        <v>1103</v>
      </c>
      <c r="Y512" s="51" t="s">
        <v>68</v>
      </c>
      <c r="Z512" s="26">
        <v>0</v>
      </c>
      <c r="AA512" s="51" t="s">
        <v>66</v>
      </c>
      <c r="AB512" s="51" t="s">
        <v>69</v>
      </c>
    </row>
    <row r="513" spans="1:28">
      <c r="A513" s="51" t="s">
        <v>1104</v>
      </c>
      <c r="B513" s="51" t="s">
        <v>59</v>
      </c>
      <c r="C513" s="1">
        <v>43301</v>
      </c>
      <c r="D513">
        <v>2018</v>
      </c>
      <c r="E513" s="26">
        <v>7</v>
      </c>
      <c r="F513" s="51" t="s">
        <v>27</v>
      </c>
      <c r="G513" s="26">
        <v>7</v>
      </c>
      <c r="H513" s="26">
        <v>7</v>
      </c>
      <c r="I513" t="s">
        <v>15</v>
      </c>
      <c r="J513" t="s">
        <v>60</v>
      </c>
      <c r="K513" t="s">
        <v>73</v>
      </c>
      <c r="L513" t="s">
        <v>128</v>
      </c>
      <c r="M513" t="s">
        <v>104</v>
      </c>
      <c r="N513">
        <v>15613.903407237653</v>
      </c>
      <c r="O513">
        <v>15613.903407237653</v>
      </c>
      <c r="P513" t="s">
        <v>64</v>
      </c>
      <c r="Q513">
        <v>16.670000000000002</v>
      </c>
      <c r="R513">
        <v>3</v>
      </c>
      <c r="S513">
        <v>1</v>
      </c>
      <c r="T513">
        <v>1</v>
      </c>
      <c r="U513" t="s">
        <v>76</v>
      </c>
      <c r="V513">
        <v>2</v>
      </c>
      <c r="W513" t="s">
        <v>77</v>
      </c>
      <c r="X513" s="51" t="s">
        <v>1105</v>
      </c>
      <c r="Y513" s="51" t="s">
        <v>95</v>
      </c>
      <c r="Z513" s="26">
        <v>2</v>
      </c>
      <c r="AA513" s="51" t="s">
        <v>77</v>
      </c>
      <c r="AB513" s="51" t="s">
        <v>108</v>
      </c>
    </row>
    <row r="514" spans="1:28">
      <c r="A514" s="51" t="s">
        <v>1106</v>
      </c>
      <c r="B514" s="51" t="s">
        <v>121</v>
      </c>
      <c r="C514" s="1">
        <v>45155</v>
      </c>
      <c r="D514">
        <v>2023</v>
      </c>
      <c r="E514" s="26">
        <v>8</v>
      </c>
      <c r="F514" s="51" t="s">
        <v>28</v>
      </c>
      <c r="G514" s="26">
        <v>2</v>
      </c>
      <c r="H514" s="26">
        <v>2</v>
      </c>
      <c r="I514" t="s">
        <v>15</v>
      </c>
      <c r="J514" t="s">
        <v>82</v>
      </c>
      <c r="K514" t="s">
        <v>133</v>
      </c>
      <c r="L514" t="s">
        <v>74</v>
      </c>
      <c r="M514" t="s">
        <v>90</v>
      </c>
      <c r="N514">
        <v>4995.0756584433111</v>
      </c>
      <c r="O514">
        <v>4995.0756584433111</v>
      </c>
      <c r="P514" t="s">
        <v>64</v>
      </c>
      <c r="Q514">
        <v>8.75</v>
      </c>
      <c r="R514">
        <v>4</v>
      </c>
      <c r="S514">
        <v>1</v>
      </c>
      <c r="T514">
        <v>1</v>
      </c>
      <c r="U514" t="s">
        <v>76</v>
      </c>
      <c r="V514">
        <v>1</v>
      </c>
      <c r="W514" t="s">
        <v>66</v>
      </c>
      <c r="X514" s="51" t="s">
        <v>1107</v>
      </c>
      <c r="Y514" s="51" t="s">
        <v>68</v>
      </c>
      <c r="Z514" s="26">
        <v>0</v>
      </c>
      <c r="AA514" s="51" t="s">
        <v>66</v>
      </c>
      <c r="AB514" s="51" t="s">
        <v>69</v>
      </c>
    </row>
    <row r="515" spans="1:28">
      <c r="A515" s="51" t="s">
        <v>1108</v>
      </c>
      <c r="B515" s="51" t="s">
        <v>97</v>
      </c>
      <c r="C515" s="1">
        <v>42660</v>
      </c>
      <c r="D515">
        <v>2016</v>
      </c>
      <c r="E515" s="26">
        <v>10</v>
      </c>
      <c r="F515" s="51" t="s">
        <v>10</v>
      </c>
      <c r="G515" s="26">
        <v>9</v>
      </c>
      <c r="H515" s="26">
        <v>9</v>
      </c>
      <c r="I515" t="s">
        <v>15</v>
      </c>
      <c r="J515" t="s">
        <v>60</v>
      </c>
      <c r="K515" t="s">
        <v>61</v>
      </c>
      <c r="L515" t="s">
        <v>74</v>
      </c>
      <c r="M515" t="s">
        <v>93</v>
      </c>
      <c r="N515">
        <v>4230.5495703829092</v>
      </c>
      <c r="O515">
        <v>4230.5495703829092</v>
      </c>
      <c r="P515" t="s">
        <v>64</v>
      </c>
      <c r="Q515">
        <v>5.95</v>
      </c>
      <c r="R515">
        <v>5</v>
      </c>
      <c r="S515">
        <v>0</v>
      </c>
      <c r="T515">
        <v>0</v>
      </c>
      <c r="U515" t="s">
        <v>65</v>
      </c>
      <c r="V515">
        <v>2</v>
      </c>
      <c r="W515" t="s">
        <v>77</v>
      </c>
      <c r="X515" s="51" t="s">
        <v>1109</v>
      </c>
      <c r="Y515" s="51" t="s">
        <v>95</v>
      </c>
      <c r="Z515" s="26">
        <v>1</v>
      </c>
      <c r="AA515" s="51" t="s">
        <v>66</v>
      </c>
      <c r="AB515" s="51" t="s">
        <v>69</v>
      </c>
    </row>
    <row r="516" spans="1:28">
      <c r="A516" s="51" t="s">
        <v>1110</v>
      </c>
      <c r="B516" s="51" t="s">
        <v>59</v>
      </c>
      <c r="C516" s="1">
        <v>42737</v>
      </c>
      <c r="D516">
        <v>2017</v>
      </c>
      <c r="E516" s="26">
        <v>1</v>
      </c>
      <c r="F516" s="51" t="s">
        <v>21</v>
      </c>
      <c r="G516" s="26">
        <v>8</v>
      </c>
      <c r="H516" s="26">
        <v>8</v>
      </c>
      <c r="I516" t="s">
        <v>15</v>
      </c>
      <c r="J516" t="s">
        <v>60</v>
      </c>
      <c r="K516" t="s">
        <v>73</v>
      </c>
      <c r="L516" t="s">
        <v>125</v>
      </c>
      <c r="M516" t="s">
        <v>152</v>
      </c>
      <c r="N516">
        <v>6200.4220057028388</v>
      </c>
      <c r="O516">
        <v>6200.4220057028388</v>
      </c>
      <c r="P516" t="s">
        <v>64</v>
      </c>
      <c r="Q516">
        <v>2.0699999999999998</v>
      </c>
      <c r="R516">
        <v>5</v>
      </c>
      <c r="S516">
        <v>1</v>
      </c>
      <c r="T516">
        <v>1</v>
      </c>
      <c r="U516" t="s">
        <v>76</v>
      </c>
      <c r="V516">
        <v>2</v>
      </c>
      <c r="W516" t="s">
        <v>77</v>
      </c>
      <c r="X516" s="51" t="s">
        <v>340</v>
      </c>
      <c r="Y516" s="51" t="s">
        <v>100</v>
      </c>
      <c r="Z516" s="26">
        <v>1</v>
      </c>
      <c r="AA516" s="51" t="s">
        <v>66</v>
      </c>
      <c r="AB516" s="51" t="s">
        <v>69</v>
      </c>
    </row>
    <row r="517" spans="1:28">
      <c r="A517" s="51" t="s">
        <v>1111</v>
      </c>
      <c r="B517" s="51" t="s">
        <v>140</v>
      </c>
      <c r="C517" s="1">
        <v>41427</v>
      </c>
      <c r="D517">
        <v>2013</v>
      </c>
      <c r="E517" s="26">
        <v>6</v>
      </c>
      <c r="F517" s="51" t="s">
        <v>26</v>
      </c>
      <c r="G517" s="26">
        <v>12</v>
      </c>
      <c r="H517" s="26">
        <v>12</v>
      </c>
      <c r="I517" t="s">
        <v>15</v>
      </c>
      <c r="J517" t="s">
        <v>102</v>
      </c>
      <c r="K517" t="s">
        <v>83</v>
      </c>
      <c r="L517" t="s">
        <v>128</v>
      </c>
      <c r="M517" t="s">
        <v>63</v>
      </c>
      <c r="N517">
        <v>13535.914719249424</v>
      </c>
      <c r="O517">
        <v>13535.914719249424</v>
      </c>
      <c r="P517" t="s">
        <v>64</v>
      </c>
      <c r="Q517">
        <v>19.18</v>
      </c>
      <c r="R517">
        <v>4</v>
      </c>
      <c r="S517">
        <v>3</v>
      </c>
      <c r="T517">
        <v>1</v>
      </c>
      <c r="U517" t="s">
        <v>76</v>
      </c>
      <c r="V517">
        <v>3</v>
      </c>
      <c r="W517" t="s">
        <v>84</v>
      </c>
      <c r="X517" s="51" t="s">
        <v>1112</v>
      </c>
      <c r="Y517" s="51" t="s">
        <v>119</v>
      </c>
      <c r="Z517" s="26">
        <v>5</v>
      </c>
      <c r="AA517" s="51" t="s">
        <v>84</v>
      </c>
      <c r="AB517" s="51" t="s">
        <v>108</v>
      </c>
    </row>
    <row r="518" spans="1:28">
      <c r="A518" s="51" t="s">
        <v>1113</v>
      </c>
      <c r="B518" s="51" t="s">
        <v>81</v>
      </c>
      <c r="C518" s="1">
        <v>41675</v>
      </c>
      <c r="D518">
        <v>2014</v>
      </c>
      <c r="E518" s="26">
        <v>2</v>
      </c>
      <c r="F518" s="51" t="s">
        <v>22</v>
      </c>
      <c r="G518" s="26">
        <v>11</v>
      </c>
      <c r="H518" s="26">
        <v>11</v>
      </c>
      <c r="I518" t="s">
        <v>15</v>
      </c>
      <c r="J518" t="s">
        <v>102</v>
      </c>
      <c r="K518" t="s">
        <v>124</v>
      </c>
      <c r="L518" t="s">
        <v>103</v>
      </c>
      <c r="M518" t="s">
        <v>93</v>
      </c>
      <c r="N518">
        <v>6041.7496478565599</v>
      </c>
      <c r="O518">
        <v>6041.7496478565599</v>
      </c>
      <c r="P518" t="s">
        <v>64</v>
      </c>
      <c r="Q518">
        <v>10.220000000000001</v>
      </c>
      <c r="R518">
        <v>2</v>
      </c>
      <c r="S518">
        <v>1</v>
      </c>
      <c r="T518">
        <v>1</v>
      </c>
      <c r="U518" t="s">
        <v>76</v>
      </c>
      <c r="V518">
        <v>2</v>
      </c>
      <c r="W518" t="s">
        <v>77</v>
      </c>
      <c r="X518" s="51" t="s">
        <v>1114</v>
      </c>
      <c r="Y518" s="51" t="s">
        <v>100</v>
      </c>
      <c r="Z518" s="26">
        <v>1</v>
      </c>
      <c r="AA518" s="51" t="s">
        <v>66</v>
      </c>
      <c r="AB518" s="51" t="s">
        <v>69</v>
      </c>
    </row>
    <row r="519" spans="1:28">
      <c r="A519" s="51" t="s">
        <v>1115</v>
      </c>
      <c r="B519" s="51" t="s">
        <v>97</v>
      </c>
      <c r="C519" s="1">
        <v>43739</v>
      </c>
      <c r="D519">
        <v>2019</v>
      </c>
      <c r="E519" s="26">
        <v>10</v>
      </c>
      <c r="F519" s="51" t="s">
        <v>10</v>
      </c>
      <c r="G519" s="26">
        <v>6</v>
      </c>
      <c r="H519" s="26">
        <v>6</v>
      </c>
      <c r="I519" t="s">
        <v>15</v>
      </c>
      <c r="J519" t="s">
        <v>72</v>
      </c>
      <c r="K519" t="s">
        <v>73</v>
      </c>
      <c r="L519" t="s">
        <v>74</v>
      </c>
      <c r="M519" t="s">
        <v>90</v>
      </c>
      <c r="N519">
        <v>4421.3967077513062</v>
      </c>
      <c r="O519">
        <v>4421.3967077513062</v>
      </c>
      <c r="P519" t="s">
        <v>64</v>
      </c>
      <c r="Q519">
        <v>4.21</v>
      </c>
      <c r="R519">
        <v>1</v>
      </c>
      <c r="S519">
        <v>3</v>
      </c>
      <c r="T519">
        <v>1</v>
      </c>
      <c r="U519" t="s">
        <v>76</v>
      </c>
      <c r="V519">
        <v>1</v>
      </c>
      <c r="W519" t="s">
        <v>66</v>
      </c>
      <c r="X519" s="51" t="s">
        <v>1116</v>
      </c>
      <c r="Y519" s="51" t="s">
        <v>79</v>
      </c>
      <c r="Z519" s="26">
        <v>1</v>
      </c>
      <c r="AA519" s="51" t="s">
        <v>66</v>
      </c>
      <c r="AB519" s="51" t="s">
        <v>69</v>
      </c>
    </row>
    <row r="520" spans="1:28">
      <c r="A520" s="51" t="s">
        <v>1117</v>
      </c>
      <c r="B520" s="51" t="s">
        <v>140</v>
      </c>
      <c r="C520" s="1">
        <v>41908</v>
      </c>
      <c r="D520">
        <v>2014</v>
      </c>
      <c r="E520" s="26">
        <v>9</v>
      </c>
      <c r="F520" s="51" t="s">
        <v>29</v>
      </c>
      <c r="G520" s="26">
        <v>11</v>
      </c>
      <c r="H520" s="26">
        <v>11</v>
      </c>
      <c r="I520" t="s">
        <v>15</v>
      </c>
      <c r="J520" t="s">
        <v>102</v>
      </c>
      <c r="K520" t="s">
        <v>61</v>
      </c>
      <c r="L520" t="s">
        <v>116</v>
      </c>
      <c r="M520" t="s">
        <v>152</v>
      </c>
      <c r="N520">
        <v>103.28975023391465</v>
      </c>
      <c r="O520">
        <v>103.28975023391465</v>
      </c>
      <c r="P520" t="s">
        <v>64</v>
      </c>
      <c r="Q520">
        <v>4.3899999999999997</v>
      </c>
      <c r="R520">
        <v>3</v>
      </c>
      <c r="S520">
        <v>1</v>
      </c>
      <c r="T520">
        <v>1</v>
      </c>
      <c r="U520" t="s">
        <v>76</v>
      </c>
      <c r="V520">
        <v>2</v>
      </c>
      <c r="W520" t="s">
        <v>77</v>
      </c>
      <c r="X520" s="51" t="s">
        <v>1118</v>
      </c>
      <c r="Y520" s="51" t="s">
        <v>68</v>
      </c>
      <c r="Z520" s="26">
        <v>1</v>
      </c>
      <c r="AA520" s="51" t="s">
        <v>66</v>
      </c>
      <c r="AB520" s="51" t="s">
        <v>69</v>
      </c>
    </row>
    <row r="521" spans="1:28">
      <c r="A521" s="51" t="s">
        <v>1119</v>
      </c>
      <c r="B521" s="51" t="s">
        <v>140</v>
      </c>
      <c r="C521" s="1">
        <v>42616</v>
      </c>
      <c r="D521">
        <v>2016</v>
      </c>
      <c r="E521" s="26">
        <v>9</v>
      </c>
      <c r="F521" s="51" t="s">
        <v>29</v>
      </c>
      <c r="G521" s="26">
        <v>9</v>
      </c>
      <c r="H521" s="26">
        <v>9</v>
      </c>
      <c r="I521" t="s">
        <v>15</v>
      </c>
      <c r="J521" t="s">
        <v>60</v>
      </c>
      <c r="K521" t="s">
        <v>88</v>
      </c>
      <c r="L521" t="s">
        <v>125</v>
      </c>
      <c r="M521" t="s">
        <v>75</v>
      </c>
      <c r="N521">
        <v>11052.749426607566</v>
      </c>
      <c r="O521">
        <v>11052.749426607566</v>
      </c>
      <c r="P521" t="s">
        <v>64</v>
      </c>
      <c r="Q521">
        <v>6.41</v>
      </c>
      <c r="R521">
        <v>1</v>
      </c>
      <c r="S521">
        <v>1</v>
      </c>
      <c r="T521">
        <v>1</v>
      </c>
      <c r="U521" t="s">
        <v>76</v>
      </c>
      <c r="V521">
        <v>2</v>
      </c>
      <c r="W521" t="s">
        <v>77</v>
      </c>
      <c r="X521" s="51" t="s">
        <v>1120</v>
      </c>
      <c r="Y521" s="51" t="s">
        <v>144</v>
      </c>
      <c r="Z521" s="26">
        <v>1</v>
      </c>
      <c r="AA521" s="51" t="s">
        <v>66</v>
      </c>
      <c r="AB521" s="51" t="s">
        <v>69</v>
      </c>
    </row>
    <row r="522" spans="1:28">
      <c r="A522" s="51" t="s">
        <v>1121</v>
      </c>
      <c r="B522" s="51" t="s">
        <v>71</v>
      </c>
      <c r="C522" s="1">
        <v>43520</v>
      </c>
      <c r="D522">
        <v>2019</v>
      </c>
      <c r="E522" s="26">
        <v>2</v>
      </c>
      <c r="F522" s="51" t="s">
        <v>22</v>
      </c>
      <c r="G522" s="26">
        <v>6</v>
      </c>
      <c r="H522" s="26">
        <v>6</v>
      </c>
      <c r="I522" t="s">
        <v>15</v>
      </c>
      <c r="J522" t="s">
        <v>72</v>
      </c>
      <c r="K522" t="s">
        <v>61</v>
      </c>
      <c r="L522" t="s">
        <v>98</v>
      </c>
      <c r="M522" t="s">
        <v>75</v>
      </c>
      <c r="N522">
        <v>5432.7440549712983</v>
      </c>
      <c r="O522">
        <v>5432.7440549712983</v>
      </c>
      <c r="P522" t="s">
        <v>64</v>
      </c>
      <c r="Q522">
        <v>5.41</v>
      </c>
      <c r="R522">
        <v>1</v>
      </c>
      <c r="S522">
        <v>2</v>
      </c>
      <c r="T522">
        <v>1</v>
      </c>
      <c r="U522" t="s">
        <v>76</v>
      </c>
      <c r="V522">
        <v>1</v>
      </c>
      <c r="W522" t="s">
        <v>66</v>
      </c>
      <c r="X522" s="51" t="s">
        <v>1122</v>
      </c>
      <c r="Y522" s="51" t="s">
        <v>144</v>
      </c>
      <c r="Z522" s="26">
        <v>0</v>
      </c>
      <c r="AA522" s="51" t="s">
        <v>66</v>
      </c>
      <c r="AB522" s="51" t="s">
        <v>69</v>
      </c>
    </row>
    <row r="523" spans="1:28">
      <c r="A523" s="51" t="s">
        <v>1123</v>
      </c>
      <c r="B523" s="51" t="s">
        <v>121</v>
      </c>
      <c r="C523" s="1">
        <v>45146</v>
      </c>
      <c r="D523">
        <v>2023</v>
      </c>
      <c r="E523" s="26">
        <v>8</v>
      </c>
      <c r="F523" s="51" t="s">
        <v>28</v>
      </c>
      <c r="G523" s="26">
        <v>2</v>
      </c>
      <c r="H523" s="26">
        <v>2</v>
      </c>
      <c r="I523" t="s">
        <v>15</v>
      </c>
      <c r="J523" t="s">
        <v>82</v>
      </c>
      <c r="K523" t="s">
        <v>133</v>
      </c>
      <c r="L523" t="s">
        <v>62</v>
      </c>
      <c r="M523" t="s">
        <v>152</v>
      </c>
      <c r="N523">
        <v>17540.041709162539</v>
      </c>
      <c r="O523">
        <v>17540.041709162539</v>
      </c>
      <c r="P523" t="s">
        <v>64</v>
      </c>
      <c r="Q523">
        <v>20.34</v>
      </c>
      <c r="R523">
        <v>5</v>
      </c>
      <c r="S523">
        <v>0</v>
      </c>
      <c r="T523">
        <v>0</v>
      </c>
      <c r="U523" t="s">
        <v>65</v>
      </c>
      <c r="V523">
        <v>3</v>
      </c>
      <c r="W523" t="s">
        <v>84</v>
      </c>
      <c r="X523" s="51" t="s">
        <v>1021</v>
      </c>
      <c r="Y523" s="51" t="s">
        <v>95</v>
      </c>
      <c r="Z523" s="26">
        <v>3</v>
      </c>
      <c r="AA523" s="51" t="s">
        <v>77</v>
      </c>
      <c r="AB523" s="51" t="s">
        <v>108</v>
      </c>
    </row>
    <row r="524" spans="1:28">
      <c r="A524" s="51" t="s">
        <v>1124</v>
      </c>
      <c r="B524" s="51" t="s">
        <v>97</v>
      </c>
      <c r="C524" s="1">
        <v>44227</v>
      </c>
      <c r="D524">
        <v>2021</v>
      </c>
      <c r="E524" s="26">
        <v>1</v>
      </c>
      <c r="F524" s="51" t="s">
        <v>21</v>
      </c>
      <c r="G524" s="26">
        <v>4</v>
      </c>
      <c r="H524" s="26">
        <v>4</v>
      </c>
      <c r="I524" t="s">
        <v>15</v>
      </c>
      <c r="J524" t="s">
        <v>72</v>
      </c>
      <c r="K524" t="s">
        <v>133</v>
      </c>
      <c r="L524" t="s">
        <v>110</v>
      </c>
      <c r="M524" t="s">
        <v>104</v>
      </c>
      <c r="N524">
        <v>6023.6908542841884</v>
      </c>
      <c r="O524">
        <v>6023.6908542841884</v>
      </c>
      <c r="P524" t="s">
        <v>64</v>
      </c>
      <c r="Q524">
        <v>11.83</v>
      </c>
      <c r="R524">
        <v>3</v>
      </c>
      <c r="S524">
        <v>1</v>
      </c>
      <c r="T524">
        <v>1</v>
      </c>
      <c r="U524" t="s">
        <v>76</v>
      </c>
      <c r="V524">
        <v>2</v>
      </c>
      <c r="W524" t="s">
        <v>77</v>
      </c>
      <c r="X524" s="51" t="s">
        <v>1125</v>
      </c>
      <c r="Y524" s="51" t="s">
        <v>95</v>
      </c>
      <c r="Z524" s="26">
        <v>0</v>
      </c>
      <c r="AA524" s="51" t="s">
        <v>66</v>
      </c>
      <c r="AB524" s="51" t="s">
        <v>69</v>
      </c>
    </row>
    <row r="525" spans="1:28">
      <c r="A525" s="51" t="s">
        <v>1126</v>
      </c>
      <c r="B525" s="51" t="s">
        <v>121</v>
      </c>
      <c r="C525" s="1">
        <v>41380</v>
      </c>
      <c r="D525">
        <v>2013</v>
      </c>
      <c r="E525" s="26">
        <v>4</v>
      </c>
      <c r="F525" s="51" t="s">
        <v>24</v>
      </c>
      <c r="G525" s="26">
        <v>12</v>
      </c>
      <c r="H525" s="26">
        <v>12</v>
      </c>
      <c r="I525" t="s">
        <v>15</v>
      </c>
      <c r="J525" t="s">
        <v>102</v>
      </c>
      <c r="K525" t="s">
        <v>133</v>
      </c>
      <c r="L525" t="s">
        <v>202</v>
      </c>
      <c r="M525" t="s">
        <v>63</v>
      </c>
      <c r="N525">
        <v>4077.5940746608026</v>
      </c>
      <c r="O525">
        <v>4077.5940746608026</v>
      </c>
      <c r="P525" t="s">
        <v>64</v>
      </c>
      <c r="Q525">
        <v>10.61</v>
      </c>
      <c r="R525">
        <v>1</v>
      </c>
      <c r="S525">
        <v>0</v>
      </c>
      <c r="T525">
        <v>0</v>
      </c>
      <c r="U525" t="s">
        <v>65</v>
      </c>
      <c r="V525">
        <v>1</v>
      </c>
      <c r="W525" t="s">
        <v>66</v>
      </c>
      <c r="X525" s="51" t="s">
        <v>1127</v>
      </c>
      <c r="Y525" s="51" t="s">
        <v>100</v>
      </c>
      <c r="Z525" s="26">
        <v>1</v>
      </c>
      <c r="AA525" s="51" t="s">
        <v>66</v>
      </c>
      <c r="AB525" s="51" t="s">
        <v>69</v>
      </c>
    </row>
    <row r="526" spans="1:28">
      <c r="A526" s="51" t="s">
        <v>1128</v>
      </c>
      <c r="B526" s="51" t="s">
        <v>140</v>
      </c>
      <c r="C526" s="1">
        <v>44682</v>
      </c>
      <c r="D526">
        <v>2022</v>
      </c>
      <c r="E526" s="26">
        <v>5</v>
      </c>
      <c r="F526" s="51" t="s">
        <v>25</v>
      </c>
      <c r="G526" s="26">
        <v>3</v>
      </c>
      <c r="H526" s="26">
        <v>3</v>
      </c>
      <c r="I526" t="s">
        <v>15</v>
      </c>
      <c r="J526" t="s">
        <v>82</v>
      </c>
      <c r="K526" t="s">
        <v>124</v>
      </c>
      <c r="L526" t="s">
        <v>62</v>
      </c>
      <c r="M526" t="s">
        <v>90</v>
      </c>
      <c r="N526">
        <v>11855.120114440238</v>
      </c>
      <c r="O526">
        <v>11855.120114440238</v>
      </c>
      <c r="P526" t="s">
        <v>64</v>
      </c>
      <c r="Q526">
        <v>14.03</v>
      </c>
      <c r="R526">
        <v>3</v>
      </c>
      <c r="S526">
        <v>1</v>
      </c>
      <c r="T526">
        <v>1</v>
      </c>
      <c r="U526" t="s">
        <v>76</v>
      </c>
      <c r="V526">
        <v>2</v>
      </c>
      <c r="W526" t="s">
        <v>77</v>
      </c>
      <c r="X526" s="51" t="s">
        <v>1129</v>
      </c>
      <c r="Y526" s="51" t="s">
        <v>100</v>
      </c>
      <c r="Z526" s="26">
        <v>0</v>
      </c>
      <c r="AA526" s="51" t="s">
        <v>66</v>
      </c>
      <c r="AB526" s="51" t="s">
        <v>69</v>
      </c>
    </row>
    <row r="527" spans="1:28">
      <c r="A527" s="51" t="s">
        <v>1130</v>
      </c>
      <c r="B527" s="51" t="s">
        <v>121</v>
      </c>
      <c r="C527" s="1">
        <v>44874</v>
      </c>
      <c r="D527">
        <v>2022</v>
      </c>
      <c r="E527" s="26">
        <v>11</v>
      </c>
      <c r="F527" s="51" t="s">
        <v>19</v>
      </c>
      <c r="G527" s="26">
        <v>3</v>
      </c>
      <c r="H527" s="26">
        <v>3</v>
      </c>
      <c r="I527" t="s">
        <v>15</v>
      </c>
      <c r="J527" t="s">
        <v>82</v>
      </c>
      <c r="K527" t="s">
        <v>88</v>
      </c>
      <c r="L527" t="s">
        <v>113</v>
      </c>
      <c r="M527" t="s">
        <v>75</v>
      </c>
      <c r="N527">
        <v>8431.5440789859022</v>
      </c>
      <c r="O527">
        <v>8431.5440789859022</v>
      </c>
      <c r="P527" t="s">
        <v>64</v>
      </c>
      <c r="Q527">
        <v>4.99</v>
      </c>
      <c r="R527">
        <v>3</v>
      </c>
      <c r="S527">
        <v>2</v>
      </c>
      <c r="T527">
        <v>1</v>
      </c>
      <c r="U527" t="s">
        <v>76</v>
      </c>
      <c r="V527">
        <v>1</v>
      </c>
      <c r="W527" t="s">
        <v>66</v>
      </c>
      <c r="X527" s="51" t="s">
        <v>1131</v>
      </c>
      <c r="Y527" s="51" t="s">
        <v>144</v>
      </c>
      <c r="Z527" s="26">
        <v>0</v>
      </c>
      <c r="AA527" s="51" t="s">
        <v>66</v>
      </c>
      <c r="AB527" s="51" t="s">
        <v>69</v>
      </c>
    </row>
    <row r="528" spans="1:28">
      <c r="A528" s="51" t="s">
        <v>1132</v>
      </c>
      <c r="B528" s="51" t="s">
        <v>71</v>
      </c>
      <c r="C528" s="1">
        <v>42750</v>
      </c>
      <c r="D528">
        <v>2017</v>
      </c>
      <c r="E528" s="26">
        <v>1</v>
      </c>
      <c r="F528" s="51" t="s">
        <v>21</v>
      </c>
      <c r="G528" s="26">
        <v>8</v>
      </c>
      <c r="H528" s="26">
        <v>8</v>
      </c>
      <c r="I528" t="s">
        <v>15</v>
      </c>
      <c r="J528" t="s">
        <v>60</v>
      </c>
      <c r="K528" t="s">
        <v>133</v>
      </c>
      <c r="L528" t="s">
        <v>110</v>
      </c>
      <c r="M528" t="s">
        <v>63</v>
      </c>
      <c r="N528">
        <v>2832.4181346746382</v>
      </c>
      <c r="O528">
        <v>2832.4181346746382</v>
      </c>
      <c r="P528" t="s">
        <v>64</v>
      </c>
      <c r="Q528">
        <v>1.03</v>
      </c>
      <c r="R528">
        <v>1</v>
      </c>
      <c r="S528">
        <v>4</v>
      </c>
      <c r="T528">
        <v>1</v>
      </c>
      <c r="U528" t="s">
        <v>76</v>
      </c>
      <c r="V528">
        <v>1</v>
      </c>
      <c r="W528" t="s">
        <v>66</v>
      </c>
      <c r="X528" s="51" t="s">
        <v>1133</v>
      </c>
      <c r="Y528" s="51" t="s">
        <v>119</v>
      </c>
      <c r="Z528" s="26">
        <v>2</v>
      </c>
      <c r="AA528" s="51" t="s">
        <v>77</v>
      </c>
      <c r="AB528" s="51" t="s">
        <v>69</v>
      </c>
    </row>
    <row r="529" spans="1:28">
      <c r="A529" s="51" t="s">
        <v>1134</v>
      </c>
      <c r="B529" s="51" t="s">
        <v>59</v>
      </c>
      <c r="C529" s="1">
        <v>41380</v>
      </c>
      <c r="D529">
        <v>2013</v>
      </c>
      <c r="E529" s="26">
        <v>4</v>
      </c>
      <c r="F529" s="51" t="s">
        <v>24</v>
      </c>
      <c r="G529" s="26">
        <v>12</v>
      </c>
      <c r="H529" s="26">
        <v>12</v>
      </c>
      <c r="I529" t="s">
        <v>15</v>
      </c>
      <c r="J529" t="s">
        <v>102</v>
      </c>
      <c r="K529" t="s">
        <v>133</v>
      </c>
      <c r="L529" t="s">
        <v>98</v>
      </c>
      <c r="M529" t="s">
        <v>63</v>
      </c>
      <c r="N529">
        <v>13457.570422035958</v>
      </c>
      <c r="O529">
        <v>13457.570422035958</v>
      </c>
      <c r="P529" t="s">
        <v>64</v>
      </c>
      <c r="Q529">
        <v>17.399999999999999</v>
      </c>
      <c r="R529">
        <v>3</v>
      </c>
      <c r="S529">
        <v>1</v>
      </c>
      <c r="T529">
        <v>1</v>
      </c>
      <c r="U529" t="s">
        <v>76</v>
      </c>
      <c r="V529">
        <v>3</v>
      </c>
      <c r="W529" t="s">
        <v>84</v>
      </c>
      <c r="X529" s="51" t="s">
        <v>1135</v>
      </c>
      <c r="Y529" s="51" t="s">
        <v>100</v>
      </c>
      <c r="Z529" s="26">
        <v>4</v>
      </c>
      <c r="AA529" s="51" t="s">
        <v>84</v>
      </c>
      <c r="AB529" s="51" t="s">
        <v>108</v>
      </c>
    </row>
    <row r="530" spans="1:28">
      <c r="A530" s="51" t="s">
        <v>1136</v>
      </c>
      <c r="B530" s="51" t="s">
        <v>140</v>
      </c>
      <c r="C530" s="1">
        <v>45257</v>
      </c>
      <c r="D530">
        <v>2023</v>
      </c>
      <c r="E530" s="26">
        <v>11</v>
      </c>
      <c r="F530" s="51" t="s">
        <v>19</v>
      </c>
      <c r="G530" s="26">
        <v>2</v>
      </c>
      <c r="H530" s="26">
        <v>2</v>
      </c>
      <c r="I530" t="s">
        <v>15</v>
      </c>
      <c r="J530" t="s">
        <v>82</v>
      </c>
      <c r="K530" t="s">
        <v>83</v>
      </c>
      <c r="L530" t="s">
        <v>103</v>
      </c>
      <c r="M530" t="s">
        <v>104</v>
      </c>
      <c r="N530">
        <v>3754.7346664527895</v>
      </c>
      <c r="O530">
        <v>3754.7346664527895</v>
      </c>
      <c r="P530" t="s">
        <v>64</v>
      </c>
      <c r="Q530">
        <v>12.45</v>
      </c>
      <c r="R530">
        <v>5</v>
      </c>
      <c r="S530">
        <v>3</v>
      </c>
      <c r="T530">
        <v>1</v>
      </c>
      <c r="U530" t="s">
        <v>76</v>
      </c>
      <c r="V530">
        <v>2</v>
      </c>
      <c r="W530" t="s">
        <v>77</v>
      </c>
      <c r="X530" s="51" t="s">
        <v>1137</v>
      </c>
      <c r="Y530" s="51" t="s">
        <v>100</v>
      </c>
      <c r="Z530" s="26">
        <v>1</v>
      </c>
      <c r="AA530" s="51" t="s">
        <v>66</v>
      </c>
      <c r="AB530" s="51" t="s">
        <v>69</v>
      </c>
    </row>
    <row r="531" spans="1:28">
      <c r="A531" s="51" t="s">
        <v>1138</v>
      </c>
      <c r="B531" s="51" t="s">
        <v>81</v>
      </c>
      <c r="C531" s="1">
        <v>42111</v>
      </c>
      <c r="D531">
        <v>2015</v>
      </c>
      <c r="E531" s="26">
        <v>4</v>
      </c>
      <c r="F531" s="51" t="s">
        <v>24</v>
      </c>
      <c r="G531" s="26">
        <v>10</v>
      </c>
      <c r="H531" s="26">
        <v>10</v>
      </c>
      <c r="I531" t="s">
        <v>15</v>
      </c>
      <c r="J531" t="s">
        <v>102</v>
      </c>
      <c r="K531" t="s">
        <v>83</v>
      </c>
      <c r="L531" t="s">
        <v>74</v>
      </c>
      <c r="M531" t="s">
        <v>93</v>
      </c>
      <c r="N531">
        <v>6804.8303565547576</v>
      </c>
      <c r="O531">
        <v>6804.8303565547576</v>
      </c>
      <c r="P531" t="s">
        <v>64</v>
      </c>
      <c r="Q531">
        <v>15.47</v>
      </c>
      <c r="R531">
        <v>3</v>
      </c>
      <c r="S531">
        <v>2</v>
      </c>
      <c r="T531">
        <v>1</v>
      </c>
      <c r="U531" t="s">
        <v>76</v>
      </c>
      <c r="V531">
        <v>2</v>
      </c>
      <c r="W531" t="s">
        <v>77</v>
      </c>
      <c r="X531" s="51" t="s">
        <v>1139</v>
      </c>
      <c r="Y531" s="51" t="s">
        <v>100</v>
      </c>
      <c r="Z531" s="26">
        <v>2</v>
      </c>
      <c r="AA531" s="51" t="s">
        <v>77</v>
      </c>
      <c r="AB531" s="51" t="s">
        <v>69</v>
      </c>
    </row>
    <row r="532" spans="1:28">
      <c r="A532" s="51" t="s">
        <v>1140</v>
      </c>
      <c r="B532" s="51" t="s">
        <v>81</v>
      </c>
      <c r="C532" s="1">
        <v>42238</v>
      </c>
      <c r="D532">
        <v>2015</v>
      </c>
      <c r="E532" s="26">
        <v>8</v>
      </c>
      <c r="F532" s="51" t="s">
        <v>28</v>
      </c>
      <c r="G532" s="26">
        <v>10</v>
      </c>
      <c r="H532" s="26">
        <v>10</v>
      </c>
      <c r="I532" t="s">
        <v>15</v>
      </c>
      <c r="J532" t="s">
        <v>102</v>
      </c>
      <c r="K532" t="s">
        <v>73</v>
      </c>
      <c r="L532" t="s">
        <v>103</v>
      </c>
      <c r="M532" t="s">
        <v>104</v>
      </c>
      <c r="N532">
        <v>2140.7583361242987</v>
      </c>
      <c r="O532">
        <v>2140.7583361242987</v>
      </c>
      <c r="P532" t="s">
        <v>64</v>
      </c>
      <c r="Q532">
        <v>1.83</v>
      </c>
      <c r="R532">
        <v>5</v>
      </c>
      <c r="S532">
        <v>0</v>
      </c>
      <c r="T532">
        <v>0</v>
      </c>
      <c r="U532" t="s">
        <v>65</v>
      </c>
      <c r="V532">
        <v>1</v>
      </c>
      <c r="W532" t="s">
        <v>66</v>
      </c>
      <c r="X532" s="51" t="s">
        <v>1141</v>
      </c>
      <c r="Y532" s="51" t="s">
        <v>119</v>
      </c>
      <c r="Z532" s="26">
        <v>1</v>
      </c>
      <c r="AA532" s="51" t="s">
        <v>66</v>
      </c>
      <c r="AB532" s="51" t="s">
        <v>69</v>
      </c>
    </row>
    <row r="533" spans="1:28">
      <c r="A533" s="51" t="s">
        <v>1142</v>
      </c>
      <c r="B533" s="51" t="s">
        <v>71</v>
      </c>
      <c r="C533" s="1">
        <v>44382</v>
      </c>
      <c r="D533">
        <v>2021</v>
      </c>
      <c r="E533" s="26">
        <v>7</v>
      </c>
      <c r="F533" s="51" t="s">
        <v>27</v>
      </c>
      <c r="G533" s="26">
        <v>4</v>
      </c>
      <c r="H533" s="26">
        <v>4</v>
      </c>
      <c r="I533" t="s">
        <v>15</v>
      </c>
      <c r="J533" t="s">
        <v>72</v>
      </c>
      <c r="K533" t="s">
        <v>83</v>
      </c>
      <c r="L533" t="s">
        <v>74</v>
      </c>
      <c r="M533" t="s">
        <v>90</v>
      </c>
      <c r="N533">
        <v>11859.916553098174</v>
      </c>
      <c r="O533">
        <v>11859.916553098174</v>
      </c>
      <c r="P533" t="s">
        <v>64</v>
      </c>
      <c r="Q533">
        <v>15.52</v>
      </c>
      <c r="R533">
        <v>4</v>
      </c>
      <c r="S533">
        <v>1</v>
      </c>
      <c r="T533">
        <v>1</v>
      </c>
      <c r="U533" t="s">
        <v>76</v>
      </c>
      <c r="V533">
        <v>2</v>
      </c>
      <c r="W533" t="s">
        <v>77</v>
      </c>
      <c r="X533" s="51" t="s">
        <v>1143</v>
      </c>
      <c r="Y533" s="51" t="s">
        <v>95</v>
      </c>
      <c r="Z533" s="26">
        <v>1</v>
      </c>
      <c r="AA533" s="51" t="s">
        <v>66</v>
      </c>
      <c r="AB533" s="51" t="s">
        <v>69</v>
      </c>
    </row>
    <row r="534" spans="1:28">
      <c r="A534" s="51" t="s">
        <v>1144</v>
      </c>
      <c r="B534" s="51" t="s">
        <v>71</v>
      </c>
      <c r="C534" s="1">
        <v>41861</v>
      </c>
      <c r="D534">
        <v>2014</v>
      </c>
      <c r="E534" s="26">
        <v>8</v>
      </c>
      <c r="F534" s="51" t="s">
        <v>28</v>
      </c>
      <c r="G534" s="26">
        <v>11</v>
      </c>
      <c r="H534" s="26">
        <v>11</v>
      </c>
      <c r="I534" t="s">
        <v>15</v>
      </c>
      <c r="J534" t="s">
        <v>102</v>
      </c>
      <c r="K534" t="s">
        <v>73</v>
      </c>
      <c r="L534" t="s">
        <v>89</v>
      </c>
      <c r="M534" t="s">
        <v>93</v>
      </c>
      <c r="N534">
        <v>3617.0555473116415</v>
      </c>
      <c r="O534">
        <v>3617.0555473116415</v>
      </c>
      <c r="P534" t="s">
        <v>64</v>
      </c>
      <c r="Q534">
        <v>4.87</v>
      </c>
      <c r="R534">
        <v>4</v>
      </c>
      <c r="S534">
        <v>1</v>
      </c>
      <c r="T534">
        <v>1</v>
      </c>
      <c r="U534" t="s">
        <v>76</v>
      </c>
      <c r="V534">
        <v>1</v>
      </c>
      <c r="W534" t="s">
        <v>66</v>
      </c>
      <c r="X534" s="51" t="s">
        <v>1145</v>
      </c>
      <c r="Y534" s="51" t="s">
        <v>119</v>
      </c>
      <c r="Z534" s="26">
        <v>1</v>
      </c>
      <c r="AA534" s="51" t="s">
        <v>66</v>
      </c>
      <c r="AB534" s="51" t="s">
        <v>69</v>
      </c>
    </row>
    <row r="535" spans="1:28">
      <c r="A535" s="51" t="s">
        <v>1146</v>
      </c>
      <c r="B535" s="51" t="s">
        <v>140</v>
      </c>
      <c r="C535" s="1">
        <v>42105</v>
      </c>
      <c r="D535">
        <v>2015</v>
      </c>
      <c r="E535" s="26">
        <v>4</v>
      </c>
      <c r="F535" s="51" t="s">
        <v>24</v>
      </c>
      <c r="G535" s="26">
        <v>10</v>
      </c>
      <c r="H535" s="26">
        <v>10</v>
      </c>
      <c r="I535" t="s">
        <v>15</v>
      </c>
      <c r="J535" t="s">
        <v>102</v>
      </c>
      <c r="K535" t="s">
        <v>61</v>
      </c>
      <c r="L535" t="s">
        <v>202</v>
      </c>
      <c r="M535" t="s">
        <v>90</v>
      </c>
      <c r="N535">
        <v>14093.81055420652</v>
      </c>
      <c r="O535">
        <v>14093.81055420652</v>
      </c>
      <c r="P535" t="s">
        <v>64</v>
      </c>
      <c r="Q535">
        <v>15.21</v>
      </c>
      <c r="R535">
        <v>2</v>
      </c>
      <c r="S535">
        <v>2</v>
      </c>
      <c r="T535">
        <v>1</v>
      </c>
      <c r="U535" t="s">
        <v>76</v>
      </c>
      <c r="V535">
        <v>2</v>
      </c>
      <c r="W535" t="s">
        <v>77</v>
      </c>
      <c r="X535" s="51" t="s">
        <v>1147</v>
      </c>
      <c r="Y535" s="51" t="s">
        <v>100</v>
      </c>
      <c r="Z535" s="26">
        <v>3</v>
      </c>
      <c r="AA535" s="51" t="s">
        <v>77</v>
      </c>
      <c r="AB535" s="51" t="s">
        <v>108</v>
      </c>
    </row>
    <row r="536" spans="1:28">
      <c r="A536" s="51" t="s">
        <v>1148</v>
      </c>
      <c r="B536" s="51" t="s">
        <v>140</v>
      </c>
      <c r="C536" s="1">
        <v>43823</v>
      </c>
      <c r="D536">
        <v>2019</v>
      </c>
      <c r="E536" s="26">
        <v>12</v>
      </c>
      <c r="F536" s="51" t="s">
        <v>20</v>
      </c>
      <c r="G536" s="26">
        <v>6</v>
      </c>
      <c r="H536" s="26">
        <v>6</v>
      </c>
      <c r="I536" t="s">
        <v>15</v>
      </c>
      <c r="J536" t="s">
        <v>72</v>
      </c>
      <c r="K536" t="s">
        <v>83</v>
      </c>
      <c r="L536" t="s">
        <v>116</v>
      </c>
      <c r="M536" t="s">
        <v>93</v>
      </c>
      <c r="N536">
        <v>12596.218277384172</v>
      </c>
      <c r="O536">
        <v>12596.218277384172</v>
      </c>
      <c r="P536" t="s">
        <v>64</v>
      </c>
      <c r="Q536">
        <v>24.47</v>
      </c>
      <c r="R536">
        <v>5</v>
      </c>
      <c r="S536">
        <v>2</v>
      </c>
      <c r="T536">
        <v>1</v>
      </c>
      <c r="U536" t="s">
        <v>76</v>
      </c>
      <c r="V536">
        <v>3</v>
      </c>
      <c r="W536" t="s">
        <v>84</v>
      </c>
      <c r="X536" s="51" t="s">
        <v>1149</v>
      </c>
      <c r="Y536" s="51" t="s">
        <v>95</v>
      </c>
      <c r="Z536" s="26">
        <v>3</v>
      </c>
      <c r="AA536" s="51" t="s">
        <v>77</v>
      </c>
      <c r="AB536" s="51" t="s">
        <v>108</v>
      </c>
    </row>
    <row r="537" spans="1:28">
      <c r="A537" s="51" t="s">
        <v>1150</v>
      </c>
      <c r="B537" s="51" t="s">
        <v>81</v>
      </c>
      <c r="C537" s="1">
        <v>43628</v>
      </c>
      <c r="D537">
        <v>2019</v>
      </c>
      <c r="E537" s="26">
        <v>6</v>
      </c>
      <c r="F537" s="51" t="s">
        <v>26</v>
      </c>
      <c r="G537" s="26">
        <v>6</v>
      </c>
      <c r="H537" s="26">
        <v>6</v>
      </c>
      <c r="I537" t="s">
        <v>15</v>
      </c>
      <c r="J537" t="s">
        <v>72</v>
      </c>
      <c r="K537" t="s">
        <v>133</v>
      </c>
      <c r="L537" t="s">
        <v>110</v>
      </c>
      <c r="M537" t="s">
        <v>75</v>
      </c>
      <c r="N537">
        <v>13002.308392137324</v>
      </c>
      <c r="O537">
        <v>13002.308392137324</v>
      </c>
      <c r="P537" t="s">
        <v>64</v>
      </c>
      <c r="Q537">
        <v>18.54</v>
      </c>
      <c r="R537">
        <v>5</v>
      </c>
      <c r="S537">
        <v>4</v>
      </c>
      <c r="T537">
        <v>1</v>
      </c>
      <c r="U537" t="s">
        <v>76</v>
      </c>
      <c r="V537">
        <v>2</v>
      </c>
      <c r="W537" t="s">
        <v>77</v>
      </c>
      <c r="X537" s="51" t="s">
        <v>1151</v>
      </c>
      <c r="Y537" s="51" t="s">
        <v>95</v>
      </c>
      <c r="Z537" s="26">
        <v>3</v>
      </c>
      <c r="AA537" s="51" t="s">
        <v>77</v>
      </c>
      <c r="AB537" s="51" t="s">
        <v>108</v>
      </c>
    </row>
    <row r="538" spans="1:28">
      <c r="A538" s="51" t="s">
        <v>1152</v>
      </c>
      <c r="B538" s="51" t="s">
        <v>81</v>
      </c>
      <c r="C538" s="1">
        <v>43820</v>
      </c>
      <c r="D538">
        <v>2019</v>
      </c>
      <c r="E538" s="26">
        <v>12</v>
      </c>
      <c r="F538" s="51" t="s">
        <v>20</v>
      </c>
      <c r="G538" s="26">
        <v>6</v>
      </c>
      <c r="H538" s="26">
        <v>6</v>
      </c>
      <c r="I538" t="s">
        <v>15</v>
      </c>
      <c r="J538" t="s">
        <v>72</v>
      </c>
      <c r="K538" t="s">
        <v>83</v>
      </c>
      <c r="L538" t="s">
        <v>110</v>
      </c>
      <c r="M538" t="s">
        <v>93</v>
      </c>
      <c r="N538">
        <v>7180.3554215943332</v>
      </c>
      <c r="O538">
        <v>7180.3554215943332</v>
      </c>
      <c r="P538" t="s">
        <v>64</v>
      </c>
      <c r="Q538">
        <v>3.71</v>
      </c>
      <c r="R538">
        <v>5</v>
      </c>
      <c r="S538">
        <v>1</v>
      </c>
      <c r="T538">
        <v>1</v>
      </c>
      <c r="U538" t="s">
        <v>76</v>
      </c>
      <c r="V538">
        <v>2</v>
      </c>
      <c r="W538" t="s">
        <v>77</v>
      </c>
      <c r="X538" s="51" t="s">
        <v>250</v>
      </c>
      <c r="Y538" s="51" t="s">
        <v>119</v>
      </c>
      <c r="Z538" s="26">
        <v>0</v>
      </c>
      <c r="AA538" s="51" t="s">
        <v>66</v>
      </c>
      <c r="AB538" s="51" t="s">
        <v>69</v>
      </c>
    </row>
    <row r="539" spans="1:28">
      <c r="A539" s="51" t="s">
        <v>1153</v>
      </c>
      <c r="B539" s="51" t="s">
        <v>59</v>
      </c>
      <c r="C539" s="1">
        <v>45240</v>
      </c>
      <c r="D539">
        <v>2023</v>
      </c>
      <c r="E539" s="26">
        <v>11</v>
      </c>
      <c r="F539" s="51" t="s">
        <v>19</v>
      </c>
      <c r="G539" s="26">
        <v>2</v>
      </c>
      <c r="H539" s="26">
        <v>2</v>
      </c>
      <c r="I539" t="s">
        <v>15</v>
      </c>
      <c r="J539" t="s">
        <v>82</v>
      </c>
      <c r="K539" t="s">
        <v>73</v>
      </c>
      <c r="L539" t="s">
        <v>202</v>
      </c>
      <c r="M539" t="s">
        <v>104</v>
      </c>
      <c r="N539">
        <v>10014.155426607953</v>
      </c>
      <c r="O539">
        <v>10014.155426607953</v>
      </c>
      <c r="P539" t="s">
        <v>64</v>
      </c>
      <c r="Q539">
        <v>31.01</v>
      </c>
      <c r="R539">
        <v>5</v>
      </c>
      <c r="S539">
        <v>3</v>
      </c>
      <c r="T539">
        <v>1</v>
      </c>
      <c r="U539" t="s">
        <v>76</v>
      </c>
      <c r="V539">
        <v>3</v>
      </c>
      <c r="W539" t="s">
        <v>84</v>
      </c>
      <c r="X539" s="51" t="s">
        <v>1154</v>
      </c>
      <c r="Y539" s="51" t="s">
        <v>79</v>
      </c>
      <c r="Z539" s="26">
        <v>3</v>
      </c>
      <c r="AA539" s="51" t="s">
        <v>77</v>
      </c>
      <c r="AB539" s="51" t="s">
        <v>108</v>
      </c>
    </row>
    <row r="540" spans="1:28">
      <c r="A540" s="51" t="s">
        <v>1155</v>
      </c>
      <c r="B540" s="51" t="s">
        <v>140</v>
      </c>
      <c r="C540" s="1">
        <v>44987</v>
      </c>
      <c r="D540">
        <v>2023</v>
      </c>
      <c r="E540" s="26">
        <v>3</v>
      </c>
      <c r="F540" s="51" t="s">
        <v>23</v>
      </c>
      <c r="G540" s="26">
        <v>2</v>
      </c>
      <c r="H540" s="26">
        <v>2</v>
      </c>
      <c r="I540" t="s">
        <v>15</v>
      </c>
      <c r="J540" t="s">
        <v>82</v>
      </c>
      <c r="K540" t="s">
        <v>124</v>
      </c>
      <c r="L540" t="s">
        <v>125</v>
      </c>
      <c r="M540" t="s">
        <v>104</v>
      </c>
      <c r="N540">
        <v>13658.650311881418</v>
      </c>
      <c r="O540">
        <v>13658.650311881418</v>
      </c>
      <c r="P540" t="s">
        <v>64</v>
      </c>
      <c r="Q540">
        <v>7.52</v>
      </c>
      <c r="R540">
        <v>5</v>
      </c>
      <c r="S540">
        <v>1</v>
      </c>
      <c r="T540">
        <v>1</v>
      </c>
      <c r="U540" t="s">
        <v>76</v>
      </c>
      <c r="V540">
        <v>3</v>
      </c>
      <c r="W540" t="s">
        <v>84</v>
      </c>
      <c r="X540" s="51" t="s">
        <v>1156</v>
      </c>
      <c r="Y540" s="51" t="s">
        <v>68</v>
      </c>
      <c r="Z540" s="26">
        <v>2</v>
      </c>
      <c r="AA540" s="51" t="s">
        <v>77</v>
      </c>
      <c r="AB540" s="51" t="s">
        <v>69</v>
      </c>
    </row>
    <row r="541" spans="1:28">
      <c r="A541" s="51" t="s">
        <v>1157</v>
      </c>
      <c r="B541" s="51" t="s">
        <v>81</v>
      </c>
      <c r="C541" s="1">
        <v>42728</v>
      </c>
      <c r="D541">
        <v>2016</v>
      </c>
      <c r="E541" s="26">
        <v>12</v>
      </c>
      <c r="F541" s="51" t="s">
        <v>20</v>
      </c>
      <c r="G541" s="26">
        <v>9</v>
      </c>
      <c r="H541" s="26">
        <v>9</v>
      </c>
      <c r="I541" t="s">
        <v>15</v>
      </c>
      <c r="J541" t="s">
        <v>60</v>
      </c>
      <c r="K541" t="s">
        <v>133</v>
      </c>
      <c r="L541" t="s">
        <v>89</v>
      </c>
      <c r="M541" t="s">
        <v>93</v>
      </c>
      <c r="N541">
        <v>16239.33736869222</v>
      </c>
      <c r="O541">
        <v>16239.33736869222</v>
      </c>
      <c r="P541" t="s">
        <v>64</v>
      </c>
      <c r="Q541">
        <v>14.42</v>
      </c>
      <c r="R541">
        <v>5</v>
      </c>
      <c r="S541">
        <v>2</v>
      </c>
      <c r="T541">
        <v>1</v>
      </c>
      <c r="U541" t="s">
        <v>76</v>
      </c>
      <c r="V541">
        <v>2</v>
      </c>
      <c r="W541" t="s">
        <v>77</v>
      </c>
      <c r="X541" s="51" t="s">
        <v>1158</v>
      </c>
      <c r="Y541" s="51" t="s">
        <v>68</v>
      </c>
      <c r="Z541" s="26">
        <v>2</v>
      </c>
      <c r="AA541" s="51" t="s">
        <v>77</v>
      </c>
      <c r="AB541" s="51" t="s">
        <v>69</v>
      </c>
    </row>
    <row r="542" spans="1:28">
      <c r="A542" s="51" t="s">
        <v>1159</v>
      </c>
      <c r="B542" s="51" t="s">
        <v>121</v>
      </c>
      <c r="C542" s="1">
        <v>42729</v>
      </c>
      <c r="D542">
        <v>2016</v>
      </c>
      <c r="E542" s="26">
        <v>12</v>
      </c>
      <c r="F542" s="51" t="s">
        <v>20</v>
      </c>
      <c r="G542" s="26">
        <v>9</v>
      </c>
      <c r="H542" s="26">
        <v>9</v>
      </c>
      <c r="I542" t="s">
        <v>15</v>
      </c>
      <c r="J542" t="s">
        <v>60</v>
      </c>
      <c r="K542" t="s">
        <v>124</v>
      </c>
      <c r="L542" t="s">
        <v>110</v>
      </c>
      <c r="M542" t="s">
        <v>75</v>
      </c>
      <c r="N542">
        <v>5176.5790173167834</v>
      </c>
      <c r="O542">
        <v>5176.5790173167834</v>
      </c>
      <c r="P542" t="s">
        <v>64</v>
      </c>
      <c r="Q542">
        <v>6.01</v>
      </c>
      <c r="R542">
        <v>5</v>
      </c>
      <c r="S542">
        <v>4</v>
      </c>
      <c r="T542">
        <v>1</v>
      </c>
      <c r="U542" t="s">
        <v>76</v>
      </c>
      <c r="V542">
        <v>1</v>
      </c>
      <c r="W542" t="s">
        <v>66</v>
      </c>
      <c r="X542" s="51" t="s">
        <v>1160</v>
      </c>
      <c r="Y542" s="51" t="s">
        <v>95</v>
      </c>
      <c r="Z542" s="26">
        <v>2</v>
      </c>
      <c r="AA542" s="51" t="s">
        <v>77</v>
      </c>
      <c r="AB542" s="51" t="s">
        <v>108</v>
      </c>
    </row>
    <row r="543" spans="1:28">
      <c r="A543" s="51" t="s">
        <v>1161</v>
      </c>
      <c r="B543" s="51" t="s">
        <v>71</v>
      </c>
      <c r="C543" s="1">
        <v>42393</v>
      </c>
      <c r="D543">
        <v>2016</v>
      </c>
      <c r="E543" s="26">
        <v>1</v>
      </c>
      <c r="F543" s="51" t="s">
        <v>21</v>
      </c>
      <c r="G543" s="26">
        <v>9</v>
      </c>
      <c r="H543" s="26">
        <v>9</v>
      </c>
      <c r="I543" t="s">
        <v>15</v>
      </c>
      <c r="J543" t="s">
        <v>60</v>
      </c>
      <c r="K543" t="s">
        <v>133</v>
      </c>
      <c r="L543" t="s">
        <v>62</v>
      </c>
      <c r="M543" t="s">
        <v>90</v>
      </c>
      <c r="N543">
        <v>10216.306851969992</v>
      </c>
      <c r="O543">
        <v>10216.306851969992</v>
      </c>
      <c r="P543" t="s">
        <v>64</v>
      </c>
      <c r="Q543">
        <v>5.41</v>
      </c>
      <c r="R543">
        <v>1</v>
      </c>
      <c r="S543">
        <v>0</v>
      </c>
      <c r="T543">
        <v>0</v>
      </c>
      <c r="U543" t="s">
        <v>65</v>
      </c>
      <c r="V543">
        <v>2</v>
      </c>
      <c r="W543" t="s">
        <v>77</v>
      </c>
      <c r="X543" s="51" t="s">
        <v>1162</v>
      </c>
      <c r="Y543" s="51" t="s">
        <v>100</v>
      </c>
      <c r="Z543" s="26">
        <v>1</v>
      </c>
      <c r="AA543" s="51" t="s">
        <v>66</v>
      </c>
      <c r="AB543" s="51" t="s">
        <v>69</v>
      </c>
    </row>
    <row r="544" spans="1:28">
      <c r="A544" s="51" t="s">
        <v>1163</v>
      </c>
      <c r="B544" s="51" t="s">
        <v>121</v>
      </c>
      <c r="C544" s="1">
        <v>44560</v>
      </c>
      <c r="D544">
        <v>2021</v>
      </c>
      <c r="E544" s="26">
        <v>12</v>
      </c>
      <c r="F544" s="51" t="s">
        <v>20</v>
      </c>
      <c r="G544" s="26">
        <v>4</v>
      </c>
      <c r="H544" s="26">
        <v>4</v>
      </c>
      <c r="I544" t="s">
        <v>15</v>
      </c>
      <c r="J544" t="s">
        <v>72</v>
      </c>
      <c r="K544" t="s">
        <v>83</v>
      </c>
      <c r="L544" t="s">
        <v>116</v>
      </c>
      <c r="M544" t="s">
        <v>75</v>
      </c>
      <c r="N544">
        <v>7396.3321305604741</v>
      </c>
      <c r="O544">
        <v>7396.3321305604741</v>
      </c>
      <c r="P544" t="s">
        <v>64</v>
      </c>
      <c r="Q544">
        <v>11.42</v>
      </c>
      <c r="R544">
        <v>4</v>
      </c>
      <c r="S544">
        <v>1</v>
      </c>
      <c r="T544">
        <v>1</v>
      </c>
      <c r="U544" t="s">
        <v>76</v>
      </c>
      <c r="V544">
        <v>1</v>
      </c>
      <c r="W544" t="s">
        <v>66</v>
      </c>
      <c r="X544" s="51" t="s">
        <v>394</v>
      </c>
      <c r="Y544" s="51" t="s">
        <v>144</v>
      </c>
      <c r="Z544" s="26">
        <v>0</v>
      </c>
      <c r="AA544" s="51" t="s">
        <v>66</v>
      </c>
      <c r="AB544" s="51" t="s">
        <v>69</v>
      </c>
    </row>
    <row r="545" spans="1:28">
      <c r="A545" s="51" t="s">
        <v>1164</v>
      </c>
      <c r="B545" s="51" t="s">
        <v>71</v>
      </c>
      <c r="C545" s="1">
        <v>45282</v>
      </c>
      <c r="D545">
        <v>2023</v>
      </c>
      <c r="E545" s="26">
        <v>12</v>
      </c>
      <c r="F545" s="51" t="s">
        <v>20</v>
      </c>
      <c r="G545" s="26">
        <v>2</v>
      </c>
      <c r="H545" s="26">
        <v>2</v>
      </c>
      <c r="I545" t="s">
        <v>15</v>
      </c>
      <c r="J545" t="s">
        <v>82</v>
      </c>
      <c r="K545" t="s">
        <v>61</v>
      </c>
      <c r="L545" t="s">
        <v>110</v>
      </c>
      <c r="M545" t="s">
        <v>90</v>
      </c>
      <c r="N545">
        <v>6192.0149342016957</v>
      </c>
      <c r="O545">
        <v>6192.0149342016957</v>
      </c>
      <c r="P545" t="s">
        <v>64</v>
      </c>
      <c r="Q545">
        <v>1.54</v>
      </c>
      <c r="R545">
        <v>1</v>
      </c>
      <c r="S545">
        <v>0</v>
      </c>
      <c r="T545">
        <v>0</v>
      </c>
      <c r="U545" t="s">
        <v>65</v>
      </c>
      <c r="V545">
        <v>1</v>
      </c>
      <c r="W545" t="s">
        <v>66</v>
      </c>
      <c r="X545" s="51" t="s">
        <v>430</v>
      </c>
      <c r="Y545" s="51" t="s">
        <v>144</v>
      </c>
      <c r="Z545" s="26">
        <v>0</v>
      </c>
      <c r="AA545" s="51" t="s">
        <v>66</v>
      </c>
      <c r="AB545" s="51" t="s">
        <v>69</v>
      </c>
    </row>
    <row r="546" spans="1:28">
      <c r="A546" s="51" t="s">
        <v>1165</v>
      </c>
      <c r="B546" s="51" t="s">
        <v>121</v>
      </c>
      <c r="C546" s="1">
        <v>45232</v>
      </c>
      <c r="D546">
        <v>2023</v>
      </c>
      <c r="E546" s="26">
        <v>11</v>
      </c>
      <c r="F546" s="51" t="s">
        <v>19</v>
      </c>
      <c r="G546" s="26">
        <v>2</v>
      </c>
      <c r="H546" s="26">
        <v>2</v>
      </c>
      <c r="I546" t="s">
        <v>15</v>
      </c>
      <c r="J546" t="s">
        <v>82</v>
      </c>
      <c r="K546" t="s">
        <v>73</v>
      </c>
      <c r="L546" t="s">
        <v>62</v>
      </c>
      <c r="M546" t="s">
        <v>75</v>
      </c>
      <c r="N546">
        <v>9511.2856734029556</v>
      </c>
      <c r="O546">
        <v>9511.2856734029556</v>
      </c>
      <c r="P546" t="s">
        <v>64</v>
      </c>
      <c r="Q546">
        <v>8.33</v>
      </c>
      <c r="R546">
        <v>3</v>
      </c>
      <c r="S546">
        <v>3</v>
      </c>
      <c r="T546">
        <v>1</v>
      </c>
      <c r="U546" t="s">
        <v>76</v>
      </c>
      <c r="V546">
        <v>2</v>
      </c>
      <c r="W546" t="s">
        <v>77</v>
      </c>
      <c r="X546" s="51" t="s">
        <v>1166</v>
      </c>
      <c r="Y546" s="51" t="s">
        <v>144</v>
      </c>
      <c r="Z546" s="26">
        <v>1</v>
      </c>
      <c r="AA546" s="51" t="s">
        <v>66</v>
      </c>
      <c r="AB546" s="51" t="s">
        <v>69</v>
      </c>
    </row>
    <row r="547" spans="1:28">
      <c r="A547" s="51" t="s">
        <v>1167</v>
      </c>
      <c r="B547" s="51" t="s">
        <v>81</v>
      </c>
      <c r="C547" s="1">
        <v>44139</v>
      </c>
      <c r="D547">
        <v>2020</v>
      </c>
      <c r="E547" s="26">
        <v>11</v>
      </c>
      <c r="F547" s="51" t="s">
        <v>19</v>
      </c>
      <c r="G547" s="26">
        <v>5</v>
      </c>
      <c r="H547" s="26">
        <v>5</v>
      </c>
      <c r="I547" t="s">
        <v>15</v>
      </c>
      <c r="J547" t="s">
        <v>72</v>
      </c>
      <c r="K547" t="s">
        <v>88</v>
      </c>
      <c r="L547" t="s">
        <v>62</v>
      </c>
      <c r="M547" t="s">
        <v>152</v>
      </c>
      <c r="N547">
        <v>11189.336153165372</v>
      </c>
      <c r="O547">
        <v>11189.336153165372</v>
      </c>
      <c r="P547" t="s">
        <v>64</v>
      </c>
      <c r="Q547">
        <v>20.28</v>
      </c>
      <c r="R547">
        <v>1</v>
      </c>
      <c r="S547">
        <v>2</v>
      </c>
      <c r="T547">
        <v>1</v>
      </c>
      <c r="U547" t="s">
        <v>76</v>
      </c>
      <c r="V547">
        <v>3</v>
      </c>
      <c r="W547" t="s">
        <v>84</v>
      </c>
      <c r="X547" s="51" t="s">
        <v>1168</v>
      </c>
      <c r="Y547" s="51" t="s">
        <v>68</v>
      </c>
      <c r="Z547" s="26">
        <v>2</v>
      </c>
      <c r="AA547" s="51" t="s">
        <v>77</v>
      </c>
      <c r="AB547" s="51" t="s">
        <v>69</v>
      </c>
    </row>
    <row r="548" spans="1:28">
      <c r="A548" s="51" t="s">
        <v>1169</v>
      </c>
      <c r="B548" s="51" t="s">
        <v>59</v>
      </c>
      <c r="C548" s="1">
        <v>44432</v>
      </c>
      <c r="D548">
        <v>2021</v>
      </c>
      <c r="E548" s="26">
        <v>8</v>
      </c>
      <c r="F548" s="51" t="s">
        <v>28</v>
      </c>
      <c r="G548" s="26">
        <v>4</v>
      </c>
      <c r="H548" s="26">
        <v>4</v>
      </c>
      <c r="I548" t="s">
        <v>15</v>
      </c>
      <c r="J548" t="s">
        <v>72</v>
      </c>
      <c r="K548" t="s">
        <v>133</v>
      </c>
      <c r="L548" t="s">
        <v>110</v>
      </c>
      <c r="M548" t="s">
        <v>90</v>
      </c>
      <c r="N548">
        <v>6372.5727187863649</v>
      </c>
      <c r="O548">
        <v>6372.5727187863649</v>
      </c>
      <c r="P548" t="s">
        <v>64</v>
      </c>
      <c r="Q548">
        <v>3.31</v>
      </c>
      <c r="R548">
        <v>5</v>
      </c>
      <c r="S548">
        <v>3</v>
      </c>
      <c r="T548">
        <v>1</v>
      </c>
      <c r="U548" t="s">
        <v>76</v>
      </c>
      <c r="V548">
        <v>2</v>
      </c>
      <c r="W548" t="s">
        <v>77</v>
      </c>
      <c r="X548" s="51" t="s">
        <v>1170</v>
      </c>
      <c r="Y548" s="51" t="s">
        <v>95</v>
      </c>
      <c r="Z548" s="26">
        <v>1</v>
      </c>
      <c r="AA548" s="51" t="s">
        <v>66</v>
      </c>
      <c r="AB548" s="51" t="s">
        <v>69</v>
      </c>
    </row>
    <row r="549" spans="1:28">
      <c r="A549" s="51" t="s">
        <v>1171</v>
      </c>
      <c r="B549" s="51" t="s">
        <v>140</v>
      </c>
      <c r="C549" s="1">
        <v>43712</v>
      </c>
      <c r="D549">
        <v>2019</v>
      </c>
      <c r="E549" s="26">
        <v>9</v>
      </c>
      <c r="F549" s="51" t="s">
        <v>29</v>
      </c>
      <c r="G549" s="26">
        <v>6</v>
      </c>
      <c r="H549" s="26">
        <v>6</v>
      </c>
      <c r="I549" t="s">
        <v>15</v>
      </c>
      <c r="J549" t="s">
        <v>72</v>
      </c>
      <c r="K549" t="s">
        <v>83</v>
      </c>
      <c r="L549" t="s">
        <v>98</v>
      </c>
      <c r="M549" t="s">
        <v>63</v>
      </c>
      <c r="N549">
        <v>2635.3499262629944</v>
      </c>
      <c r="O549">
        <v>2635.3499262629944</v>
      </c>
      <c r="P549" t="s">
        <v>64</v>
      </c>
      <c r="Q549">
        <v>2.69</v>
      </c>
      <c r="R549">
        <v>4</v>
      </c>
      <c r="S549">
        <v>0</v>
      </c>
      <c r="T549">
        <v>0</v>
      </c>
      <c r="U549" t="s">
        <v>65</v>
      </c>
      <c r="V549">
        <v>1</v>
      </c>
      <c r="W549" t="s">
        <v>66</v>
      </c>
      <c r="X549" s="51" t="s">
        <v>1172</v>
      </c>
      <c r="Y549" s="51" t="s">
        <v>79</v>
      </c>
      <c r="Z549" s="26">
        <v>0</v>
      </c>
      <c r="AA549" s="51" t="s">
        <v>66</v>
      </c>
      <c r="AB549" s="51" t="s">
        <v>69</v>
      </c>
    </row>
    <row r="550" spans="1:28">
      <c r="A550" s="51" t="s">
        <v>1173</v>
      </c>
      <c r="B550" s="51" t="s">
        <v>140</v>
      </c>
      <c r="C550" s="1">
        <v>41866</v>
      </c>
      <c r="D550">
        <v>2014</v>
      </c>
      <c r="E550" s="26">
        <v>8</v>
      </c>
      <c r="F550" s="51" t="s">
        <v>28</v>
      </c>
      <c r="G550" s="26">
        <v>11</v>
      </c>
      <c r="H550" s="26">
        <v>11</v>
      </c>
      <c r="I550" t="s">
        <v>15</v>
      </c>
      <c r="J550" t="s">
        <v>102</v>
      </c>
      <c r="K550" t="s">
        <v>88</v>
      </c>
      <c r="L550" t="s">
        <v>110</v>
      </c>
      <c r="M550" t="s">
        <v>75</v>
      </c>
      <c r="N550">
        <v>12396.691626768814</v>
      </c>
      <c r="O550">
        <v>12396.691626768814</v>
      </c>
      <c r="P550" t="s">
        <v>64</v>
      </c>
      <c r="Q550">
        <v>11.05</v>
      </c>
      <c r="R550">
        <v>3</v>
      </c>
      <c r="S550">
        <v>0</v>
      </c>
      <c r="T550">
        <v>0</v>
      </c>
      <c r="U550" t="s">
        <v>65</v>
      </c>
      <c r="V550">
        <v>3</v>
      </c>
      <c r="W550" t="s">
        <v>84</v>
      </c>
      <c r="X550" s="51" t="s">
        <v>1174</v>
      </c>
      <c r="Y550" s="51" t="s">
        <v>68</v>
      </c>
      <c r="Z550" s="26">
        <v>3</v>
      </c>
      <c r="AA550" s="51" t="s">
        <v>77</v>
      </c>
      <c r="AB550" s="51" t="s">
        <v>69</v>
      </c>
    </row>
    <row r="551" spans="1:28">
      <c r="A551" s="51" t="s">
        <v>1175</v>
      </c>
      <c r="B551" s="51" t="s">
        <v>121</v>
      </c>
      <c r="C551" s="1">
        <v>43744</v>
      </c>
      <c r="D551">
        <v>2019</v>
      </c>
      <c r="E551" s="26">
        <v>10</v>
      </c>
      <c r="F551" s="51" t="s">
        <v>10</v>
      </c>
      <c r="G551" s="26">
        <v>6</v>
      </c>
      <c r="H551" s="26">
        <v>6</v>
      </c>
      <c r="I551" t="s">
        <v>15</v>
      </c>
      <c r="J551" t="s">
        <v>72</v>
      </c>
      <c r="K551" t="s">
        <v>61</v>
      </c>
      <c r="L551" t="s">
        <v>74</v>
      </c>
      <c r="M551" t="s">
        <v>90</v>
      </c>
      <c r="N551">
        <v>8710.0374804520488</v>
      </c>
      <c r="O551">
        <v>8710.0374804520488</v>
      </c>
      <c r="P551" t="s">
        <v>64</v>
      </c>
      <c r="Q551">
        <v>6.27</v>
      </c>
      <c r="R551">
        <v>3</v>
      </c>
      <c r="S551">
        <v>1</v>
      </c>
      <c r="T551">
        <v>1</v>
      </c>
      <c r="U551" t="s">
        <v>76</v>
      </c>
      <c r="V551">
        <v>1</v>
      </c>
      <c r="W551" t="s">
        <v>66</v>
      </c>
      <c r="X551" s="51" t="s">
        <v>1176</v>
      </c>
      <c r="Y551" s="51" t="s">
        <v>100</v>
      </c>
      <c r="Z551" s="26">
        <v>0</v>
      </c>
      <c r="AA551" s="51" t="s">
        <v>66</v>
      </c>
      <c r="AB551" s="51" t="s">
        <v>69</v>
      </c>
    </row>
    <row r="552" spans="1:28">
      <c r="A552" s="51" t="s">
        <v>1177</v>
      </c>
      <c r="B552" s="51" t="s">
        <v>140</v>
      </c>
      <c r="C552" s="1">
        <v>41570</v>
      </c>
      <c r="D552">
        <v>2013</v>
      </c>
      <c r="E552" s="26">
        <v>10</v>
      </c>
      <c r="F552" s="51" t="s">
        <v>10</v>
      </c>
      <c r="G552" s="26">
        <v>12</v>
      </c>
      <c r="H552" s="26">
        <v>12</v>
      </c>
      <c r="I552" t="s">
        <v>15</v>
      </c>
      <c r="J552" t="s">
        <v>102</v>
      </c>
      <c r="K552" t="s">
        <v>88</v>
      </c>
      <c r="L552" t="s">
        <v>74</v>
      </c>
      <c r="M552" t="s">
        <v>63</v>
      </c>
      <c r="N552">
        <v>17914.214970487221</v>
      </c>
      <c r="O552">
        <v>17914.214970487221</v>
      </c>
      <c r="P552" t="s">
        <v>64</v>
      </c>
      <c r="Q552">
        <v>5.46</v>
      </c>
      <c r="R552">
        <v>3</v>
      </c>
      <c r="S552">
        <v>4</v>
      </c>
      <c r="T552">
        <v>1</v>
      </c>
      <c r="U552" t="s">
        <v>76</v>
      </c>
      <c r="V552">
        <v>3</v>
      </c>
      <c r="W552" t="s">
        <v>84</v>
      </c>
      <c r="X552" s="51" t="s">
        <v>1178</v>
      </c>
      <c r="Y552" s="51" t="s">
        <v>79</v>
      </c>
      <c r="Z552" s="26">
        <v>4</v>
      </c>
      <c r="AA552" s="51" t="s">
        <v>84</v>
      </c>
      <c r="AB552" s="51" t="s">
        <v>108</v>
      </c>
    </row>
    <row r="553" spans="1:28">
      <c r="A553" s="51" t="s">
        <v>1179</v>
      </c>
      <c r="B553" s="51" t="s">
        <v>97</v>
      </c>
      <c r="C553" s="1">
        <v>43214</v>
      </c>
      <c r="D553">
        <v>2018</v>
      </c>
      <c r="E553" s="26">
        <v>4</v>
      </c>
      <c r="F553" s="51" t="s">
        <v>24</v>
      </c>
      <c r="G553" s="26">
        <v>7</v>
      </c>
      <c r="H553" s="26">
        <v>7</v>
      </c>
      <c r="I553" t="s">
        <v>15</v>
      </c>
      <c r="J553" t="s">
        <v>60</v>
      </c>
      <c r="K553" t="s">
        <v>83</v>
      </c>
      <c r="L553" t="s">
        <v>125</v>
      </c>
      <c r="M553" t="s">
        <v>75</v>
      </c>
      <c r="N553">
        <v>17837.092385136933</v>
      </c>
      <c r="O553">
        <v>17837.092385136933</v>
      </c>
      <c r="P553" t="s">
        <v>64</v>
      </c>
      <c r="Q553">
        <v>22.6</v>
      </c>
      <c r="R553">
        <v>5</v>
      </c>
      <c r="S553">
        <v>4</v>
      </c>
      <c r="T553">
        <v>1</v>
      </c>
      <c r="U553" t="s">
        <v>76</v>
      </c>
      <c r="V553">
        <v>3</v>
      </c>
      <c r="W553" t="s">
        <v>84</v>
      </c>
      <c r="X553" s="51" t="s">
        <v>1180</v>
      </c>
      <c r="Y553" s="51" t="s">
        <v>68</v>
      </c>
      <c r="Z553" s="26">
        <v>4</v>
      </c>
      <c r="AA553" s="51" t="s">
        <v>84</v>
      </c>
      <c r="AB553" s="51" t="s">
        <v>108</v>
      </c>
    </row>
    <row r="554" spans="1:28">
      <c r="A554" s="51" t="s">
        <v>1181</v>
      </c>
      <c r="B554" s="51" t="s">
        <v>140</v>
      </c>
      <c r="C554" s="1">
        <v>43315</v>
      </c>
      <c r="D554">
        <v>2018</v>
      </c>
      <c r="E554" s="26">
        <v>8</v>
      </c>
      <c r="F554" s="51" t="s">
        <v>28</v>
      </c>
      <c r="G554" s="26">
        <v>7</v>
      </c>
      <c r="H554" s="26">
        <v>7</v>
      </c>
      <c r="I554" t="s">
        <v>15</v>
      </c>
      <c r="J554" t="s">
        <v>60</v>
      </c>
      <c r="K554" t="s">
        <v>133</v>
      </c>
      <c r="L554" t="s">
        <v>157</v>
      </c>
      <c r="M554" t="s">
        <v>152</v>
      </c>
      <c r="N554">
        <v>8777.981037460886</v>
      </c>
      <c r="O554">
        <v>8777.981037460886</v>
      </c>
      <c r="P554" t="s">
        <v>64</v>
      </c>
      <c r="Q554">
        <v>2.86</v>
      </c>
      <c r="R554">
        <v>2</v>
      </c>
      <c r="S554">
        <v>1</v>
      </c>
      <c r="T554">
        <v>1</v>
      </c>
      <c r="U554" t="s">
        <v>76</v>
      </c>
      <c r="V554">
        <v>2</v>
      </c>
      <c r="W554" t="s">
        <v>77</v>
      </c>
      <c r="X554" s="51" t="s">
        <v>364</v>
      </c>
      <c r="Y554" s="51" t="s">
        <v>95</v>
      </c>
      <c r="Z554" s="26">
        <v>0</v>
      </c>
      <c r="AA554" s="51" t="s">
        <v>66</v>
      </c>
      <c r="AB554" s="51" t="s">
        <v>69</v>
      </c>
    </row>
    <row r="555" spans="1:28">
      <c r="A555" s="51" t="s">
        <v>1182</v>
      </c>
      <c r="B555" s="51" t="s">
        <v>140</v>
      </c>
      <c r="C555" s="1">
        <v>44706</v>
      </c>
      <c r="D555">
        <v>2022</v>
      </c>
      <c r="E555" s="26">
        <v>5</v>
      </c>
      <c r="F555" s="51" t="s">
        <v>25</v>
      </c>
      <c r="G555" s="26">
        <v>3</v>
      </c>
      <c r="H555" s="26">
        <v>3</v>
      </c>
      <c r="I555" t="s">
        <v>15</v>
      </c>
      <c r="J555" t="s">
        <v>82</v>
      </c>
      <c r="K555" t="s">
        <v>83</v>
      </c>
      <c r="L555" t="s">
        <v>89</v>
      </c>
      <c r="M555" t="s">
        <v>104</v>
      </c>
      <c r="N555">
        <v>23061.620598559832</v>
      </c>
      <c r="O555">
        <v>23061.620598559832</v>
      </c>
      <c r="P555" t="s">
        <v>64</v>
      </c>
      <c r="Q555">
        <v>14.42</v>
      </c>
      <c r="R555">
        <v>2</v>
      </c>
      <c r="S555">
        <v>0</v>
      </c>
      <c r="T555">
        <v>0</v>
      </c>
      <c r="U555" t="s">
        <v>65</v>
      </c>
      <c r="V555">
        <v>3</v>
      </c>
      <c r="W555" t="s">
        <v>84</v>
      </c>
      <c r="X555" s="51" t="s">
        <v>1183</v>
      </c>
      <c r="Y555" s="51" t="s">
        <v>95</v>
      </c>
      <c r="Z555" s="26">
        <v>2</v>
      </c>
      <c r="AA555" s="51" t="s">
        <v>77</v>
      </c>
      <c r="AB555" s="51" t="s">
        <v>69</v>
      </c>
    </row>
    <row r="556" spans="1:28">
      <c r="A556" s="51" t="s">
        <v>1184</v>
      </c>
      <c r="B556" s="51" t="s">
        <v>81</v>
      </c>
      <c r="C556" s="1">
        <v>44000</v>
      </c>
      <c r="D556">
        <v>2020</v>
      </c>
      <c r="E556" s="26">
        <v>6</v>
      </c>
      <c r="F556" s="51" t="s">
        <v>26</v>
      </c>
      <c r="G556" s="26">
        <v>5</v>
      </c>
      <c r="H556" s="26">
        <v>5</v>
      </c>
      <c r="I556" t="s">
        <v>15</v>
      </c>
      <c r="J556" t="s">
        <v>72</v>
      </c>
      <c r="K556" t="s">
        <v>73</v>
      </c>
      <c r="L556" t="s">
        <v>128</v>
      </c>
      <c r="M556" t="s">
        <v>152</v>
      </c>
      <c r="N556">
        <v>18377.361284847961</v>
      </c>
      <c r="O556">
        <v>18377.361284847961</v>
      </c>
      <c r="P556" t="s">
        <v>64</v>
      </c>
      <c r="Q556">
        <v>7.16</v>
      </c>
      <c r="R556">
        <v>1</v>
      </c>
      <c r="S556">
        <v>3</v>
      </c>
      <c r="T556">
        <v>1</v>
      </c>
      <c r="U556" t="s">
        <v>76</v>
      </c>
      <c r="V556">
        <v>3</v>
      </c>
      <c r="W556" t="s">
        <v>84</v>
      </c>
      <c r="X556" s="51" t="s">
        <v>1185</v>
      </c>
      <c r="Y556" s="51" t="s">
        <v>79</v>
      </c>
      <c r="Z556" s="26">
        <v>3</v>
      </c>
      <c r="AA556" s="51" t="s">
        <v>77</v>
      </c>
      <c r="AB556" s="51" t="s">
        <v>108</v>
      </c>
    </row>
    <row r="557" spans="1:28">
      <c r="A557" s="51" t="s">
        <v>1186</v>
      </c>
      <c r="B557" s="51" t="s">
        <v>59</v>
      </c>
      <c r="C557" s="1">
        <v>44868</v>
      </c>
      <c r="D557">
        <v>2022</v>
      </c>
      <c r="E557" s="26">
        <v>11</v>
      </c>
      <c r="F557" s="51" t="s">
        <v>19</v>
      </c>
      <c r="G557" s="26">
        <v>3</v>
      </c>
      <c r="H557" s="26">
        <v>3</v>
      </c>
      <c r="I557" t="s">
        <v>15</v>
      </c>
      <c r="J557" t="s">
        <v>82</v>
      </c>
      <c r="K557" t="s">
        <v>83</v>
      </c>
      <c r="L557" t="s">
        <v>157</v>
      </c>
      <c r="M557" t="s">
        <v>90</v>
      </c>
      <c r="N557">
        <v>5702.0404999032935</v>
      </c>
      <c r="O557">
        <v>5702.0404999032935</v>
      </c>
      <c r="P557" t="s">
        <v>64</v>
      </c>
      <c r="Q557">
        <v>9.32</v>
      </c>
      <c r="R557">
        <v>2</v>
      </c>
      <c r="S557">
        <v>2</v>
      </c>
      <c r="T557">
        <v>1</v>
      </c>
      <c r="U557" t="s">
        <v>76</v>
      </c>
      <c r="V557">
        <v>1</v>
      </c>
      <c r="W557" t="s">
        <v>66</v>
      </c>
      <c r="X557" s="51" t="s">
        <v>1187</v>
      </c>
      <c r="Y557" s="51" t="s">
        <v>95</v>
      </c>
      <c r="Z557" s="26">
        <v>0</v>
      </c>
      <c r="AA557" s="51" t="s">
        <v>66</v>
      </c>
      <c r="AB557" s="51" t="s">
        <v>69</v>
      </c>
    </row>
    <row r="558" spans="1:28">
      <c r="A558" s="51" t="s">
        <v>1188</v>
      </c>
      <c r="B558" s="51" t="s">
        <v>81</v>
      </c>
      <c r="C558" s="1">
        <v>44820</v>
      </c>
      <c r="D558">
        <v>2022</v>
      </c>
      <c r="E558" s="26">
        <v>9</v>
      </c>
      <c r="F558" s="51" t="s">
        <v>29</v>
      </c>
      <c r="G558" s="26">
        <v>3</v>
      </c>
      <c r="H558" s="26">
        <v>3</v>
      </c>
      <c r="I558" t="s">
        <v>15</v>
      </c>
      <c r="J558" t="s">
        <v>82</v>
      </c>
      <c r="K558" t="s">
        <v>124</v>
      </c>
      <c r="L558" t="s">
        <v>110</v>
      </c>
      <c r="M558" t="s">
        <v>63</v>
      </c>
      <c r="N558">
        <v>11228.21167578944</v>
      </c>
      <c r="O558">
        <v>11228.21167578944</v>
      </c>
      <c r="P558" t="s">
        <v>64</v>
      </c>
      <c r="Q558">
        <v>13.2</v>
      </c>
      <c r="R558">
        <v>4</v>
      </c>
      <c r="S558">
        <v>2</v>
      </c>
      <c r="T558">
        <v>1</v>
      </c>
      <c r="U558" t="s">
        <v>76</v>
      </c>
      <c r="V558">
        <v>3</v>
      </c>
      <c r="W558" t="s">
        <v>84</v>
      </c>
      <c r="X558" s="51" t="s">
        <v>1189</v>
      </c>
      <c r="Y558" s="51" t="s">
        <v>100</v>
      </c>
      <c r="Z558" s="26">
        <v>1</v>
      </c>
      <c r="AA558" s="51" t="s">
        <v>66</v>
      </c>
      <c r="AB558" s="51" t="s">
        <v>69</v>
      </c>
    </row>
    <row r="559" spans="1:28">
      <c r="A559" s="51" t="s">
        <v>1190</v>
      </c>
      <c r="B559" s="51" t="s">
        <v>59</v>
      </c>
      <c r="C559" s="1">
        <v>41489</v>
      </c>
      <c r="D559">
        <v>2013</v>
      </c>
      <c r="E559" s="26">
        <v>8</v>
      </c>
      <c r="F559" s="51" t="s">
        <v>28</v>
      </c>
      <c r="G559" s="26">
        <v>12</v>
      </c>
      <c r="H559" s="26">
        <v>12</v>
      </c>
      <c r="I559" t="s">
        <v>15</v>
      </c>
      <c r="J559" t="s">
        <v>102</v>
      </c>
      <c r="K559" t="s">
        <v>133</v>
      </c>
      <c r="L559" t="s">
        <v>202</v>
      </c>
      <c r="M559" t="s">
        <v>63</v>
      </c>
      <c r="N559">
        <v>14000.319396038098</v>
      </c>
      <c r="O559">
        <v>14000.319396038098</v>
      </c>
      <c r="P559" t="s">
        <v>64</v>
      </c>
      <c r="Q559">
        <v>21.26</v>
      </c>
      <c r="R559">
        <v>3</v>
      </c>
      <c r="S559">
        <v>2</v>
      </c>
      <c r="T559">
        <v>1</v>
      </c>
      <c r="U559" t="s">
        <v>76</v>
      </c>
      <c r="V559">
        <v>3</v>
      </c>
      <c r="W559" t="s">
        <v>84</v>
      </c>
      <c r="X559" s="51" t="s">
        <v>1191</v>
      </c>
      <c r="Y559" s="51" t="s">
        <v>100</v>
      </c>
      <c r="Z559" s="26">
        <v>4</v>
      </c>
      <c r="AA559" s="51" t="s">
        <v>84</v>
      </c>
      <c r="AB559" s="51" t="s">
        <v>108</v>
      </c>
    </row>
    <row r="560" spans="1:28">
      <c r="A560" s="51" t="s">
        <v>1192</v>
      </c>
      <c r="B560" s="51" t="s">
        <v>140</v>
      </c>
      <c r="C560" s="1">
        <v>44015</v>
      </c>
      <c r="D560">
        <v>2020</v>
      </c>
      <c r="E560" s="26">
        <v>7</v>
      </c>
      <c r="F560" s="51" t="s">
        <v>27</v>
      </c>
      <c r="G560" s="26">
        <v>5</v>
      </c>
      <c r="H560" s="26">
        <v>5</v>
      </c>
      <c r="I560" t="s">
        <v>15</v>
      </c>
      <c r="J560" t="s">
        <v>72</v>
      </c>
      <c r="K560" t="s">
        <v>124</v>
      </c>
      <c r="L560" t="s">
        <v>110</v>
      </c>
      <c r="M560" t="s">
        <v>90</v>
      </c>
      <c r="N560">
        <v>4423.923696670242</v>
      </c>
      <c r="O560">
        <v>4423.923696670242</v>
      </c>
      <c r="P560" t="s">
        <v>64</v>
      </c>
      <c r="Q560">
        <v>3.77</v>
      </c>
      <c r="R560">
        <v>1</v>
      </c>
      <c r="S560">
        <v>2</v>
      </c>
      <c r="T560">
        <v>1</v>
      </c>
      <c r="U560" t="s">
        <v>76</v>
      </c>
      <c r="V560">
        <v>1</v>
      </c>
      <c r="W560" t="s">
        <v>66</v>
      </c>
      <c r="X560" s="51" t="s">
        <v>1193</v>
      </c>
      <c r="Y560" s="51" t="s">
        <v>100</v>
      </c>
      <c r="Z560" s="26">
        <v>0</v>
      </c>
      <c r="AA560" s="51" t="s">
        <v>66</v>
      </c>
      <c r="AB560" s="51" t="s">
        <v>69</v>
      </c>
    </row>
    <row r="561" spans="1:28">
      <c r="A561" s="51" t="s">
        <v>1194</v>
      </c>
      <c r="B561" s="51" t="s">
        <v>59</v>
      </c>
      <c r="C561" s="1">
        <v>43903</v>
      </c>
      <c r="D561">
        <v>2020</v>
      </c>
      <c r="E561" s="26">
        <v>3</v>
      </c>
      <c r="F561" s="51" t="s">
        <v>23</v>
      </c>
      <c r="G561" s="26">
        <v>5</v>
      </c>
      <c r="H561" s="26">
        <v>5</v>
      </c>
      <c r="I561" t="s">
        <v>15</v>
      </c>
      <c r="J561" t="s">
        <v>72</v>
      </c>
      <c r="K561" t="s">
        <v>73</v>
      </c>
      <c r="L561" t="s">
        <v>89</v>
      </c>
      <c r="M561" t="s">
        <v>75</v>
      </c>
      <c r="N561">
        <v>9702.1006164753562</v>
      </c>
      <c r="O561">
        <v>9702.1006164753562</v>
      </c>
      <c r="P561" t="s">
        <v>64</v>
      </c>
      <c r="Q561">
        <v>11.28</v>
      </c>
      <c r="R561">
        <v>1</v>
      </c>
      <c r="S561">
        <v>4</v>
      </c>
      <c r="T561">
        <v>1</v>
      </c>
      <c r="U561" t="s">
        <v>76</v>
      </c>
      <c r="V561">
        <v>1</v>
      </c>
      <c r="W561" t="s">
        <v>66</v>
      </c>
      <c r="X561" s="51" t="s">
        <v>1195</v>
      </c>
      <c r="Y561" s="51" t="s">
        <v>95</v>
      </c>
      <c r="Z561" s="26">
        <v>1</v>
      </c>
      <c r="AA561" s="51" t="s">
        <v>66</v>
      </c>
      <c r="AB561" s="51" t="s">
        <v>69</v>
      </c>
    </row>
    <row r="562" spans="1:28">
      <c r="A562" s="51" t="s">
        <v>1196</v>
      </c>
      <c r="B562" s="51" t="s">
        <v>71</v>
      </c>
      <c r="C562" s="1">
        <v>43887</v>
      </c>
      <c r="D562">
        <v>2020</v>
      </c>
      <c r="E562" s="26">
        <v>2</v>
      </c>
      <c r="F562" s="51" t="s">
        <v>22</v>
      </c>
      <c r="G562" s="26">
        <v>5</v>
      </c>
      <c r="H562" s="26">
        <v>5</v>
      </c>
      <c r="I562" t="s">
        <v>15</v>
      </c>
      <c r="J562" t="s">
        <v>72</v>
      </c>
      <c r="K562" t="s">
        <v>124</v>
      </c>
      <c r="L562" t="s">
        <v>128</v>
      </c>
      <c r="M562" t="s">
        <v>104</v>
      </c>
      <c r="N562">
        <v>5230.9420384906398</v>
      </c>
      <c r="O562">
        <v>5230.9420384906398</v>
      </c>
      <c r="P562" t="s">
        <v>64</v>
      </c>
      <c r="Q562">
        <v>16.23</v>
      </c>
      <c r="R562">
        <v>2</v>
      </c>
      <c r="S562">
        <v>3</v>
      </c>
      <c r="T562">
        <v>1</v>
      </c>
      <c r="U562" t="s">
        <v>76</v>
      </c>
      <c r="V562">
        <v>2</v>
      </c>
      <c r="W562" t="s">
        <v>77</v>
      </c>
      <c r="X562" s="51" t="s">
        <v>747</v>
      </c>
      <c r="Y562" s="51" t="s">
        <v>144</v>
      </c>
      <c r="Z562" s="26">
        <v>2</v>
      </c>
      <c r="AA562" s="51" t="s">
        <v>77</v>
      </c>
      <c r="AB562" s="51" t="s">
        <v>69</v>
      </c>
    </row>
    <row r="563" spans="1:28">
      <c r="A563" s="51" t="s">
        <v>1197</v>
      </c>
      <c r="B563" s="51" t="s">
        <v>121</v>
      </c>
      <c r="C563" s="1">
        <v>42683</v>
      </c>
      <c r="D563">
        <v>2016</v>
      </c>
      <c r="E563" s="26">
        <v>11</v>
      </c>
      <c r="F563" s="51" t="s">
        <v>19</v>
      </c>
      <c r="G563" s="26">
        <v>9</v>
      </c>
      <c r="H563" s="26">
        <v>9</v>
      </c>
      <c r="I563" t="s">
        <v>15</v>
      </c>
      <c r="J563" t="s">
        <v>60</v>
      </c>
      <c r="K563" t="s">
        <v>124</v>
      </c>
      <c r="L563" t="s">
        <v>62</v>
      </c>
      <c r="M563" t="s">
        <v>63</v>
      </c>
      <c r="N563">
        <v>6653.2468149459901</v>
      </c>
      <c r="O563">
        <v>6653.2468149459901</v>
      </c>
      <c r="P563" t="s">
        <v>64</v>
      </c>
      <c r="Q563">
        <v>7.15</v>
      </c>
      <c r="R563">
        <v>5</v>
      </c>
      <c r="S563">
        <v>1</v>
      </c>
      <c r="T563">
        <v>1</v>
      </c>
      <c r="U563" t="s">
        <v>76</v>
      </c>
      <c r="V563">
        <v>1</v>
      </c>
      <c r="W563" t="s">
        <v>66</v>
      </c>
      <c r="X563" s="51" t="s">
        <v>1198</v>
      </c>
      <c r="Y563" s="51" t="s">
        <v>95</v>
      </c>
      <c r="Z563" s="26">
        <v>1</v>
      </c>
      <c r="AA563" s="51" t="s">
        <v>66</v>
      </c>
      <c r="AB563" s="51" t="s">
        <v>69</v>
      </c>
    </row>
    <row r="564" spans="1:28">
      <c r="A564" s="51" t="s">
        <v>1199</v>
      </c>
      <c r="B564" s="51" t="s">
        <v>97</v>
      </c>
      <c r="C564" s="1">
        <v>43684</v>
      </c>
      <c r="D564">
        <v>2019</v>
      </c>
      <c r="E564" s="26">
        <v>8</v>
      </c>
      <c r="F564" s="51" t="s">
        <v>28</v>
      </c>
      <c r="G564" s="26">
        <v>6</v>
      </c>
      <c r="H564" s="26">
        <v>6</v>
      </c>
      <c r="I564" t="s">
        <v>15</v>
      </c>
      <c r="J564" t="s">
        <v>72</v>
      </c>
      <c r="K564" t="s">
        <v>61</v>
      </c>
      <c r="L564" t="s">
        <v>110</v>
      </c>
      <c r="M564" t="s">
        <v>152</v>
      </c>
      <c r="N564">
        <v>3304.0248746177499</v>
      </c>
      <c r="O564">
        <v>3304.0248746177499</v>
      </c>
      <c r="P564" t="s">
        <v>64</v>
      </c>
      <c r="Q564">
        <v>4.41</v>
      </c>
      <c r="R564">
        <v>3</v>
      </c>
      <c r="S564">
        <v>2</v>
      </c>
      <c r="T564">
        <v>1</v>
      </c>
      <c r="U564" t="s">
        <v>76</v>
      </c>
      <c r="V564">
        <v>1</v>
      </c>
      <c r="W564" t="s">
        <v>66</v>
      </c>
      <c r="X564" s="51" t="s">
        <v>1200</v>
      </c>
      <c r="Y564" s="51" t="s">
        <v>119</v>
      </c>
      <c r="Z564" s="26">
        <v>0</v>
      </c>
      <c r="AA564" s="51" t="s">
        <v>66</v>
      </c>
      <c r="AB564" s="51" t="s">
        <v>69</v>
      </c>
    </row>
    <row r="565" spans="1:28">
      <c r="A565" s="51" t="s">
        <v>1201</v>
      </c>
      <c r="B565" s="51" t="s">
        <v>71</v>
      </c>
      <c r="C565" s="1">
        <v>43346</v>
      </c>
      <c r="D565">
        <v>2018</v>
      </c>
      <c r="E565" s="26">
        <v>9</v>
      </c>
      <c r="F565" s="51" t="s">
        <v>29</v>
      </c>
      <c r="G565" s="26">
        <v>7</v>
      </c>
      <c r="H565" s="26">
        <v>7</v>
      </c>
      <c r="I565" t="s">
        <v>15</v>
      </c>
      <c r="J565" t="s">
        <v>60</v>
      </c>
      <c r="K565" t="s">
        <v>124</v>
      </c>
      <c r="L565" t="s">
        <v>98</v>
      </c>
      <c r="M565" t="s">
        <v>104</v>
      </c>
      <c r="N565">
        <v>9545.1095300796514</v>
      </c>
      <c r="O565">
        <v>9545.1095300796514</v>
      </c>
      <c r="P565" t="s">
        <v>64</v>
      </c>
      <c r="Q565">
        <v>3.23</v>
      </c>
      <c r="R565">
        <v>1</v>
      </c>
      <c r="S565">
        <v>3</v>
      </c>
      <c r="T565">
        <v>1</v>
      </c>
      <c r="U565" t="s">
        <v>76</v>
      </c>
      <c r="V565">
        <v>2</v>
      </c>
      <c r="W565" t="s">
        <v>77</v>
      </c>
      <c r="X565" s="51" t="s">
        <v>1202</v>
      </c>
      <c r="Y565" s="51" t="s">
        <v>68</v>
      </c>
      <c r="Z565" s="26">
        <v>1</v>
      </c>
      <c r="AA565" s="51" t="s">
        <v>66</v>
      </c>
      <c r="AB565" s="51" t="s">
        <v>69</v>
      </c>
    </row>
    <row r="566" spans="1:28">
      <c r="A566" s="51" t="s">
        <v>1203</v>
      </c>
      <c r="B566" s="51" t="s">
        <v>97</v>
      </c>
      <c r="C566" s="1">
        <v>44912</v>
      </c>
      <c r="D566">
        <v>2022</v>
      </c>
      <c r="E566" s="26">
        <v>12</v>
      </c>
      <c r="F566" s="51" t="s">
        <v>20</v>
      </c>
      <c r="G566" s="26">
        <v>3</v>
      </c>
      <c r="H566" s="26">
        <v>3</v>
      </c>
      <c r="I566" t="s">
        <v>15</v>
      </c>
      <c r="J566" t="s">
        <v>82</v>
      </c>
      <c r="K566" t="s">
        <v>88</v>
      </c>
      <c r="L566" t="s">
        <v>103</v>
      </c>
      <c r="M566" t="s">
        <v>152</v>
      </c>
      <c r="N566">
        <v>21150.576144626732</v>
      </c>
      <c r="O566">
        <v>21150.576144626732</v>
      </c>
      <c r="P566" t="s">
        <v>64</v>
      </c>
      <c r="Q566">
        <v>11.02</v>
      </c>
      <c r="R566">
        <v>1</v>
      </c>
      <c r="S566">
        <v>3</v>
      </c>
      <c r="T566">
        <v>1</v>
      </c>
      <c r="U566" t="s">
        <v>76</v>
      </c>
      <c r="V566">
        <v>3</v>
      </c>
      <c r="W566" t="s">
        <v>84</v>
      </c>
      <c r="X566" s="51" t="s">
        <v>1204</v>
      </c>
      <c r="Y566" s="51" t="s">
        <v>79</v>
      </c>
      <c r="Z566" s="26">
        <v>3</v>
      </c>
      <c r="AA566" s="51" t="s">
        <v>77</v>
      </c>
      <c r="AB566" s="51" t="s">
        <v>108</v>
      </c>
    </row>
    <row r="567" spans="1:28">
      <c r="A567" s="51" t="s">
        <v>1205</v>
      </c>
      <c r="B567" s="51" t="s">
        <v>71</v>
      </c>
      <c r="C567" s="1">
        <v>44840</v>
      </c>
      <c r="D567">
        <v>2022</v>
      </c>
      <c r="E567" s="26">
        <v>10</v>
      </c>
      <c r="F567" s="51" t="s">
        <v>10</v>
      </c>
      <c r="G567" s="26">
        <v>3</v>
      </c>
      <c r="H567" s="26">
        <v>3</v>
      </c>
      <c r="I567" t="s">
        <v>15</v>
      </c>
      <c r="J567" t="s">
        <v>82</v>
      </c>
      <c r="K567" t="s">
        <v>61</v>
      </c>
      <c r="L567" t="s">
        <v>128</v>
      </c>
      <c r="M567" t="s">
        <v>75</v>
      </c>
      <c r="N567">
        <v>5654.6124555353981</v>
      </c>
      <c r="O567">
        <v>5654.6124555353981</v>
      </c>
      <c r="P567" t="s">
        <v>64</v>
      </c>
      <c r="Q567">
        <v>3.9</v>
      </c>
      <c r="R567">
        <v>3</v>
      </c>
      <c r="S567">
        <v>2</v>
      </c>
      <c r="T567">
        <v>1</v>
      </c>
      <c r="U567" t="s">
        <v>76</v>
      </c>
      <c r="V567">
        <v>1</v>
      </c>
      <c r="W567" t="s">
        <v>66</v>
      </c>
      <c r="X567" s="51" t="s">
        <v>1206</v>
      </c>
      <c r="Y567" s="51" t="s">
        <v>119</v>
      </c>
      <c r="Z567" s="26">
        <v>0</v>
      </c>
      <c r="AA567" s="51" t="s">
        <v>66</v>
      </c>
      <c r="AB567" s="51" t="s">
        <v>69</v>
      </c>
    </row>
    <row r="568" spans="1:28">
      <c r="A568" s="51" t="s">
        <v>1207</v>
      </c>
      <c r="B568" s="51" t="s">
        <v>140</v>
      </c>
      <c r="C568" s="1">
        <v>45097</v>
      </c>
      <c r="D568">
        <v>2023</v>
      </c>
      <c r="E568" s="26">
        <v>6</v>
      </c>
      <c r="F568" s="51" t="s">
        <v>26</v>
      </c>
      <c r="G568" s="26">
        <v>2</v>
      </c>
      <c r="H568" s="26">
        <v>2</v>
      </c>
      <c r="I568" t="s">
        <v>15</v>
      </c>
      <c r="J568" t="s">
        <v>82</v>
      </c>
      <c r="K568" t="s">
        <v>124</v>
      </c>
      <c r="L568" t="s">
        <v>125</v>
      </c>
      <c r="M568" t="s">
        <v>90</v>
      </c>
      <c r="N568">
        <v>4189.704892140554</v>
      </c>
      <c r="O568">
        <v>4189.704892140554</v>
      </c>
      <c r="P568" t="s">
        <v>64</v>
      </c>
      <c r="Q568">
        <v>2.2799999999999998</v>
      </c>
      <c r="R568">
        <v>5</v>
      </c>
      <c r="S568">
        <v>1</v>
      </c>
      <c r="T568">
        <v>1</v>
      </c>
      <c r="U568" t="s">
        <v>76</v>
      </c>
      <c r="V568">
        <v>1</v>
      </c>
      <c r="W568" t="s">
        <v>66</v>
      </c>
      <c r="X568" s="51" t="s">
        <v>1208</v>
      </c>
      <c r="Y568" s="51" t="s">
        <v>95</v>
      </c>
      <c r="Z568" s="26">
        <v>0</v>
      </c>
      <c r="AA568" s="51" t="s">
        <v>66</v>
      </c>
      <c r="AB568" s="51" t="s">
        <v>69</v>
      </c>
    </row>
    <row r="569" spans="1:28">
      <c r="A569" s="51" t="s">
        <v>1209</v>
      </c>
      <c r="B569" s="51" t="s">
        <v>140</v>
      </c>
      <c r="C569" s="1">
        <v>44619</v>
      </c>
      <c r="D569">
        <v>2022</v>
      </c>
      <c r="E569" s="26">
        <v>2</v>
      </c>
      <c r="F569" s="51" t="s">
        <v>22</v>
      </c>
      <c r="G569" s="26">
        <v>3</v>
      </c>
      <c r="H569" s="26">
        <v>3</v>
      </c>
      <c r="I569" t="s">
        <v>15</v>
      </c>
      <c r="J569" t="s">
        <v>82</v>
      </c>
      <c r="K569" t="s">
        <v>83</v>
      </c>
      <c r="L569" t="s">
        <v>89</v>
      </c>
      <c r="M569" t="s">
        <v>63</v>
      </c>
      <c r="N569">
        <v>9405.2806218648875</v>
      </c>
      <c r="O569">
        <v>9405.2806218648875</v>
      </c>
      <c r="P569" t="s">
        <v>64</v>
      </c>
      <c r="Q569">
        <v>10.42</v>
      </c>
      <c r="R569">
        <v>5</v>
      </c>
      <c r="S569">
        <v>3</v>
      </c>
      <c r="T569">
        <v>1</v>
      </c>
      <c r="U569" t="s">
        <v>76</v>
      </c>
      <c r="V569">
        <v>2</v>
      </c>
      <c r="W569" t="s">
        <v>77</v>
      </c>
      <c r="X569" s="51" t="s">
        <v>1210</v>
      </c>
      <c r="Y569" s="51" t="s">
        <v>119</v>
      </c>
      <c r="Z569" s="26">
        <v>1</v>
      </c>
      <c r="AA569" s="51" t="s">
        <v>66</v>
      </c>
      <c r="AB569" s="51" t="s">
        <v>69</v>
      </c>
    </row>
    <row r="570" spans="1:28">
      <c r="A570" s="51" t="s">
        <v>1211</v>
      </c>
      <c r="B570" s="51" t="s">
        <v>140</v>
      </c>
      <c r="C570" s="1">
        <v>43597</v>
      </c>
      <c r="D570">
        <v>2019</v>
      </c>
      <c r="E570" s="26">
        <v>5</v>
      </c>
      <c r="F570" s="51" t="s">
        <v>25</v>
      </c>
      <c r="G570" s="26">
        <v>6</v>
      </c>
      <c r="H570" s="26">
        <v>6</v>
      </c>
      <c r="I570" t="s">
        <v>15</v>
      </c>
      <c r="J570" t="s">
        <v>72</v>
      </c>
      <c r="K570" t="s">
        <v>133</v>
      </c>
      <c r="L570" t="s">
        <v>89</v>
      </c>
      <c r="M570" t="s">
        <v>152</v>
      </c>
      <c r="N570">
        <v>5792.7041438331298</v>
      </c>
      <c r="O570">
        <v>5792.7041438331298</v>
      </c>
      <c r="P570" t="s">
        <v>64</v>
      </c>
      <c r="Q570">
        <v>4.99</v>
      </c>
      <c r="R570">
        <v>5</v>
      </c>
      <c r="S570">
        <v>0</v>
      </c>
      <c r="T570">
        <v>0</v>
      </c>
      <c r="U570" t="s">
        <v>65</v>
      </c>
      <c r="V570">
        <v>1</v>
      </c>
      <c r="W570" t="s">
        <v>66</v>
      </c>
      <c r="X570" s="51" t="s">
        <v>1212</v>
      </c>
      <c r="Y570" s="51" t="s">
        <v>68</v>
      </c>
      <c r="Z570" s="26">
        <v>0</v>
      </c>
      <c r="AA570" s="51" t="s">
        <v>66</v>
      </c>
      <c r="AB570" s="51" t="s">
        <v>69</v>
      </c>
    </row>
    <row r="571" spans="1:28">
      <c r="A571" s="51" t="s">
        <v>1213</v>
      </c>
      <c r="B571" s="51" t="s">
        <v>140</v>
      </c>
      <c r="C571" s="1">
        <v>43379</v>
      </c>
      <c r="D571">
        <v>2018</v>
      </c>
      <c r="E571" s="26">
        <v>10</v>
      </c>
      <c r="F571" s="51" t="s">
        <v>10</v>
      </c>
      <c r="G571" s="26">
        <v>7</v>
      </c>
      <c r="H571" s="26">
        <v>7</v>
      </c>
      <c r="I571" t="s">
        <v>15</v>
      </c>
      <c r="J571" t="s">
        <v>60</v>
      </c>
      <c r="K571" t="s">
        <v>83</v>
      </c>
      <c r="L571" t="s">
        <v>128</v>
      </c>
      <c r="M571" t="s">
        <v>90</v>
      </c>
      <c r="N571">
        <v>10008.64174716754</v>
      </c>
      <c r="O571">
        <v>10008.64174716754</v>
      </c>
      <c r="P571" t="s">
        <v>64</v>
      </c>
      <c r="Q571">
        <v>2.25</v>
      </c>
      <c r="R571">
        <v>3</v>
      </c>
      <c r="S571">
        <v>2</v>
      </c>
      <c r="T571">
        <v>1</v>
      </c>
      <c r="U571" t="s">
        <v>76</v>
      </c>
      <c r="V571">
        <v>2</v>
      </c>
      <c r="W571" t="s">
        <v>77</v>
      </c>
      <c r="X571" s="51" t="s">
        <v>1214</v>
      </c>
      <c r="Y571" s="51" t="s">
        <v>119</v>
      </c>
      <c r="Z571" s="26">
        <v>0</v>
      </c>
      <c r="AA571" s="51" t="s">
        <v>66</v>
      </c>
      <c r="AB571" s="51" t="s">
        <v>69</v>
      </c>
    </row>
    <row r="572" spans="1:28">
      <c r="A572" s="51" t="s">
        <v>1215</v>
      </c>
      <c r="B572" s="51" t="s">
        <v>59</v>
      </c>
      <c r="C572" s="1">
        <v>45319</v>
      </c>
      <c r="D572">
        <v>2024</v>
      </c>
      <c r="E572" s="26">
        <v>1</v>
      </c>
      <c r="F572" s="51" t="s">
        <v>21</v>
      </c>
      <c r="G572" s="26">
        <v>1</v>
      </c>
      <c r="H572" s="26">
        <v>1</v>
      </c>
      <c r="I572" t="s">
        <v>15</v>
      </c>
      <c r="J572" t="s">
        <v>82</v>
      </c>
      <c r="K572" t="s">
        <v>83</v>
      </c>
      <c r="L572" t="s">
        <v>98</v>
      </c>
      <c r="M572" t="s">
        <v>90</v>
      </c>
      <c r="N572">
        <v>4290.473269724409</v>
      </c>
      <c r="O572">
        <v>4290.473269724409</v>
      </c>
      <c r="P572" t="s">
        <v>64</v>
      </c>
      <c r="Q572">
        <v>7.11</v>
      </c>
      <c r="R572">
        <v>1</v>
      </c>
      <c r="S572">
        <v>2</v>
      </c>
      <c r="T572">
        <v>1</v>
      </c>
      <c r="U572" t="s">
        <v>76</v>
      </c>
      <c r="V572">
        <v>1</v>
      </c>
      <c r="W572" t="s">
        <v>66</v>
      </c>
      <c r="X572" s="51" t="s">
        <v>1216</v>
      </c>
      <c r="Y572" s="51" t="s">
        <v>95</v>
      </c>
      <c r="Z572" s="26">
        <v>0</v>
      </c>
      <c r="AA572" s="51" t="s">
        <v>66</v>
      </c>
      <c r="AB572" s="51" t="s">
        <v>69</v>
      </c>
    </row>
    <row r="573" spans="1:28">
      <c r="A573" s="51" t="s">
        <v>1217</v>
      </c>
      <c r="B573" s="51" t="s">
        <v>71</v>
      </c>
      <c r="C573" s="1">
        <v>41638</v>
      </c>
      <c r="D573">
        <v>2013</v>
      </c>
      <c r="E573" s="26">
        <v>12</v>
      </c>
      <c r="F573" s="51" t="s">
        <v>20</v>
      </c>
      <c r="G573" s="26">
        <v>12</v>
      </c>
      <c r="H573" s="26">
        <v>12</v>
      </c>
      <c r="I573" t="s">
        <v>15</v>
      </c>
      <c r="J573" t="s">
        <v>102</v>
      </c>
      <c r="K573" t="s">
        <v>133</v>
      </c>
      <c r="L573" t="s">
        <v>98</v>
      </c>
      <c r="M573" t="s">
        <v>75</v>
      </c>
      <c r="N573">
        <v>6380.4104791808122</v>
      </c>
      <c r="O573">
        <v>6380.4104791808122</v>
      </c>
      <c r="P573" t="s">
        <v>64</v>
      </c>
      <c r="Q573">
        <v>5.09</v>
      </c>
      <c r="R573">
        <v>3</v>
      </c>
      <c r="S573">
        <v>4</v>
      </c>
      <c r="T573">
        <v>1</v>
      </c>
      <c r="U573" t="s">
        <v>76</v>
      </c>
      <c r="V573">
        <v>1</v>
      </c>
      <c r="W573" t="s">
        <v>66</v>
      </c>
      <c r="X573" s="51" t="s">
        <v>1218</v>
      </c>
      <c r="Y573" s="51" t="s">
        <v>79</v>
      </c>
      <c r="Z573" s="26">
        <v>2</v>
      </c>
      <c r="AA573" s="51" t="s">
        <v>77</v>
      </c>
      <c r="AB573" s="51" t="s">
        <v>108</v>
      </c>
    </row>
    <row r="574" spans="1:28">
      <c r="A574" s="51" t="s">
        <v>1219</v>
      </c>
      <c r="B574" s="51" t="s">
        <v>71</v>
      </c>
      <c r="C574" s="1">
        <v>42074</v>
      </c>
      <c r="D574">
        <v>2015</v>
      </c>
      <c r="E574" s="26">
        <v>3</v>
      </c>
      <c r="F574" s="51" t="s">
        <v>23</v>
      </c>
      <c r="G574" s="26">
        <v>10</v>
      </c>
      <c r="H574" s="26">
        <v>10</v>
      </c>
      <c r="I574" t="s">
        <v>15</v>
      </c>
      <c r="J574" t="s">
        <v>102</v>
      </c>
      <c r="K574" t="s">
        <v>124</v>
      </c>
      <c r="L574" t="s">
        <v>128</v>
      </c>
      <c r="M574" t="s">
        <v>90</v>
      </c>
      <c r="N574">
        <v>15304.337677977996</v>
      </c>
      <c r="O574">
        <v>15304.337677977996</v>
      </c>
      <c r="P574" t="s">
        <v>64</v>
      </c>
      <c r="Q574">
        <v>22.55</v>
      </c>
      <c r="R574">
        <v>4</v>
      </c>
      <c r="S574">
        <v>2</v>
      </c>
      <c r="T574">
        <v>1</v>
      </c>
      <c r="U574" t="s">
        <v>76</v>
      </c>
      <c r="V574">
        <v>3</v>
      </c>
      <c r="W574" t="s">
        <v>84</v>
      </c>
      <c r="X574" s="51" t="s">
        <v>1220</v>
      </c>
      <c r="Y574" s="51" t="s">
        <v>86</v>
      </c>
      <c r="Z574" s="26">
        <v>4</v>
      </c>
      <c r="AA574" s="51" t="s">
        <v>84</v>
      </c>
      <c r="AB574" s="51" t="s">
        <v>108</v>
      </c>
    </row>
    <row r="575" spans="1:28">
      <c r="A575" s="51" t="s">
        <v>1221</v>
      </c>
      <c r="B575" s="51" t="s">
        <v>59</v>
      </c>
      <c r="C575" s="1">
        <v>41548</v>
      </c>
      <c r="D575">
        <v>2013</v>
      </c>
      <c r="E575" s="26">
        <v>10</v>
      </c>
      <c r="F575" s="51" t="s">
        <v>10</v>
      </c>
      <c r="G575" s="26">
        <v>12</v>
      </c>
      <c r="H575" s="26">
        <v>12</v>
      </c>
      <c r="I575" t="s">
        <v>15</v>
      </c>
      <c r="J575" t="s">
        <v>102</v>
      </c>
      <c r="K575" t="s">
        <v>83</v>
      </c>
      <c r="L575" t="s">
        <v>89</v>
      </c>
      <c r="M575" t="s">
        <v>75</v>
      </c>
      <c r="N575">
        <v>9244.4649593026261</v>
      </c>
      <c r="O575">
        <v>9244.4649593026261</v>
      </c>
      <c r="P575" t="s">
        <v>64</v>
      </c>
      <c r="Q575">
        <v>5.17</v>
      </c>
      <c r="R575">
        <v>5</v>
      </c>
      <c r="S575">
        <v>4</v>
      </c>
      <c r="T575">
        <v>1</v>
      </c>
      <c r="U575" t="s">
        <v>76</v>
      </c>
      <c r="V575">
        <v>3</v>
      </c>
      <c r="W575" t="s">
        <v>84</v>
      </c>
      <c r="X575" s="51" t="s">
        <v>1222</v>
      </c>
      <c r="Y575" s="51" t="s">
        <v>95</v>
      </c>
      <c r="Z575" s="26">
        <v>3</v>
      </c>
      <c r="AA575" s="51" t="s">
        <v>77</v>
      </c>
      <c r="AB575" s="51" t="s">
        <v>108</v>
      </c>
    </row>
    <row r="576" spans="1:28">
      <c r="A576" s="51" t="s">
        <v>1223</v>
      </c>
      <c r="B576" s="51" t="s">
        <v>71</v>
      </c>
      <c r="C576" s="1">
        <v>43298</v>
      </c>
      <c r="D576">
        <v>2018</v>
      </c>
      <c r="E576" s="26">
        <v>7</v>
      </c>
      <c r="F576" s="51" t="s">
        <v>27</v>
      </c>
      <c r="G576" s="26">
        <v>7</v>
      </c>
      <c r="H576" s="26">
        <v>7</v>
      </c>
      <c r="I576" t="s">
        <v>15</v>
      </c>
      <c r="J576" t="s">
        <v>60</v>
      </c>
      <c r="K576" t="s">
        <v>83</v>
      </c>
      <c r="L576" t="s">
        <v>110</v>
      </c>
      <c r="M576" t="s">
        <v>93</v>
      </c>
      <c r="N576">
        <v>7097.1982708277674</v>
      </c>
      <c r="O576">
        <v>7097.1982708277674</v>
      </c>
      <c r="P576" t="s">
        <v>64</v>
      </c>
      <c r="Q576">
        <v>7.52</v>
      </c>
      <c r="R576">
        <v>5</v>
      </c>
      <c r="S576">
        <v>3</v>
      </c>
      <c r="T576">
        <v>1</v>
      </c>
      <c r="U576" t="s">
        <v>76</v>
      </c>
      <c r="V576">
        <v>1</v>
      </c>
      <c r="W576" t="s">
        <v>66</v>
      </c>
      <c r="X576" s="51" t="s">
        <v>1224</v>
      </c>
      <c r="Y576" s="51" t="s">
        <v>95</v>
      </c>
      <c r="Z576" s="26">
        <v>1</v>
      </c>
      <c r="AA576" s="51" t="s">
        <v>66</v>
      </c>
      <c r="AB576" s="51" t="s">
        <v>69</v>
      </c>
    </row>
    <row r="577" spans="1:28">
      <c r="A577" s="51" t="s">
        <v>1225</v>
      </c>
      <c r="B577" s="51" t="s">
        <v>97</v>
      </c>
      <c r="C577" s="1">
        <v>45344</v>
      </c>
      <c r="D577">
        <v>2024</v>
      </c>
      <c r="E577" s="26">
        <v>2</v>
      </c>
      <c r="F577" s="51" t="s">
        <v>22</v>
      </c>
      <c r="G577" s="26">
        <v>1</v>
      </c>
      <c r="H577" s="26">
        <v>1</v>
      </c>
      <c r="I577" t="s">
        <v>15</v>
      </c>
      <c r="J577" t="s">
        <v>82</v>
      </c>
      <c r="K577" t="s">
        <v>73</v>
      </c>
      <c r="L577" t="s">
        <v>202</v>
      </c>
      <c r="M577" t="s">
        <v>104</v>
      </c>
      <c r="N577">
        <v>6932.3797813474375</v>
      </c>
      <c r="O577">
        <v>6932.3797813474375</v>
      </c>
      <c r="P577" t="s">
        <v>64</v>
      </c>
      <c r="Q577">
        <v>5.41</v>
      </c>
      <c r="R577">
        <v>4</v>
      </c>
      <c r="S577">
        <v>2</v>
      </c>
      <c r="T577">
        <v>1</v>
      </c>
      <c r="U577" t="s">
        <v>76</v>
      </c>
      <c r="V577">
        <v>3</v>
      </c>
      <c r="W577" t="s">
        <v>84</v>
      </c>
      <c r="X577" s="51" t="s">
        <v>1226</v>
      </c>
      <c r="Y577" s="51" t="s">
        <v>119</v>
      </c>
      <c r="Z577" s="26">
        <v>1</v>
      </c>
      <c r="AA577" s="51" t="s">
        <v>66</v>
      </c>
      <c r="AB577" s="51" t="s">
        <v>69</v>
      </c>
    </row>
    <row r="578" spans="1:28">
      <c r="A578" s="51" t="s">
        <v>1227</v>
      </c>
      <c r="B578" s="51" t="s">
        <v>140</v>
      </c>
      <c r="C578" s="1">
        <v>44858</v>
      </c>
      <c r="D578">
        <v>2022</v>
      </c>
      <c r="E578" s="26">
        <v>10</v>
      </c>
      <c r="F578" s="51" t="s">
        <v>10</v>
      </c>
      <c r="G578" s="26">
        <v>3</v>
      </c>
      <c r="H578" s="26">
        <v>3</v>
      </c>
      <c r="I578" t="s">
        <v>15</v>
      </c>
      <c r="J578" t="s">
        <v>82</v>
      </c>
      <c r="K578" t="s">
        <v>83</v>
      </c>
      <c r="L578" t="s">
        <v>157</v>
      </c>
      <c r="M578" t="s">
        <v>90</v>
      </c>
      <c r="N578">
        <v>1696.2813499811905</v>
      </c>
      <c r="O578">
        <v>1696.2813499811905</v>
      </c>
      <c r="P578" t="s">
        <v>64</v>
      </c>
      <c r="Q578">
        <v>7.45</v>
      </c>
      <c r="R578">
        <v>3</v>
      </c>
      <c r="S578">
        <v>4</v>
      </c>
      <c r="T578">
        <v>1</v>
      </c>
      <c r="U578" t="s">
        <v>76</v>
      </c>
      <c r="V578">
        <v>1</v>
      </c>
      <c r="W578" t="s">
        <v>66</v>
      </c>
      <c r="X578" s="51" t="s">
        <v>1228</v>
      </c>
      <c r="Y578" s="51" t="s">
        <v>95</v>
      </c>
      <c r="Z578" s="26">
        <v>1</v>
      </c>
      <c r="AA578" s="51" t="s">
        <v>66</v>
      </c>
      <c r="AB578" s="51" t="s">
        <v>69</v>
      </c>
    </row>
    <row r="579" spans="1:28">
      <c r="A579" s="51" t="s">
        <v>1229</v>
      </c>
      <c r="B579" s="51" t="s">
        <v>121</v>
      </c>
      <c r="C579" s="1">
        <v>44852</v>
      </c>
      <c r="D579">
        <v>2022</v>
      </c>
      <c r="E579" s="26">
        <v>10</v>
      </c>
      <c r="F579" s="51" t="s">
        <v>10</v>
      </c>
      <c r="G579" s="26">
        <v>3</v>
      </c>
      <c r="H579" s="26">
        <v>3</v>
      </c>
      <c r="I579" t="s">
        <v>15</v>
      </c>
      <c r="J579" t="s">
        <v>82</v>
      </c>
      <c r="K579" t="s">
        <v>124</v>
      </c>
      <c r="L579" t="s">
        <v>128</v>
      </c>
      <c r="M579" t="s">
        <v>93</v>
      </c>
      <c r="N579">
        <v>11831.607835425841</v>
      </c>
      <c r="O579">
        <v>11831.607835425841</v>
      </c>
      <c r="P579" t="s">
        <v>64</v>
      </c>
      <c r="Q579">
        <v>15.37</v>
      </c>
      <c r="R579">
        <v>4</v>
      </c>
      <c r="S579">
        <v>2</v>
      </c>
      <c r="T579">
        <v>1</v>
      </c>
      <c r="U579" t="s">
        <v>76</v>
      </c>
      <c r="V579">
        <v>3</v>
      </c>
      <c r="W579" t="s">
        <v>84</v>
      </c>
      <c r="X579" s="51" t="s">
        <v>1230</v>
      </c>
      <c r="Y579" s="51" t="s">
        <v>100</v>
      </c>
      <c r="Z579" s="26">
        <v>2</v>
      </c>
      <c r="AA579" s="51" t="s">
        <v>77</v>
      </c>
      <c r="AB579" s="51" t="s">
        <v>69</v>
      </c>
    </row>
    <row r="580" spans="1:28">
      <c r="A580" s="51" t="s">
        <v>1231</v>
      </c>
      <c r="B580" s="51" t="s">
        <v>71</v>
      </c>
      <c r="C580" s="1">
        <v>42945</v>
      </c>
      <c r="D580">
        <v>2017</v>
      </c>
      <c r="E580" s="26">
        <v>7</v>
      </c>
      <c r="F580" s="51" t="s">
        <v>27</v>
      </c>
      <c r="G580" s="26">
        <v>8</v>
      </c>
      <c r="H580" s="26">
        <v>8</v>
      </c>
      <c r="I580" t="s">
        <v>15</v>
      </c>
      <c r="J580" t="s">
        <v>60</v>
      </c>
      <c r="K580" t="s">
        <v>124</v>
      </c>
      <c r="L580" t="s">
        <v>98</v>
      </c>
      <c r="M580" t="s">
        <v>63</v>
      </c>
      <c r="N580">
        <v>4490.3251776982761</v>
      </c>
      <c r="O580">
        <v>4490.3251776982761</v>
      </c>
      <c r="P580" t="s">
        <v>64</v>
      </c>
      <c r="Q580">
        <v>13.99</v>
      </c>
      <c r="R580">
        <v>1</v>
      </c>
      <c r="S580">
        <v>1</v>
      </c>
      <c r="T580">
        <v>1</v>
      </c>
      <c r="U580" t="s">
        <v>76</v>
      </c>
      <c r="V580">
        <v>2</v>
      </c>
      <c r="W580" t="s">
        <v>77</v>
      </c>
      <c r="X580" s="51" t="s">
        <v>1118</v>
      </c>
      <c r="Y580" s="51" t="s">
        <v>68</v>
      </c>
      <c r="Z580" s="26">
        <v>1</v>
      </c>
      <c r="AA580" s="51" t="s">
        <v>66</v>
      </c>
      <c r="AB580" s="51" t="s">
        <v>69</v>
      </c>
    </row>
    <row r="581" spans="1:28">
      <c r="A581" s="51" t="s">
        <v>1232</v>
      </c>
      <c r="B581" s="51" t="s">
        <v>121</v>
      </c>
      <c r="C581" s="1">
        <v>44010</v>
      </c>
      <c r="D581">
        <v>2020</v>
      </c>
      <c r="E581" s="26">
        <v>6</v>
      </c>
      <c r="F581" s="51" t="s">
        <v>26</v>
      </c>
      <c r="G581" s="26">
        <v>5</v>
      </c>
      <c r="H581" s="26">
        <v>5</v>
      </c>
      <c r="I581" t="s">
        <v>15</v>
      </c>
      <c r="J581" t="s">
        <v>72</v>
      </c>
      <c r="K581" t="s">
        <v>88</v>
      </c>
      <c r="L581" t="s">
        <v>98</v>
      </c>
      <c r="M581" t="s">
        <v>90</v>
      </c>
      <c r="N581">
        <v>3533.3336805735844</v>
      </c>
      <c r="O581">
        <v>3533.3336805735844</v>
      </c>
      <c r="P581" t="s">
        <v>64</v>
      </c>
      <c r="Q581">
        <v>3.49</v>
      </c>
      <c r="R581">
        <v>2</v>
      </c>
      <c r="S581">
        <v>1</v>
      </c>
      <c r="T581">
        <v>1</v>
      </c>
      <c r="U581" t="s">
        <v>76</v>
      </c>
      <c r="V581">
        <v>2</v>
      </c>
      <c r="W581" t="s">
        <v>77</v>
      </c>
      <c r="X581" s="51" t="s">
        <v>1233</v>
      </c>
      <c r="Y581" s="51" t="s">
        <v>119</v>
      </c>
      <c r="Z581" s="26">
        <v>0</v>
      </c>
      <c r="AA581" s="51" t="s">
        <v>66</v>
      </c>
      <c r="AB581" s="51" t="s">
        <v>69</v>
      </c>
    </row>
    <row r="582" spans="1:28">
      <c r="A582" s="51" t="s">
        <v>1234</v>
      </c>
      <c r="B582" s="51" t="s">
        <v>97</v>
      </c>
      <c r="C582" s="1">
        <v>45016</v>
      </c>
      <c r="D582">
        <v>2023</v>
      </c>
      <c r="E582" s="26">
        <v>3</v>
      </c>
      <c r="F582" s="51" t="s">
        <v>23</v>
      </c>
      <c r="G582" s="26">
        <v>2</v>
      </c>
      <c r="H582" s="26">
        <v>2</v>
      </c>
      <c r="I582" t="s">
        <v>15</v>
      </c>
      <c r="J582" t="s">
        <v>82</v>
      </c>
      <c r="K582" t="s">
        <v>133</v>
      </c>
      <c r="L582" t="s">
        <v>113</v>
      </c>
      <c r="M582" t="s">
        <v>90</v>
      </c>
      <c r="N582">
        <v>6048.2747981893981</v>
      </c>
      <c r="O582">
        <v>6048.2747981893981</v>
      </c>
      <c r="P582" t="s">
        <v>64</v>
      </c>
      <c r="Q582">
        <v>6.95</v>
      </c>
      <c r="R582">
        <v>4</v>
      </c>
      <c r="S582">
        <v>2</v>
      </c>
      <c r="T582">
        <v>1</v>
      </c>
      <c r="U582" t="s">
        <v>76</v>
      </c>
      <c r="V582">
        <v>1</v>
      </c>
      <c r="W582" t="s">
        <v>66</v>
      </c>
      <c r="X582" s="51" t="s">
        <v>1235</v>
      </c>
      <c r="Y582" s="51" t="s">
        <v>144</v>
      </c>
      <c r="Z582" s="26">
        <v>0</v>
      </c>
      <c r="AA582" s="51" t="s">
        <v>66</v>
      </c>
      <c r="AB582" s="51" t="s">
        <v>69</v>
      </c>
    </row>
    <row r="583" spans="1:28">
      <c r="A583" s="51" t="s">
        <v>1236</v>
      </c>
      <c r="B583" s="51" t="s">
        <v>121</v>
      </c>
      <c r="C583" s="1">
        <v>42544</v>
      </c>
      <c r="D583">
        <v>2016</v>
      </c>
      <c r="E583" s="26">
        <v>6</v>
      </c>
      <c r="F583" s="51" t="s">
        <v>26</v>
      </c>
      <c r="G583" s="26">
        <v>9</v>
      </c>
      <c r="H583" s="26">
        <v>9</v>
      </c>
      <c r="I583" t="s">
        <v>15</v>
      </c>
      <c r="J583" t="s">
        <v>60</v>
      </c>
      <c r="K583" t="s">
        <v>124</v>
      </c>
      <c r="L583" t="s">
        <v>157</v>
      </c>
      <c r="M583" t="s">
        <v>75</v>
      </c>
      <c r="N583">
        <v>15966.94403310784</v>
      </c>
      <c r="O583">
        <v>15966.94403310784</v>
      </c>
      <c r="P583" t="s">
        <v>64</v>
      </c>
      <c r="Q583">
        <v>6.41</v>
      </c>
      <c r="R583">
        <v>5</v>
      </c>
      <c r="S583">
        <v>7</v>
      </c>
      <c r="T583">
        <v>1</v>
      </c>
      <c r="U583" t="s">
        <v>76</v>
      </c>
      <c r="V583">
        <v>3</v>
      </c>
      <c r="W583" t="s">
        <v>84</v>
      </c>
      <c r="X583" s="51" t="s">
        <v>1237</v>
      </c>
      <c r="Y583" s="51" t="s">
        <v>95</v>
      </c>
      <c r="Z583" s="26">
        <v>4</v>
      </c>
      <c r="AA583" s="51" t="s">
        <v>84</v>
      </c>
      <c r="AB583" s="51" t="s">
        <v>108</v>
      </c>
    </row>
    <row r="584" spans="1:28">
      <c r="A584" s="51" t="s">
        <v>1238</v>
      </c>
      <c r="B584" s="51" t="s">
        <v>71</v>
      </c>
      <c r="C584" s="1">
        <v>41943</v>
      </c>
      <c r="D584">
        <v>2014</v>
      </c>
      <c r="E584" s="26">
        <v>10</v>
      </c>
      <c r="F584" s="51" t="s">
        <v>10</v>
      </c>
      <c r="G584" s="26">
        <v>11</v>
      </c>
      <c r="H584" s="26">
        <v>11</v>
      </c>
      <c r="I584" t="s">
        <v>15</v>
      </c>
      <c r="J584" t="s">
        <v>102</v>
      </c>
      <c r="K584" t="s">
        <v>124</v>
      </c>
      <c r="L584" t="s">
        <v>128</v>
      </c>
      <c r="M584" t="s">
        <v>104</v>
      </c>
      <c r="N584">
        <v>10071.472597893937</v>
      </c>
      <c r="O584">
        <v>10071.472597893937</v>
      </c>
      <c r="P584" t="s">
        <v>64</v>
      </c>
      <c r="Q584">
        <v>5.09</v>
      </c>
      <c r="R584">
        <v>2</v>
      </c>
      <c r="S584">
        <v>2</v>
      </c>
      <c r="T584">
        <v>1</v>
      </c>
      <c r="U584" t="s">
        <v>76</v>
      </c>
      <c r="V584">
        <v>2</v>
      </c>
      <c r="W584" t="s">
        <v>77</v>
      </c>
      <c r="X584" s="51" t="s">
        <v>1239</v>
      </c>
      <c r="Y584" s="51" t="s">
        <v>95</v>
      </c>
      <c r="Z584" s="26">
        <v>1</v>
      </c>
      <c r="AA584" s="51" t="s">
        <v>66</v>
      </c>
      <c r="AB584" s="51" t="s">
        <v>69</v>
      </c>
    </row>
    <row r="585" spans="1:28">
      <c r="A585" s="51" t="s">
        <v>1240</v>
      </c>
      <c r="B585" s="51" t="s">
        <v>97</v>
      </c>
      <c r="C585" s="1">
        <v>41802</v>
      </c>
      <c r="D585">
        <v>2014</v>
      </c>
      <c r="E585" s="26">
        <v>6</v>
      </c>
      <c r="F585" s="51" t="s">
        <v>26</v>
      </c>
      <c r="G585" s="26">
        <v>11</v>
      </c>
      <c r="H585" s="26">
        <v>11</v>
      </c>
      <c r="I585" t="s">
        <v>15</v>
      </c>
      <c r="J585" t="s">
        <v>102</v>
      </c>
      <c r="K585" t="s">
        <v>73</v>
      </c>
      <c r="L585" t="s">
        <v>202</v>
      </c>
      <c r="M585" t="s">
        <v>90</v>
      </c>
      <c r="N585">
        <v>4058.261806696491</v>
      </c>
      <c r="O585">
        <v>4058.261806696491</v>
      </c>
      <c r="P585" t="s">
        <v>64</v>
      </c>
      <c r="Q585">
        <v>8.27</v>
      </c>
      <c r="R585">
        <v>5</v>
      </c>
      <c r="S585">
        <v>3</v>
      </c>
      <c r="T585">
        <v>1</v>
      </c>
      <c r="U585" t="s">
        <v>76</v>
      </c>
      <c r="V585">
        <v>1</v>
      </c>
      <c r="W585" t="s">
        <v>66</v>
      </c>
      <c r="X585" s="51" t="s">
        <v>1241</v>
      </c>
      <c r="Y585" s="51" t="s">
        <v>68</v>
      </c>
      <c r="Z585" s="26">
        <v>2</v>
      </c>
      <c r="AA585" s="51" t="s">
        <v>77</v>
      </c>
      <c r="AB585" s="51" t="s">
        <v>108</v>
      </c>
    </row>
    <row r="586" spans="1:28">
      <c r="A586" s="51" t="s">
        <v>1242</v>
      </c>
      <c r="B586" s="51" t="s">
        <v>71</v>
      </c>
      <c r="C586" s="1">
        <v>42633</v>
      </c>
      <c r="D586">
        <v>2016</v>
      </c>
      <c r="E586" s="26">
        <v>9</v>
      </c>
      <c r="F586" s="51" t="s">
        <v>29</v>
      </c>
      <c r="G586" s="26">
        <v>9</v>
      </c>
      <c r="H586" s="26">
        <v>9</v>
      </c>
      <c r="I586" t="s">
        <v>15</v>
      </c>
      <c r="J586" t="s">
        <v>60</v>
      </c>
      <c r="K586" t="s">
        <v>88</v>
      </c>
      <c r="L586" t="s">
        <v>89</v>
      </c>
      <c r="M586" t="s">
        <v>75</v>
      </c>
      <c r="N586">
        <v>15809.500881942226</v>
      </c>
      <c r="O586">
        <v>15809.500881942226</v>
      </c>
      <c r="P586" t="s">
        <v>64</v>
      </c>
      <c r="Q586">
        <v>3.49</v>
      </c>
      <c r="R586">
        <v>2</v>
      </c>
      <c r="S586">
        <v>1</v>
      </c>
      <c r="T586">
        <v>1</v>
      </c>
      <c r="U586" t="s">
        <v>76</v>
      </c>
      <c r="V586">
        <v>3</v>
      </c>
      <c r="W586" t="s">
        <v>84</v>
      </c>
      <c r="X586" s="51" t="s">
        <v>1243</v>
      </c>
      <c r="Y586" s="51" t="s">
        <v>95</v>
      </c>
      <c r="Z586" s="26">
        <v>3</v>
      </c>
      <c r="AA586" s="51" t="s">
        <v>77</v>
      </c>
      <c r="AB586" s="51" t="s">
        <v>69</v>
      </c>
    </row>
    <row r="587" spans="1:28">
      <c r="A587" s="51" t="s">
        <v>1244</v>
      </c>
      <c r="B587" s="51" t="s">
        <v>59</v>
      </c>
      <c r="C587" s="1">
        <v>45127</v>
      </c>
      <c r="D587">
        <v>2023</v>
      </c>
      <c r="E587" s="26">
        <v>7</v>
      </c>
      <c r="F587" s="51" t="s">
        <v>27</v>
      </c>
      <c r="G587" s="26">
        <v>2</v>
      </c>
      <c r="H587" s="26">
        <v>2</v>
      </c>
      <c r="I587" t="s">
        <v>15</v>
      </c>
      <c r="J587" t="s">
        <v>82</v>
      </c>
      <c r="K587" t="s">
        <v>133</v>
      </c>
      <c r="L587" t="s">
        <v>110</v>
      </c>
      <c r="M587" t="s">
        <v>93</v>
      </c>
      <c r="N587">
        <v>-3155.0378517899048</v>
      </c>
      <c r="O587">
        <v>3155.0378517899048</v>
      </c>
      <c r="P587" t="s">
        <v>117</v>
      </c>
      <c r="Q587">
        <v>9.9700000000000006</v>
      </c>
      <c r="R587">
        <v>3</v>
      </c>
      <c r="S587">
        <v>1</v>
      </c>
      <c r="T587">
        <v>1</v>
      </c>
      <c r="U587" t="s">
        <v>76</v>
      </c>
      <c r="V587">
        <v>1</v>
      </c>
      <c r="W587" t="s">
        <v>66</v>
      </c>
      <c r="X587" s="51" t="s">
        <v>1245</v>
      </c>
      <c r="Y587" s="51" t="s">
        <v>100</v>
      </c>
      <c r="Z587" s="26">
        <v>0</v>
      </c>
      <c r="AA587" s="51" t="s">
        <v>66</v>
      </c>
      <c r="AB587" s="51" t="s">
        <v>69</v>
      </c>
    </row>
    <row r="588" spans="1:28">
      <c r="A588" s="51" t="s">
        <v>1246</v>
      </c>
      <c r="B588" s="51" t="s">
        <v>81</v>
      </c>
      <c r="C588" s="1">
        <v>41481</v>
      </c>
      <c r="D588">
        <v>2013</v>
      </c>
      <c r="E588" s="26">
        <v>7</v>
      </c>
      <c r="F588" s="51" t="s">
        <v>27</v>
      </c>
      <c r="G588" s="26">
        <v>12</v>
      </c>
      <c r="H588" s="26">
        <v>12</v>
      </c>
      <c r="I588" t="s">
        <v>15</v>
      </c>
      <c r="J588" t="s">
        <v>102</v>
      </c>
      <c r="K588" t="s">
        <v>61</v>
      </c>
      <c r="L588" t="s">
        <v>74</v>
      </c>
      <c r="M588" t="s">
        <v>75</v>
      </c>
      <c r="N588">
        <v>2741.4385885973684</v>
      </c>
      <c r="O588">
        <v>2741.4385885973684</v>
      </c>
      <c r="P588" t="s">
        <v>64</v>
      </c>
      <c r="Q588">
        <v>8.0500000000000007</v>
      </c>
      <c r="R588">
        <v>1</v>
      </c>
      <c r="S588">
        <v>1</v>
      </c>
      <c r="T588">
        <v>1</v>
      </c>
      <c r="U588" t="s">
        <v>76</v>
      </c>
      <c r="V588">
        <v>1</v>
      </c>
      <c r="W588" t="s">
        <v>66</v>
      </c>
      <c r="X588" s="51" t="s">
        <v>1247</v>
      </c>
      <c r="Y588" s="51" t="s">
        <v>100</v>
      </c>
      <c r="Z588" s="26">
        <v>1</v>
      </c>
      <c r="AA588" s="51" t="s">
        <v>66</v>
      </c>
      <c r="AB588" s="51" t="s">
        <v>69</v>
      </c>
    </row>
    <row r="589" spans="1:28">
      <c r="A589" s="51" t="s">
        <v>1248</v>
      </c>
      <c r="B589" s="51" t="s">
        <v>140</v>
      </c>
      <c r="C589" s="1">
        <v>44460</v>
      </c>
      <c r="D589">
        <v>2021</v>
      </c>
      <c r="E589" s="26">
        <v>9</v>
      </c>
      <c r="F589" s="51" t="s">
        <v>29</v>
      </c>
      <c r="G589" s="26">
        <v>4</v>
      </c>
      <c r="H589" s="26">
        <v>4</v>
      </c>
      <c r="I589" t="s">
        <v>15</v>
      </c>
      <c r="J589" t="s">
        <v>72</v>
      </c>
      <c r="K589" t="s">
        <v>73</v>
      </c>
      <c r="L589" t="s">
        <v>89</v>
      </c>
      <c r="M589" t="s">
        <v>93</v>
      </c>
      <c r="N589">
        <v>5472.8516811374357</v>
      </c>
      <c r="O589">
        <v>5472.8516811374357</v>
      </c>
      <c r="P589" t="s">
        <v>64</v>
      </c>
      <c r="Q589">
        <v>9.14</v>
      </c>
      <c r="R589">
        <v>5</v>
      </c>
      <c r="S589">
        <v>1</v>
      </c>
      <c r="T589">
        <v>1</v>
      </c>
      <c r="U589" t="s">
        <v>76</v>
      </c>
      <c r="V589">
        <v>3</v>
      </c>
      <c r="W589" t="s">
        <v>84</v>
      </c>
      <c r="X589" s="51" t="s">
        <v>1249</v>
      </c>
      <c r="Y589" s="51" t="s">
        <v>119</v>
      </c>
      <c r="Z589" s="26">
        <v>1</v>
      </c>
      <c r="AA589" s="51" t="s">
        <v>66</v>
      </c>
      <c r="AB589" s="51" t="s">
        <v>69</v>
      </c>
    </row>
    <row r="590" spans="1:28">
      <c r="A590" s="51" t="s">
        <v>1250</v>
      </c>
      <c r="B590" s="51" t="s">
        <v>97</v>
      </c>
      <c r="C590" s="1">
        <v>42205</v>
      </c>
      <c r="D590">
        <v>2015</v>
      </c>
      <c r="E590" s="26">
        <v>7</v>
      </c>
      <c r="F590" s="51" t="s">
        <v>27</v>
      </c>
      <c r="G590" s="26">
        <v>10</v>
      </c>
      <c r="H590" s="26">
        <v>10</v>
      </c>
      <c r="I590" t="s">
        <v>15</v>
      </c>
      <c r="J590" t="s">
        <v>102</v>
      </c>
      <c r="K590" t="s">
        <v>73</v>
      </c>
      <c r="L590" t="s">
        <v>157</v>
      </c>
      <c r="M590" t="s">
        <v>75</v>
      </c>
      <c r="N590">
        <v>6394.0565576265399</v>
      </c>
      <c r="O590">
        <v>6394.0565576265399</v>
      </c>
      <c r="P590" t="s">
        <v>64</v>
      </c>
      <c r="Q590">
        <v>10.61</v>
      </c>
      <c r="R590">
        <v>3</v>
      </c>
      <c r="S590">
        <v>2</v>
      </c>
      <c r="T590">
        <v>1</v>
      </c>
      <c r="U590" t="s">
        <v>76</v>
      </c>
      <c r="V590">
        <v>1</v>
      </c>
      <c r="W590" t="s">
        <v>66</v>
      </c>
      <c r="X590" s="51" t="s">
        <v>1251</v>
      </c>
      <c r="Y590" s="51" t="s">
        <v>100</v>
      </c>
      <c r="Z590" s="26">
        <v>1</v>
      </c>
      <c r="AA590" s="51" t="s">
        <v>66</v>
      </c>
      <c r="AB590" s="51" t="s">
        <v>69</v>
      </c>
    </row>
    <row r="591" spans="1:28">
      <c r="A591" s="51" t="s">
        <v>1252</v>
      </c>
      <c r="B591" s="51" t="s">
        <v>71</v>
      </c>
      <c r="C591" s="1">
        <v>45272</v>
      </c>
      <c r="D591">
        <v>2023</v>
      </c>
      <c r="E591" s="26">
        <v>12</v>
      </c>
      <c r="F591" s="51" t="s">
        <v>20</v>
      </c>
      <c r="G591" s="26">
        <v>2</v>
      </c>
      <c r="H591" s="26">
        <v>2</v>
      </c>
      <c r="I591" t="s">
        <v>15</v>
      </c>
      <c r="J591" t="s">
        <v>82</v>
      </c>
      <c r="K591" t="s">
        <v>83</v>
      </c>
      <c r="L591" t="s">
        <v>110</v>
      </c>
      <c r="M591" t="s">
        <v>90</v>
      </c>
      <c r="N591">
        <v>14431.996953852533</v>
      </c>
      <c r="O591">
        <v>14431.996953852533</v>
      </c>
      <c r="P591" t="s">
        <v>64</v>
      </c>
      <c r="Q591">
        <v>7.83</v>
      </c>
      <c r="R591">
        <v>2</v>
      </c>
      <c r="S591">
        <v>1</v>
      </c>
      <c r="T591">
        <v>1</v>
      </c>
      <c r="U591" t="s">
        <v>76</v>
      </c>
      <c r="V591">
        <v>2</v>
      </c>
      <c r="W591" t="s">
        <v>77</v>
      </c>
      <c r="X591" s="51" t="s">
        <v>1253</v>
      </c>
      <c r="Y591" s="51" t="s">
        <v>100</v>
      </c>
      <c r="Z591" s="26">
        <v>1</v>
      </c>
      <c r="AA591" s="51" t="s">
        <v>66</v>
      </c>
      <c r="AB591" s="51" t="s">
        <v>69</v>
      </c>
    </row>
    <row r="592" spans="1:28">
      <c r="A592" s="51" t="s">
        <v>1254</v>
      </c>
      <c r="B592" s="51" t="s">
        <v>97</v>
      </c>
      <c r="C592" s="1">
        <v>42465</v>
      </c>
      <c r="D592">
        <v>2016</v>
      </c>
      <c r="E592" s="26">
        <v>4</v>
      </c>
      <c r="F592" s="51" t="s">
        <v>24</v>
      </c>
      <c r="G592" s="26">
        <v>9</v>
      </c>
      <c r="H592" s="26">
        <v>9</v>
      </c>
      <c r="I592" t="s">
        <v>15</v>
      </c>
      <c r="J592" t="s">
        <v>60</v>
      </c>
      <c r="K592" t="s">
        <v>83</v>
      </c>
      <c r="L592" t="s">
        <v>89</v>
      </c>
      <c r="M592" t="s">
        <v>63</v>
      </c>
      <c r="N592">
        <v>6561.1303240621737</v>
      </c>
      <c r="O592">
        <v>6561.1303240621737</v>
      </c>
      <c r="P592" t="s">
        <v>64</v>
      </c>
      <c r="Q592">
        <v>2.33</v>
      </c>
      <c r="R592">
        <v>1</v>
      </c>
      <c r="S592">
        <v>1</v>
      </c>
      <c r="T592">
        <v>1</v>
      </c>
      <c r="U592" t="s">
        <v>76</v>
      </c>
      <c r="V592">
        <v>1</v>
      </c>
      <c r="W592" t="s">
        <v>66</v>
      </c>
      <c r="X592" s="51" t="s">
        <v>1255</v>
      </c>
      <c r="Y592" s="51" t="s">
        <v>144</v>
      </c>
      <c r="Z592" s="26">
        <v>1</v>
      </c>
      <c r="AA592" s="51" t="s">
        <v>66</v>
      </c>
      <c r="AB592" s="51" t="s">
        <v>69</v>
      </c>
    </row>
    <row r="593" spans="1:28">
      <c r="A593" s="51" t="s">
        <v>1256</v>
      </c>
      <c r="B593" s="51" t="s">
        <v>81</v>
      </c>
      <c r="C593" s="1">
        <v>41637</v>
      </c>
      <c r="D593">
        <v>2013</v>
      </c>
      <c r="E593" s="26">
        <v>12</v>
      </c>
      <c r="F593" s="51" t="s">
        <v>20</v>
      </c>
      <c r="G593" s="26">
        <v>12</v>
      </c>
      <c r="H593" s="26">
        <v>12</v>
      </c>
      <c r="I593" t="s">
        <v>15</v>
      </c>
      <c r="J593" t="s">
        <v>102</v>
      </c>
      <c r="K593" t="s">
        <v>61</v>
      </c>
      <c r="L593" t="s">
        <v>89</v>
      </c>
      <c r="M593" t="s">
        <v>104</v>
      </c>
      <c r="N593">
        <v>13541.131811763358</v>
      </c>
      <c r="O593">
        <v>13541.131811763358</v>
      </c>
      <c r="P593" t="s">
        <v>64</v>
      </c>
      <c r="Q593">
        <v>16.600000000000001</v>
      </c>
      <c r="R593">
        <v>3</v>
      </c>
      <c r="S593">
        <v>1</v>
      </c>
      <c r="T593">
        <v>1</v>
      </c>
      <c r="U593" t="s">
        <v>76</v>
      </c>
      <c r="V593">
        <v>2</v>
      </c>
      <c r="W593" t="s">
        <v>77</v>
      </c>
      <c r="X593" s="51" t="s">
        <v>1257</v>
      </c>
      <c r="Y593" s="51" t="s">
        <v>100</v>
      </c>
      <c r="Z593" s="26">
        <v>3</v>
      </c>
      <c r="AA593" s="51" t="s">
        <v>77</v>
      </c>
      <c r="AB593" s="51" t="s">
        <v>108</v>
      </c>
    </row>
    <row r="594" spans="1:28">
      <c r="A594" s="51" t="s">
        <v>1258</v>
      </c>
      <c r="B594" s="51" t="s">
        <v>121</v>
      </c>
      <c r="C594" s="1">
        <v>41568</v>
      </c>
      <c r="D594">
        <v>2013</v>
      </c>
      <c r="E594" s="26">
        <v>10</v>
      </c>
      <c r="F594" s="51" t="s">
        <v>10</v>
      </c>
      <c r="G594" s="26">
        <v>12</v>
      </c>
      <c r="H594" s="26">
        <v>12</v>
      </c>
      <c r="I594" t="s">
        <v>15</v>
      </c>
      <c r="J594" t="s">
        <v>102</v>
      </c>
      <c r="K594" t="s">
        <v>61</v>
      </c>
      <c r="L594" t="s">
        <v>62</v>
      </c>
      <c r="M594" t="s">
        <v>93</v>
      </c>
      <c r="N594">
        <v>4442.4342971577616</v>
      </c>
      <c r="O594">
        <v>4442.4342971577616</v>
      </c>
      <c r="P594" t="s">
        <v>64</v>
      </c>
      <c r="Q594">
        <v>4.67</v>
      </c>
      <c r="R594">
        <v>4</v>
      </c>
      <c r="S594">
        <v>2</v>
      </c>
      <c r="T594">
        <v>1</v>
      </c>
      <c r="U594" t="s">
        <v>76</v>
      </c>
      <c r="V594">
        <v>1</v>
      </c>
      <c r="W594" t="s">
        <v>66</v>
      </c>
      <c r="X594" s="51" t="s">
        <v>1259</v>
      </c>
      <c r="Y594" s="51" t="s">
        <v>86</v>
      </c>
      <c r="Z594" s="26">
        <v>1</v>
      </c>
      <c r="AA594" s="51" t="s">
        <v>66</v>
      </c>
      <c r="AB594" s="51" t="s">
        <v>69</v>
      </c>
    </row>
    <row r="595" spans="1:28">
      <c r="A595" s="51" t="s">
        <v>1260</v>
      </c>
      <c r="B595" s="51" t="s">
        <v>97</v>
      </c>
      <c r="C595" s="1">
        <v>42736</v>
      </c>
      <c r="D595">
        <v>2017</v>
      </c>
      <c r="E595" s="26">
        <v>1</v>
      </c>
      <c r="F595" s="51" t="s">
        <v>21</v>
      </c>
      <c r="G595" s="26">
        <v>8</v>
      </c>
      <c r="H595" s="26">
        <v>8</v>
      </c>
      <c r="I595" t="s">
        <v>15</v>
      </c>
      <c r="J595" t="s">
        <v>60</v>
      </c>
      <c r="K595" t="s">
        <v>88</v>
      </c>
      <c r="L595" t="s">
        <v>128</v>
      </c>
      <c r="M595" t="s">
        <v>93</v>
      </c>
      <c r="N595">
        <v>11080.542870215064</v>
      </c>
      <c r="O595">
        <v>11080.542870215064</v>
      </c>
      <c r="P595" t="s">
        <v>64</v>
      </c>
      <c r="Q595">
        <v>4.91</v>
      </c>
      <c r="R595">
        <v>3</v>
      </c>
      <c r="S595">
        <v>2</v>
      </c>
      <c r="T595">
        <v>1</v>
      </c>
      <c r="U595" t="s">
        <v>76</v>
      </c>
      <c r="V595">
        <v>2</v>
      </c>
      <c r="W595" t="s">
        <v>77</v>
      </c>
      <c r="X595" s="51" t="s">
        <v>1261</v>
      </c>
      <c r="Y595" s="51" t="s">
        <v>95</v>
      </c>
      <c r="Z595" s="26">
        <v>1</v>
      </c>
      <c r="AA595" s="51" t="s">
        <v>66</v>
      </c>
      <c r="AB595" s="51" t="s">
        <v>69</v>
      </c>
    </row>
    <row r="596" spans="1:28">
      <c r="A596" s="51" t="s">
        <v>1262</v>
      </c>
      <c r="B596" s="51" t="s">
        <v>71</v>
      </c>
      <c r="C596" s="1">
        <v>44583</v>
      </c>
      <c r="D596">
        <v>2022</v>
      </c>
      <c r="E596" s="26">
        <v>1</v>
      </c>
      <c r="F596" s="51" t="s">
        <v>21</v>
      </c>
      <c r="G596" s="26">
        <v>3</v>
      </c>
      <c r="H596" s="26">
        <v>3</v>
      </c>
      <c r="I596" t="s">
        <v>15</v>
      </c>
      <c r="J596" t="s">
        <v>82</v>
      </c>
      <c r="K596" t="s">
        <v>88</v>
      </c>
      <c r="L596" t="s">
        <v>128</v>
      </c>
      <c r="M596" t="s">
        <v>75</v>
      </c>
      <c r="N596">
        <v>6482.0382296809694</v>
      </c>
      <c r="O596">
        <v>6482.0382296809694</v>
      </c>
      <c r="P596" t="s">
        <v>64</v>
      </c>
      <c r="Q596">
        <v>8.83</v>
      </c>
      <c r="R596">
        <v>4</v>
      </c>
      <c r="S596">
        <v>1</v>
      </c>
      <c r="T596">
        <v>1</v>
      </c>
      <c r="U596" t="s">
        <v>76</v>
      </c>
      <c r="V596">
        <v>2</v>
      </c>
      <c r="W596" t="s">
        <v>77</v>
      </c>
      <c r="X596" s="51" t="s">
        <v>1263</v>
      </c>
      <c r="Y596" s="51" t="s">
        <v>100</v>
      </c>
      <c r="Z596" s="26">
        <v>0</v>
      </c>
      <c r="AA596" s="51" t="s">
        <v>66</v>
      </c>
      <c r="AB596" s="51" t="s">
        <v>69</v>
      </c>
    </row>
    <row r="597" spans="1:28">
      <c r="A597" s="51" t="s">
        <v>1264</v>
      </c>
      <c r="B597" s="51" t="s">
        <v>59</v>
      </c>
      <c r="C597" s="1">
        <v>43402</v>
      </c>
      <c r="D597">
        <v>2018</v>
      </c>
      <c r="E597" s="26">
        <v>10</v>
      </c>
      <c r="F597" s="51" t="s">
        <v>10</v>
      </c>
      <c r="G597" s="26">
        <v>7</v>
      </c>
      <c r="H597" s="26">
        <v>7</v>
      </c>
      <c r="I597" t="s">
        <v>15</v>
      </c>
      <c r="J597" t="s">
        <v>60</v>
      </c>
      <c r="K597" t="s">
        <v>88</v>
      </c>
      <c r="L597" t="s">
        <v>128</v>
      </c>
      <c r="M597" t="s">
        <v>152</v>
      </c>
      <c r="N597">
        <v>14925.877118586248</v>
      </c>
      <c r="O597">
        <v>14925.877118586248</v>
      </c>
      <c r="P597" t="s">
        <v>64</v>
      </c>
      <c r="Q597">
        <v>4.2</v>
      </c>
      <c r="R597">
        <v>3</v>
      </c>
      <c r="S597">
        <v>0</v>
      </c>
      <c r="T597">
        <v>0</v>
      </c>
      <c r="U597" t="s">
        <v>65</v>
      </c>
      <c r="V597">
        <v>3</v>
      </c>
      <c r="W597" t="s">
        <v>84</v>
      </c>
      <c r="X597" s="51" t="s">
        <v>1265</v>
      </c>
      <c r="Y597" s="51" t="s">
        <v>79</v>
      </c>
      <c r="Z597" s="26">
        <v>2</v>
      </c>
      <c r="AA597" s="51" t="s">
        <v>77</v>
      </c>
      <c r="AB597" s="51" t="s">
        <v>69</v>
      </c>
    </row>
    <row r="598" spans="1:28">
      <c r="A598" s="51" t="s">
        <v>1266</v>
      </c>
      <c r="B598" s="51" t="s">
        <v>97</v>
      </c>
      <c r="C598" s="1">
        <v>41678</v>
      </c>
      <c r="D598">
        <v>2014</v>
      </c>
      <c r="E598" s="26">
        <v>2</v>
      </c>
      <c r="F598" s="51" t="s">
        <v>22</v>
      </c>
      <c r="G598" s="26">
        <v>11</v>
      </c>
      <c r="H598" s="26">
        <v>11</v>
      </c>
      <c r="I598" t="s">
        <v>15</v>
      </c>
      <c r="J598" t="s">
        <v>102</v>
      </c>
      <c r="K598" t="s">
        <v>83</v>
      </c>
      <c r="L598" t="s">
        <v>89</v>
      </c>
      <c r="M598" t="s">
        <v>93</v>
      </c>
      <c r="N598">
        <v>14855.867360740524</v>
      </c>
      <c r="O598">
        <v>14855.867360740524</v>
      </c>
      <c r="P598" t="s">
        <v>64</v>
      </c>
      <c r="Q598">
        <v>12.97</v>
      </c>
      <c r="R598">
        <v>4</v>
      </c>
      <c r="S598">
        <v>1</v>
      </c>
      <c r="T598">
        <v>1</v>
      </c>
      <c r="U598" t="s">
        <v>76</v>
      </c>
      <c r="V598">
        <v>2</v>
      </c>
      <c r="W598" t="s">
        <v>77</v>
      </c>
      <c r="X598" s="51" t="s">
        <v>1267</v>
      </c>
      <c r="Y598" s="51" t="s">
        <v>79</v>
      </c>
      <c r="Z598" s="26">
        <v>2</v>
      </c>
      <c r="AA598" s="51" t="s">
        <v>77</v>
      </c>
      <c r="AB598" s="51" t="s">
        <v>69</v>
      </c>
    </row>
    <row r="599" spans="1:28">
      <c r="A599" s="51" t="s">
        <v>1268</v>
      </c>
      <c r="B599" s="51" t="s">
        <v>59</v>
      </c>
      <c r="C599" s="1">
        <v>43720</v>
      </c>
      <c r="D599">
        <v>2019</v>
      </c>
      <c r="E599" s="26">
        <v>9</v>
      </c>
      <c r="F599" s="51" t="s">
        <v>29</v>
      </c>
      <c r="G599" s="26">
        <v>6</v>
      </c>
      <c r="H599" s="26">
        <v>6</v>
      </c>
      <c r="I599" t="s">
        <v>15</v>
      </c>
      <c r="J599" t="s">
        <v>72</v>
      </c>
      <c r="K599" t="s">
        <v>88</v>
      </c>
      <c r="L599" t="s">
        <v>110</v>
      </c>
      <c r="M599" t="s">
        <v>75</v>
      </c>
      <c r="N599">
        <v>10852.738106596526</v>
      </c>
      <c r="O599">
        <v>10852.738106596526</v>
      </c>
      <c r="P599" t="s">
        <v>64</v>
      </c>
      <c r="Q599">
        <v>8.32</v>
      </c>
      <c r="R599">
        <v>5</v>
      </c>
      <c r="S599">
        <v>5</v>
      </c>
      <c r="T599">
        <v>1</v>
      </c>
      <c r="U599" t="s">
        <v>76</v>
      </c>
      <c r="V599">
        <v>2</v>
      </c>
      <c r="W599" t="s">
        <v>77</v>
      </c>
      <c r="X599" s="51" t="s">
        <v>1269</v>
      </c>
      <c r="Y599" s="51" t="s">
        <v>79</v>
      </c>
      <c r="Z599" s="26">
        <v>1</v>
      </c>
      <c r="AA599" s="51" t="s">
        <v>66</v>
      </c>
      <c r="AB599" s="51" t="s">
        <v>69</v>
      </c>
    </row>
    <row r="600" spans="1:28">
      <c r="A600" s="51" t="s">
        <v>1270</v>
      </c>
      <c r="B600" s="51" t="s">
        <v>81</v>
      </c>
      <c r="C600" s="1">
        <v>43227</v>
      </c>
      <c r="D600">
        <v>2018</v>
      </c>
      <c r="E600" s="26">
        <v>5</v>
      </c>
      <c r="F600" s="51" t="s">
        <v>25</v>
      </c>
      <c r="G600" s="26">
        <v>7</v>
      </c>
      <c r="H600" s="26">
        <v>7</v>
      </c>
      <c r="I600" t="s">
        <v>15</v>
      </c>
      <c r="J600" t="s">
        <v>60</v>
      </c>
      <c r="K600" t="s">
        <v>133</v>
      </c>
      <c r="L600" t="s">
        <v>128</v>
      </c>
      <c r="M600" t="s">
        <v>90</v>
      </c>
      <c r="N600">
        <v>5131.1839802596642</v>
      </c>
      <c r="O600">
        <v>5131.1839802596642</v>
      </c>
      <c r="P600" t="s">
        <v>64</v>
      </c>
      <c r="Q600">
        <v>7.27</v>
      </c>
      <c r="R600">
        <v>5</v>
      </c>
      <c r="S600">
        <v>0</v>
      </c>
      <c r="T600">
        <v>0</v>
      </c>
      <c r="U600" t="s">
        <v>65</v>
      </c>
      <c r="V600">
        <v>1</v>
      </c>
      <c r="W600" t="s">
        <v>66</v>
      </c>
      <c r="X600" s="51" t="s">
        <v>1271</v>
      </c>
      <c r="Y600" s="51" t="s">
        <v>100</v>
      </c>
      <c r="Z600" s="26">
        <v>0</v>
      </c>
      <c r="AA600" s="51" t="s">
        <v>66</v>
      </c>
      <c r="AB600" s="51" t="s">
        <v>69</v>
      </c>
    </row>
    <row r="601" spans="1:28">
      <c r="A601" s="51" t="s">
        <v>1272</v>
      </c>
      <c r="B601" s="51" t="s">
        <v>81</v>
      </c>
      <c r="C601" s="1">
        <v>42059</v>
      </c>
      <c r="D601">
        <v>2015</v>
      </c>
      <c r="E601" s="26">
        <v>2</v>
      </c>
      <c r="F601" s="51" t="s">
        <v>22</v>
      </c>
      <c r="G601" s="26">
        <v>10</v>
      </c>
      <c r="H601" s="26">
        <v>10</v>
      </c>
      <c r="I601" t="s">
        <v>15</v>
      </c>
      <c r="J601" t="s">
        <v>102</v>
      </c>
      <c r="K601" t="s">
        <v>124</v>
      </c>
      <c r="L601" t="s">
        <v>98</v>
      </c>
      <c r="M601" t="s">
        <v>152</v>
      </c>
      <c r="N601">
        <v>8529.672061594074</v>
      </c>
      <c r="O601">
        <v>8529.672061594074</v>
      </c>
      <c r="P601" t="s">
        <v>64</v>
      </c>
      <c r="Q601">
        <v>17.13</v>
      </c>
      <c r="R601">
        <v>4</v>
      </c>
      <c r="S601">
        <v>3</v>
      </c>
      <c r="T601">
        <v>1</v>
      </c>
      <c r="U601" t="s">
        <v>76</v>
      </c>
      <c r="V601">
        <v>2</v>
      </c>
      <c r="W601" t="s">
        <v>77</v>
      </c>
      <c r="X601" s="51" t="s">
        <v>1273</v>
      </c>
      <c r="Y601" s="51" t="s">
        <v>95</v>
      </c>
      <c r="Z601" s="26">
        <v>3</v>
      </c>
      <c r="AA601" s="51" t="s">
        <v>77</v>
      </c>
      <c r="AB601" s="51" t="s">
        <v>108</v>
      </c>
    </row>
    <row r="602" spans="1:28">
      <c r="A602" s="51" t="s">
        <v>1274</v>
      </c>
      <c r="B602" s="51" t="s">
        <v>140</v>
      </c>
      <c r="C602" s="1">
        <v>44527</v>
      </c>
      <c r="D602">
        <v>2021</v>
      </c>
      <c r="E602" s="26">
        <v>11</v>
      </c>
      <c r="F602" s="51" t="s">
        <v>19</v>
      </c>
      <c r="G602" s="26">
        <v>4</v>
      </c>
      <c r="H602" s="26">
        <v>4</v>
      </c>
      <c r="I602" t="s">
        <v>15</v>
      </c>
      <c r="J602" t="s">
        <v>72</v>
      </c>
      <c r="K602" t="s">
        <v>83</v>
      </c>
      <c r="L602" t="s">
        <v>103</v>
      </c>
      <c r="M602" t="s">
        <v>152</v>
      </c>
      <c r="N602">
        <v>-2613.998621649836</v>
      </c>
      <c r="O602">
        <v>2613.998621649836</v>
      </c>
      <c r="P602" t="s">
        <v>117</v>
      </c>
      <c r="Q602">
        <v>29.3</v>
      </c>
      <c r="R602">
        <v>2</v>
      </c>
      <c r="S602">
        <v>1</v>
      </c>
      <c r="T602">
        <v>1</v>
      </c>
      <c r="U602" t="s">
        <v>76</v>
      </c>
      <c r="V602">
        <v>3</v>
      </c>
      <c r="W602" t="s">
        <v>84</v>
      </c>
      <c r="X602" s="51" t="s">
        <v>1275</v>
      </c>
      <c r="Y602" s="51" t="s">
        <v>68</v>
      </c>
      <c r="Z602" s="26">
        <v>2</v>
      </c>
      <c r="AA602" s="51" t="s">
        <v>77</v>
      </c>
      <c r="AB602" s="51" t="s">
        <v>69</v>
      </c>
    </row>
    <row r="603" spans="1:28">
      <c r="A603" s="51" t="s">
        <v>1276</v>
      </c>
      <c r="B603" s="51" t="s">
        <v>71</v>
      </c>
      <c r="C603" s="1">
        <v>42682</v>
      </c>
      <c r="D603">
        <v>2016</v>
      </c>
      <c r="E603" s="26">
        <v>11</v>
      </c>
      <c r="F603" s="51" t="s">
        <v>19</v>
      </c>
      <c r="G603" s="26">
        <v>9</v>
      </c>
      <c r="H603" s="26">
        <v>9</v>
      </c>
      <c r="I603" t="s">
        <v>15</v>
      </c>
      <c r="J603" t="s">
        <v>60</v>
      </c>
      <c r="K603" t="s">
        <v>124</v>
      </c>
      <c r="L603" t="s">
        <v>125</v>
      </c>
      <c r="M603" t="s">
        <v>90</v>
      </c>
      <c r="N603">
        <v>13355.824623347104</v>
      </c>
      <c r="O603">
        <v>13355.824623347104</v>
      </c>
      <c r="P603" t="s">
        <v>64</v>
      </c>
      <c r="Q603">
        <v>11.88</v>
      </c>
      <c r="R603">
        <v>4</v>
      </c>
      <c r="S603">
        <v>2</v>
      </c>
      <c r="T603">
        <v>1</v>
      </c>
      <c r="U603" t="s">
        <v>76</v>
      </c>
      <c r="V603">
        <v>3</v>
      </c>
      <c r="W603" t="s">
        <v>84</v>
      </c>
      <c r="X603" s="51" t="s">
        <v>1277</v>
      </c>
      <c r="Y603" s="51" t="s">
        <v>119</v>
      </c>
      <c r="Z603" s="26">
        <v>3</v>
      </c>
      <c r="AA603" s="51" t="s">
        <v>77</v>
      </c>
      <c r="AB603" s="51" t="s">
        <v>69</v>
      </c>
    </row>
    <row r="604" spans="1:28">
      <c r="A604" s="51" t="s">
        <v>1278</v>
      </c>
      <c r="B604" s="51" t="s">
        <v>97</v>
      </c>
      <c r="C604" s="1">
        <v>43640</v>
      </c>
      <c r="D604">
        <v>2019</v>
      </c>
      <c r="E604" s="26">
        <v>6</v>
      </c>
      <c r="F604" s="51" t="s">
        <v>26</v>
      </c>
      <c r="G604" s="26">
        <v>6</v>
      </c>
      <c r="H604" s="26">
        <v>6</v>
      </c>
      <c r="I604" t="s">
        <v>15</v>
      </c>
      <c r="J604" t="s">
        <v>72</v>
      </c>
      <c r="K604" t="s">
        <v>133</v>
      </c>
      <c r="L604" t="s">
        <v>103</v>
      </c>
      <c r="M604" t="s">
        <v>152</v>
      </c>
      <c r="N604">
        <v>9134.1779063784816</v>
      </c>
      <c r="O604">
        <v>9134.1779063784816</v>
      </c>
      <c r="P604" t="s">
        <v>64</v>
      </c>
      <c r="Q604">
        <v>6.28</v>
      </c>
      <c r="R604">
        <v>4</v>
      </c>
      <c r="S604">
        <v>2</v>
      </c>
      <c r="T604">
        <v>1</v>
      </c>
      <c r="U604" t="s">
        <v>76</v>
      </c>
      <c r="V604">
        <v>2</v>
      </c>
      <c r="W604" t="s">
        <v>77</v>
      </c>
      <c r="X604" s="51" t="s">
        <v>1279</v>
      </c>
      <c r="Y604" s="51" t="s">
        <v>95</v>
      </c>
      <c r="Z604" s="26">
        <v>0</v>
      </c>
      <c r="AA604" s="51" t="s">
        <v>66</v>
      </c>
      <c r="AB604" s="51" t="s">
        <v>69</v>
      </c>
    </row>
    <row r="605" spans="1:28">
      <c r="A605" s="51" t="s">
        <v>1280</v>
      </c>
      <c r="B605" s="51" t="s">
        <v>121</v>
      </c>
      <c r="C605" s="1">
        <v>43321</v>
      </c>
      <c r="D605">
        <v>2018</v>
      </c>
      <c r="E605" s="26">
        <v>8</v>
      </c>
      <c r="F605" s="51" t="s">
        <v>28</v>
      </c>
      <c r="G605" s="26">
        <v>7</v>
      </c>
      <c r="H605" s="26">
        <v>7</v>
      </c>
      <c r="I605" t="s">
        <v>15</v>
      </c>
      <c r="J605" t="s">
        <v>60</v>
      </c>
      <c r="K605" t="s">
        <v>61</v>
      </c>
      <c r="L605" t="s">
        <v>157</v>
      </c>
      <c r="M605" t="s">
        <v>104</v>
      </c>
      <c r="N605">
        <v>-18.41260542682064</v>
      </c>
      <c r="O605">
        <v>18.41260542682064</v>
      </c>
      <c r="P605" t="s">
        <v>117</v>
      </c>
      <c r="Q605">
        <v>6.68</v>
      </c>
      <c r="R605">
        <v>2</v>
      </c>
      <c r="S605">
        <v>1</v>
      </c>
      <c r="T605">
        <v>1</v>
      </c>
      <c r="U605" t="s">
        <v>76</v>
      </c>
      <c r="V605">
        <v>1</v>
      </c>
      <c r="W605" t="s">
        <v>66</v>
      </c>
      <c r="X605" s="51" t="s">
        <v>1281</v>
      </c>
      <c r="Y605" s="51" t="s">
        <v>100</v>
      </c>
      <c r="Z605" s="26">
        <v>0</v>
      </c>
      <c r="AA605" s="51" t="s">
        <v>66</v>
      </c>
      <c r="AB605" s="51" t="s">
        <v>69</v>
      </c>
    </row>
    <row r="606" spans="1:28">
      <c r="A606" s="51" t="s">
        <v>1282</v>
      </c>
      <c r="B606" s="51" t="s">
        <v>59</v>
      </c>
      <c r="C606" s="1">
        <v>42303</v>
      </c>
      <c r="D606">
        <v>2015</v>
      </c>
      <c r="E606" s="26">
        <v>10</v>
      </c>
      <c r="F606" s="51" t="s">
        <v>10</v>
      </c>
      <c r="G606" s="26">
        <v>10</v>
      </c>
      <c r="H606" s="26">
        <v>10</v>
      </c>
      <c r="I606" t="s">
        <v>15</v>
      </c>
      <c r="J606" t="s">
        <v>102</v>
      </c>
      <c r="K606" t="s">
        <v>61</v>
      </c>
      <c r="L606" t="s">
        <v>157</v>
      </c>
      <c r="M606" t="s">
        <v>93</v>
      </c>
      <c r="N606">
        <v>7342.054209386828</v>
      </c>
      <c r="O606">
        <v>7342.054209386828</v>
      </c>
      <c r="P606" t="s">
        <v>64</v>
      </c>
      <c r="Q606">
        <v>11.35</v>
      </c>
      <c r="R606">
        <v>5</v>
      </c>
      <c r="S606">
        <v>2</v>
      </c>
      <c r="T606">
        <v>1</v>
      </c>
      <c r="U606" t="s">
        <v>76</v>
      </c>
      <c r="V606">
        <v>3</v>
      </c>
      <c r="W606" t="s">
        <v>84</v>
      </c>
      <c r="X606" s="51" t="s">
        <v>1283</v>
      </c>
      <c r="Y606" s="51" t="s">
        <v>100</v>
      </c>
      <c r="Z606" s="26">
        <v>2</v>
      </c>
      <c r="AA606" s="51" t="s">
        <v>77</v>
      </c>
      <c r="AB606" s="51" t="s">
        <v>69</v>
      </c>
    </row>
    <row r="607" spans="1:28">
      <c r="A607" s="51" t="s">
        <v>1284</v>
      </c>
      <c r="B607" s="51" t="s">
        <v>59</v>
      </c>
      <c r="C607" s="1">
        <v>44871</v>
      </c>
      <c r="D607">
        <v>2022</v>
      </c>
      <c r="E607" s="26">
        <v>11</v>
      </c>
      <c r="F607" s="51" t="s">
        <v>19</v>
      </c>
      <c r="G607" s="26">
        <v>3</v>
      </c>
      <c r="H607" s="26">
        <v>3</v>
      </c>
      <c r="I607" t="s">
        <v>15</v>
      </c>
      <c r="J607" t="s">
        <v>82</v>
      </c>
      <c r="K607" t="s">
        <v>61</v>
      </c>
      <c r="L607" t="s">
        <v>89</v>
      </c>
      <c r="M607" t="s">
        <v>152</v>
      </c>
      <c r="N607">
        <v>4446.7813205678331</v>
      </c>
      <c r="O607">
        <v>4446.7813205678331</v>
      </c>
      <c r="P607" t="s">
        <v>64</v>
      </c>
      <c r="Q607">
        <v>1.1299999999999999</v>
      </c>
      <c r="R607">
        <v>3</v>
      </c>
      <c r="S607">
        <v>1</v>
      </c>
      <c r="T607">
        <v>1</v>
      </c>
      <c r="U607" t="s">
        <v>76</v>
      </c>
      <c r="V607">
        <v>1</v>
      </c>
      <c r="W607" t="s">
        <v>66</v>
      </c>
      <c r="X607" s="51" t="s">
        <v>1285</v>
      </c>
      <c r="Y607" s="51" t="s">
        <v>100</v>
      </c>
      <c r="Z607" s="26">
        <v>0</v>
      </c>
      <c r="AA607" s="51" t="s">
        <v>66</v>
      </c>
      <c r="AB607" s="51" t="s">
        <v>69</v>
      </c>
    </row>
    <row r="608" spans="1:28">
      <c r="A608" s="51" t="s">
        <v>1286</v>
      </c>
      <c r="B608" s="51" t="s">
        <v>59</v>
      </c>
      <c r="C608" s="1">
        <v>44898</v>
      </c>
      <c r="D608">
        <v>2022</v>
      </c>
      <c r="E608" s="26">
        <v>12</v>
      </c>
      <c r="F608" s="51" t="s">
        <v>20</v>
      </c>
      <c r="G608" s="26">
        <v>3</v>
      </c>
      <c r="H608" s="26">
        <v>3</v>
      </c>
      <c r="I608" t="s">
        <v>15</v>
      </c>
      <c r="J608" t="s">
        <v>82</v>
      </c>
      <c r="K608" t="s">
        <v>133</v>
      </c>
      <c r="L608" t="s">
        <v>103</v>
      </c>
      <c r="M608" t="s">
        <v>104</v>
      </c>
      <c r="N608">
        <v>8635.6015537227904</v>
      </c>
      <c r="O608">
        <v>8635.6015537227904</v>
      </c>
      <c r="P608" t="s">
        <v>64</v>
      </c>
      <c r="Q608">
        <v>29.04</v>
      </c>
      <c r="R608">
        <v>4</v>
      </c>
      <c r="S608">
        <v>4</v>
      </c>
      <c r="T608">
        <v>1</v>
      </c>
      <c r="U608" t="s">
        <v>76</v>
      </c>
      <c r="V608">
        <v>3</v>
      </c>
      <c r="W608" t="s">
        <v>84</v>
      </c>
      <c r="X608" s="51" t="s">
        <v>1287</v>
      </c>
      <c r="Y608" s="51" t="s">
        <v>95</v>
      </c>
      <c r="Z608" s="26">
        <v>3</v>
      </c>
      <c r="AA608" s="51" t="s">
        <v>77</v>
      </c>
      <c r="AB608" s="51" t="s">
        <v>108</v>
      </c>
    </row>
    <row r="609" spans="1:28">
      <c r="A609" s="51" t="s">
        <v>1288</v>
      </c>
      <c r="B609" s="51" t="s">
        <v>71</v>
      </c>
      <c r="C609" s="1">
        <v>42081</v>
      </c>
      <c r="D609">
        <v>2015</v>
      </c>
      <c r="E609" s="26">
        <v>3</v>
      </c>
      <c r="F609" s="51" t="s">
        <v>23</v>
      </c>
      <c r="G609" s="26">
        <v>10</v>
      </c>
      <c r="H609" s="26">
        <v>10</v>
      </c>
      <c r="I609" t="s">
        <v>15</v>
      </c>
      <c r="J609" t="s">
        <v>102</v>
      </c>
      <c r="K609" t="s">
        <v>133</v>
      </c>
      <c r="L609" t="s">
        <v>116</v>
      </c>
      <c r="M609" t="s">
        <v>75</v>
      </c>
      <c r="N609">
        <v>4347.2681044409383</v>
      </c>
      <c r="O609">
        <v>4347.2681044409383</v>
      </c>
      <c r="P609" t="s">
        <v>64</v>
      </c>
      <c r="Q609">
        <v>4.99</v>
      </c>
      <c r="R609">
        <v>5</v>
      </c>
      <c r="S609">
        <v>3</v>
      </c>
      <c r="T609">
        <v>1</v>
      </c>
      <c r="U609" t="s">
        <v>76</v>
      </c>
      <c r="V609">
        <v>1</v>
      </c>
      <c r="W609" t="s">
        <v>66</v>
      </c>
      <c r="X609" s="51" t="s">
        <v>1289</v>
      </c>
      <c r="Y609" s="51" t="s">
        <v>95</v>
      </c>
      <c r="Z609" s="26">
        <v>2</v>
      </c>
      <c r="AA609" s="51" t="s">
        <v>77</v>
      </c>
      <c r="AB609" s="51" t="s">
        <v>108</v>
      </c>
    </row>
    <row r="610" spans="1:28">
      <c r="A610" s="51" t="s">
        <v>1290</v>
      </c>
      <c r="B610" s="51" t="s">
        <v>140</v>
      </c>
      <c r="C610" s="1">
        <v>44008</v>
      </c>
      <c r="D610">
        <v>2020</v>
      </c>
      <c r="E610" s="26">
        <v>6</v>
      </c>
      <c r="F610" s="51" t="s">
        <v>26</v>
      </c>
      <c r="G610" s="26">
        <v>5</v>
      </c>
      <c r="H610" s="26">
        <v>5</v>
      </c>
      <c r="I610" t="s">
        <v>15</v>
      </c>
      <c r="J610" t="s">
        <v>72</v>
      </c>
      <c r="K610" t="s">
        <v>83</v>
      </c>
      <c r="L610" t="s">
        <v>116</v>
      </c>
      <c r="M610" t="s">
        <v>93</v>
      </c>
      <c r="N610">
        <v>2286.0862287556361</v>
      </c>
      <c r="O610">
        <v>2286.0862287556361</v>
      </c>
      <c r="P610" t="s">
        <v>64</v>
      </c>
      <c r="Q610">
        <v>3.52</v>
      </c>
      <c r="R610">
        <v>2</v>
      </c>
      <c r="S610">
        <v>0</v>
      </c>
      <c r="T610">
        <v>0</v>
      </c>
      <c r="U610" t="s">
        <v>65</v>
      </c>
      <c r="V610">
        <v>1</v>
      </c>
      <c r="W610" t="s">
        <v>66</v>
      </c>
      <c r="X610" s="51" t="s">
        <v>1291</v>
      </c>
      <c r="Y610" s="51" t="s">
        <v>95</v>
      </c>
      <c r="Z610" s="26">
        <v>0</v>
      </c>
      <c r="AA610" s="51" t="s">
        <v>66</v>
      </c>
      <c r="AB610" s="51" t="s">
        <v>69</v>
      </c>
    </row>
    <row r="611" spans="1:28">
      <c r="A611" s="51" t="s">
        <v>1292</v>
      </c>
      <c r="B611" s="51" t="s">
        <v>59</v>
      </c>
      <c r="C611" s="1">
        <v>44335</v>
      </c>
      <c r="D611">
        <v>2021</v>
      </c>
      <c r="E611" s="26">
        <v>5</v>
      </c>
      <c r="F611" s="51" t="s">
        <v>25</v>
      </c>
      <c r="G611" s="26">
        <v>4</v>
      </c>
      <c r="H611" s="26">
        <v>4</v>
      </c>
      <c r="I611" t="s">
        <v>15</v>
      </c>
      <c r="J611" t="s">
        <v>72</v>
      </c>
      <c r="K611" t="s">
        <v>73</v>
      </c>
      <c r="L611" t="s">
        <v>110</v>
      </c>
      <c r="M611" t="s">
        <v>104</v>
      </c>
      <c r="N611">
        <v>7087.8767420614222</v>
      </c>
      <c r="O611">
        <v>7087.8767420614222</v>
      </c>
      <c r="P611" t="s">
        <v>64</v>
      </c>
      <c r="Q611">
        <v>3.79</v>
      </c>
      <c r="R611">
        <v>1</v>
      </c>
      <c r="S611">
        <v>1</v>
      </c>
      <c r="T611">
        <v>1</v>
      </c>
      <c r="U611" t="s">
        <v>76</v>
      </c>
      <c r="V611">
        <v>1</v>
      </c>
      <c r="W611" t="s">
        <v>66</v>
      </c>
      <c r="X611" s="51" t="s">
        <v>1293</v>
      </c>
      <c r="Y611" s="51" t="s">
        <v>119</v>
      </c>
      <c r="Z611" s="26">
        <v>0</v>
      </c>
      <c r="AA611" s="51" t="s">
        <v>66</v>
      </c>
      <c r="AB611" s="51" t="s">
        <v>69</v>
      </c>
    </row>
    <row r="612" spans="1:28">
      <c r="A612" s="51" t="s">
        <v>1294</v>
      </c>
      <c r="B612" s="51" t="s">
        <v>59</v>
      </c>
      <c r="C612" s="1">
        <v>42839</v>
      </c>
      <c r="D612">
        <v>2017</v>
      </c>
      <c r="E612" s="26">
        <v>4</v>
      </c>
      <c r="F612" s="51" t="s">
        <v>24</v>
      </c>
      <c r="G612" s="26">
        <v>8</v>
      </c>
      <c r="H612" s="26">
        <v>8</v>
      </c>
      <c r="I612" t="s">
        <v>15</v>
      </c>
      <c r="J612" t="s">
        <v>60</v>
      </c>
      <c r="K612" t="s">
        <v>124</v>
      </c>
      <c r="L612" t="s">
        <v>62</v>
      </c>
      <c r="M612" t="s">
        <v>63</v>
      </c>
      <c r="N612">
        <v>9749.0072449428117</v>
      </c>
      <c r="O612">
        <v>9749.0072449428117</v>
      </c>
      <c r="P612" t="s">
        <v>64</v>
      </c>
      <c r="Q612">
        <v>17.190000000000001</v>
      </c>
      <c r="R612">
        <v>5</v>
      </c>
      <c r="S612">
        <v>4</v>
      </c>
      <c r="T612">
        <v>1</v>
      </c>
      <c r="U612" t="s">
        <v>76</v>
      </c>
      <c r="V612">
        <v>2</v>
      </c>
      <c r="W612" t="s">
        <v>77</v>
      </c>
      <c r="X612" s="51" t="s">
        <v>1295</v>
      </c>
      <c r="Y612" s="51" t="s">
        <v>144</v>
      </c>
      <c r="Z612" s="26">
        <v>3</v>
      </c>
      <c r="AA612" s="51" t="s">
        <v>77</v>
      </c>
      <c r="AB612" s="51" t="s">
        <v>69</v>
      </c>
    </row>
    <row r="613" spans="1:28">
      <c r="A613" s="51" t="s">
        <v>1296</v>
      </c>
      <c r="B613" s="51" t="s">
        <v>97</v>
      </c>
      <c r="C613" s="1">
        <v>42635</v>
      </c>
      <c r="D613">
        <v>2016</v>
      </c>
      <c r="E613" s="26">
        <v>9</v>
      </c>
      <c r="F613" s="51" t="s">
        <v>29</v>
      </c>
      <c r="G613" s="26">
        <v>9</v>
      </c>
      <c r="H613" s="26">
        <v>9</v>
      </c>
      <c r="I613" t="s">
        <v>15</v>
      </c>
      <c r="J613" t="s">
        <v>60</v>
      </c>
      <c r="K613" t="s">
        <v>61</v>
      </c>
      <c r="L613" t="s">
        <v>62</v>
      </c>
      <c r="M613" t="s">
        <v>104</v>
      </c>
      <c r="N613">
        <v>12971.147169895015</v>
      </c>
      <c r="O613">
        <v>12971.147169895015</v>
      </c>
      <c r="P613" t="s">
        <v>64</v>
      </c>
      <c r="Q613">
        <v>23.38</v>
      </c>
      <c r="R613">
        <v>4</v>
      </c>
      <c r="S613">
        <v>3</v>
      </c>
      <c r="T613">
        <v>1</v>
      </c>
      <c r="U613" t="s">
        <v>76</v>
      </c>
      <c r="V613">
        <v>3</v>
      </c>
      <c r="W613" t="s">
        <v>84</v>
      </c>
      <c r="X613" s="51" t="s">
        <v>1297</v>
      </c>
      <c r="Y613" s="51" t="s">
        <v>119</v>
      </c>
      <c r="Z613" s="26">
        <v>5</v>
      </c>
      <c r="AA613" s="51" t="s">
        <v>84</v>
      </c>
      <c r="AB613" s="51" t="s">
        <v>108</v>
      </c>
    </row>
    <row r="614" spans="1:28">
      <c r="A614" s="51" t="s">
        <v>1298</v>
      </c>
      <c r="B614" s="51" t="s">
        <v>81</v>
      </c>
      <c r="C614" s="1">
        <v>44991</v>
      </c>
      <c r="D614">
        <v>2023</v>
      </c>
      <c r="E614" s="26">
        <v>3</v>
      </c>
      <c r="F614" s="51" t="s">
        <v>23</v>
      </c>
      <c r="G614" s="26">
        <v>2</v>
      </c>
      <c r="H614" s="26">
        <v>2</v>
      </c>
      <c r="I614" t="s">
        <v>15</v>
      </c>
      <c r="J614" t="s">
        <v>82</v>
      </c>
      <c r="K614" t="s">
        <v>124</v>
      </c>
      <c r="L614" t="s">
        <v>202</v>
      </c>
      <c r="M614" t="s">
        <v>63</v>
      </c>
      <c r="N614">
        <v>4510.150010066267</v>
      </c>
      <c r="O614">
        <v>4510.150010066267</v>
      </c>
      <c r="P614" t="s">
        <v>64</v>
      </c>
      <c r="Q614">
        <v>4.32</v>
      </c>
      <c r="R614">
        <v>4</v>
      </c>
      <c r="S614">
        <v>1</v>
      </c>
      <c r="T614">
        <v>1</v>
      </c>
      <c r="U614" t="s">
        <v>76</v>
      </c>
      <c r="V614">
        <v>1</v>
      </c>
      <c r="W614" t="s">
        <v>66</v>
      </c>
      <c r="X614" s="51" t="s">
        <v>1299</v>
      </c>
      <c r="Y614" s="51" t="s">
        <v>95</v>
      </c>
      <c r="Z614" s="26">
        <v>0</v>
      </c>
      <c r="AA614" s="51" t="s">
        <v>66</v>
      </c>
      <c r="AB614" s="51" t="s">
        <v>69</v>
      </c>
    </row>
    <row r="615" spans="1:28">
      <c r="A615" s="51" t="s">
        <v>1300</v>
      </c>
      <c r="B615" s="51" t="s">
        <v>97</v>
      </c>
      <c r="C615" s="1">
        <v>43298</v>
      </c>
      <c r="D615">
        <v>2018</v>
      </c>
      <c r="E615" s="26">
        <v>7</v>
      </c>
      <c r="F615" s="51" t="s">
        <v>27</v>
      </c>
      <c r="G615" s="26">
        <v>7</v>
      </c>
      <c r="H615" s="26">
        <v>7</v>
      </c>
      <c r="I615" t="s">
        <v>15</v>
      </c>
      <c r="J615" t="s">
        <v>60</v>
      </c>
      <c r="K615" t="s">
        <v>61</v>
      </c>
      <c r="L615" t="s">
        <v>98</v>
      </c>
      <c r="M615" t="s">
        <v>152</v>
      </c>
      <c r="N615">
        <v>8755.9873920507289</v>
      </c>
      <c r="O615">
        <v>8755.9873920507289</v>
      </c>
      <c r="P615" t="s">
        <v>64</v>
      </c>
      <c r="Q615">
        <v>10.51</v>
      </c>
      <c r="R615">
        <v>1</v>
      </c>
      <c r="S615">
        <v>4</v>
      </c>
      <c r="T615">
        <v>1</v>
      </c>
      <c r="U615" t="s">
        <v>76</v>
      </c>
      <c r="V615">
        <v>1</v>
      </c>
      <c r="W615" t="s">
        <v>66</v>
      </c>
      <c r="X615" s="51" t="s">
        <v>1301</v>
      </c>
      <c r="Y615" s="51" t="s">
        <v>100</v>
      </c>
      <c r="Z615" s="26">
        <v>1</v>
      </c>
      <c r="AA615" s="51" t="s">
        <v>66</v>
      </c>
      <c r="AB615" s="51" t="s">
        <v>69</v>
      </c>
    </row>
    <row r="616" spans="1:28">
      <c r="A616" s="51" t="s">
        <v>1302</v>
      </c>
      <c r="B616" s="51" t="s">
        <v>71</v>
      </c>
      <c r="C616" s="1">
        <v>43670</v>
      </c>
      <c r="D616">
        <v>2019</v>
      </c>
      <c r="E616" s="26">
        <v>7</v>
      </c>
      <c r="F616" s="51" t="s">
        <v>27</v>
      </c>
      <c r="G616" s="26">
        <v>6</v>
      </c>
      <c r="H616" s="26">
        <v>6</v>
      </c>
      <c r="I616" t="s">
        <v>15</v>
      </c>
      <c r="J616" t="s">
        <v>72</v>
      </c>
      <c r="K616" t="s">
        <v>83</v>
      </c>
      <c r="L616" t="s">
        <v>116</v>
      </c>
      <c r="M616" t="s">
        <v>104</v>
      </c>
      <c r="N616">
        <v>8071.372300246584</v>
      </c>
      <c r="O616">
        <v>8071.372300246584</v>
      </c>
      <c r="P616" t="s">
        <v>64</v>
      </c>
      <c r="Q616">
        <v>22.49</v>
      </c>
      <c r="R616">
        <v>5</v>
      </c>
      <c r="S616">
        <v>3</v>
      </c>
      <c r="T616">
        <v>1</v>
      </c>
      <c r="U616" t="s">
        <v>76</v>
      </c>
      <c r="V616">
        <v>3</v>
      </c>
      <c r="W616" t="s">
        <v>84</v>
      </c>
      <c r="X616" s="51" t="s">
        <v>1303</v>
      </c>
      <c r="Y616" s="51" t="s">
        <v>100</v>
      </c>
      <c r="Z616" s="26">
        <v>3</v>
      </c>
      <c r="AA616" s="51" t="s">
        <v>77</v>
      </c>
      <c r="AB616" s="51" t="s">
        <v>108</v>
      </c>
    </row>
    <row r="617" spans="1:28">
      <c r="A617" s="51" t="s">
        <v>1304</v>
      </c>
      <c r="B617" s="51" t="s">
        <v>121</v>
      </c>
      <c r="C617" s="1">
        <v>45219</v>
      </c>
      <c r="D617">
        <v>2023</v>
      </c>
      <c r="E617" s="26">
        <v>10</v>
      </c>
      <c r="F617" s="51" t="s">
        <v>10</v>
      </c>
      <c r="G617" s="26">
        <v>2</v>
      </c>
      <c r="H617" s="26">
        <v>2</v>
      </c>
      <c r="I617" t="s">
        <v>15</v>
      </c>
      <c r="J617" t="s">
        <v>82</v>
      </c>
      <c r="K617" t="s">
        <v>61</v>
      </c>
      <c r="L617" t="s">
        <v>157</v>
      </c>
      <c r="M617" t="s">
        <v>90</v>
      </c>
      <c r="N617">
        <v>-1061.6450672817446</v>
      </c>
      <c r="O617">
        <v>1061.6450672817446</v>
      </c>
      <c r="P617" t="s">
        <v>117</v>
      </c>
      <c r="Q617">
        <v>16.13</v>
      </c>
      <c r="R617">
        <v>4</v>
      </c>
      <c r="S617">
        <v>2</v>
      </c>
      <c r="T617">
        <v>1</v>
      </c>
      <c r="U617" t="s">
        <v>76</v>
      </c>
      <c r="V617">
        <v>2</v>
      </c>
      <c r="W617" t="s">
        <v>77</v>
      </c>
      <c r="X617" s="51" t="s">
        <v>1305</v>
      </c>
      <c r="Y617" s="51" t="s">
        <v>119</v>
      </c>
      <c r="Z617" s="26">
        <v>1</v>
      </c>
      <c r="AA617" s="51" t="s">
        <v>66</v>
      </c>
      <c r="AB617" s="51" t="s">
        <v>69</v>
      </c>
    </row>
    <row r="618" spans="1:28">
      <c r="A618" s="51" t="s">
        <v>1306</v>
      </c>
      <c r="B618" s="51" t="s">
        <v>59</v>
      </c>
      <c r="C618" s="1">
        <v>44497</v>
      </c>
      <c r="D618">
        <v>2021</v>
      </c>
      <c r="E618" s="26">
        <v>10</v>
      </c>
      <c r="F618" s="51" t="s">
        <v>10</v>
      </c>
      <c r="G618" s="26">
        <v>4</v>
      </c>
      <c r="H618" s="26">
        <v>4</v>
      </c>
      <c r="I618" t="s">
        <v>15</v>
      </c>
      <c r="J618" t="s">
        <v>72</v>
      </c>
      <c r="K618" t="s">
        <v>83</v>
      </c>
      <c r="L618" t="s">
        <v>98</v>
      </c>
      <c r="M618" t="s">
        <v>93</v>
      </c>
      <c r="N618">
        <v>11303.796580804928</v>
      </c>
      <c r="O618">
        <v>11303.796580804928</v>
      </c>
      <c r="P618" t="s">
        <v>64</v>
      </c>
      <c r="Q618">
        <v>13.4</v>
      </c>
      <c r="R618">
        <v>2</v>
      </c>
      <c r="S618">
        <v>2</v>
      </c>
      <c r="T618">
        <v>1</v>
      </c>
      <c r="U618" t="s">
        <v>76</v>
      </c>
      <c r="V618">
        <v>2</v>
      </c>
      <c r="W618" t="s">
        <v>77</v>
      </c>
      <c r="X618" s="51" t="s">
        <v>1307</v>
      </c>
      <c r="Y618" s="51" t="s">
        <v>100</v>
      </c>
      <c r="Z618" s="26">
        <v>0</v>
      </c>
      <c r="AA618" s="51" t="s">
        <v>66</v>
      </c>
      <c r="AB618" s="51" t="s">
        <v>69</v>
      </c>
    </row>
    <row r="619" spans="1:28">
      <c r="A619" s="51" t="s">
        <v>1308</v>
      </c>
      <c r="B619" s="51" t="s">
        <v>81</v>
      </c>
      <c r="C619" s="1">
        <v>44904</v>
      </c>
      <c r="D619">
        <v>2022</v>
      </c>
      <c r="E619" s="26">
        <v>12</v>
      </c>
      <c r="F619" s="51" t="s">
        <v>20</v>
      </c>
      <c r="G619" s="26">
        <v>3</v>
      </c>
      <c r="H619" s="26">
        <v>3</v>
      </c>
      <c r="I619" t="s">
        <v>15</v>
      </c>
      <c r="J619" t="s">
        <v>82</v>
      </c>
      <c r="K619" t="s">
        <v>73</v>
      </c>
      <c r="L619" t="s">
        <v>62</v>
      </c>
      <c r="M619" t="s">
        <v>75</v>
      </c>
      <c r="N619">
        <v>7087.8805088146319</v>
      </c>
      <c r="O619">
        <v>7087.8805088146319</v>
      </c>
      <c r="P619" t="s">
        <v>64</v>
      </c>
      <c r="Q619">
        <v>15.72</v>
      </c>
      <c r="R619">
        <v>1</v>
      </c>
      <c r="S619">
        <v>0</v>
      </c>
      <c r="T619">
        <v>0</v>
      </c>
      <c r="U619" t="s">
        <v>65</v>
      </c>
      <c r="V619">
        <v>2</v>
      </c>
      <c r="W619" t="s">
        <v>77</v>
      </c>
      <c r="X619" s="51" t="s">
        <v>1309</v>
      </c>
      <c r="Y619" s="51" t="s">
        <v>100</v>
      </c>
      <c r="Z619" s="26">
        <v>1</v>
      </c>
      <c r="AA619" s="51" t="s">
        <v>66</v>
      </c>
      <c r="AB619" s="51" t="s">
        <v>69</v>
      </c>
    </row>
    <row r="620" spans="1:28">
      <c r="A620" s="51" t="s">
        <v>1310</v>
      </c>
      <c r="B620" s="51" t="s">
        <v>97</v>
      </c>
      <c r="C620" s="1">
        <v>41423</v>
      </c>
      <c r="D620">
        <v>2013</v>
      </c>
      <c r="E620" s="26">
        <v>5</v>
      </c>
      <c r="F620" s="51" t="s">
        <v>25</v>
      </c>
      <c r="G620" s="26">
        <v>12</v>
      </c>
      <c r="H620" s="26">
        <v>12</v>
      </c>
      <c r="I620" t="s">
        <v>15</v>
      </c>
      <c r="J620" t="s">
        <v>102</v>
      </c>
      <c r="K620" t="s">
        <v>124</v>
      </c>
      <c r="L620" t="s">
        <v>62</v>
      </c>
      <c r="M620" t="s">
        <v>104</v>
      </c>
      <c r="N620">
        <v>22899.742632311143</v>
      </c>
      <c r="O620">
        <v>22899.742632311143</v>
      </c>
      <c r="P620" t="s">
        <v>64</v>
      </c>
      <c r="Q620">
        <v>4.32</v>
      </c>
      <c r="R620">
        <v>4</v>
      </c>
      <c r="S620">
        <v>2</v>
      </c>
      <c r="T620">
        <v>1</v>
      </c>
      <c r="U620" t="s">
        <v>76</v>
      </c>
      <c r="V620">
        <v>3</v>
      </c>
      <c r="W620" t="s">
        <v>84</v>
      </c>
      <c r="X620" s="51" t="s">
        <v>1311</v>
      </c>
      <c r="Y620" s="51" t="s">
        <v>119</v>
      </c>
      <c r="Z620" s="26">
        <v>3</v>
      </c>
      <c r="AA620" s="51" t="s">
        <v>77</v>
      </c>
      <c r="AB620" s="51" t="s">
        <v>69</v>
      </c>
    </row>
    <row r="621" spans="1:28">
      <c r="A621" s="51" t="s">
        <v>1312</v>
      </c>
      <c r="B621" s="51" t="s">
        <v>97</v>
      </c>
      <c r="C621" s="1">
        <v>41700</v>
      </c>
      <c r="D621">
        <v>2014</v>
      </c>
      <c r="E621" s="26">
        <v>3</v>
      </c>
      <c r="F621" s="51" t="s">
        <v>23</v>
      </c>
      <c r="G621" s="26">
        <v>11</v>
      </c>
      <c r="H621" s="26">
        <v>11</v>
      </c>
      <c r="I621" t="s">
        <v>15</v>
      </c>
      <c r="J621" t="s">
        <v>102</v>
      </c>
      <c r="K621" t="s">
        <v>133</v>
      </c>
      <c r="L621" t="s">
        <v>157</v>
      </c>
      <c r="M621" t="s">
        <v>152</v>
      </c>
      <c r="N621">
        <v>2396.434558186349</v>
      </c>
      <c r="O621">
        <v>2396.434558186349</v>
      </c>
      <c r="P621" t="s">
        <v>64</v>
      </c>
      <c r="Q621">
        <v>2.59</v>
      </c>
      <c r="R621">
        <v>2</v>
      </c>
      <c r="S621">
        <v>1</v>
      </c>
      <c r="T621">
        <v>1</v>
      </c>
      <c r="U621" t="s">
        <v>76</v>
      </c>
      <c r="V621">
        <v>2</v>
      </c>
      <c r="W621" t="s">
        <v>77</v>
      </c>
      <c r="X621" s="51" t="s">
        <v>1313</v>
      </c>
      <c r="Y621" s="51" t="s">
        <v>95</v>
      </c>
      <c r="Z621" s="26">
        <v>1</v>
      </c>
      <c r="AA621" s="51" t="s">
        <v>66</v>
      </c>
      <c r="AB621" s="51" t="s">
        <v>69</v>
      </c>
    </row>
    <row r="622" spans="1:28">
      <c r="A622" s="51" t="s">
        <v>1314</v>
      </c>
      <c r="B622" s="51" t="s">
        <v>81</v>
      </c>
      <c r="C622" s="1">
        <v>42834</v>
      </c>
      <c r="D622">
        <v>2017</v>
      </c>
      <c r="E622" s="26">
        <v>4</v>
      </c>
      <c r="F622" s="51" t="s">
        <v>24</v>
      </c>
      <c r="G622" s="26">
        <v>8</v>
      </c>
      <c r="H622" s="26">
        <v>8</v>
      </c>
      <c r="I622" t="s">
        <v>15</v>
      </c>
      <c r="J622" t="s">
        <v>60</v>
      </c>
      <c r="K622" t="s">
        <v>133</v>
      </c>
      <c r="L622" t="s">
        <v>125</v>
      </c>
      <c r="M622" t="s">
        <v>90</v>
      </c>
      <c r="N622">
        <v>4832.5034310365027</v>
      </c>
      <c r="O622">
        <v>4832.5034310365027</v>
      </c>
      <c r="P622" t="s">
        <v>64</v>
      </c>
      <c r="Q622">
        <v>5.32</v>
      </c>
      <c r="R622">
        <v>5</v>
      </c>
      <c r="S622">
        <v>4</v>
      </c>
      <c r="T622">
        <v>1</v>
      </c>
      <c r="U622" t="s">
        <v>76</v>
      </c>
      <c r="V622">
        <v>2</v>
      </c>
      <c r="W622" t="s">
        <v>77</v>
      </c>
      <c r="X622" s="51" t="s">
        <v>1315</v>
      </c>
      <c r="Y622" s="51" t="s">
        <v>95</v>
      </c>
      <c r="Z622" s="26">
        <v>2</v>
      </c>
      <c r="AA622" s="51" t="s">
        <v>77</v>
      </c>
      <c r="AB622" s="51" t="s">
        <v>69</v>
      </c>
    </row>
    <row r="623" spans="1:28">
      <c r="A623" s="51" t="s">
        <v>1316</v>
      </c>
      <c r="B623" s="51" t="s">
        <v>140</v>
      </c>
      <c r="C623" s="1">
        <v>44558</v>
      </c>
      <c r="D623">
        <v>2021</v>
      </c>
      <c r="E623" s="26">
        <v>12</v>
      </c>
      <c r="F623" s="51" t="s">
        <v>20</v>
      </c>
      <c r="G623" s="26">
        <v>4</v>
      </c>
      <c r="H623" s="26">
        <v>4</v>
      </c>
      <c r="I623" t="s">
        <v>15</v>
      </c>
      <c r="J623" t="s">
        <v>72</v>
      </c>
      <c r="K623" t="s">
        <v>124</v>
      </c>
      <c r="L623" t="s">
        <v>202</v>
      </c>
      <c r="M623" t="s">
        <v>104</v>
      </c>
      <c r="N623">
        <v>6597.7193344926054</v>
      </c>
      <c r="O623">
        <v>6597.7193344926054</v>
      </c>
      <c r="P623" t="s">
        <v>64</v>
      </c>
      <c r="Q623">
        <v>4.87</v>
      </c>
      <c r="R623">
        <v>5</v>
      </c>
      <c r="S623">
        <v>1</v>
      </c>
      <c r="T623">
        <v>1</v>
      </c>
      <c r="U623" t="s">
        <v>76</v>
      </c>
      <c r="V623">
        <v>1</v>
      </c>
      <c r="W623" t="s">
        <v>66</v>
      </c>
      <c r="X623" s="51" t="s">
        <v>1317</v>
      </c>
      <c r="Y623" s="51" t="s">
        <v>119</v>
      </c>
      <c r="Z623" s="26">
        <v>0</v>
      </c>
      <c r="AA623" s="51" t="s">
        <v>66</v>
      </c>
      <c r="AB623" s="51" t="s">
        <v>69</v>
      </c>
    </row>
    <row r="624" spans="1:28">
      <c r="A624" s="51" t="s">
        <v>1318</v>
      </c>
      <c r="B624" s="51" t="s">
        <v>59</v>
      </c>
      <c r="C624" s="1">
        <v>44800</v>
      </c>
      <c r="D624">
        <v>2022</v>
      </c>
      <c r="E624" s="26">
        <v>8</v>
      </c>
      <c r="F624" s="51" t="s">
        <v>28</v>
      </c>
      <c r="G624" s="26">
        <v>3</v>
      </c>
      <c r="H624" s="26">
        <v>3</v>
      </c>
      <c r="I624" t="s">
        <v>15</v>
      </c>
      <c r="J624" t="s">
        <v>82</v>
      </c>
      <c r="K624" t="s">
        <v>73</v>
      </c>
      <c r="L624" t="s">
        <v>116</v>
      </c>
      <c r="M624" t="s">
        <v>75</v>
      </c>
      <c r="N624">
        <v>4706.1391114249418</v>
      </c>
      <c r="O624">
        <v>4706.1391114249418</v>
      </c>
      <c r="P624" t="s">
        <v>64</v>
      </c>
      <c r="Q624">
        <v>4.0599999999999996</v>
      </c>
      <c r="R624">
        <v>2</v>
      </c>
      <c r="S624">
        <v>2</v>
      </c>
      <c r="T624">
        <v>1</v>
      </c>
      <c r="U624" t="s">
        <v>76</v>
      </c>
      <c r="V624">
        <v>1</v>
      </c>
      <c r="W624" t="s">
        <v>66</v>
      </c>
      <c r="X624" s="51" t="s">
        <v>1319</v>
      </c>
      <c r="Y624" s="51" t="s">
        <v>68</v>
      </c>
      <c r="Z624" s="26">
        <v>0</v>
      </c>
      <c r="AA624" s="51" t="s">
        <v>66</v>
      </c>
      <c r="AB624" s="51" t="s">
        <v>69</v>
      </c>
    </row>
    <row r="625" spans="1:28">
      <c r="A625" s="51" t="s">
        <v>1320</v>
      </c>
      <c r="B625" s="51" t="s">
        <v>97</v>
      </c>
      <c r="C625" s="1">
        <v>43797</v>
      </c>
      <c r="D625">
        <v>2019</v>
      </c>
      <c r="E625" s="26">
        <v>11</v>
      </c>
      <c r="F625" s="51" t="s">
        <v>19</v>
      </c>
      <c r="G625" s="26">
        <v>6</v>
      </c>
      <c r="H625" s="26">
        <v>6</v>
      </c>
      <c r="I625" t="s">
        <v>15</v>
      </c>
      <c r="J625" t="s">
        <v>72</v>
      </c>
      <c r="K625" t="s">
        <v>61</v>
      </c>
      <c r="L625" t="s">
        <v>125</v>
      </c>
      <c r="M625" t="s">
        <v>90</v>
      </c>
      <c r="N625">
        <v>9120.5497080502537</v>
      </c>
      <c r="O625">
        <v>9120.5497080502537</v>
      </c>
      <c r="P625" t="s">
        <v>64</v>
      </c>
      <c r="Q625">
        <v>28.13</v>
      </c>
      <c r="R625">
        <v>5</v>
      </c>
      <c r="S625">
        <v>2</v>
      </c>
      <c r="T625">
        <v>1</v>
      </c>
      <c r="U625" t="s">
        <v>76</v>
      </c>
      <c r="V625">
        <v>3</v>
      </c>
      <c r="W625" t="s">
        <v>84</v>
      </c>
      <c r="X625" s="51" t="s">
        <v>1321</v>
      </c>
      <c r="Y625" s="51" t="s">
        <v>68</v>
      </c>
      <c r="Z625" s="26">
        <v>2</v>
      </c>
      <c r="AA625" s="51" t="s">
        <v>77</v>
      </c>
      <c r="AB625" s="51" t="s">
        <v>69</v>
      </c>
    </row>
    <row r="626" spans="1:28">
      <c r="A626" s="51" t="s">
        <v>1322</v>
      </c>
      <c r="B626" s="51" t="s">
        <v>71</v>
      </c>
      <c r="C626" s="1">
        <v>44035</v>
      </c>
      <c r="D626">
        <v>2020</v>
      </c>
      <c r="E626" s="26">
        <v>7</v>
      </c>
      <c r="F626" s="51" t="s">
        <v>27</v>
      </c>
      <c r="G626" s="26">
        <v>5</v>
      </c>
      <c r="H626" s="26">
        <v>5</v>
      </c>
      <c r="I626" t="s">
        <v>15</v>
      </c>
      <c r="J626" t="s">
        <v>72</v>
      </c>
      <c r="K626" t="s">
        <v>124</v>
      </c>
      <c r="L626" t="s">
        <v>116</v>
      </c>
      <c r="M626" t="s">
        <v>75</v>
      </c>
      <c r="N626">
        <v>6875.4436057195871</v>
      </c>
      <c r="O626">
        <v>6875.4436057195871</v>
      </c>
      <c r="P626" t="s">
        <v>64</v>
      </c>
      <c r="Q626">
        <v>5.07</v>
      </c>
      <c r="R626">
        <v>5</v>
      </c>
      <c r="S626">
        <v>6</v>
      </c>
      <c r="T626">
        <v>1</v>
      </c>
      <c r="U626" t="s">
        <v>76</v>
      </c>
      <c r="V626">
        <v>2</v>
      </c>
      <c r="W626" t="s">
        <v>77</v>
      </c>
      <c r="X626" s="51" t="s">
        <v>1323</v>
      </c>
      <c r="Y626" s="51" t="s">
        <v>95</v>
      </c>
      <c r="Z626" s="26">
        <v>1</v>
      </c>
      <c r="AA626" s="51" t="s">
        <v>66</v>
      </c>
      <c r="AB626" s="51" t="s">
        <v>69</v>
      </c>
    </row>
    <row r="627" spans="1:28">
      <c r="A627" s="51" t="s">
        <v>1324</v>
      </c>
      <c r="B627" s="51" t="s">
        <v>71</v>
      </c>
      <c r="C627" s="1">
        <v>41827</v>
      </c>
      <c r="D627">
        <v>2014</v>
      </c>
      <c r="E627" s="26">
        <v>7</v>
      </c>
      <c r="F627" s="51" t="s">
        <v>27</v>
      </c>
      <c r="G627" s="26">
        <v>11</v>
      </c>
      <c r="H627" s="26">
        <v>11</v>
      </c>
      <c r="I627" t="s">
        <v>15</v>
      </c>
      <c r="J627" t="s">
        <v>102</v>
      </c>
      <c r="K627" t="s">
        <v>124</v>
      </c>
      <c r="L627" t="s">
        <v>202</v>
      </c>
      <c r="M627" t="s">
        <v>104</v>
      </c>
      <c r="N627">
        <v>12618.86502596342</v>
      </c>
      <c r="O627">
        <v>12618.86502596342</v>
      </c>
      <c r="P627" t="s">
        <v>64</v>
      </c>
      <c r="Q627">
        <v>12.04</v>
      </c>
      <c r="R627">
        <v>5</v>
      </c>
      <c r="S627">
        <v>1</v>
      </c>
      <c r="T627">
        <v>1</v>
      </c>
      <c r="U627" t="s">
        <v>76</v>
      </c>
      <c r="V627">
        <v>2</v>
      </c>
      <c r="W627" t="s">
        <v>77</v>
      </c>
      <c r="X627" s="51" t="s">
        <v>252</v>
      </c>
      <c r="Y627" s="51" t="s">
        <v>100</v>
      </c>
      <c r="Z627" s="26">
        <v>2</v>
      </c>
      <c r="AA627" s="51" t="s">
        <v>77</v>
      </c>
      <c r="AB627" s="51" t="s">
        <v>69</v>
      </c>
    </row>
    <row r="628" spans="1:28">
      <c r="A628" s="51" t="s">
        <v>1325</v>
      </c>
      <c r="B628" s="51" t="s">
        <v>121</v>
      </c>
      <c r="C628" s="1">
        <v>41414</v>
      </c>
      <c r="D628">
        <v>2013</v>
      </c>
      <c r="E628" s="26">
        <v>5</v>
      </c>
      <c r="F628" s="51" t="s">
        <v>25</v>
      </c>
      <c r="G628" s="26">
        <v>12</v>
      </c>
      <c r="H628" s="26">
        <v>12</v>
      </c>
      <c r="I628" t="s">
        <v>15</v>
      </c>
      <c r="J628" t="s">
        <v>102</v>
      </c>
      <c r="K628" t="s">
        <v>133</v>
      </c>
      <c r="L628" t="s">
        <v>62</v>
      </c>
      <c r="M628" t="s">
        <v>63</v>
      </c>
      <c r="N628">
        <v>6736.2395488938382</v>
      </c>
      <c r="O628">
        <v>6736.2395488938382</v>
      </c>
      <c r="P628" t="s">
        <v>64</v>
      </c>
      <c r="Q628">
        <v>10.98</v>
      </c>
      <c r="R628">
        <v>1</v>
      </c>
      <c r="S628">
        <v>2</v>
      </c>
      <c r="T628">
        <v>1</v>
      </c>
      <c r="U628" t="s">
        <v>76</v>
      </c>
      <c r="V628">
        <v>1</v>
      </c>
      <c r="W628" t="s">
        <v>66</v>
      </c>
      <c r="X628" s="51" t="s">
        <v>1326</v>
      </c>
      <c r="Y628" s="51" t="s">
        <v>95</v>
      </c>
      <c r="Z628" s="26">
        <v>1</v>
      </c>
      <c r="AA628" s="51" t="s">
        <v>66</v>
      </c>
      <c r="AB628" s="51" t="s">
        <v>69</v>
      </c>
    </row>
    <row r="629" spans="1:28">
      <c r="A629" s="51" t="s">
        <v>1327</v>
      </c>
      <c r="B629" s="51" t="s">
        <v>71</v>
      </c>
      <c r="C629" s="1">
        <v>45224</v>
      </c>
      <c r="D629">
        <v>2023</v>
      </c>
      <c r="E629" s="26">
        <v>10</v>
      </c>
      <c r="F629" s="51" t="s">
        <v>10</v>
      </c>
      <c r="G629" s="26">
        <v>2</v>
      </c>
      <c r="H629" s="26">
        <v>2</v>
      </c>
      <c r="I629" t="s">
        <v>15</v>
      </c>
      <c r="J629" t="s">
        <v>82</v>
      </c>
      <c r="K629" t="s">
        <v>73</v>
      </c>
      <c r="L629" t="s">
        <v>157</v>
      </c>
      <c r="M629" t="s">
        <v>90</v>
      </c>
      <c r="N629">
        <v>5523.4268815980267</v>
      </c>
      <c r="O629">
        <v>5523.4268815980267</v>
      </c>
      <c r="P629" t="s">
        <v>64</v>
      </c>
      <c r="Q629">
        <v>6.64</v>
      </c>
      <c r="R629">
        <v>4</v>
      </c>
      <c r="S629">
        <v>1</v>
      </c>
      <c r="T629">
        <v>1</v>
      </c>
      <c r="U629" t="s">
        <v>76</v>
      </c>
      <c r="V629">
        <v>1</v>
      </c>
      <c r="W629" t="s">
        <v>66</v>
      </c>
      <c r="X629" s="51" t="s">
        <v>1328</v>
      </c>
      <c r="Y629" s="51" t="s">
        <v>95</v>
      </c>
      <c r="Z629" s="26">
        <v>0</v>
      </c>
      <c r="AA629" s="51" t="s">
        <v>66</v>
      </c>
      <c r="AB629" s="51" t="s">
        <v>69</v>
      </c>
    </row>
    <row r="630" spans="1:28">
      <c r="A630" s="51" t="s">
        <v>1329</v>
      </c>
      <c r="B630" s="51" t="s">
        <v>140</v>
      </c>
      <c r="C630" s="1">
        <v>44372</v>
      </c>
      <c r="D630">
        <v>2021</v>
      </c>
      <c r="E630" s="26">
        <v>6</v>
      </c>
      <c r="F630" s="51" t="s">
        <v>26</v>
      </c>
      <c r="G630" s="26">
        <v>4</v>
      </c>
      <c r="H630" s="26">
        <v>4</v>
      </c>
      <c r="I630" t="s">
        <v>15</v>
      </c>
      <c r="J630" t="s">
        <v>72</v>
      </c>
      <c r="K630" t="s">
        <v>73</v>
      </c>
      <c r="L630" t="s">
        <v>110</v>
      </c>
      <c r="M630" t="s">
        <v>63</v>
      </c>
      <c r="N630">
        <v>11938.532427176724</v>
      </c>
      <c r="O630">
        <v>11938.532427176724</v>
      </c>
      <c r="P630" t="s">
        <v>64</v>
      </c>
      <c r="Q630">
        <v>2.95</v>
      </c>
      <c r="R630">
        <v>5</v>
      </c>
      <c r="S630">
        <v>1</v>
      </c>
      <c r="T630">
        <v>1</v>
      </c>
      <c r="U630" t="s">
        <v>76</v>
      </c>
      <c r="V630">
        <v>2</v>
      </c>
      <c r="W630" t="s">
        <v>77</v>
      </c>
      <c r="X630" s="51" t="s">
        <v>1330</v>
      </c>
      <c r="Y630" s="51" t="s">
        <v>100</v>
      </c>
      <c r="Z630" s="26">
        <v>0</v>
      </c>
      <c r="AA630" s="51" t="s">
        <v>66</v>
      </c>
      <c r="AB630" s="51" t="s">
        <v>69</v>
      </c>
    </row>
    <row r="631" spans="1:28">
      <c r="A631" s="51" t="s">
        <v>1331</v>
      </c>
      <c r="B631" s="51" t="s">
        <v>81</v>
      </c>
      <c r="C631" s="1">
        <v>42771</v>
      </c>
      <c r="D631">
        <v>2017</v>
      </c>
      <c r="E631" s="26">
        <v>2</v>
      </c>
      <c r="F631" s="51" t="s">
        <v>22</v>
      </c>
      <c r="G631" s="26">
        <v>8</v>
      </c>
      <c r="H631" s="26">
        <v>8</v>
      </c>
      <c r="I631" t="s">
        <v>15</v>
      </c>
      <c r="J631" t="s">
        <v>60</v>
      </c>
      <c r="K631" t="s">
        <v>133</v>
      </c>
      <c r="L631" t="s">
        <v>116</v>
      </c>
      <c r="M631" t="s">
        <v>93</v>
      </c>
      <c r="N631">
        <v>529.44127218781671</v>
      </c>
      <c r="O631">
        <v>529.44127218781671</v>
      </c>
      <c r="P631" t="s">
        <v>64</v>
      </c>
      <c r="Q631">
        <v>23.04</v>
      </c>
      <c r="R631">
        <v>5</v>
      </c>
      <c r="S631">
        <v>2</v>
      </c>
      <c r="T631">
        <v>1</v>
      </c>
      <c r="U631" t="s">
        <v>76</v>
      </c>
      <c r="V631">
        <v>3</v>
      </c>
      <c r="W631" t="s">
        <v>84</v>
      </c>
      <c r="X631" s="51" t="s">
        <v>1332</v>
      </c>
      <c r="Y631" s="51" t="s">
        <v>119</v>
      </c>
      <c r="Z631" s="26">
        <v>3</v>
      </c>
      <c r="AA631" s="51" t="s">
        <v>77</v>
      </c>
      <c r="AB631" s="51" t="s">
        <v>69</v>
      </c>
    </row>
    <row r="632" spans="1:28">
      <c r="A632" s="51" t="s">
        <v>1333</v>
      </c>
      <c r="B632" s="51" t="s">
        <v>71</v>
      </c>
      <c r="C632" s="1">
        <v>41951</v>
      </c>
      <c r="D632">
        <v>2014</v>
      </c>
      <c r="E632" s="26">
        <v>11</v>
      </c>
      <c r="F632" s="51" t="s">
        <v>19</v>
      </c>
      <c r="G632" s="26">
        <v>11</v>
      </c>
      <c r="H632" s="26">
        <v>11</v>
      </c>
      <c r="I632" t="s">
        <v>15</v>
      </c>
      <c r="J632" t="s">
        <v>102</v>
      </c>
      <c r="K632" t="s">
        <v>133</v>
      </c>
      <c r="L632" t="s">
        <v>98</v>
      </c>
      <c r="M632" t="s">
        <v>93</v>
      </c>
      <c r="N632">
        <v>8333.691458035888</v>
      </c>
      <c r="O632">
        <v>8333.691458035888</v>
      </c>
      <c r="P632" t="s">
        <v>64</v>
      </c>
      <c r="Q632">
        <v>28.57</v>
      </c>
      <c r="R632">
        <v>1</v>
      </c>
      <c r="S632">
        <v>2</v>
      </c>
      <c r="T632">
        <v>1</v>
      </c>
      <c r="U632" t="s">
        <v>76</v>
      </c>
      <c r="V632">
        <v>3</v>
      </c>
      <c r="W632" t="s">
        <v>84</v>
      </c>
      <c r="X632" s="51" t="s">
        <v>1334</v>
      </c>
      <c r="Y632" s="51" t="s">
        <v>100</v>
      </c>
      <c r="Z632" s="26">
        <v>3</v>
      </c>
      <c r="AA632" s="51" t="s">
        <v>77</v>
      </c>
      <c r="AB632" s="51" t="s">
        <v>69</v>
      </c>
    </row>
    <row r="633" spans="1:28">
      <c r="A633" s="51" t="s">
        <v>1335</v>
      </c>
      <c r="B633" s="51" t="s">
        <v>59</v>
      </c>
      <c r="C633" s="1">
        <v>42940</v>
      </c>
      <c r="D633">
        <v>2017</v>
      </c>
      <c r="E633" s="26">
        <v>7</v>
      </c>
      <c r="F633" s="51" t="s">
        <v>27</v>
      </c>
      <c r="G633" s="26">
        <v>8</v>
      </c>
      <c r="H633" s="26">
        <v>8</v>
      </c>
      <c r="I633" t="s">
        <v>15</v>
      </c>
      <c r="J633" t="s">
        <v>60</v>
      </c>
      <c r="K633" t="s">
        <v>124</v>
      </c>
      <c r="L633" t="s">
        <v>125</v>
      </c>
      <c r="M633" t="s">
        <v>93</v>
      </c>
      <c r="N633">
        <v>17124.996464973112</v>
      </c>
      <c r="O633">
        <v>17124.996464973112</v>
      </c>
      <c r="P633" t="s">
        <v>64</v>
      </c>
      <c r="Q633">
        <v>9.64</v>
      </c>
      <c r="R633">
        <v>3</v>
      </c>
      <c r="S633">
        <v>3</v>
      </c>
      <c r="T633">
        <v>1</v>
      </c>
      <c r="U633" t="s">
        <v>76</v>
      </c>
      <c r="V633">
        <v>2</v>
      </c>
      <c r="W633" t="s">
        <v>77</v>
      </c>
      <c r="X633" s="51" t="s">
        <v>1336</v>
      </c>
      <c r="Y633" s="51" t="s">
        <v>95</v>
      </c>
      <c r="Z633" s="26">
        <v>3</v>
      </c>
      <c r="AA633" s="51" t="s">
        <v>77</v>
      </c>
      <c r="AB633" s="51" t="s">
        <v>69</v>
      </c>
    </row>
    <row r="634" spans="1:28">
      <c r="A634" s="51" t="s">
        <v>1337</v>
      </c>
      <c r="B634" s="51" t="s">
        <v>121</v>
      </c>
      <c r="C634" s="1">
        <v>44178</v>
      </c>
      <c r="D634">
        <v>2020</v>
      </c>
      <c r="E634" s="26">
        <v>12</v>
      </c>
      <c r="F634" s="51" t="s">
        <v>20</v>
      </c>
      <c r="G634" s="26">
        <v>5</v>
      </c>
      <c r="H634" s="26">
        <v>5</v>
      </c>
      <c r="I634" t="s">
        <v>15</v>
      </c>
      <c r="J634" t="s">
        <v>72</v>
      </c>
      <c r="K634" t="s">
        <v>83</v>
      </c>
      <c r="L634" t="s">
        <v>125</v>
      </c>
      <c r="M634" t="s">
        <v>104</v>
      </c>
      <c r="N634">
        <v>5828.6672579778633</v>
      </c>
      <c r="O634">
        <v>5828.6672579778633</v>
      </c>
      <c r="P634" t="s">
        <v>64</v>
      </c>
      <c r="Q634">
        <v>1.88</v>
      </c>
      <c r="R634">
        <v>1</v>
      </c>
      <c r="S634">
        <v>0</v>
      </c>
      <c r="T634">
        <v>0</v>
      </c>
      <c r="U634" t="s">
        <v>65</v>
      </c>
      <c r="V634">
        <v>1</v>
      </c>
      <c r="W634" t="s">
        <v>66</v>
      </c>
      <c r="X634" s="51" t="s">
        <v>1338</v>
      </c>
      <c r="Y634" s="51" t="s">
        <v>100</v>
      </c>
      <c r="Z634" s="26">
        <v>0</v>
      </c>
      <c r="AA634" s="51" t="s">
        <v>66</v>
      </c>
      <c r="AB634" s="51" t="s">
        <v>69</v>
      </c>
    </row>
    <row r="635" spans="1:28">
      <c r="A635" s="51" t="s">
        <v>1339</v>
      </c>
      <c r="B635" s="51" t="s">
        <v>81</v>
      </c>
      <c r="C635" s="1">
        <v>44987</v>
      </c>
      <c r="D635">
        <v>2023</v>
      </c>
      <c r="E635" s="26">
        <v>3</v>
      </c>
      <c r="F635" s="51" t="s">
        <v>23</v>
      </c>
      <c r="G635" s="26">
        <v>2</v>
      </c>
      <c r="H635" s="26">
        <v>2</v>
      </c>
      <c r="I635" t="s">
        <v>15</v>
      </c>
      <c r="J635" t="s">
        <v>82</v>
      </c>
      <c r="K635" t="s">
        <v>83</v>
      </c>
      <c r="L635" t="s">
        <v>157</v>
      </c>
      <c r="M635" t="s">
        <v>93</v>
      </c>
      <c r="N635">
        <v>6192.0111727752828</v>
      </c>
      <c r="O635">
        <v>6192.0111727752828</v>
      </c>
      <c r="P635" t="s">
        <v>64</v>
      </c>
      <c r="Q635">
        <v>19.350000000000001</v>
      </c>
      <c r="R635">
        <v>3</v>
      </c>
      <c r="S635">
        <v>2</v>
      </c>
      <c r="T635">
        <v>1</v>
      </c>
      <c r="U635" t="s">
        <v>76</v>
      </c>
      <c r="V635">
        <v>3</v>
      </c>
      <c r="W635" t="s">
        <v>84</v>
      </c>
      <c r="X635" s="51" t="s">
        <v>1340</v>
      </c>
      <c r="Y635" s="51" t="s">
        <v>119</v>
      </c>
      <c r="Z635" s="26">
        <v>2</v>
      </c>
      <c r="AA635" s="51" t="s">
        <v>77</v>
      </c>
      <c r="AB635" s="51" t="s">
        <v>69</v>
      </c>
    </row>
    <row r="636" spans="1:28">
      <c r="A636" s="51" t="s">
        <v>1341</v>
      </c>
      <c r="B636" s="51" t="s">
        <v>121</v>
      </c>
      <c r="C636" s="1">
        <v>43561</v>
      </c>
      <c r="D636">
        <v>2019</v>
      </c>
      <c r="E636" s="26">
        <v>4</v>
      </c>
      <c r="F636" s="51" t="s">
        <v>24</v>
      </c>
      <c r="G636" s="26">
        <v>6</v>
      </c>
      <c r="H636" s="26">
        <v>6</v>
      </c>
      <c r="I636" t="s">
        <v>15</v>
      </c>
      <c r="J636" t="s">
        <v>72</v>
      </c>
      <c r="K636" t="s">
        <v>73</v>
      </c>
      <c r="L636" t="s">
        <v>103</v>
      </c>
      <c r="M636" t="s">
        <v>75</v>
      </c>
      <c r="N636">
        <v>2570.9101790233854</v>
      </c>
      <c r="O636">
        <v>2570.9101790233854</v>
      </c>
      <c r="P636" t="s">
        <v>64</v>
      </c>
      <c r="Q636">
        <v>8.07</v>
      </c>
      <c r="R636">
        <v>1</v>
      </c>
      <c r="S636">
        <v>3</v>
      </c>
      <c r="T636">
        <v>1</v>
      </c>
      <c r="U636" t="s">
        <v>76</v>
      </c>
      <c r="V636">
        <v>1</v>
      </c>
      <c r="W636" t="s">
        <v>66</v>
      </c>
      <c r="X636" s="51" t="s">
        <v>222</v>
      </c>
      <c r="Y636" s="51" t="s">
        <v>95</v>
      </c>
      <c r="Z636" s="26">
        <v>1</v>
      </c>
      <c r="AA636" s="51" t="s">
        <v>66</v>
      </c>
      <c r="AB636" s="51" t="s">
        <v>69</v>
      </c>
    </row>
    <row r="637" spans="1:28">
      <c r="A637" s="51" t="s">
        <v>1342</v>
      </c>
      <c r="B637" s="51" t="s">
        <v>121</v>
      </c>
      <c r="C637" s="1">
        <v>41438</v>
      </c>
      <c r="D637">
        <v>2013</v>
      </c>
      <c r="E637" s="26">
        <v>6</v>
      </c>
      <c r="F637" s="51" t="s">
        <v>26</v>
      </c>
      <c r="G637" s="26">
        <v>12</v>
      </c>
      <c r="H637" s="26">
        <v>12</v>
      </c>
      <c r="I637" t="s">
        <v>15</v>
      </c>
      <c r="J637" t="s">
        <v>102</v>
      </c>
      <c r="K637" t="s">
        <v>73</v>
      </c>
      <c r="L637" t="s">
        <v>74</v>
      </c>
      <c r="M637" t="s">
        <v>75</v>
      </c>
      <c r="N637">
        <v>-76.164776378872503</v>
      </c>
      <c r="O637">
        <v>76.164776378872503</v>
      </c>
      <c r="P637" t="s">
        <v>117</v>
      </c>
      <c r="Q637">
        <v>9.4</v>
      </c>
      <c r="R637">
        <v>1</v>
      </c>
      <c r="S637">
        <v>3</v>
      </c>
      <c r="T637">
        <v>1</v>
      </c>
      <c r="U637" t="s">
        <v>76</v>
      </c>
      <c r="V637">
        <v>1</v>
      </c>
      <c r="W637" t="s">
        <v>66</v>
      </c>
      <c r="X637" s="51" t="s">
        <v>1343</v>
      </c>
      <c r="Y637" s="51" t="s">
        <v>79</v>
      </c>
      <c r="Z637" s="26">
        <v>2</v>
      </c>
      <c r="AA637" s="51" t="s">
        <v>77</v>
      </c>
      <c r="AB637" s="51" t="s">
        <v>108</v>
      </c>
    </row>
    <row r="638" spans="1:28">
      <c r="A638" s="51" t="s">
        <v>1344</v>
      </c>
      <c r="B638" s="51" t="s">
        <v>81</v>
      </c>
      <c r="C638" s="1">
        <v>42752</v>
      </c>
      <c r="D638">
        <v>2017</v>
      </c>
      <c r="E638" s="26">
        <v>1</v>
      </c>
      <c r="F638" s="51" t="s">
        <v>21</v>
      </c>
      <c r="G638" s="26">
        <v>8</v>
      </c>
      <c r="H638" s="26">
        <v>8</v>
      </c>
      <c r="I638" t="s">
        <v>15</v>
      </c>
      <c r="J638" t="s">
        <v>60</v>
      </c>
      <c r="K638" t="s">
        <v>73</v>
      </c>
      <c r="L638" t="s">
        <v>157</v>
      </c>
      <c r="M638" t="s">
        <v>90</v>
      </c>
      <c r="N638">
        <v>4153.6294443560937</v>
      </c>
      <c r="O638">
        <v>4153.6294443560937</v>
      </c>
      <c r="P638" t="s">
        <v>64</v>
      </c>
      <c r="Q638">
        <v>5.48</v>
      </c>
      <c r="R638">
        <v>2</v>
      </c>
      <c r="S638">
        <v>2</v>
      </c>
      <c r="T638">
        <v>1</v>
      </c>
      <c r="U638" t="s">
        <v>76</v>
      </c>
      <c r="V638">
        <v>2</v>
      </c>
      <c r="W638" t="s">
        <v>77</v>
      </c>
      <c r="X638" s="51" t="s">
        <v>1345</v>
      </c>
      <c r="Y638" s="51" t="s">
        <v>95</v>
      </c>
      <c r="Z638" s="26">
        <v>1</v>
      </c>
      <c r="AA638" s="51" t="s">
        <v>66</v>
      </c>
      <c r="AB638" s="51" t="s">
        <v>69</v>
      </c>
    </row>
    <row r="639" spans="1:28">
      <c r="A639" s="51" t="s">
        <v>1346</v>
      </c>
      <c r="B639" s="51" t="s">
        <v>59</v>
      </c>
      <c r="C639" s="1">
        <v>45075</v>
      </c>
      <c r="D639">
        <v>2023</v>
      </c>
      <c r="E639" s="26">
        <v>5</v>
      </c>
      <c r="F639" s="51" t="s">
        <v>25</v>
      </c>
      <c r="G639" s="26">
        <v>2</v>
      </c>
      <c r="H639" s="26">
        <v>2</v>
      </c>
      <c r="I639" t="s">
        <v>15</v>
      </c>
      <c r="J639" t="s">
        <v>82</v>
      </c>
      <c r="K639" t="s">
        <v>124</v>
      </c>
      <c r="L639" t="s">
        <v>157</v>
      </c>
      <c r="M639" t="s">
        <v>152</v>
      </c>
      <c r="N639">
        <v>4181.0082560050869</v>
      </c>
      <c r="O639">
        <v>4181.0082560050869</v>
      </c>
      <c r="P639" t="s">
        <v>64</v>
      </c>
      <c r="Q639">
        <v>11.12</v>
      </c>
      <c r="R639">
        <v>4</v>
      </c>
      <c r="S639">
        <v>1</v>
      </c>
      <c r="T639">
        <v>1</v>
      </c>
      <c r="U639" t="s">
        <v>76</v>
      </c>
      <c r="V639">
        <v>1</v>
      </c>
      <c r="W639" t="s">
        <v>66</v>
      </c>
      <c r="X639" s="51" t="s">
        <v>1347</v>
      </c>
      <c r="Y639" s="51" t="s">
        <v>119</v>
      </c>
      <c r="Z639" s="26">
        <v>0</v>
      </c>
      <c r="AA639" s="51" t="s">
        <v>66</v>
      </c>
      <c r="AB639" s="51" t="s">
        <v>69</v>
      </c>
    </row>
    <row r="640" spans="1:28">
      <c r="A640" s="51" t="s">
        <v>1348</v>
      </c>
      <c r="B640" s="51" t="s">
        <v>140</v>
      </c>
      <c r="C640" s="1">
        <v>44482</v>
      </c>
      <c r="D640">
        <v>2021</v>
      </c>
      <c r="E640" s="26">
        <v>10</v>
      </c>
      <c r="F640" s="51" t="s">
        <v>10</v>
      </c>
      <c r="G640" s="26">
        <v>4</v>
      </c>
      <c r="H640" s="26">
        <v>4</v>
      </c>
      <c r="I640" t="s">
        <v>15</v>
      </c>
      <c r="J640" t="s">
        <v>72</v>
      </c>
      <c r="K640" t="s">
        <v>73</v>
      </c>
      <c r="L640" t="s">
        <v>74</v>
      </c>
      <c r="M640" t="s">
        <v>104</v>
      </c>
      <c r="N640">
        <v>2309.3938183080586</v>
      </c>
      <c r="O640">
        <v>2309.3938183080586</v>
      </c>
      <c r="P640" t="s">
        <v>64</v>
      </c>
      <c r="Q640">
        <v>5.4</v>
      </c>
      <c r="R640">
        <v>2</v>
      </c>
      <c r="S640">
        <v>2</v>
      </c>
      <c r="T640">
        <v>1</v>
      </c>
      <c r="U640" t="s">
        <v>76</v>
      </c>
      <c r="V640">
        <v>1</v>
      </c>
      <c r="W640" t="s">
        <v>66</v>
      </c>
      <c r="X640" s="51" t="s">
        <v>1349</v>
      </c>
      <c r="Y640" s="51" t="s">
        <v>68</v>
      </c>
      <c r="Z640" s="26">
        <v>0</v>
      </c>
      <c r="AA640" s="51" t="s">
        <v>66</v>
      </c>
      <c r="AB640" s="51" t="s">
        <v>69</v>
      </c>
    </row>
    <row r="641" spans="1:28">
      <c r="A641" s="51" t="s">
        <v>1350</v>
      </c>
      <c r="B641" s="51" t="s">
        <v>140</v>
      </c>
      <c r="C641" s="1">
        <v>43867</v>
      </c>
      <c r="D641">
        <v>2020</v>
      </c>
      <c r="E641" s="26">
        <v>2</v>
      </c>
      <c r="F641" s="51" t="s">
        <v>22</v>
      </c>
      <c r="G641" s="26">
        <v>5</v>
      </c>
      <c r="H641" s="26">
        <v>5</v>
      </c>
      <c r="I641" t="s">
        <v>15</v>
      </c>
      <c r="J641" t="s">
        <v>72</v>
      </c>
      <c r="K641" t="s">
        <v>61</v>
      </c>
      <c r="L641" t="s">
        <v>62</v>
      </c>
      <c r="M641" t="s">
        <v>93</v>
      </c>
      <c r="N641">
        <v>7152.4163569057364</v>
      </c>
      <c r="O641">
        <v>7152.4163569057364</v>
      </c>
      <c r="P641" t="s">
        <v>64</v>
      </c>
      <c r="Q641">
        <v>3.77</v>
      </c>
      <c r="R641">
        <v>2</v>
      </c>
      <c r="S641">
        <v>1</v>
      </c>
      <c r="T641">
        <v>1</v>
      </c>
      <c r="U641" t="s">
        <v>76</v>
      </c>
      <c r="V641">
        <v>3</v>
      </c>
      <c r="W641" t="s">
        <v>84</v>
      </c>
      <c r="X641" s="51" t="s">
        <v>1351</v>
      </c>
      <c r="Y641" s="51" t="s">
        <v>68</v>
      </c>
      <c r="Z641" s="26">
        <v>1</v>
      </c>
      <c r="AA641" s="51" t="s">
        <v>66</v>
      </c>
      <c r="AB641" s="51" t="s">
        <v>69</v>
      </c>
    </row>
    <row r="642" spans="1:28">
      <c r="A642" s="51" t="s">
        <v>1352</v>
      </c>
      <c r="B642" s="51" t="s">
        <v>140</v>
      </c>
      <c r="C642" s="1">
        <v>44941</v>
      </c>
      <c r="D642">
        <v>2023</v>
      </c>
      <c r="E642" s="26">
        <v>1</v>
      </c>
      <c r="F642" s="51" t="s">
        <v>21</v>
      </c>
      <c r="G642" s="26">
        <v>2</v>
      </c>
      <c r="H642" s="26">
        <v>2</v>
      </c>
      <c r="I642" t="s">
        <v>15</v>
      </c>
      <c r="J642" t="s">
        <v>82</v>
      </c>
      <c r="K642" t="s">
        <v>61</v>
      </c>
      <c r="L642" t="s">
        <v>74</v>
      </c>
      <c r="M642" t="s">
        <v>90</v>
      </c>
      <c r="N642">
        <v>3428.4786393380682</v>
      </c>
      <c r="O642">
        <v>3428.4786393380682</v>
      </c>
      <c r="P642" t="s">
        <v>64</v>
      </c>
      <c r="Q642">
        <v>2.99</v>
      </c>
      <c r="R642">
        <v>2</v>
      </c>
      <c r="S642">
        <v>2</v>
      </c>
      <c r="T642">
        <v>1</v>
      </c>
      <c r="U642" t="s">
        <v>76</v>
      </c>
      <c r="V642">
        <v>1</v>
      </c>
      <c r="W642" t="s">
        <v>66</v>
      </c>
      <c r="X642" s="51" t="s">
        <v>1353</v>
      </c>
      <c r="Y642" s="51" t="s">
        <v>95</v>
      </c>
      <c r="Z642" s="26">
        <v>0</v>
      </c>
      <c r="AA642" s="51" t="s">
        <v>66</v>
      </c>
      <c r="AB642" s="51" t="s">
        <v>69</v>
      </c>
    </row>
    <row r="643" spans="1:28">
      <c r="A643" s="51" t="s">
        <v>1354</v>
      </c>
      <c r="B643" s="51" t="s">
        <v>81</v>
      </c>
      <c r="C643" s="1">
        <v>44164</v>
      </c>
      <c r="D643">
        <v>2020</v>
      </c>
      <c r="E643" s="26">
        <v>11</v>
      </c>
      <c r="F643" s="51" t="s">
        <v>19</v>
      </c>
      <c r="G643" s="26">
        <v>5</v>
      </c>
      <c r="H643" s="26">
        <v>5</v>
      </c>
      <c r="I643" t="s">
        <v>15</v>
      </c>
      <c r="J643" t="s">
        <v>72</v>
      </c>
      <c r="K643" t="s">
        <v>61</v>
      </c>
      <c r="L643" t="s">
        <v>110</v>
      </c>
      <c r="M643" t="s">
        <v>152</v>
      </c>
      <c r="N643">
        <v>312.59835118895762</v>
      </c>
      <c r="O643">
        <v>312.59835118895762</v>
      </c>
      <c r="P643" t="s">
        <v>64</v>
      </c>
      <c r="Q643">
        <v>9.36</v>
      </c>
      <c r="R643">
        <v>2</v>
      </c>
      <c r="S643">
        <v>3</v>
      </c>
      <c r="T643">
        <v>1</v>
      </c>
      <c r="U643" t="s">
        <v>76</v>
      </c>
      <c r="V643">
        <v>2</v>
      </c>
      <c r="W643" t="s">
        <v>77</v>
      </c>
      <c r="X643" s="51" t="s">
        <v>1355</v>
      </c>
      <c r="Y643" s="51" t="s">
        <v>79</v>
      </c>
      <c r="Z643" s="26">
        <v>1</v>
      </c>
      <c r="AA643" s="51" t="s">
        <v>66</v>
      </c>
      <c r="AB643" s="51" t="s">
        <v>69</v>
      </c>
    </row>
    <row r="644" spans="1:28">
      <c r="A644" s="51" t="s">
        <v>1356</v>
      </c>
      <c r="B644" s="51" t="s">
        <v>140</v>
      </c>
      <c r="C644" s="1">
        <v>44641</v>
      </c>
      <c r="D644">
        <v>2022</v>
      </c>
      <c r="E644" s="26">
        <v>3</v>
      </c>
      <c r="F644" s="51" t="s">
        <v>23</v>
      </c>
      <c r="G644" s="26">
        <v>3</v>
      </c>
      <c r="H644" s="26">
        <v>3</v>
      </c>
      <c r="I644" t="s">
        <v>15</v>
      </c>
      <c r="J644" t="s">
        <v>82</v>
      </c>
      <c r="K644" t="s">
        <v>133</v>
      </c>
      <c r="L644" t="s">
        <v>62</v>
      </c>
      <c r="M644" t="s">
        <v>90</v>
      </c>
      <c r="N644">
        <v>16485.956294723754</v>
      </c>
      <c r="O644">
        <v>16485.956294723754</v>
      </c>
      <c r="P644" t="s">
        <v>64</v>
      </c>
      <c r="Q644">
        <v>26.47</v>
      </c>
      <c r="R644">
        <v>3</v>
      </c>
      <c r="S644">
        <v>1</v>
      </c>
      <c r="T644">
        <v>1</v>
      </c>
      <c r="U644" t="s">
        <v>76</v>
      </c>
      <c r="V644">
        <v>3</v>
      </c>
      <c r="W644" t="s">
        <v>84</v>
      </c>
      <c r="X644" s="51" t="s">
        <v>1357</v>
      </c>
      <c r="Y644" s="51" t="s">
        <v>95</v>
      </c>
      <c r="Z644" s="26">
        <v>3</v>
      </c>
      <c r="AA644" s="51" t="s">
        <v>77</v>
      </c>
      <c r="AB644" s="51" t="s">
        <v>108</v>
      </c>
    </row>
    <row r="645" spans="1:28">
      <c r="A645" s="51" t="s">
        <v>1358</v>
      </c>
      <c r="B645" s="51" t="s">
        <v>71</v>
      </c>
      <c r="C645" s="1">
        <v>45191</v>
      </c>
      <c r="D645">
        <v>2023</v>
      </c>
      <c r="E645" s="26">
        <v>9</v>
      </c>
      <c r="F645" s="51" t="s">
        <v>29</v>
      </c>
      <c r="G645" s="26">
        <v>2</v>
      </c>
      <c r="H645" s="26">
        <v>2</v>
      </c>
      <c r="I645" t="s">
        <v>15</v>
      </c>
      <c r="J645" t="s">
        <v>82</v>
      </c>
      <c r="K645" t="s">
        <v>61</v>
      </c>
      <c r="L645" t="s">
        <v>62</v>
      </c>
      <c r="M645" t="s">
        <v>104</v>
      </c>
      <c r="N645">
        <v>8984.8478211286565</v>
      </c>
      <c r="O645">
        <v>8984.8478211286565</v>
      </c>
      <c r="P645" t="s">
        <v>64</v>
      </c>
      <c r="Q645">
        <v>5.4</v>
      </c>
      <c r="R645">
        <v>2</v>
      </c>
      <c r="S645">
        <v>5</v>
      </c>
      <c r="T645">
        <v>1</v>
      </c>
      <c r="U645" t="s">
        <v>76</v>
      </c>
      <c r="V645">
        <v>3</v>
      </c>
      <c r="W645" t="s">
        <v>84</v>
      </c>
      <c r="X645" s="51" t="s">
        <v>1359</v>
      </c>
      <c r="Y645" s="51" t="s">
        <v>79</v>
      </c>
      <c r="Z645" s="26">
        <v>2</v>
      </c>
      <c r="AA645" s="51" t="s">
        <v>77</v>
      </c>
      <c r="AB645" s="51" t="s">
        <v>108</v>
      </c>
    </row>
    <row r="646" spans="1:28">
      <c r="A646" s="51" t="s">
        <v>1360</v>
      </c>
      <c r="B646" s="51" t="s">
        <v>59</v>
      </c>
      <c r="C646" s="1">
        <v>43573</v>
      </c>
      <c r="D646">
        <v>2019</v>
      </c>
      <c r="E646" s="26">
        <v>4</v>
      </c>
      <c r="F646" s="51" t="s">
        <v>24</v>
      </c>
      <c r="G646" s="26">
        <v>6</v>
      </c>
      <c r="H646" s="26">
        <v>6</v>
      </c>
      <c r="I646" t="s">
        <v>15</v>
      </c>
      <c r="J646" t="s">
        <v>72</v>
      </c>
      <c r="K646" t="s">
        <v>83</v>
      </c>
      <c r="L646" t="s">
        <v>113</v>
      </c>
      <c r="M646" t="s">
        <v>93</v>
      </c>
      <c r="N646">
        <v>6672.2546139348833</v>
      </c>
      <c r="O646">
        <v>6672.2546139348833</v>
      </c>
      <c r="P646" t="s">
        <v>64</v>
      </c>
      <c r="Q646">
        <v>4.07</v>
      </c>
      <c r="R646">
        <v>2</v>
      </c>
      <c r="S646">
        <v>3</v>
      </c>
      <c r="T646">
        <v>1</v>
      </c>
      <c r="U646" t="s">
        <v>76</v>
      </c>
      <c r="V646">
        <v>1</v>
      </c>
      <c r="W646" t="s">
        <v>66</v>
      </c>
      <c r="X646" s="51" t="s">
        <v>1361</v>
      </c>
      <c r="Y646" s="51" t="s">
        <v>100</v>
      </c>
      <c r="Z646" s="26">
        <v>1</v>
      </c>
      <c r="AA646" s="51" t="s">
        <v>66</v>
      </c>
      <c r="AB646" s="51" t="s">
        <v>69</v>
      </c>
    </row>
    <row r="647" spans="1:28">
      <c r="A647" s="51" t="s">
        <v>1362</v>
      </c>
      <c r="B647" s="51" t="s">
        <v>71</v>
      </c>
      <c r="C647" s="1">
        <v>41645</v>
      </c>
      <c r="D647">
        <v>2014</v>
      </c>
      <c r="E647" s="26">
        <v>1</v>
      </c>
      <c r="F647" s="51" t="s">
        <v>21</v>
      </c>
      <c r="G647" s="26">
        <v>11</v>
      </c>
      <c r="H647" s="26">
        <v>11</v>
      </c>
      <c r="I647" t="s">
        <v>15</v>
      </c>
      <c r="J647" t="s">
        <v>102</v>
      </c>
      <c r="K647" t="s">
        <v>73</v>
      </c>
      <c r="L647" t="s">
        <v>110</v>
      </c>
      <c r="M647" t="s">
        <v>152</v>
      </c>
      <c r="N647">
        <v>5291.7014482711047</v>
      </c>
      <c r="O647">
        <v>5291.7014482711047</v>
      </c>
      <c r="P647" t="s">
        <v>64</v>
      </c>
      <c r="Q647">
        <v>8.2200000000000006</v>
      </c>
      <c r="R647">
        <v>1</v>
      </c>
      <c r="S647">
        <v>4</v>
      </c>
      <c r="T647">
        <v>1</v>
      </c>
      <c r="U647" t="s">
        <v>76</v>
      </c>
      <c r="V647">
        <v>1</v>
      </c>
      <c r="W647" t="s">
        <v>66</v>
      </c>
      <c r="X647" s="51" t="s">
        <v>1363</v>
      </c>
      <c r="Y647" s="51" t="s">
        <v>68</v>
      </c>
      <c r="Z647" s="26">
        <v>2</v>
      </c>
      <c r="AA647" s="51" t="s">
        <v>77</v>
      </c>
      <c r="AB647" s="51" t="s">
        <v>108</v>
      </c>
    </row>
    <row r="648" spans="1:28">
      <c r="A648" s="51" t="s">
        <v>1364</v>
      </c>
      <c r="B648" s="51" t="s">
        <v>81</v>
      </c>
      <c r="C648" s="1">
        <v>44285</v>
      </c>
      <c r="D648">
        <v>2021</v>
      </c>
      <c r="E648" s="26">
        <v>3</v>
      </c>
      <c r="F648" s="51" t="s">
        <v>23</v>
      </c>
      <c r="G648" s="26">
        <v>4</v>
      </c>
      <c r="H648" s="26">
        <v>4</v>
      </c>
      <c r="I648" t="s">
        <v>15</v>
      </c>
      <c r="J648" t="s">
        <v>72</v>
      </c>
      <c r="K648" t="s">
        <v>83</v>
      </c>
      <c r="L648" t="s">
        <v>74</v>
      </c>
      <c r="M648" t="s">
        <v>152</v>
      </c>
      <c r="N648">
        <v>11822.992126541889</v>
      </c>
      <c r="O648">
        <v>11822.992126541889</v>
      </c>
      <c r="P648" t="s">
        <v>64</v>
      </c>
      <c r="Q648">
        <v>30.63</v>
      </c>
      <c r="R648">
        <v>5</v>
      </c>
      <c r="S648">
        <v>1</v>
      </c>
      <c r="T648">
        <v>1</v>
      </c>
      <c r="U648" t="s">
        <v>76</v>
      </c>
      <c r="V648">
        <v>3</v>
      </c>
      <c r="W648" t="s">
        <v>84</v>
      </c>
      <c r="X648" s="51" t="s">
        <v>1365</v>
      </c>
      <c r="Y648" s="51" t="s">
        <v>100</v>
      </c>
      <c r="Z648" s="26">
        <v>2</v>
      </c>
      <c r="AA648" s="51" t="s">
        <v>77</v>
      </c>
      <c r="AB648" s="51" t="s">
        <v>69</v>
      </c>
    </row>
    <row r="649" spans="1:28">
      <c r="A649" s="51" t="s">
        <v>1366</v>
      </c>
      <c r="B649" s="51" t="s">
        <v>140</v>
      </c>
      <c r="C649" s="1">
        <v>41798</v>
      </c>
      <c r="D649">
        <v>2014</v>
      </c>
      <c r="E649" s="26">
        <v>6</v>
      </c>
      <c r="F649" s="51" t="s">
        <v>26</v>
      </c>
      <c r="G649" s="26">
        <v>11</v>
      </c>
      <c r="H649" s="26">
        <v>11</v>
      </c>
      <c r="I649" t="s">
        <v>15</v>
      </c>
      <c r="J649" t="s">
        <v>102</v>
      </c>
      <c r="K649" t="s">
        <v>83</v>
      </c>
      <c r="L649" t="s">
        <v>62</v>
      </c>
      <c r="M649" t="s">
        <v>93</v>
      </c>
      <c r="N649">
        <v>5828.6837132853152</v>
      </c>
      <c r="O649">
        <v>5828.6837132853152</v>
      </c>
      <c r="P649" t="s">
        <v>64</v>
      </c>
      <c r="Q649">
        <v>4.25</v>
      </c>
      <c r="R649">
        <v>4</v>
      </c>
      <c r="S649">
        <v>2</v>
      </c>
      <c r="T649">
        <v>1</v>
      </c>
      <c r="U649" t="s">
        <v>76</v>
      </c>
      <c r="V649">
        <v>2</v>
      </c>
      <c r="W649" t="s">
        <v>77</v>
      </c>
      <c r="X649" s="51" t="s">
        <v>1367</v>
      </c>
      <c r="Y649" s="51" t="s">
        <v>95</v>
      </c>
      <c r="Z649" s="26">
        <v>1</v>
      </c>
      <c r="AA649" s="51" t="s">
        <v>66</v>
      </c>
      <c r="AB649" s="51" t="s">
        <v>69</v>
      </c>
    </row>
    <row r="650" spans="1:28">
      <c r="A650" s="51" t="s">
        <v>1368</v>
      </c>
      <c r="B650" s="51" t="s">
        <v>81</v>
      </c>
      <c r="C650" s="1">
        <v>44158</v>
      </c>
      <c r="D650">
        <v>2020</v>
      </c>
      <c r="E650" s="26">
        <v>11</v>
      </c>
      <c r="F650" s="51" t="s">
        <v>19</v>
      </c>
      <c r="G650" s="26">
        <v>5</v>
      </c>
      <c r="H650" s="26">
        <v>5</v>
      </c>
      <c r="I650" t="s">
        <v>15</v>
      </c>
      <c r="J650" t="s">
        <v>72</v>
      </c>
      <c r="K650" t="s">
        <v>83</v>
      </c>
      <c r="L650" t="s">
        <v>74</v>
      </c>
      <c r="M650" t="s">
        <v>75</v>
      </c>
      <c r="N650">
        <v>22557.000211832441</v>
      </c>
      <c r="O650">
        <v>22557.000211832441</v>
      </c>
      <c r="P650" t="s">
        <v>64</v>
      </c>
      <c r="Q650">
        <v>12.49</v>
      </c>
      <c r="R650">
        <v>3</v>
      </c>
      <c r="S650">
        <v>2</v>
      </c>
      <c r="T650">
        <v>1</v>
      </c>
      <c r="U650" t="s">
        <v>76</v>
      </c>
      <c r="V650">
        <v>3</v>
      </c>
      <c r="W650" t="s">
        <v>84</v>
      </c>
      <c r="X650" s="51" t="s">
        <v>1369</v>
      </c>
      <c r="Y650" s="51" t="s">
        <v>86</v>
      </c>
      <c r="Z650" s="26">
        <v>2</v>
      </c>
      <c r="AA650" s="51" t="s">
        <v>77</v>
      </c>
      <c r="AB650" s="51" t="s">
        <v>69</v>
      </c>
    </row>
    <row r="651" spans="1:28">
      <c r="A651" s="51" t="s">
        <v>1370</v>
      </c>
      <c r="B651" s="51" t="s">
        <v>71</v>
      </c>
      <c r="C651" s="1">
        <v>45056</v>
      </c>
      <c r="D651">
        <v>2023</v>
      </c>
      <c r="E651" s="26">
        <v>5</v>
      </c>
      <c r="F651" s="51" t="s">
        <v>25</v>
      </c>
      <c r="G651" s="26">
        <v>2</v>
      </c>
      <c r="H651" s="26">
        <v>2</v>
      </c>
      <c r="I651" t="s">
        <v>15</v>
      </c>
      <c r="J651" t="s">
        <v>82</v>
      </c>
      <c r="K651" t="s">
        <v>83</v>
      </c>
      <c r="L651" t="s">
        <v>116</v>
      </c>
      <c r="M651" t="s">
        <v>93</v>
      </c>
      <c r="N651">
        <v>7196.3520416001302</v>
      </c>
      <c r="O651">
        <v>7196.3520416001302</v>
      </c>
      <c r="P651" t="s">
        <v>64</v>
      </c>
      <c r="Q651">
        <v>3.56</v>
      </c>
      <c r="R651">
        <v>5</v>
      </c>
      <c r="S651">
        <v>2</v>
      </c>
      <c r="T651">
        <v>1</v>
      </c>
      <c r="U651" t="s">
        <v>76</v>
      </c>
      <c r="V651">
        <v>1</v>
      </c>
      <c r="W651" t="s">
        <v>66</v>
      </c>
      <c r="X651" s="51" t="s">
        <v>1371</v>
      </c>
      <c r="Y651" s="51" t="s">
        <v>100</v>
      </c>
      <c r="Z651" s="26">
        <v>0</v>
      </c>
      <c r="AA651" s="51" t="s">
        <v>66</v>
      </c>
      <c r="AB651" s="51" t="s">
        <v>69</v>
      </c>
    </row>
    <row r="652" spans="1:28">
      <c r="A652" s="51" t="s">
        <v>1372</v>
      </c>
      <c r="B652" s="51" t="s">
        <v>81</v>
      </c>
      <c r="C652" s="1">
        <v>42443</v>
      </c>
      <c r="D652">
        <v>2016</v>
      </c>
      <c r="E652" s="26">
        <v>3</v>
      </c>
      <c r="F652" s="51" t="s">
        <v>23</v>
      </c>
      <c r="G652" s="26">
        <v>9</v>
      </c>
      <c r="H652" s="26">
        <v>9</v>
      </c>
      <c r="I652" t="s">
        <v>15</v>
      </c>
      <c r="J652" t="s">
        <v>60</v>
      </c>
      <c r="K652" t="s">
        <v>73</v>
      </c>
      <c r="L652" t="s">
        <v>128</v>
      </c>
      <c r="M652" t="s">
        <v>90</v>
      </c>
      <c r="N652">
        <v>16751.789016608662</v>
      </c>
      <c r="O652">
        <v>16751.789016608662</v>
      </c>
      <c r="P652" t="s">
        <v>64</v>
      </c>
      <c r="Q652">
        <v>22.1</v>
      </c>
      <c r="R652">
        <v>1</v>
      </c>
      <c r="S652">
        <v>3</v>
      </c>
      <c r="T652">
        <v>1</v>
      </c>
      <c r="U652" t="s">
        <v>76</v>
      </c>
      <c r="V652">
        <v>3</v>
      </c>
      <c r="W652" t="s">
        <v>84</v>
      </c>
      <c r="X652" s="51" t="s">
        <v>1373</v>
      </c>
      <c r="Y652" s="51" t="s">
        <v>100</v>
      </c>
      <c r="Z652" s="26">
        <v>5</v>
      </c>
      <c r="AA652" s="51" t="s">
        <v>84</v>
      </c>
      <c r="AB652" s="51" t="s">
        <v>108</v>
      </c>
    </row>
    <row r="653" spans="1:28">
      <c r="A653" s="51" t="s">
        <v>1374</v>
      </c>
      <c r="B653" s="51" t="s">
        <v>140</v>
      </c>
      <c r="C653" s="1">
        <v>42181</v>
      </c>
      <c r="D653">
        <v>2015</v>
      </c>
      <c r="E653" s="26">
        <v>6</v>
      </c>
      <c r="F653" s="51" t="s">
        <v>26</v>
      </c>
      <c r="G653" s="26">
        <v>10</v>
      </c>
      <c r="H653" s="26">
        <v>10</v>
      </c>
      <c r="I653" t="s">
        <v>15</v>
      </c>
      <c r="J653" t="s">
        <v>102</v>
      </c>
      <c r="K653" t="s">
        <v>133</v>
      </c>
      <c r="L653" t="s">
        <v>62</v>
      </c>
      <c r="M653" t="s">
        <v>104</v>
      </c>
      <c r="N653">
        <v>9452.2233450688927</v>
      </c>
      <c r="O653">
        <v>9452.2233450688927</v>
      </c>
      <c r="P653" t="s">
        <v>64</v>
      </c>
      <c r="Q653">
        <v>3.44</v>
      </c>
      <c r="R653">
        <v>1</v>
      </c>
      <c r="S653">
        <v>2</v>
      </c>
      <c r="T653">
        <v>1</v>
      </c>
      <c r="U653" t="s">
        <v>76</v>
      </c>
      <c r="V653">
        <v>2</v>
      </c>
      <c r="W653" t="s">
        <v>77</v>
      </c>
      <c r="X653" s="51" t="s">
        <v>1375</v>
      </c>
      <c r="Y653" s="51" t="s">
        <v>119</v>
      </c>
      <c r="Z653" s="26">
        <v>1</v>
      </c>
      <c r="AA653" s="51" t="s">
        <v>66</v>
      </c>
      <c r="AB653" s="51" t="s">
        <v>69</v>
      </c>
    </row>
    <row r="654" spans="1:28">
      <c r="A654" s="51" t="s">
        <v>1376</v>
      </c>
      <c r="B654" s="51" t="s">
        <v>97</v>
      </c>
      <c r="C654" s="1">
        <v>42526</v>
      </c>
      <c r="D654">
        <v>2016</v>
      </c>
      <c r="E654" s="26">
        <v>6</v>
      </c>
      <c r="F654" s="51" t="s">
        <v>26</v>
      </c>
      <c r="G654" s="26">
        <v>9</v>
      </c>
      <c r="H654" s="26">
        <v>9</v>
      </c>
      <c r="I654" t="s">
        <v>15</v>
      </c>
      <c r="J654" t="s">
        <v>60</v>
      </c>
      <c r="K654" t="s">
        <v>83</v>
      </c>
      <c r="L654" t="s">
        <v>125</v>
      </c>
      <c r="M654" t="s">
        <v>104</v>
      </c>
      <c r="N654">
        <v>6193.4396702550139</v>
      </c>
      <c r="O654">
        <v>6193.4396702550139</v>
      </c>
      <c r="P654" t="s">
        <v>64</v>
      </c>
      <c r="Q654">
        <v>5.21</v>
      </c>
      <c r="R654">
        <v>5</v>
      </c>
      <c r="S654">
        <v>2</v>
      </c>
      <c r="T654">
        <v>1</v>
      </c>
      <c r="U654" t="s">
        <v>76</v>
      </c>
      <c r="V654">
        <v>1</v>
      </c>
      <c r="W654" t="s">
        <v>66</v>
      </c>
      <c r="X654" s="51" t="s">
        <v>1377</v>
      </c>
      <c r="Y654" s="51" t="s">
        <v>95</v>
      </c>
      <c r="Z654" s="26">
        <v>1</v>
      </c>
      <c r="AA654" s="51" t="s">
        <v>66</v>
      </c>
      <c r="AB654" s="51" t="s">
        <v>69</v>
      </c>
    </row>
    <row r="655" spans="1:28">
      <c r="A655" s="51" t="s">
        <v>1378</v>
      </c>
      <c r="B655" s="51" t="s">
        <v>81</v>
      </c>
      <c r="C655" s="1">
        <v>43506</v>
      </c>
      <c r="D655">
        <v>2019</v>
      </c>
      <c r="E655" s="26">
        <v>2</v>
      </c>
      <c r="F655" s="51" t="s">
        <v>22</v>
      </c>
      <c r="G655" s="26">
        <v>6</v>
      </c>
      <c r="H655" s="26">
        <v>6</v>
      </c>
      <c r="I655" t="s">
        <v>15</v>
      </c>
      <c r="J655" t="s">
        <v>72</v>
      </c>
      <c r="K655" t="s">
        <v>88</v>
      </c>
      <c r="L655" t="s">
        <v>157</v>
      </c>
      <c r="M655" t="s">
        <v>90</v>
      </c>
      <c r="N655">
        <v>7059.9208987006741</v>
      </c>
      <c r="O655">
        <v>7059.9208987006741</v>
      </c>
      <c r="P655" t="s">
        <v>64</v>
      </c>
      <c r="Q655">
        <v>5.33</v>
      </c>
      <c r="R655">
        <v>5</v>
      </c>
      <c r="S655">
        <v>0</v>
      </c>
      <c r="T655">
        <v>0</v>
      </c>
      <c r="U655" t="s">
        <v>65</v>
      </c>
      <c r="V655">
        <v>1</v>
      </c>
      <c r="W655" t="s">
        <v>66</v>
      </c>
      <c r="X655" s="51" t="s">
        <v>1379</v>
      </c>
      <c r="Y655" s="51" t="s">
        <v>100</v>
      </c>
      <c r="Z655" s="26">
        <v>0</v>
      </c>
      <c r="AA655" s="51" t="s">
        <v>66</v>
      </c>
      <c r="AB655" s="51" t="s">
        <v>69</v>
      </c>
    </row>
    <row r="656" spans="1:28">
      <c r="A656" s="51" t="s">
        <v>1380</v>
      </c>
      <c r="B656" s="51" t="s">
        <v>121</v>
      </c>
      <c r="C656" s="1">
        <v>44075</v>
      </c>
      <c r="D656">
        <v>2020</v>
      </c>
      <c r="E656" s="26">
        <v>9</v>
      </c>
      <c r="F656" s="51" t="s">
        <v>29</v>
      </c>
      <c r="G656" s="26">
        <v>5</v>
      </c>
      <c r="H656" s="26">
        <v>5</v>
      </c>
      <c r="I656" t="s">
        <v>15</v>
      </c>
      <c r="J656" t="s">
        <v>72</v>
      </c>
      <c r="K656" t="s">
        <v>88</v>
      </c>
      <c r="L656" t="s">
        <v>98</v>
      </c>
      <c r="M656" t="s">
        <v>152</v>
      </c>
      <c r="N656">
        <v>6840.451305434296</v>
      </c>
      <c r="O656">
        <v>6840.451305434296</v>
      </c>
      <c r="P656" t="s">
        <v>64</v>
      </c>
      <c r="Q656">
        <v>6.63</v>
      </c>
      <c r="R656">
        <v>5</v>
      </c>
      <c r="S656">
        <v>0</v>
      </c>
      <c r="T656">
        <v>0</v>
      </c>
      <c r="U656" t="s">
        <v>65</v>
      </c>
      <c r="V656">
        <v>2</v>
      </c>
      <c r="W656" t="s">
        <v>77</v>
      </c>
      <c r="X656" s="51" t="s">
        <v>1381</v>
      </c>
      <c r="Y656" s="51" t="s">
        <v>100</v>
      </c>
      <c r="Z656" s="26">
        <v>0</v>
      </c>
      <c r="AA656" s="51" t="s">
        <v>66</v>
      </c>
      <c r="AB656" s="51" t="s">
        <v>69</v>
      </c>
    </row>
    <row r="657" spans="1:28">
      <c r="A657" s="51" t="s">
        <v>1382</v>
      </c>
      <c r="B657" s="51" t="s">
        <v>59</v>
      </c>
      <c r="C657" s="1">
        <v>41470</v>
      </c>
      <c r="D657">
        <v>2013</v>
      </c>
      <c r="E657" s="26">
        <v>7</v>
      </c>
      <c r="F657" s="51" t="s">
        <v>27</v>
      </c>
      <c r="G657" s="26">
        <v>12</v>
      </c>
      <c r="H657" s="26">
        <v>12</v>
      </c>
      <c r="I657" t="s">
        <v>15</v>
      </c>
      <c r="J657" t="s">
        <v>102</v>
      </c>
      <c r="K657" t="s">
        <v>83</v>
      </c>
      <c r="L657" t="s">
        <v>113</v>
      </c>
      <c r="M657" t="s">
        <v>63</v>
      </c>
      <c r="N657">
        <v>17576.409633325187</v>
      </c>
      <c r="O657">
        <v>17576.409633325187</v>
      </c>
      <c r="P657" t="s">
        <v>64</v>
      </c>
      <c r="Q657">
        <v>29.47</v>
      </c>
      <c r="R657">
        <v>5</v>
      </c>
      <c r="S657">
        <v>2</v>
      </c>
      <c r="T657">
        <v>1</v>
      </c>
      <c r="U657" t="s">
        <v>76</v>
      </c>
      <c r="V657">
        <v>3</v>
      </c>
      <c r="W657" t="s">
        <v>84</v>
      </c>
      <c r="X657" s="51" t="s">
        <v>1383</v>
      </c>
      <c r="Y657" s="51" t="s">
        <v>79</v>
      </c>
      <c r="Z657" s="26">
        <v>4</v>
      </c>
      <c r="AA657" s="51" t="s">
        <v>84</v>
      </c>
      <c r="AB657" s="51" t="s">
        <v>108</v>
      </c>
    </row>
    <row r="658" spans="1:28">
      <c r="A658" s="51" t="s">
        <v>1384</v>
      </c>
      <c r="B658" s="51" t="s">
        <v>121</v>
      </c>
      <c r="C658" s="1">
        <v>42582</v>
      </c>
      <c r="D658">
        <v>2016</v>
      </c>
      <c r="E658" s="26">
        <v>7</v>
      </c>
      <c r="F658" s="51" t="s">
        <v>27</v>
      </c>
      <c r="G658" s="26">
        <v>9</v>
      </c>
      <c r="H658" s="26">
        <v>9</v>
      </c>
      <c r="I658" t="s">
        <v>15</v>
      </c>
      <c r="J658" t="s">
        <v>60</v>
      </c>
      <c r="K658" t="s">
        <v>133</v>
      </c>
      <c r="L658" t="s">
        <v>89</v>
      </c>
      <c r="M658" t="s">
        <v>93</v>
      </c>
      <c r="N658">
        <v>3645.8952187973168</v>
      </c>
      <c r="O658">
        <v>3645.8952187973168</v>
      </c>
      <c r="P658" t="s">
        <v>64</v>
      </c>
      <c r="Q658">
        <v>3.98</v>
      </c>
      <c r="R658">
        <v>5</v>
      </c>
      <c r="S658">
        <v>1</v>
      </c>
      <c r="T658">
        <v>1</v>
      </c>
      <c r="U658" t="s">
        <v>76</v>
      </c>
      <c r="V658">
        <v>1</v>
      </c>
      <c r="W658" t="s">
        <v>66</v>
      </c>
      <c r="X658" s="51" t="s">
        <v>1385</v>
      </c>
      <c r="Y658" s="51" t="s">
        <v>144</v>
      </c>
      <c r="Z658" s="26">
        <v>1</v>
      </c>
      <c r="AA658" s="51" t="s">
        <v>66</v>
      </c>
      <c r="AB658" s="51" t="s">
        <v>69</v>
      </c>
    </row>
    <row r="659" spans="1:28">
      <c r="A659" s="51" t="s">
        <v>1386</v>
      </c>
      <c r="B659" s="51" t="s">
        <v>81</v>
      </c>
      <c r="C659" s="1">
        <v>41571</v>
      </c>
      <c r="D659">
        <v>2013</v>
      </c>
      <c r="E659" s="26">
        <v>10</v>
      </c>
      <c r="F659" s="51" t="s">
        <v>10</v>
      </c>
      <c r="G659" s="26">
        <v>12</v>
      </c>
      <c r="H659" s="26">
        <v>12</v>
      </c>
      <c r="I659" t="s">
        <v>15</v>
      </c>
      <c r="J659" t="s">
        <v>102</v>
      </c>
      <c r="K659" t="s">
        <v>124</v>
      </c>
      <c r="L659" t="s">
        <v>98</v>
      </c>
      <c r="M659" t="s">
        <v>75</v>
      </c>
      <c r="N659">
        <v>1168.1065610849607</v>
      </c>
      <c r="O659">
        <v>1168.1065610849607</v>
      </c>
      <c r="P659" t="s">
        <v>64</v>
      </c>
      <c r="Q659">
        <v>1.77</v>
      </c>
      <c r="R659">
        <v>2</v>
      </c>
      <c r="S659">
        <v>6</v>
      </c>
      <c r="T659">
        <v>1</v>
      </c>
      <c r="U659" t="s">
        <v>76</v>
      </c>
      <c r="V659">
        <v>1</v>
      </c>
      <c r="W659" t="s">
        <v>66</v>
      </c>
      <c r="X659" s="51" t="s">
        <v>1387</v>
      </c>
      <c r="Y659" s="51" t="s">
        <v>100</v>
      </c>
      <c r="Z659" s="26">
        <v>2</v>
      </c>
      <c r="AA659" s="51" t="s">
        <v>77</v>
      </c>
      <c r="AB659" s="51" t="s">
        <v>108</v>
      </c>
    </row>
    <row r="660" spans="1:28">
      <c r="A660" s="51" t="s">
        <v>1388</v>
      </c>
      <c r="B660" s="51" t="s">
        <v>121</v>
      </c>
      <c r="C660" s="1">
        <v>43754</v>
      </c>
      <c r="D660">
        <v>2019</v>
      </c>
      <c r="E660" s="26">
        <v>10</v>
      </c>
      <c r="F660" s="51" t="s">
        <v>10</v>
      </c>
      <c r="G660" s="26">
        <v>6</v>
      </c>
      <c r="H660" s="26">
        <v>6</v>
      </c>
      <c r="I660" t="s">
        <v>15</v>
      </c>
      <c r="J660" t="s">
        <v>72</v>
      </c>
      <c r="K660" t="s">
        <v>133</v>
      </c>
      <c r="L660" t="s">
        <v>110</v>
      </c>
      <c r="M660" t="s">
        <v>90</v>
      </c>
      <c r="N660">
        <v>-1446.7412675456374</v>
      </c>
      <c r="O660">
        <v>1446.7412675456374</v>
      </c>
      <c r="P660" t="s">
        <v>117</v>
      </c>
      <c r="Q660">
        <v>14.13</v>
      </c>
      <c r="R660">
        <v>1</v>
      </c>
      <c r="S660">
        <v>1</v>
      </c>
      <c r="T660">
        <v>1</v>
      </c>
      <c r="U660" t="s">
        <v>76</v>
      </c>
      <c r="V660">
        <v>2</v>
      </c>
      <c r="W660" t="s">
        <v>77</v>
      </c>
      <c r="X660" s="51" t="s">
        <v>1389</v>
      </c>
      <c r="Y660" s="51" t="s">
        <v>68</v>
      </c>
      <c r="Z660" s="26">
        <v>0</v>
      </c>
      <c r="AA660" s="51" t="s">
        <v>66</v>
      </c>
      <c r="AB660" s="51" t="s">
        <v>69</v>
      </c>
    </row>
    <row r="661" spans="1:28">
      <c r="A661" s="51" t="s">
        <v>1390</v>
      </c>
      <c r="B661" s="51" t="s">
        <v>121</v>
      </c>
      <c r="C661" s="1">
        <v>44396</v>
      </c>
      <c r="D661">
        <v>2021</v>
      </c>
      <c r="E661" s="26">
        <v>7</v>
      </c>
      <c r="F661" s="51" t="s">
        <v>27</v>
      </c>
      <c r="G661" s="26">
        <v>4</v>
      </c>
      <c r="H661" s="26">
        <v>4</v>
      </c>
      <c r="I661" t="s">
        <v>15</v>
      </c>
      <c r="J661" t="s">
        <v>72</v>
      </c>
      <c r="K661" t="s">
        <v>88</v>
      </c>
      <c r="L661" t="s">
        <v>157</v>
      </c>
      <c r="M661" t="s">
        <v>93</v>
      </c>
      <c r="N661">
        <v>13528.615103012366</v>
      </c>
      <c r="O661">
        <v>13528.615103012366</v>
      </c>
      <c r="P661" t="s">
        <v>64</v>
      </c>
      <c r="Q661">
        <v>32.950000000000003</v>
      </c>
      <c r="R661">
        <v>3</v>
      </c>
      <c r="S661">
        <v>0</v>
      </c>
      <c r="T661">
        <v>0</v>
      </c>
      <c r="U661" t="s">
        <v>65</v>
      </c>
      <c r="V661">
        <v>3</v>
      </c>
      <c r="W661" t="s">
        <v>84</v>
      </c>
      <c r="X661" s="51" t="s">
        <v>1237</v>
      </c>
      <c r="Y661" s="51" t="s">
        <v>95</v>
      </c>
      <c r="Z661" s="26">
        <v>3</v>
      </c>
      <c r="AA661" s="51" t="s">
        <v>77</v>
      </c>
      <c r="AB661" s="51" t="s">
        <v>108</v>
      </c>
    </row>
    <row r="662" spans="1:28">
      <c r="A662" s="51" t="s">
        <v>1391</v>
      </c>
      <c r="B662" s="51" t="s">
        <v>121</v>
      </c>
      <c r="C662" s="1">
        <v>44849</v>
      </c>
      <c r="D662">
        <v>2022</v>
      </c>
      <c r="E662" s="26">
        <v>10</v>
      </c>
      <c r="F662" s="51" t="s">
        <v>10</v>
      </c>
      <c r="G662" s="26">
        <v>3</v>
      </c>
      <c r="H662" s="26">
        <v>3</v>
      </c>
      <c r="I662" t="s">
        <v>15</v>
      </c>
      <c r="J662" t="s">
        <v>82</v>
      </c>
      <c r="K662" t="s">
        <v>73</v>
      </c>
      <c r="L662" t="s">
        <v>125</v>
      </c>
      <c r="M662" t="s">
        <v>63</v>
      </c>
      <c r="N662">
        <v>5085.9000910228297</v>
      </c>
      <c r="O662">
        <v>5085.9000910228297</v>
      </c>
      <c r="P662" t="s">
        <v>64</v>
      </c>
      <c r="Q662">
        <v>5.16</v>
      </c>
      <c r="R662">
        <v>3</v>
      </c>
      <c r="S662">
        <v>3</v>
      </c>
      <c r="T662">
        <v>1</v>
      </c>
      <c r="U662" t="s">
        <v>76</v>
      </c>
      <c r="V662">
        <v>1</v>
      </c>
      <c r="W662" t="s">
        <v>66</v>
      </c>
      <c r="X662" s="51" t="s">
        <v>1392</v>
      </c>
      <c r="Y662" s="51" t="s">
        <v>119</v>
      </c>
      <c r="Z662" s="26">
        <v>1</v>
      </c>
      <c r="AA662" s="51" t="s">
        <v>66</v>
      </c>
      <c r="AB662" s="51" t="s">
        <v>69</v>
      </c>
    </row>
    <row r="663" spans="1:28">
      <c r="A663" s="51" t="s">
        <v>1393</v>
      </c>
      <c r="B663" s="51" t="s">
        <v>121</v>
      </c>
      <c r="C663" s="1">
        <v>44219</v>
      </c>
      <c r="D663">
        <v>2021</v>
      </c>
      <c r="E663" s="26">
        <v>1</v>
      </c>
      <c r="F663" s="51" t="s">
        <v>21</v>
      </c>
      <c r="G663" s="26">
        <v>4</v>
      </c>
      <c r="H663" s="26">
        <v>4</v>
      </c>
      <c r="I663" t="s">
        <v>15</v>
      </c>
      <c r="J663" t="s">
        <v>72</v>
      </c>
      <c r="K663" t="s">
        <v>88</v>
      </c>
      <c r="L663" t="s">
        <v>116</v>
      </c>
      <c r="M663" t="s">
        <v>152</v>
      </c>
      <c r="N663">
        <v>4652.8297091210788</v>
      </c>
      <c r="O663">
        <v>4652.8297091210788</v>
      </c>
      <c r="P663" t="s">
        <v>64</v>
      </c>
      <c r="Q663">
        <v>6.12</v>
      </c>
      <c r="R663">
        <v>4</v>
      </c>
      <c r="S663">
        <v>2</v>
      </c>
      <c r="T663">
        <v>1</v>
      </c>
      <c r="U663" t="s">
        <v>76</v>
      </c>
      <c r="V663">
        <v>1</v>
      </c>
      <c r="W663" t="s">
        <v>66</v>
      </c>
      <c r="X663" s="51" t="s">
        <v>1394</v>
      </c>
      <c r="Y663" s="51" t="s">
        <v>95</v>
      </c>
      <c r="Z663" s="26">
        <v>0</v>
      </c>
      <c r="AA663" s="51" t="s">
        <v>66</v>
      </c>
      <c r="AB663" s="51" t="s">
        <v>69</v>
      </c>
    </row>
    <row r="664" spans="1:28">
      <c r="A664" s="51" t="s">
        <v>1395</v>
      </c>
      <c r="B664" s="51" t="s">
        <v>121</v>
      </c>
      <c r="C664" s="1">
        <v>44032</v>
      </c>
      <c r="D664">
        <v>2020</v>
      </c>
      <c r="E664" s="26">
        <v>7</v>
      </c>
      <c r="F664" s="51" t="s">
        <v>27</v>
      </c>
      <c r="G664" s="26">
        <v>5</v>
      </c>
      <c r="H664" s="26">
        <v>5</v>
      </c>
      <c r="I664" t="s">
        <v>15</v>
      </c>
      <c r="J664" t="s">
        <v>72</v>
      </c>
      <c r="K664" t="s">
        <v>133</v>
      </c>
      <c r="L664" t="s">
        <v>98</v>
      </c>
      <c r="M664" t="s">
        <v>93</v>
      </c>
      <c r="N664">
        <v>6741.0824146367268</v>
      </c>
      <c r="O664">
        <v>6741.0824146367268</v>
      </c>
      <c r="P664" t="s">
        <v>64</v>
      </c>
      <c r="Q664">
        <v>2.41</v>
      </c>
      <c r="R664">
        <v>4</v>
      </c>
      <c r="S664">
        <v>0</v>
      </c>
      <c r="T664">
        <v>0</v>
      </c>
      <c r="U664" t="s">
        <v>65</v>
      </c>
      <c r="V664">
        <v>1</v>
      </c>
      <c r="W664" t="s">
        <v>66</v>
      </c>
      <c r="X664" s="51" t="s">
        <v>1396</v>
      </c>
      <c r="Y664" s="51" t="s">
        <v>100</v>
      </c>
      <c r="Z664" s="26">
        <v>0</v>
      </c>
      <c r="AA664" s="51" t="s">
        <v>66</v>
      </c>
      <c r="AB664" s="51" t="s">
        <v>69</v>
      </c>
    </row>
    <row r="665" spans="1:28">
      <c r="A665" s="51" t="s">
        <v>1397</v>
      </c>
      <c r="B665" s="51" t="s">
        <v>140</v>
      </c>
      <c r="C665" s="1">
        <v>43285</v>
      </c>
      <c r="D665">
        <v>2018</v>
      </c>
      <c r="E665" s="26">
        <v>7</v>
      </c>
      <c r="F665" s="51" t="s">
        <v>27</v>
      </c>
      <c r="G665" s="26">
        <v>7</v>
      </c>
      <c r="H665" s="26">
        <v>7</v>
      </c>
      <c r="I665" t="s">
        <v>15</v>
      </c>
      <c r="J665" t="s">
        <v>60</v>
      </c>
      <c r="K665" t="s">
        <v>83</v>
      </c>
      <c r="L665" t="s">
        <v>62</v>
      </c>
      <c r="M665" t="s">
        <v>75</v>
      </c>
      <c r="N665">
        <v>6316.728893015943</v>
      </c>
      <c r="O665">
        <v>6316.728893015943</v>
      </c>
      <c r="P665" t="s">
        <v>64</v>
      </c>
      <c r="Q665">
        <v>4.68</v>
      </c>
      <c r="R665">
        <v>2</v>
      </c>
      <c r="S665">
        <v>0</v>
      </c>
      <c r="T665">
        <v>0</v>
      </c>
      <c r="U665" t="s">
        <v>65</v>
      </c>
      <c r="V665">
        <v>1</v>
      </c>
      <c r="W665" t="s">
        <v>66</v>
      </c>
      <c r="X665" s="51" t="s">
        <v>1398</v>
      </c>
      <c r="Y665" s="51" t="s">
        <v>68</v>
      </c>
      <c r="Z665" s="26">
        <v>0</v>
      </c>
      <c r="AA665" s="51" t="s">
        <v>66</v>
      </c>
      <c r="AB665" s="51" t="s">
        <v>69</v>
      </c>
    </row>
    <row r="666" spans="1:28">
      <c r="A666" s="51" t="s">
        <v>1399</v>
      </c>
      <c r="B666" s="51" t="s">
        <v>97</v>
      </c>
      <c r="C666" s="1">
        <v>45301</v>
      </c>
      <c r="D666">
        <v>2024</v>
      </c>
      <c r="E666" s="26">
        <v>1</v>
      </c>
      <c r="F666" s="51" t="s">
        <v>21</v>
      </c>
      <c r="G666" s="26">
        <v>1</v>
      </c>
      <c r="H666" s="26">
        <v>1</v>
      </c>
      <c r="I666" t="s">
        <v>15</v>
      </c>
      <c r="J666" t="s">
        <v>82</v>
      </c>
      <c r="K666" t="s">
        <v>83</v>
      </c>
      <c r="L666" t="s">
        <v>202</v>
      </c>
      <c r="M666" t="s">
        <v>104</v>
      </c>
      <c r="N666">
        <v>16507.635733224652</v>
      </c>
      <c r="O666">
        <v>16507.635733224652</v>
      </c>
      <c r="P666" t="s">
        <v>64</v>
      </c>
      <c r="Q666">
        <v>8.0500000000000007</v>
      </c>
      <c r="R666">
        <v>5</v>
      </c>
      <c r="S666">
        <v>1</v>
      </c>
      <c r="T666">
        <v>1</v>
      </c>
      <c r="U666" t="s">
        <v>76</v>
      </c>
      <c r="V666">
        <v>2</v>
      </c>
      <c r="W666" t="s">
        <v>77</v>
      </c>
      <c r="X666" s="51" t="s">
        <v>1400</v>
      </c>
      <c r="Y666" s="51" t="s">
        <v>100</v>
      </c>
      <c r="Z666" s="26">
        <v>1</v>
      </c>
      <c r="AA666" s="51" t="s">
        <v>66</v>
      </c>
      <c r="AB666" s="51" t="s">
        <v>69</v>
      </c>
    </row>
    <row r="667" spans="1:28">
      <c r="A667" s="51" t="s">
        <v>1401</v>
      </c>
      <c r="B667" s="51" t="s">
        <v>59</v>
      </c>
      <c r="C667" s="1">
        <v>42548</v>
      </c>
      <c r="D667">
        <v>2016</v>
      </c>
      <c r="E667" s="26">
        <v>6</v>
      </c>
      <c r="F667" s="51" t="s">
        <v>26</v>
      </c>
      <c r="G667" s="26">
        <v>9</v>
      </c>
      <c r="H667" s="26">
        <v>9</v>
      </c>
      <c r="I667" t="s">
        <v>15</v>
      </c>
      <c r="J667" t="s">
        <v>60</v>
      </c>
      <c r="K667" t="s">
        <v>88</v>
      </c>
      <c r="L667" t="s">
        <v>116</v>
      </c>
      <c r="M667" t="s">
        <v>152</v>
      </c>
      <c r="N667">
        <v>-915.99075980871203</v>
      </c>
      <c r="O667">
        <v>915.99075980871203</v>
      </c>
      <c r="P667" t="s">
        <v>117</v>
      </c>
      <c r="Q667">
        <v>10.66</v>
      </c>
      <c r="R667">
        <v>5</v>
      </c>
      <c r="S667">
        <v>0</v>
      </c>
      <c r="T667">
        <v>0</v>
      </c>
      <c r="U667" t="s">
        <v>65</v>
      </c>
      <c r="V667">
        <v>2</v>
      </c>
      <c r="W667" t="s">
        <v>77</v>
      </c>
      <c r="X667" s="51" t="s">
        <v>1402</v>
      </c>
      <c r="Y667" s="51" t="s">
        <v>95</v>
      </c>
      <c r="Z667" s="26">
        <v>1</v>
      </c>
      <c r="AA667" s="51" t="s">
        <v>66</v>
      </c>
      <c r="AB667" s="51" t="s">
        <v>69</v>
      </c>
    </row>
    <row r="668" spans="1:28">
      <c r="A668" s="51" t="s">
        <v>1403</v>
      </c>
      <c r="B668" s="51" t="s">
        <v>97</v>
      </c>
      <c r="C668" s="1">
        <v>43449</v>
      </c>
      <c r="D668">
        <v>2018</v>
      </c>
      <c r="E668" s="26">
        <v>12</v>
      </c>
      <c r="F668" s="51" t="s">
        <v>20</v>
      </c>
      <c r="G668" s="26">
        <v>7</v>
      </c>
      <c r="H668" s="26">
        <v>7</v>
      </c>
      <c r="I668" t="s">
        <v>15</v>
      </c>
      <c r="J668" t="s">
        <v>60</v>
      </c>
      <c r="K668" t="s">
        <v>124</v>
      </c>
      <c r="L668" t="s">
        <v>89</v>
      </c>
      <c r="M668" t="s">
        <v>75</v>
      </c>
      <c r="N668">
        <v>8707.1223823728797</v>
      </c>
      <c r="O668">
        <v>8707.1223823728797</v>
      </c>
      <c r="P668" t="s">
        <v>64</v>
      </c>
      <c r="Q668">
        <v>25.8</v>
      </c>
      <c r="R668">
        <v>5</v>
      </c>
      <c r="S668">
        <v>5</v>
      </c>
      <c r="T668">
        <v>1</v>
      </c>
      <c r="U668" t="s">
        <v>76</v>
      </c>
      <c r="V668">
        <v>3</v>
      </c>
      <c r="W668" t="s">
        <v>84</v>
      </c>
      <c r="X668" s="51" t="s">
        <v>1404</v>
      </c>
      <c r="Y668" s="51" t="s">
        <v>100</v>
      </c>
      <c r="Z668" s="26">
        <v>3</v>
      </c>
      <c r="AA668" s="51" t="s">
        <v>77</v>
      </c>
      <c r="AB668" s="51" t="s">
        <v>108</v>
      </c>
    </row>
    <row r="669" spans="1:28">
      <c r="A669" s="51" t="s">
        <v>1405</v>
      </c>
      <c r="B669" s="51" t="s">
        <v>59</v>
      </c>
      <c r="C669" s="1">
        <v>42808</v>
      </c>
      <c r="D669">
        <v>2017</v>
      </c>
      <c r="E669" s="26">
        <v>3</v>
      </c>
      <c r="F669" s="51" t="s">
        <v>23</v>
      </c>
      <c r="G669" s="26">
        <v>8</v>
      </c>
      <c r="H669" s="26">
        <v>8</v>
      </c>
      <c r="I669" t="s">
        <v>15</v>
      </c>
      <c r="J669" t="s">
        <v>60</v>
      </c>
      <c r="K669" t="s">
        <v>83</v>
      </c>
      <c r="L669" t="s">
        <v>125</v>
      </c>
      <c r="M669" t="s">
        <v>75</v>
      </c>
      <c r="N669">
        <v>11441.477657227002</v>
      </c>
      <c r="O669">
        <v>11441.477657227002</v>
      </c>
      <c r="P669" t="s">
        <v>64</v>
      </c>
      <c r="Q669">
        <v>7.47</v>
      </c>
      <c r="R669">
        <v>2</v>
      </c>
      <c r="S669">
        <v>1</v>
      </c>
      <c r="T669">
        <v>1</v>
      </c>
      <c r="U669" t="s">
        <v>76</v>
      </c>
      <c r="V669">
        <v>2</v>
      </c>
      <c r="W669" t="s">
        <v>77</v>
      </c>
      <c r="X669" s="51" t="s">
        <v>1406</v>
      </c>
      <c r="Y669" s="51" t="s">
        <v>100</v>
      </c>
      <c r="Z669" s="26">
        <v>1</v>
      </c>
      <c r="AA669" s="51" t="s">
        <v>66</v>
      </c>
      <c r="AB669" s="51" t="s">
        <v>69</v>
      </c>
    </row>
    <row r="670" spans="1:28">
      <c r="A670" s="51" t="s">
        <v>1407</v>
      </c>
      <c r="B670" s="51" t="s">
        <v>97</v>
      </c>
      <c r="C670" s="1">
        <v>41710</v>
      </c>
      <c r="D670">
        <v>2014</v>
      </c>
      <c r="E670" s="26">
        <v>3</v>
      </c>
      <c r="F670" s="51" t="s">
        <v>23</v>
      </c>
      <c r="G670" s="26">
        <v>11</v>
      </c>
      <c r="H670" s="26">
        <v>11</v>
      </c>
      <c r="I670" t="s">
        <v>15</v>
      </c>
      <c r="J670" t="s">
        <v>102</v>
      </c>
      <c r="K670" t="s">
        <v>124</v>
      </c>
      <c r="L670" t="s">
        <v>62</v>
      </c>
      <c r="M670" t="s">
        <v>90</v>
      </c>
      <c r="N670">
        <v>12129.440202356298</v>
      </c>
      <c r="O670">
        <v>12129.440202356298</v>
      </c>
      <c r="P670" t="s">
        <v>64</v>
      </c>
      <c r="Q670">
        <v>8.85</v>
      </c>
      <c r="R670">
        <v>2</v>
      </c>
      <c r="S670">
        <v>0</v>
      </c>
      <c r="T670">
        <v>0</v>
      </c>
      <c r="U670" t="s">
        <v>65</v>
      </c>
      <c r="V670">
        <v>2</v>
      </c>
      <c r="W670" t="s">
        <v>77</v>
      </c>
      <c r="X670" s="51" t="s">
        <v>1408</v>
      </c>
      <c r="Y670" s="51" t="s">
        <v>144</v>
      </c>
      <c r="Z670" s="26">
        <v>2</v>
      </c>
      <c r="AA670" s="51" t="s">
        <v>77</v>
      </c>
      <c r="AB670" s="51" t="s">
        <v>69</v>
      </c>
    </row>
    <row r="671" spans="1:28">
      <c r="A671" s="51" t="s">
        <v>1409</v>
      </c>
      <c r="B671" s="51" t="s">
        <v>121</v>
      </c>
      <c r="C671" s="1">
        <v>43009</v>
      </c>
      <c r="D671">
        <v>2017</v>
      </c>
      <c r="E671" s="26">
        <v>10</v>
      </c>
      <c r="F671" s="51" t="s">
        <v>10</v>
      </c>
      <c r="G671" s="26">
        <v>8</v>
      </c>
      <c r="H671" s="26">
        <v>8</v>
      </c>
      <c r="I671" t="s">
        <v>15</v>
      </c>
      <c r="J671" t="s">
        <v>60</v>
      </c>
      <c r="K671" t="s">
        <v>133</v>
      </c>
      <c r="L671" t="s">
        <v>89</v>
      </c>
      <c r="M671" t="s">
        <v>104</v>
      </c>
      <c r="N671">
        <v>17012.76856650316</v>
      </c>
      <c r="O671">
        <v>17012.76856650316</v>
      </c>
      <c r="P671" t="s">
        <v>64</v>
      </c>
      <c r="Q671">
        <v>19.190000000000001</v>
      </c>
      <c r="R671">
        <v>3</v>
      </c>
      <c r="S671">
        <v>0</v>
      </c>
      <c r="T671">
        <v>0</v>
      </c>
      <c r="U671" t="s">
        <v>65</v>
      </c>
      <c r="V671">
        <v>3</v>
      </c>
      <c r="W671" t="s">
        <v>84</v>
      </c>
      <c r="X671" s="51" t="s">
        <v>1410</v>
      </c>
      <c r="Y671" s="51" t="s">
        <v>79</v>
      </c>
      <c r="Z671" s="26">
        <v>4</v>
      </c>
      <c r="AA671" s="51" t="s">
        <v>84</v>
      </c>
      <c r="AB671" s="51" t="s">
        <v>108</v>
      </c>
    </row>
    <row r="672" spans="1:28">
      <c r="A672" s="51" t="s">
        <v>1411</v>
      </c>
      <c r="B672" s="51" t="s">
        <v>71</v>
      </c>
      <c r="C672" s="1">
        <v>43784</v>
      </c>
      <c r="D672">
        <v>2019</v>
      </c>
      <c r="E672" s="26">
        <v>11</v>
      </c>
      <c r="F672" s="51" t="s">
        <v>19</v>
      </c>
      <c r="G672" s="26">
        <v>6</v>
      </c>
      <c r="H672" s="26">
        <v>6</v>
      </c>
      <c r="I672" t="s">
        <v>15</v>
      </c>
      <c r="J672" t="s">
        <v>72</v>
      </c>
      <c r="K672" t="s">
        <v>124</v>
      </c>
      <c r="L672" t="s">
        <v>157</v>
      </c>
      <c r="M672" t="s">
        <v>75</v>
      </c>
      <c r="N672">
        <v>3558.1513285663118</v>
      </c>
      <c r="O672">
        <v>3558.1513285663118</v>
      </c>
      <c r="P672" t="s">
        <v>64</v>
      </c>
      <c r="Q672">
        <v>1.95</v>
      </c>
      <c r="R672">
        <v>2</v>
      </c>
      <c r="S672">
        <v>2</v>
      </c>
      <c r="T672">
        <v>1</v>
      </c>
      <c r="U672" t="s">
        <v>76</v>
      </c>
      <c r="V672">
        <v>1</v>
      </c>
      <c r="W672" t="s">
        <v>66</v>
      </c>
      <c r="X672" s="51" t="s">
        <v>1412</v>
      </c>
      <c r="Y672" s="51" t="s">
        <v>79</v>
      </c>
      <c r="Z672" s="26">
        <v>0</v>
      </c>
      <c r="AA672" s="51" t="s">
        <v>66</v>
      </c>
      <c r="AB672" s="51" t="s">
        <v>69</v>
      </c>
    </row>
    <row r="673" spans="1:28">
      <c r="A673" s="51" t="s">
        <v>1413</v>
      </c>
      <c r="B673" s="51" t="s">
        <v>71</v>
      </c>
      <c r="C673" s="1">
        <v>44329</v>
      </c>
      <c r="D673">
        <v>2021</v>
      </c>
      <c r="E673" s="26">
        <v>5</v>
      </c>
      <c r="F673" s="51" t="s">
        <v>25</v>
      </c>
      <c r="G673" s="26">
        <v>4</v>
      </c>
      <c r="H673" s="26">
        <v>4</v>
      </c>
      <c r="I673" t="s">
        <v>15</v>
      </c>
      <c r="J673" t="s">
        <v>72</v>
      </c>
      <c r="K673" t="s">
        <v>124</v>
      </c>
      <c r="L673" t="s">
        <v>62</v>
      </c>
      <c r="M673" t="s">
        <v>63</v>
      </c>
      <c r="N673">
        <v>14450.90656988011</v>
      </c>
      <c r="O673">
        <v>14450.90656988011</v>
      </c>
      <c r="P673" t="s">
        <v>64</v>
      </c>
      <c r="Q673">
        <v>4</v>
      </c>
      <c r="R673">
        <v>5</v>
      </c>
      <c r="S673">
        <v>1</v>
      </c>
      <c r="T673">
        <v>1</v>
      </c>
      <c r="U673" t="s">
        <v>76</v>
      </c>
      <c r="V673">
        <v>2</v>
      </c>
      <c r="W673" t="s">
        <v>77</v>
      </c>
      <c r="X673" s="51" t="s">
        <v>1414</v>
      </c>
      <c r="Y673" s="51" t="s">
        <v>86</v>
      </c>
      <c r="Z673" s="26">
        <v>1</v>
      </c>
      <c r="AA673" s="51" t="s">
        <v>66</v>
      </c>
      <c r="AB673" s="51" t="s">
        <v>69</v>
      </c>
    </row>
    <row r="674" spans="1:28">
      <c r="A674" s="51" t="s">
        <v>1415</v>
      </c>
      <c r="B674" s="51" t="s">
        <v>71</v>
      </c>
      <c r="C674" s="1">
        <v>43461</v>
      </c>
      <c r="D674">
        <v>2018</v>
      </c>
      <c r="E674" s="26">
        <v>12</v>
      </c>
      <c r="F674" s="51" t="s">
        <v>20</v>
      </c>
      <c r="G674" s="26">
        <v>7</v>
      </c>
      <c r="H674" s="26">
        <v>7</v>
      </c>
      <c r="I674" t="s">
        <v>15</v>
      </c>
      <c r="J674" t="s">
        <v>60</v>
      </c>
      <c r="K674" t="s">
        <v>133</v>
      </c>
      <c r="L674" t="s">
        <v>103</v>
      </c>
      <c r="M674" t="s">
        <v>63</v>
      </c>
      <c r="N674">
        <v>16916.169552557516</v>
      </c>
      <c r="O674">
        <v>16916.169552557516</v>
      </c>
      <c r="P674" t="s">
        <v>64</v>
      </c>
      <c r="Q674">
        <v>4.8899999999999997</v>
      </c>
      <c r="R674">
        <v>3</v>
      </c>
      <c r="S674">
        <v>4</v>
      </c>
      <c r="T674">
        <v>1</v>
      </c>
      <c r="U674" t="s">
        <v>76</v>
      </c>
      <c r="V674">
        <v>2</v>
      </c>
      <c r="W674" t="s">
        <v>77</v>
      </c>
      <c r="X674" s="51" t="s">
        <v>1416</v>
      </c>
      <c r="Y674" s="51" t="s">
        <v>100</v>
      </c>
      <c r="Z674" s="26">
        <v>2</v>
      </c>
      <c r="AA674" s="51" t="s">
        <v>77</v>
      </c>
      <c r="AB674" s="51" t="s">
        <v>69</v>
      </c>
    </row>
    <row r="675" spans="1:28">
      <c r="A675" s="51" t="s">
        <v>1417</v>
      </c>
      <c r="B675" s="51" t="s">
        <v>140</v>
      </c>
      <c r="C675" s="1">
        <v>43393</v>
      </c>
      <c r="D675">
        <v>2018</v>
      </c>
      <c r="E675" s="26">
        <v>10</v>
      </c>
      <c r="F675" s="51" t="s">
        <v>10</v>
      </c>
      <c r="G675" s="26">
        <v>7</v>
      </c>
      <c r="H675" s="26">
        <v>7</v>
      </c>
      <c r="I675" t="s">
        <v>15</v>
      </c>
      <c r="J675" t="s">
        <v>60</v>
      </c>
      <c r="K675" t="s">
        <v>124</v>
      </c>
      <c r="L675" t="s">
        <v>125</v>
      </c>
      <c r="M675" t="s">
        <v>75</v>
      </c>
      <c r="N675">
        <v>8514.8746488813013</v>
      </c>
      <c r="O675">
        <v>8514.8746488813013</v>
      </c>
      <c r="P675" t="s">
        <v>64</v>
      </c>
      <c r="Q675">
        <v>2.41</v>
      </c>
      <c r="R675">
        <v>3</v>
      </c>
      <c r="S675">
        <v>1</v>
      </c>
      <c r="T675">
        <v>1</v>
      </c>
      <c r="U675" t="s">
        <v>76</v>
      </c>
      <c r="V675">
        <v>2</v>
      </c>
      <c r="W675" t="s">
        <v>77</v>
      </c>
      <c r="X675" s="51" t="s">
        <v>1034</v>
      </c>
      <c r="Y675" s="51" t="s">
        <v>119</v>
      </c>
      <c r="Z675" s="26">
        <v>0</v>
      </c>
      <c r="AA675" s="51" t="s">
        <v>66</v>
      </c>
      <c r="AB675" s="51" t="s">
        <v>69</v>
      </c>
    </row>
    <row r="676" spans="1:28">
      <c r="A676" s="51" t="s">
        <v>1418</v>
      </c>
      <c r="B676" s="51" t="s">
        <v>59</v>
      </c>
      <c r="C676" s="1">
        <v>44659</v>
      </c>
      <c r="D676">
        <v>2022</v>
      </c>
      <c r="E676" s="26">
        <v>4</v>
      </c>
      <c r="F676" s="51" t="s">
        <v>24</v>
      </c>
      <c r="G676" s="26">
        <v>3</v>
      </c>
      <c r="H676" s="26">
        <v>3</v>
      </c>
      <c r="I676" t="s">
        <v>15</v>
      </c>
      <c r="J676" t="s">
        <v>82</v>
      </c>
      <c r="K676" t="s">
        <v>124</v>
      </c>
      <c r="L676" t="s">
        <v>110</v>
      </c>
      <c r="M676" t="s">
        <v>90</v>
      </c>
      <c r="N676">
        <v>4051.4293026210289</v>
      </c>
      <c r="O676">
        <v>4051.4293026210289</v>
      </c>
      <c r="P676" t="s">
        <v>64</v>
      </c>
      <c r="Q676">
        <v>10.01</v>
      </c>
      <c r="R676">
        <v>3</v>
      </c>
      <c r="S676">
        <v>3</v>
      </c>
      <c r="T676">
        <v>1</v>
      </c>
      <c r="U676" t="s">
        <v>76</v>
      </c>
      <c r="V676">
        <v>1</v>
      </c>
      <c r="W676" t="s">
        <v>66</v>
      </c>
      <c r="X676" s="51" t="s">
        <v>1419</v>
      </c>
      <c r="Y676" s="51" t="s">
        <v>100</v>
      </c>
      <c r="Z676" s="26">
        <v>1</v>
      </c>
      <c r="AA676" s="51" t="s">
        <v>66</v>
      </c>
      <c r="AB676" s="51" t="s">
        <v>69</v>
      </c>
    </row>
    <row r="677" spans="1:28">
      <c r="A677" s="51" t="s">
        <v>1420</v>
      </c>
      <c r="B677" s="51" t="s">
        <v>59</v>
      </c>
      <c r="C677" s="1">
        <v>44623</v>
      </c>
      <c r="D677">
        <v>2022</v>
      </c>
      <c r="E677" s="26">
        <v>3</v>
      </c>
      <c r="F677" s="51" t="s">
        <v>23</v>
      </c>
      <c r="G677" s="26">
        <v>3</v>
      </c>
      <c r="H677" s="26">
        <v>3</v>
      </c>
      <c r="I677" t="s">
        <v>15</v>
      </c>
      <c r="J677" t="s">
        <v>82</v>
      </c>
      <c r="K677" t="s">
        <v>61</v>
      </c>
      <c r="L677" t="s">
        <v>125</v>
      </c>
      <c r="M677" t="s">
        <v>152</v>
      </c>
      <c r="N677">
        <v>8013.1954293719173</v>
      </c>
      <c r="O677">
        <v>8013.1954293719173</v>
      </c>
      <c r="P677" t="s">
        <v>64</v>
      </c>
      <c r="Q677">
        <v>9.6</v>
      </c>
      <c r="R677">
        <v>4</v>
      </c>
      <c r="S677">
        <v>2</v>
      </c>
      <c r="T677">
        <v>1</v>
      </c>
      <c r="U677" t="s">
        <v>76</v>
      </c>
      <c r="V677">
        <v>1</v>
      </c>
      <c r="W677" t="s">
        <v>66</v>
      </c>
      <c r="X677" s="51" t="s">
        <v>1421</v>
      </c>
      <c r="Y677" s="51" t="s">
        <v>95</v>
      </c>
      <c r="Z677" s="26">
        <v>0</v>
      </c>
      <c r="AA677" s="51" t="s">
        <v>66</v>
      </c>
      <c r="AB677" s="51" t="s">
        <v>69</v>
      </c>
    </row>
    <row r="678" spans="1:28">
      <c r="A678" s="51" t="s">
        <v>1422</v>
      </c>
      <c r="B678" s="51" t="s">
        <v>140</v>
      </c>
      <c r="C678" s="1">
        <v>43802</v>
      </c>
      <c r="D678">
        <v>2019</v>
      </c>
      <c r="E678" s="26">
        <v>12</v>
      </c>
      <c r="F678" s="51" t="s">
        <v>20</v>
      </c>
      <c r="G678" s="26">
        <v>6</v>
      </c>
      <c r="H678" s="26">
        <v>6</v>
      </c>
      <c r="I678" t="s">
        <v>15</v>
      </c>
      <c r="J678" t="s">
        <v>72</v>
      </c>
      <c r="K678" t="s">
        <v>88</v>
      </c>
      <c r="L678" t="s">
        <v>113</v>
      </c>
      <c r="M678" t="s">
        <v>90</v>
      </c>
      <c r="N678">
        <v>6555.4620318048428</v>
      </c>
      <c r="O678">
        <v>6555.4620318048428</v>
      </c>
      <c r="P678" t="s">
        <v>64</v>
      </c>
      <c r="Q678">
        <v>7</v>
      </c>
      <c r="R678">
        <v>2</v>
      </c>
      <c r="S678">
        <v>2</v>
      </c>
      <c r="T678">
        <v>1</v>
      </c>
      <c r="U678" t="s">
        <v>76</v>
      </c>
      <c r="V678">
        <v>2</v>
      </c>
      <c r="W678" t="s">
        <v>77</v>
      </c>
      <c r="X678" s="51" t="s">
        <v>1423</v>
      </c>
      <c r="Y678" s="51" t="s">
        <v>144</v>
      </c>
      <c r="Z678" s="26">
        <v>0</v>
      </c>
      <c r="AA678" s="51" t="s">
        <v>66</v>
      </c>
      <c r="AB678" s="51" t="s">
        <v>69</v>
      </c>
    </row>
    <row r="679" spans="1:28">
      <c r="A679" s="51" t="s">
        <v>1424</v>
      </c>
      <c r="B679" s="51" t="s">
        <v>121</v>
      </c>
      <c r="C679" s="1">
        <v>41557</v>
      </c>
      <c r="D679">
        <v>2013</v>
      </c>
      <c r="E679" s="26">
        <v>10</v>
      </c>
      <c r="F679" s="51" t="s">
        <v>10</v>
      </c>
      <c r="G679" s="26">
        <v>12</v>
      </c>
      <c r="H679" s="26">
        <v>12</v>
      </c>
      <c r="I679" t="s">
        <v>15</v>
      </c>
      <c r="J679" t="s">
        <v>102</v>
      </c>
      <c r="K679" t="s">
        <v>83</v>
      </c>
      <c r="L679" t="s">
        <v>113</v>
      </c>
      <c r="M679" t="s">
        <v>63</v>
      </c>
      <c r="N679">
        <v>4279.8619596785766</v>
      </c>
      <c r="O679">
        <v>4279.8619596785766</v>
      </c>
      <c r="P679" t="s">
        <v>64</v>
      </c>
      <c r="Q679">
        <v>8.15</v>
      </c>
      <c r="R679">
        <v>5</v>
      </c>
      <c r="S679">
        <v>2</v>
      </c>
      <c r="T679">
        <v>1</v>
      </c>
      <c r="U679" t="s">
        <v>76</v>
      </c>
      <c r="V679">
        <v>1</v>
      </c>
      <c r="W679" t="s">
        <v>66</v>
      </c>
      <c r="X679" s="51" t="s">
        <v>1425</v>
      </c>
      <c r="Y679" s="51" t="s">
        <v>100</v>
      </c>
      <c r="Z679" s="26">
        <v>1</v>
      </c>
      <c r="AA679" s="51" t="s">
        <v>66</v>
      </c>
      <c r="AB679" s="51" t="s">
        <v>69</v>
      </c>
    </row>
    <row r="680" spans="1:28">
      <c r="A680" s="51" t="s">
        <v>1426</v>
      </c>
      <c r="B680" s="51" t="s">
        <v>81</v>
      </c>
      <c r="C680" s="1">
        <v>44708</v>
      </c>
      <c r="D680">
        <v>2022</v>
      </c>
      <c r="E680" s="26">
        <v>5</v>
      </c>
      <c r="F680" s="51" t="s">
        <v>25</v>
      </c>
      <c r="G680" s="26">
        <v>3</v>
      </c>
      <c r="H680" s="26">
        <v>3</v>
      </c>
      <c r="I680" t="s">
        <v>15</v>
      </c>
      <c r="J680" t="s">
        <v>82</v>
      </c>
      <c r="K680" t="s">
        <v>124</v>
      </c>
      <c r="L680" t="s">
        <v>125</v>
      </c>
      <c r="M680" t="s">
        <v>90</v>
      </c>
      <c r="N680">
        <v>6450.8231646302129</v>
      </c>
      <c r="O680">
        <v>6450.8231646302129</v>
      </c>
      <c r="P680" t="s">
        <v>64</v>
      </c>
      <c r="Q680">
        <v>7.08</v>
      </c>
      <c r="R680">
        <v>3</v>
      </c>
      <c r="S680">
        <v>3</v>
      </c>
      <c r="T680">
        <v>1</v>
      </c>
      <c r="U680" t="s">
        <v>76</v>
      </c>
      <c r="V680">
        <v>1</v>
      </c>
      <c r="W680" t="s">
        <v>66</v>
      </c>
      <c r="X680" s="51" t="s">
        <v>1427</v>
      </c>
      <c r="Y680" s="51" t="s">
        <v>86</v>
      </c>
      <c r="Z680" s="26">
        <v>1</v>
      </c>
      <c r="AA680" s="51" t="s">
        <v>66</v>
      </c>
      <c r="AB680" s="51" t="s">
        <v>69</v>
      </c>
    </row>
    <row r="681" spans="1:28">
      <c r="A681" s="51" t="s">
        <v>1428</v>
      </c>
      <c r="B681" s="51" t="s">
        <v>71</v>
      </c>
      <c r="C681" s="1">
        <v>44982</v>
      </c>
      <c r="D681">
        <v>2023</v>
      </c>
      <c r="E681" s="26">
        <v>2</v>
      </c>
      <c r="F681" s="51" t="s">
        <v>22</v>
      </c>
      <c r="G681" s="26">
        <v>2</v>
      </c>
      <c r="H681" s="26">
        <v>2</v>
      </c>
      <c r="I681" t="s">
        <v>15</v>
      </c>
      <c r="J681" t="s">
        <v>82</v>
      </c>
      <c r="K681" t="s">
        <v>133</v>
      </c>
      <c r="L681" t="s">
        <v>113</v>
      </c>
      <c r="M681" t="s">
        <v>152</v>
      </c>
      <c r="N681">
        <v>6149.708769802628</v>
      </c>
      <c r="O681">
        <v>6149.708769802628</v>
      </c>
      <c r="P681" t="s">
        <v>64</v>
      </c>
      <c r="Q681">
        <v>33.770000000000003</v>
      </c>
      <c r="R681">
        <v>4</v>
      </c>
      <c r="S681">
        <v>1</v>
      </c>
      <c r="T681">
        <v>1</v>
      </c>
      <c r="U681" t="s">
        <v>76</v>
      </c>
      <c r="V681">
        <v>3</v>
      </c>
      <c r="W681" t="s">
        <v>84</v>
      </c>
      <c r="X681" s="51" t="s">
        <v>1429</v>
      </c>
      <c r="Y681" s="51" t="s">
        <v>79</v>
      </c>
      <c r="Z681" s="26">
        <v>2</v>
      </c>
      <c r="AA681" s="51" t="s">
        <v>77</v>
      </c>
      <c r="AB681" s="51" t="s">
        <v>69</v>
      </c>
    </row>
    <row r="682" spans="1:28">
      <c r="A682" s="51" t="s">
        <v>1430</v>
      </c>
      <c r="B682" s="51" t="s">
        <v>71</v>
      </c>
      <c r="C682" s="1">
        <v>43669</v>
      </c>
      <c r="D682">
        <v>2019</v>
      </c>
      <c r="E682" s="26">
        <v>7</v>
      </c>
      <c r="F682" s="51" t="s">
        <v>27</v>
      </c>
      <c r="G682" s="26">
        <v>6</v>
      </c>
      <c r="H682" s="26">
        <v>6</v>
      </c>
      <c r="I682" t="s">
        <v>15</v>
      </c>
      <c r="J682" t="s">
        <v>72</v>
      </c>
      <c r="K682" t="s">
        <v>83</v>
      </c>
      <c r="L682" t="s">
        <v>98</v>
      </c>
      <c r="M682" t="s">
        <v>104</v>
      </c>
      <c r="N682">
        <v>12267.149952306934</v>
      </c>
      <c r="O682">
        <v>12267.149952306934</v>
      </c>
      <c r="P682" t="s">
        <v>64</v>
      </c>
      <c r="Q682">
        <v>6.26</v>
      </c>
      <c r="R682">
        <v>5</v>
      </c>
      <c r="S682">
        <v>1</v>
      </c>
      <c r="T682">
        <v>1</v>
      </c>
      <c r="U682" t="s">
        <v>76</v>
      </c>
      <c r="V682">
        <v>2</v>
      </c>
      <c r="W682" t="s">
        <v>77</v>
      </c>
      <c r="X682" s="51" t="s">
        <v>1431</v>
      </c>
      <c r="Y682" s="51" t="s">
        <v>144</v>
      </c>
      <c r="Z682" s="26">
        <v>1</v>
      </c>
      <c r="AA682" s="51" t="s">
        <v>66</v>
      </c>
      <c r="AB682" s="51" t="s">
        <v>69</v>
      </c>
    </row>
    <row r="683" spans="1:28">
      <c r="A683" s="51" t="s">
        <v>1432</v>
      </c>
      <c r="B683" s="51" t="s">
        <v>121</v>
      </c>
      <c r="C683" s="1">
        <v>44882</v>
      </c>
      <c r="D683">
        <v>2022</v>
      </c>
      <c r="E683" s="26">
        <v>11</v>
      </c>
      <c r="F683" s="51" t="s">
        <v>19</v>
      </c>
      <c r="G683" s="26">
        <v>3</v>
      </c>
      <c r="H683" s="26">
        <v>3</v>
      </c>
      <c r="I683" t="s">
        <v>15</v>
      </c>
      <c r="J683" t="s">
        <v>82</v>
      </c>
      <c r="K683" t="s">
        <v>124</v>
      </c>
      <c r="L683" t="s">
        <v>116</v>
      </c>
      <c r="M683" t="s">
        <v>93</v>
      </c>
      <c r="N683">
        <v>19499.118385361231</v>
      </c>
      <c r="O683">
        <v>19499.118385361231</v>
      </c>
      <c r="P683" t="s">
        <v>64</v>
      </c>
      <c r="Q683">
        <v>7.14</v>
      </c>
      <c r="R683">
        <v>1</v>
      </c>
      <c r="S683">
        <v>1</v>
      </c>
      <c r="T683">
        <v>1</v>
      </c>
      <c r="U683" t="s">
        <v>76</v>
      </c>
      <c r="V683">
        <v>3</v>
      </c>
      <c r="W683" t="s">
        <v>84</v>
      </c>
      <c r="X683" s="51" t="s">
        <v>1334</v>
      </c>
      <c r="Y683" s="51" t="s">
        <v>100</v>
      </c>
      <c r="Z683" s="26">
        <v>2</v>
      </c>
      <c r="AA683" s="51" t="s">
        <v>77</v>
      </c>
      <c r="AB683" s="51" t="s">
        <v>69</v>
      </c>
    </row>
    <row r="684" spans="1:28">
      <c r="A684" s="51" t="s">
        <v>1433</v>
      </c>
      <c r="B684" s="51" t="s">
        <v>121</v>
      </c>
      <c r="C684" s="1">
        <v>41972</v>
      </c>
      <c r="D684">
        <v>2014</v>
      </c>
      <c r="E684" s="26">
        <v>11</v>
      </c>
      <c r="F684" s="51" t="s">
        <v>19</v>
      </c>
      <c r="G684" s="26">
        <v>11</v>
      </c>
      <c r="H684" s="26">
        <v>11</v>
      </c>
      <c r="I684" t="s">
        <v>15</v>
      </c>
      <c r="J684" t="s">
        <v>102</v>
      </c>
      <c r="K684" t="s">
        <v>83</v>
      </c>
      <c r="L684" t="s">
        <v>74</v>
      </c>
      <c r="M684" t="s">
        <v>63</v>
      </c>
      <c r="N684">
        <v>10131.081440036098</v>
      </c>
      <c r="O684">
        <v>10131.081440036098</v>
      </c>
      <c r="P684" t="s">
        <v>64</v>
      </c>
      <c r="Q684">
        <v>23.58</v>
      </c>
      <c r="R684">
        <v>2</v>
      </c>
      <c r="S684">
        <v>1</v>
      </c>
      <c r="T684">
        <v>1</v>
      </c>
      <c r="U684" t="s">
        <v>76</v>
      </c>
      <c r="V684">
        <v>3</v>
      </c>
      <c r="W684" t="s">
        <v>84</v>
      </c>
      <c r="X684" s="51" t="s">
        <v>1434</v>
      </c>
      <c r="Y684" s="51" t="s">
        <v>86</v>
      </c>
      <c r="Z684" s="26">
        <v>3</v>
      </c>
      <c r="AA684" s="51" t="s">
        <v>77</v>
      </c>
      <c r="AB684" s="51" t="s">
        <v>69</v>
      </c>
    </row>
    <row r="685" spans="1:28">
      <c r="A685" s="51" t="s">
        <v>1435</v>
      </c>
      <c r="B685" s="51" t="s">
        <v>59</v>
      </c>
      <c r="C685" s="1">
        <v>41387</v>
      </c>
      <c r="D685">
        <v>2013</v>
      </c>
      <c r="E685" s="26">
        <v>4</v>
      </c>
      <c r="F685" s="51" t="s">
        <v>24</v>
      </c>
      <c r="G685" s="26">
        <v>12</v>
      </c>
      <c r="H685" s="26">
        <v>12</v>
      </c>
      <c r="I685" t="s">
        <v>15</v>
      </c>
      <c r="J685" t="s">
        <v>102</v>
      </c>
      <c r="K685" t="s">
        <v>73</v>
      </c>
      <c r="L685" t="s">
        <v>157</v>
      </c>
      <c r="M685" t="s">
        <v>152</v>
      </c>
      <c r="N685">
        <v>15232.423753775251</v>
      </c>
      <c r="O685">
        <v>15232.423753775251</v>
      </c>
      <c r="P685" t="s">
        <v>64</v>
      </c>
      <c r="Q685">
        <v>32.909999999999997</v>
      </c>
      <c r="R685">
        <v>4</v>
      </c>
      <c r="S685">
        <v>0</v>
      </c>
      <c r="T685">
        <v>0</v>
      </c>
      <c r="U685" t="s">
        <v>65</v>
      </c>
      <c r="V685">
        <v>3</v>
      </c>
      <c r="W685" t="s">
        <v>84</v>
      </c>
      <c r="X685" s="51" t="s">
        <v>767</v>
      </c>
      <c r="Y685" s="51" t="s">
        <v>119</v>
      </c>
      <c r="Z685" s="26">
        <v>4</v>
      </c>
      <c r="AA685" s="51" t="s">
        <v>84</v>
      </c>
      <c r="AB685" s="51" t="s">
        <v>108</v>
      </c>
    </row>
    <row r="686" spans="1:28">
      <c r="A686" s="51" t="s">
        <v>1436</v>
      </c>
      <c r="B686" s="51" t="s">
        <v>81</v>
      </c>
      <c r="C686" s="1">
        <v>41508</v>
      </c>
      <c r="D686">
        <v>2013</v>
      </c>
      <c r="E686" s="26">
        <v>8</v>
      </c>
      <c r="F686" s="51" t="s">
        <v>28</v>
      </c>
      <c r="G686" s="26">
        <v>12</v>
      </c>
      <c r="H686" s="26">
        <v>12</v>
      </c>
      <c r="I686" t="s">
        <v>15</v>
      </c>
      <c r="J686" t="s">
        <v>102</v>
      </c>
      <c r="K686" t="s">
        <v>133</v>
      </c>
      <c r="L686" t="s">
        <v>202</v>
      </c>
      <c r="M686" t="s">
        <v>75</v>
      </c>
      <c r="N686">
        <v>-2272.7574599593472</v>
      </c>
      <c r="O686">
        <v>2272.7574599593472</v>
      </c>
      <c r="P686" t="s">
        <v>117</v>
      </c>
      <c r="Q686">
        <v>3.44</v>
      </c>
      <c r="R686">
        <v>1</v>
      </c>
      <c r="S686">
        <v>3</v>
      </c>
      <c r="T686">
        <v>1</v>
      </c>
      <c r="U686" t="s">
        <v>76</v>
      </c>
      <c r="V686">
        <v>3</v>
      </c>
      <c r="W686" t="s">
        <v>84</v>
      </c>
      <c r="X686" s="51" t="s">
        <v>1437</v>
      </c>
      <c r="Y686" s="51" t="s">
        <v>100</v>
      </c>
      <c r="Z686" s="26">
        <v>3</v>
      </c>
      <c r="AA686" s="51" t="s">
        <v>77</v>
      </c>
      <c r="AB686" s="51" t="s">
        <v>108</v>
      </c>
    </row>
    <row r="687" spans="1:28">
      <c r="A687" s="51" t="s">
        <v>1438</v>
      </c>
      <c r="B687" s="51" t="s">
        <v>140</v>
      </c>
      <c r="C687" s="1">
        <v>43441</v>
      </c>
      <c r="D687">
        <v>2018</v>
      </c>
      <c r="E687" s="26">
        <v>12</v>
      </c>
      <c r="F687" s="51" t="s">
        <v>20</v>
      </c>
      <c r="G687" s="26">
        <v>7</v>
      </c>
      <c r="H687" s="26">
        <v>7</v>
      </c>
      <c r="I687" t="s">
        <v>15</v>
      </c>
      <c r="J687" t="s">
        <v>60</v>
      </c>
      <c r="K687" t="s">
        <v>133</v>
      </c>
      <c r="L687" t="s">
        <v>113</v>
      </c>
      <c r="M687" t="s">
        <v>152</v>
      </c>
      <c r="N687">
        <v>3102.1766920967893</v>
      </c>
      <c r="O687">
        <v>3102.1766920967893</v>
      </c>
      <c r="P687" t="s">
        <v>64</v>
      </c>
      <c r="Q687">
        <v>5.87</v>
      </c>
      <c r="R687">
        <v>3</v>
      </c>
      <c r="S687">
        <v>1</v>
      </c>
      <c r="T687">
        <v>1</v>
      </c>
      <c r="U687" t="s">
        <v>76</v>
      </c>
      <c r="V687">
        <v>1</v>
      </c>
      <c r="W687" t="s">
        <v>66</v>
      </c>
      <c r="X687" s="51" t="s">
        <v>346</v>
      </c>
      <c r="Y687" s="51" t="s">
        <v>86</v>
      </c>
      <c r="Z687" s="26">
        <v>0</v>
      </c>
      <c r="AA687" s="51" t="s">
        <v>66</v>
      </c>
      <c r="AB687" s="51" t="s">
        <v>69</v>
      </c>
    </row>
    <row r="688" spans="1:28">
      <c r="A688" s="51" t="s">
        <v>1439</v>
      </c>
      <c r="B688" s="51" t="s">
        <v>71</v>
      </c>
      <c r="C688" s="1">
        <v>43533</v>
      </c>
      <c r="D688">
        <v>2019</v>
      </c>
      <c r="E688" s="26">
        <v>3</v>
      </c>
      <c r="F688" s="51" t="s">
        <v>23</v>
      </c>
      <c r="G688" s="26">
        <v>6</v>
      </c>
      <c r="H688" s="26">
        <v>6</v>
      </c>
      <c r="I688" t="s">
        <v>15</v>
      </c>
      <c r="J688" t="s">
        <v>72</v>
      </c>
      <c r="K688" t="s">
        <v>88</v>
      </c>
      <c r="L688" t="s">
        <v>125</v>
      </c>
      <c r="M688" t="s">
        <v>93</v>
      </c>
      <c r="N688">
        <v>17484.301750195838</v>
      </c>
      <c r="O688">
        <v>17484.301750195838</v>
      </c>
      <c r="P688" t="s">
        <v>64</v>
      </c>
      <c r="Q688">
        <v>8.6</v>
      </c>
      <c r="R688">
        <v>5</v>
      </c>
      <c r="S688">
        <v>3</v>
      </c>
      <c r="T688">
        <v>1</v>
      </c>
      <c r="U688" t="s">
        <v>76</v>
      </c>
      <c r="V688">
        <v>3</v>
      </c>
      <c r="W688" t="s">
        <v>84</v>
      </c>
      <c r="X688" s="51" t="s">
        <v>1440</v>
      </c>
      <c r="Y688" s="51" t="s">
        <v>100</v>
      </c>
      <c r="Z688" s="26">
        <v>3</v>
      </c>
      <c r="AA688" s="51" t="s">
        <v>77</v>
      </c>
      <c r="AB688" s="51" t="s">
        <v>108</v>
      </c>
    </row>
    <row r="689" spans="1:28">
      <c r="A689" s="51" t="s">
        <v>1441</v>
      </c>
      <c r="B689" s="51" t="s">
        <v>97</v>
      </c>
      <c r="C689" s="1">
        <v>43655</v>
      </c>
      <c r="D689">
        <v>2019</v>
      </c>
      <c r="E689" s="26">
        <v>7</v>
      </c>
      <c r="F689" s="51" t="s">
        <v>27</v>
      </c>
      <c r="G689" s="26">
        <v>6</v>
      </c>
      <c r="H689" s="26">
        <v>6</v>
      </c>
      <c r="I689" t="s">
        <v>15</v>
      </c>
      <c r="J689" t="s">
        <v>72</v>
      </c>
      <c r="K689" t="s">
        <v>83</v>
      </c>
      <c r="L689" t="s">
        <v>74</v>
      </c>
      <c r="M689" t="s">
        <v>75</v>
      </c>
      <c r="N689">
        <v>6015.3694435625057</v>
      </c>
      <c r="O689">
        <v>6015.3694435625057</v>
      </c>
      <c r="P689" t="s">
        <v>64</v>
      </c>
      <c r="Q689">
        <v>16.600000000000001</v>
      </c>
      <c r="R689">
        <v>5</v>
      </c>
      <c r="S689">
        <v>1</v>
      </c>
      <c r="T689">
        <v>1</v>
      </c>
      <c r="U689" t="s">
        <v>76</v>
      </c>
      <c r="V689">
        <v>2</v>
      </c>
      <c r="W689" t="s">
        <v>77</v>
      </c>
      <c r="X689" s="51" t="s">
        <v>1442</v>
      </c>
      <c r="Y689" s="51" t="s">
        <v>95</v>
      </c>
      <c r="Z689" s="26">
        <v>1</v>
      </c>
      <c r="AA689" s="51" t="s">
        <v>66</v>
      </c>
      <c r="AB689" s="51" t="s">
        <v>69</v>
      </c>
    </row>
    <row r="690" spans="1:28">
      <c r="A690" s="51" t="s">
        <v>1443</v>
      </c>
      <c r="B690" s="51" t="s">
        <v>121</v>
      </c>
      <c r="C690" s="1">
        <v>42128</v>
      </c>
      <c r="D690">
        <v>2015</v>
      </c>
      <c r="E690" s="26">
        <v>5</v>
      </c>
      <c r="F690" s="51" t="s">
        <v>25</v>
      </c>
      <c r="G690" s="26">
        <v>10</v>
      </c>
      <c r="H690" s="26">
        <v>10</v>
      </c>
      <c r="I690" t="s">
        <v>15</v>
      </c>
      <c r="J690" t="s">
        <v>102</v>
      </c>
      <c r="K690" t="s">
        <v>124</v>
      </c>
      <c r="L690" t="s">
        <v>103</v>
      </c>
      <c r="M690" t="s">
        <v>93</v>
      </c>
      <c r="N690">
        <v>2795.5378379629324</v>
      </c>
      <c r="O690">
        <v>2795.5378379629324</v>
      </c>
      <c r="P690" t="s">
        <v>64</v>
      </c>
      <c r="Q690">
        <v>1.77</v>
      </c>
      <c r="R690">
        <v>1</v>
      </c>
      <c r="S690">
        <v>1</v>
      </c>
      <c r="T690">
        <v>1</v>
      </c>
      <c r="U690" t="s">
        <v>76</v>
      </c>
      <c r="V690">
        <v>1</v>
      </c>
      <c r="W690" t="s">
        <v>66</v>
      </c>
      <c r="X690" s="51" t="s">
        <v>1444</v>
      </c>
      <c r="Y690" s="51" t="s">
        <v>86</v>
      </c>
      <c r="Z690" s="26">
        <v>1</v>
      </c>
      <c r="AA690" s="51" t="s">
        <v>66</v>
      </c>
      <c r="AB690" s="51" t="s">
        <v>69</v>
      </c>
    </row>
    <row r="691" spans="1:28">
      <c r="A691" s="51" t="s">
        <v>1445</v>
      </c>
      <c r="B691" s="51" t="s">
        <v>81</v>
      </c>
      <c r="C691" s="1">
        <v>44785</v>
      </c>
      <c r="D691">
        <v>2022</v>
      </c>
      <c r="E691" s="26">
        <v>8</v>
      </c>
      <c r="F691" s="51" t="s">
        <v>28</v>
      </c>
      <c r="G691" s="26">
        <v>3</v>
      </c>
      <c r="H691" s="26">
        <v>3</v>
      </c>
      <c r="I691" t="s">
        <v>15</v>
      </c>
      <c r="J691" t="s">
        <v>82</v>
      </c>
      <c r="K691" t="s">
        <v>124</v>
      </c>
      <c r="L691" t="s">
        <v>110</v>
      </c>
      <c r="M691" t="s">
        <v>93</v>
      </c>
      <c r="N691">
        <v>7947.9328205287211</v>
      </c>
      <c r="O691">
        <v>7947.9328205287211</v>
      </c>
      <c r="P691" t="s">
        <v>64</v>
      </c>
      <c r="Q691">
        <v>10.1</v>
      </c>
      <c r="R691">
        <v>4</v>
      </c>
      <c r="S691">
        <v>1</v>
      </c>
      <c r="T691">
        <v>1</v>
      </c>
      <c r="U691" t="s">
        <v>76</v>
      </c>
      <c r="V691">
        <v>3</v>
      </c>
      <c r="W691" t="s">
        <v>84</v>
      </c>
      <c r="X691" s="51" t="s">
        <v>1446</v>
      </c>
      <c r="Y691" s="51" t="s">
        <v>100</v>
      </c>
      <c r="Z691" s="26">
        <v>1</v>
      </c>
      <c r="AA691" s="51" t="s">
        <v>66</v>
      </c>
      <c r="AB691" s="51" t="s">
        <v>69</v>
      </c>
    </row>
    <row r="692" spans="1:28">
      <c r="A692" s="51" t="s">
        <v>1447</v>
      </c>
      <c r="B692" s="51" t="s">
        <v>97</v>
      </c>
      <c r="C692" s="1">
        <v>43031</v>
      </c>
      <c r="D692">
        <v>2017</v>
      </c>
      <c r="E692" s="26">
        <v>10</v>
      </c>
      <c r="F692" s="51" t="s">
        <v>10</v>
      </c>
      <c r="G692" s="26">
        <v>8</v>
      </c>
      <c r="H692" s="26">
        <v>8</v>
      </c>
      <c r="I692" t="s">
        <v>15</v>
      </c>
      <c r="J692" t="s">
        <v>60</v>
      </c>
      <c r="K692" t="s">
        <v>88</v>
      </c>
      <c r="L692" t="s">
        <v>98</v>
      </c>
      <c r="M692" t="s">
        <v>152</v>
      </c>
      <c r="N692">
        <v>18994.427402123569</v>
      </c>
      <c r="O692">
        <v>18994.427402123569</v>
      </c>
      <c r="P692" t="s">
        <v>64</v>
      </c>
      <c r="Q692">
        <v>7.18</v>
      </c>
      <c r="R692">
        <v>2</v>
      </c>
      <c r="S692">
        <v>3</v>
      </c>
      <c r="T692">
        <v>1</v>
      </c>
      <c r="U692" t="s">
        <v>76</v>
      </c>
      <c r="V692">
        <v>3</v>
      </c>
      <c r="W692" t="s">
        <v>84</v>
      </c>
      <c r="X692" s="51" t="s">
        <v>1448</v>
      </c>
      <c r="Y692" s="51" t="s">
        <v>119</v>
      </c>
      <c r="Z692" s="26">
        <v>4</v>
      </c>
      <c r="AA692" s="51" t="s">
        <v>84</v>
      </c>
      <c r="AB692" s="51" t="s">
        <v>108</v>
      </c>
    </row>
    <row r="693" spans="1:28">
      <c r="A693" s="51" t="s">
        <v>1449</v>
      </c>
      <c r="B693" s="51" t="s">
        <v>71</v>
      </c>
      <c r="C693" s="1">
        <v>41515</v>
      </c>
      <c r="D693">
        <v>2013</v>
      </c>
      <c r="E693" s="26">
        <v>8</v>
      </c>
      <c r="F693" s="51" t="s">
        <v>28</v>
      </c>
      <c r="G693" s="26">
        <v>12</v>
      </c>
      <c r="H693" s="26">
        <v>12</v>
      </c>
      <c r="I693" t="s">
        <v>15</v>
      </c>
      <c r="J693" t="s">
        <v>102</v>
      </c>
      <c r="K693" t="s">
        <v>133</v>
      </c>
      <c r="L693" t="s">
        <v>98</v>
      </c>
      <c r="M693" t="s">
        <v>90</v>
      </c>
      <c r="N693">
        <v>9043.5950652692336</v>
      </c>
      <c r="O693">
        <v>9043.5950652692336</v>
      </c>
      <c r="P693" t="s">
        <v>64</v>
      </c>
      <c r="Q693">
        <v>5.08</v>
      </c>
      <c r="R693">
        <v>1</v>
      </c>
      <c r="S693">
        <v>1</v>
      </c>
      <c r="T693">
        <v>1</v>
      </c>
      <c r="U693" t="s">
        <v>76</v>
      </c>
      <c r="V693">
        <v>2</v>
      </c>
      <c r="W693" t="s">
        <v>77</v>
      </c>
      <c r="X693" s="51" t="s">
        <v>1450</v>
      </c>
      <c r="Y693" s="51" t="s">
        <v>95</v>
      </c>
      <c r="Z693" s="26">
        <v>1</v>
      </c>
      <c r="AA693" s="51" t="s">
        <v>66</v>
      </c>
      <c r="AB693" s="51" t="s">
        <v>69</v>
      </c>
    </row>
    <row r="694" spans="1:28">
      <c r="A694" s="51" t="s">
        <v>1451</v>
      </c>
      <c r="B694" s="51" t="s">
        <v>59</v>
      </c>
      <c r="C694" s="1">
        <v>41527</v>
      </c>
      <c r="D694">
        <v>2013</v>
      </c>
      <c r="E694" s="26">
        <v>9</v>
      </c>
      <c r="F694" s="51" t="s">
        <v>29</v>
      </c>
      <c r="G694" s="26">
        <v>12</v>
      </c>
      <c r="H694" s="26">
        <v>12</v>
      </c>
      <c r="I694" t="s">
        <v>15</v>
      </c>
      <c r="J694" t="s">
        <v>102</v>
      </c>
      <c r="K694" t="s">
        <v>88</v>
      </c>
      <c r="L694" t="s">
        <v>74</v>
      </c>
      <c r="M694" t="s">
        <v>75</v>
      </c>
      <c r="N694">
        <v>15461.740068642952</v>
      </c>
      <c r="O694">
        <v>15461.740068642952</v>
      </c>
      <c r="P694" t="s">
        <v>64</v>
      </c>
      <c r="Q694">
        <v>18.53</v>
      </c>
      <c r="R694">
        <v>3</v>
      </c>
      <c r="S694">
        <v>1</v>
      </c>
      <c r="T694">
        <v>1</v>
      </c>
      <c r="U694" t="s">
        <v>76</v>
      </c>
      <c r="V694">
        <v>3</v>
      </c>
      <c r="W694" t="s">
        <v>84</v>
      </c>
      <c r="X694" s="51" t="s">
        <v>1452</v>
      </c>
      <c r="Y694" s="51" t="s">
        <v>95</v>
      </c>
      <c r="Z694" s="26">
        <v>4</v>
      </c>
      <c r="AA694" s="51" t="s">
        <v>84</v>
      </c>
      <c r="AB694" s="51" t="s">
        <v>108</v>
      </c>
    </row>
    <row r="695" spans="1:28">
      <c r="A695" s="51" t="s">
        <v>1453</v>
      </c>
      <c r="B695" s="51" t="s">
        <v>81</v>
      </c>
      <c r="C695" s="1">
        <v>43425</v>
      </c>
      <c r="D695">
        <v>2018</v>
      </c>
      <c r="E695" s="26">
        <v>11</v>
      </c>
      <c r="F695" s="51" t="s">
        <v>19</v>
      </c>
      <c r="G695" s="26">
        <v>7</v>
      </c>
      <c r="H695" s="26">
        <v>7</v>
      </c>
      <c r="I695" t="s">
        <v>15</v>
      </c>
      <c r="J695" t="s">
        <v>60</v>
      </c>
      <c r="K695" t="s">
        <v>83</v>
      </c>
      <c r="L695" t="s">
        <v>98</v>
      </c>
      <c r="M695" t="s">
        <v>152</v>
      </c>
      <c r="N695">
        <v>6555.3929842873531</v>
      </c>
      <c r="O695">
        <v>6555.3929842873531</v>
      </c>
      <c r="P695" t="s">
        <v>64</v>
      </c>
      <c r="Q695">
        <v>6.12</v>
      </c>
      <c r="R695">
        <v>5</v>
      </c>
      <c r="S695">
        <v>2</v>
      </c>
      <c r="T695">
        <v>1</v>
      </c>
      <c r="U695" t="s">
        <v>76</v>
      </c>
      <c r="V695">
        <v>1</v>
      </c>
      <c r="W695" t="s">
        <v>66</v>
      </c>
      <c r="X695" s="51" t="s">
        <v>1454</v>
      </c>
      <c r="Y695" s="51" t="s">
        <v>86</v>
      </c>
      <c r="Z695" s="26">
        <v>0</v>
      </c>
      <c r="AA695" s="51" t="s">
        <v>66</v>
      </c>
      <c r="AB695" s="51" t="s">
        <v>69</v>
      </c>
    </row>
    <row r="696" spans="1:28">
      <c r="A696" s="51" t="s">
        <v>1455</v>
      </c>
      <c r="B696" s="51" t="s">
        <v>97</v>
      </c>
      <c r="C696" s="1">
        <v>42335</v>
      </c>
      <c r="D696">
        <v>2015</v>
      </c>
      <c r="E696" s="26">
        <v>11</v>
      </c>
      <c r="F696" s="51" t="s">
        <v>19</v>
      </c>
      <c r="G696" s="26">
        <v>10</v>
      </c>
      <c r="H696" s="26">
        <v>10</v>
      </c>
      <c r="I696" t="s">
        <v>15</v>
      </c>
      <c r="J696" t="s">
        <v>102</v>
      </c>
      <c r="K696" t="s">
        <v>88</v>
      </c>
      <c r="L696" t="s">
        <v>62</v>
      </c>
      <c r="M696" t="s">
        <v>90</v>
      </c>
      <c r="N696">
        <v>4051.283704905341</v>
      </c>
      <c r="O696">
        <v>4051.283704905341</v>
      </c>
      <c r="P696" t="s">
        <v>64</v>
      </c>
      <c r="Q696">
        <v>4.21</v>
      </c>
      <c r="R696">
        <v>1</v>
      </c>
      <c r="S696">
        <v>1</v>
      </c>
      <c r="T696">
        <v>1</v>
      </c>
      <c r="U696" t="s">
        <v>76</v>
      </c>
      <c r="V696">
        <v>1</v>
      </c>
      <c r="W696" t="s">
        <v>66</v>
      </c>
      <c r="X696" s="51" t="s">
        <v>1456</v>
      </c>
      <c r="Y696" s="51" t="s">
        <v>95</v>
      </c>
      <c r="Z696" s="26">
        <v>1</v>
      </c>
      <c r="AA696" s="51" t="s">
        <v>66</v>
      </c>
      <c r="AB696" s="51" t="s">
        <v>69</v>
      </c>
    </row>
    <row r="697" spans="1:28">
      <c r="A697" s="51" t="s">
        <v>1457</v>
      </c>
      <c r="B697" s="51" t="s">
        <v>81</v>
      </c>
      <c r="C697" s="1">
        <v>43831</v>
      </c>
      <c r="D697">
        <v>2020</v>
      </c>
      <c r="E697" s="26">
        <v>1</v>
      </c>
      <c r="F697" s="51" t="s">
        <v>21</v>
      </c>
      <c r="G697" s="26">
        <v>5</v>
      </c>
      <c r="H697" s="26">
        <v>5</v>
      </c>
      <c r="I697" t="s">
        <v>15</v>
      </c>
      <c r="J697" t="s">
        <v>72</v>
      </c>
      <c r="K697" t="s">
        <v>88</v>
      </c>
      <c r="L697" t="s">
        <v>128</v>
      </c>
      <c r="M697" t="s">
        <v>75</v>
      </c>
      <c r="N697">
        <v>7411.6957824150504</v>
      </c>
      <c r="O697">
        <v>7411.6957824150504</v>
      </c>
      <c r="P697" t="s">
        <v>64</v>
      </c>
      <c r="Q697">
        <v>5</v>
      </c>
      <c r="R697">
        <v>3</v>
      </c>
      <c r="S697">
        <v>2</v>
      </c>
      <c r="T697">
        <v>1</v>
      </c>
      <c r="U697" t="s">
        <v>76</v>
      </c>
      <c r="V697">
        <v>2</v>
      </c>
      <c r="W697" t="s">
        <v>77</v>
      </c>
      <c r="X697" s="51" t="s">
        <v>1458</v>
      </c>
      <c r="Y697" s="51" t="s">
        <v>68</v>
      </c>
      <c r="Z697" s="26">
        <v>0</v>
      </c>
      <c r="AA697" s="51" t="s">
        <v>66</v>
      </c>
      <c r="AB697" s="51" t="s">
        <v>69</v>
      </c>
    </row>
    <row r="698" spans="1:28">
      <c r="A698" s="51" t="s">
        <v>1459</v>
      </c>
      <c r="B698" s="51" t="s">
        <v>97</v>
      </c>
      <c r="C698" s="1">
        <v>42037</v>
      </c>
      <c r="D698">
        <v>2015</v>
      </c>
      <c r="E698" s="26">
        <v>2</v>
      </c>
      <c r="F698" s="51" t="s">
        <v>22</v>
      </c>
      <c r="G698" s="26">
        <v>10</v>
      </c>
      <c r="H698" s="26">
        <v>10</v>
      </c>
      <c r="I698" t="s">
        <v>15</v>
      </c>
      <c r="J698" t="s">
        <v>102</v>
      </c>
      <c r="K698" t="s">
        <v>124</v>
      </c>
      <c r="L698" t="s">
        <v>103</v>
      </c>
      <c r="M698" t="s">
        <v>63</v>
      </c>
      <c r="N698">
        <v>2139.5664624879896</v>
      </c>
      <c r="O698">
        <v>2139.5664624879896</v>
      </c>
      <c r="P698" t="s">
        <v>64</v>
      </c>
      <c r="Q698">
        <v>1.64</v>
      </c>
      <c r="R698">
        <v>3</v>
      </c>
      <c r="S698">
        <v>3</v>
      </c>
      <c r="T698">
        <v>1</v>
      </c>
      <c r="U698" t="s">
        <v>76</v>
      </c>
      <c r="V698">
        <v>1</v>
      </c>
      <c r="W698" t="s">
        <v>66</v>
      </c>
      <c r="X698" s="51" t="s">
        <v>1460</v>
      </c>
      <c r="Y698" s="51" t="s">
        <v>144</v>
      </c>
      <c r="Z698" s="26">
        <v>2</v>
      </c>
      <c r="AA698" s="51" t="s">
        <v>77</v>
      </c>
      <c r="AB698" s="51" t="s">
        <v>108</v>
      </c>
    </row>
    <row r="699" spans="1:28">
      <c r="A699" s="51" t="s">
        <v>1461</v>
      </c>
      <c r="B699" s="51" t="s">
        <v>121</v>
      </c>
      <c r="C699" s="1">
        <v>44756</v>
      </c>
      <c r="D699">
        <v>2022</v>
      </c>
      <c r="E699" s="26">
        <v>7</v>
      </c>
      <c r="F699" s="51" t="s">
        <v>27</v>
      </c>
      <c r="G699" s="26">
        <v>3</v>
      </c>
      <c r="H699" s="26">
        <v>3</v>
      </c>
      <c r="I699" t="s">
        <v>15</v>
      </c>
      <c r="J699" t="s">
        <v>82</v>
      </c>
      <c r="K699" t="s">
        <v>83</v>
      </c>
      <c r="L699" t="s">
        <v>128</v>
      </c>
      <c r="M699" t="s">
        <v>90</v>
      </c>
      <c r="N699">
        <v>7360.4145893985724</v>
      </c>
      <c r="O699">
        <v>7360.4145893985724</v>
      </c>
      <c r="P699" t="s">
        <v>64</v>
      </c>
      <c r="Q699">
        <v>15.66</v>
      </c>
      <c r="R699">
        <v>1</v>
      </c>
      <c r="S699">
        <v>3</v>
      </c>
      <c r="T699">
        <v>1</v>
      </c>
      <c r="U699" t="s">
        <v>76</v>
      </c>
      <c r="V699">
        <v>2</v>
      </c>
      <c r="W699" t="s">
        <v>77</v>
      </c>
      <c r="X699" s="51" t="s">
        <v>1462</v>
      </c>
      <c r="Y699" s="51" t="s">
        <v>86</v>
      </c>
      <c r="Z699" s="26">
        <v>2</v>
      </c>
      <c r="AA699" s="51" t="s">
        <v>77</v>
      </c>
      <c r="AB699" s="51" t="s">
        <v>69</v>
      </c>
    </row>
    <row r="700" spans="1:28">
      <c r="A700" s="51" t="s">
        <v>1463</v>
      </c>
      <c r="B700" s="51" t="s">
        <v>59</v>
      </c>
      <c r="C700" s="1">
        <v>43652</v>
      </c>
      <c r="D700">
        <v>2019</v>
      </c>
      <c r="E700" s="26">
        <v>7</v>
      </c>
      <c r="F700" s="51" t="s">
        <v>27</v>
      </c>
      <c r="G700" s="26">
        <v>6</v>
      </c>
      <c r="H700" s="26">
        <v>6</v>
      </c>
      <c r="I700" t="s">
        <v>15</v>
      </c>
      <c r="J700" t="s">
        <v>72</v>
      </c>
      <c r="K700" t="s">
        <v>61</v>
      </c>
      <c r="L700" t="s">
        <v>89</v>
      </c>
      <c r="M700" t="s">
        <v>104</v>
      </c>
      <c r="N700">
        <v>4933.4412375853572</v>
      </c>
      <c r="O700">
        <v>4933.4412375853572</v>
      </c>
      <c r="P700" t="s">
        <v>64</v>
      </c>
      <c r="Q700">
        <v>15.59</v>
      </c>
      <c r="R700">
        <v>3</v>
      </c>
      <c r="S700">
        <v>3</v>
      </c>
      <c r="T700">
        <v>1</v>
      </c>
      <c r="U700" t="s">
        <v>76</v>
      </c>
      <c r="V700">
        <v>3</v>
      </c>
      <c r="W700" t="s">
        <v>84</v>
      </c>
      <c r="X700" s="51" t="s">
        <v>1464</v>
      </c>
      <c r="Y700" s="51" t="s">
        <v>79</v>
      </c>
      <c r="Z700" s="26">
        <v>3</v>
      </c>
      <c r="AA700" s="51" t="s">
        <v>77</v>
      </c>
      <c r="AB700" s="51" t="s">
        <v>108</v>
      </c>
    </row>
    <row r="701" spans="1:28">
      <c r="A701" s="51" t="s">
        <v>1465</v>
      </c>
      <c r="B701" s="51" t="s">
        <v>140</v>
      </c>
      <c r="C701" s="1">
        <v>42918</v>
      </c>
      <c r="D701">
        <v>2017</v>
      </c>
      <c r="E701" s="26">
        <v>7</v>
      </c>
      <c r="F701" s="51" t="s">
        <v>27</v>
      </c>
      <c r="G701" s="26">
        <v>8</v>
      </c>
      <c r="H701" s="26">
        <v>8</v>
      </c>
      <c r="I701" t="s">
        <v>15</v>
      </c>
      <c r="J701" t="s">
        <v>60</v>
      </c>
      <c r="K701" t="s">
        <v>83</v>
      </c>
      <c r="L701" t="s">
        <v>62</v>
      </c>
      <c r="M701" t="s">
        <v>93</v>
      </c>
      <c r="N701">
        <v>1496.2022714198949</v>
      </c>
      <c r="O701">
        <v>1496.2022714198949</v>
      </c>
      <c r="P701" t="s">
        <v>64</v>
      </c>
      <c r="Q701">
        <v>8.4</v>
      </c>
      <c r="R701">
        <v>3</v>
      </c>
      <c r="S701">
        <v>0</v>
      </c>
      <c r="T701">
        <v>0</v>
      </c>
      <c r="U701" t="s">
        <v>65</v>
      </c>
      <c r="V701">
        <v>3</v>
      </c>
      <c r="W701" t="s">
        <v>84</v>
      </c>
      <c r="X701" s="51" t="s">
        <v>1466</v>
      </c>
      <c r="Y701" s="51" t="s">
        <v>119</v>
      </c>
      <c r="Z701" s="26">
        <v>2</v>
      </c>
      <c r="AA701" s="51" t="s">
        <v>77</v>
      </c>
      <c r="AB701" s="51" t="s">
        <v>69</v>
      </c>
    </row>
    <row r="702" spans="1:28">
      <c r="A702" s="51" t="s">
        <v>1467</v>
      </c>
      <c r="B702" s="51" t="s">
        <v>59</v>
      </c>
      <c r="C702" s="1">
        <v>44652</v>
      </c>
      <c r="D702">
        <v>2022</v>
      </c>
      <c r="E702" s="26">
        <v>4</v>
      </c>
      <c r="F702" s="51" t="s">
        <v>24</v>
      </c>
      <c r="G702" s="26">
        <v>3</v>
      </c>
      <c r="H702" s="26">
        <v>3</v>
      </c>
      <c r="I702" t="s">
        <v>15</v>
      </c>
      <c r="J702" t="s">
        <v>82</v>
      </c>
      <c r="K702" t="s">
        <v>83</v>
      </c>
      <c r="L702" t="s">
        <v>128</v>
      </c>
      <c r="M702" t="s">
        <v>104</v>
      </c>
      <c r="N702">
        <v>3449.027785491151</v>
      </c>
      <c r="O702">
        <v>3449.027785491151</v>
      </c>
      <c r="P702" t="s">
        <v>64</v>
      </c>
      <c r="Q702">
        <v>14.62</v>
      </c>
      <c r="R702">
        <v>2</v>
      </c>
      <c r="S702">
        <v>4</v>
      </c>
      <c r="T702">
        <v>1</v>
      </c>
      <c r="U702" t="s">
        <v>76</v>
      </c>
      <c r="V702">
        <v>2</v>
      </c>
      <c r="W702" t="s">
        <v>77</v>
      </c>
      <c r="X702" s="51" t="s">
        <v>1468</v>
      </c>
      <c r="Y702" s="51" t="s">
        <v>119</v>
      </c>
      <c r="Z702" s="26">
        <v>1</v>
      </c>
      <c r="AA702" s="51" t="s">
        <v>66</v>
      </c>
      <c r="AB702" s="51" t="s">
        <v>69</v>
      </c>
    </row>
    <row r="703" spans="1:28">
      <c r="A703" s="51" t="s">
        <v>1469</v>
      </c>
      <c r="B703" s="51" t="s">
        <v>71</v>
      </c>
      <c r="C703" s="1">
        <v>41870</v>
      </c>
      <c r="D703">
        <v>2014</v>
      </c>
      <c r="E703" s="26">
        <v>8</v>
      </c>
      <c r="F703" s="51" t="s">
        <v>28</v>
      </c>
      <c r="G703" s="26">
        <v>11</v>
      </c>
      <c r="H703" s="26">
        <v>11</v>
      </c>
      <c r="I703" t="s">
        <v>15</v>
      </c>
      <c r="J703" t="s">
        <v>102</v>
      </c>
      <c r="K703" t="s">
        <v>83</v>
      </c>
      <c r="L703" t="s">
        <v>103</v>
      </c>
      <c r="M703" t="s">
        <v>75</v>
      </c>
      <c r="N703">
        <v>9985.5401182028982</v>
      </c>
      <c r="O703">
        <v>9985.5401182028982</v>
      </c>
      <c r="P703" t="s">
        <v>64</v>
      </c>
      <c r="Q703">
        <v>18.78</v>
      </c>
      <c r="R703">
        <v>5</v>
      </c>
      <c r="S703">
        <v>1</v>
      </c>
      <c r="T703">
        <v>1</v>
      </c>
      <c r="U703" t="s">
        <v>76</v>
      </c>
      <c r="V703">
        <v>2</v>
      </c>
      <c r="W703" t="s">
        <v>77</v>
      </c>
      <c r="X703" s="51" t="s">
        <v>1470</v>
      </c>
      <c r="Y703" s="51" t="s">
        <v>95</v>
      </c>
      <c r="Z703" s="26">
        <v>2</v>
      </c>
      <c r="AA703" s="51" t="s">
        <v>77</v>
      </c>
      <c r="AB703" s="51" t="s">
        <v>69</v>
      </c>
    </row>
    <row r="704" spans="1:28">
      <c r="A704" s="51" t="s">
        <v>1471</v>
      </c>
      <c r="B704" s="51" t="s">
        <v>97</v>
      </c>
      <c r="C704" s="1">
        <v>45124</v>
      </c>
      <c r="D704">
        <v>2023</v>
      </c>
      <c r="E704" s="26">
        <v>7</v>
      </c>
      <c r="F704" s="51" t="s">
        <v>27</v>
      </c>
      <c r="G704" s="26">
        <v>2</v>
      </c>
      <c r="H704" s="26">
        <v>2</v>
      </c>
      <c r="I704" t="s">
        <v>15</v>
      </c>
      <c r="J704" t="s">
        <v>82</v>
      </c>
      <c r="K704" t="s">
        <v>73</v>
      </c>
      <c r="L704" t="s">
        <v>89</v>
      </c>
      <c r="M704" t="s">
        <v>104</v>
      </c>
      <c r="N704">
        <v>10470.901898073091</v>
      </c>
      <c r="O704">
        <v>10470.901898073091</v>
      </c>
      <c r="P704" t="s">
        <v>64</v>
      </c>
      <c r="Q704">
        <v>20.29</v>
      </c>
      <c r="R704">
        <v>4</v>
      </c>
      <c r="S704">
        <v>3</v>
      </c>
      <c r="T704">
        <v>1</v>
      </c>
      <c r="U704" t="s">
        <v>76</v>
      </c>
      <c r="V704">
        <v>3</v>
      </c>
      <c r="W704" t="s">
        <v>84</v>
      </c>
      <c r="X704" s="51" t="s">
        <v>973</v>
      </c>
      <c r="Y704" s="51" t="s">
        <v>86</v>
      </c>
      <c r="Z704" s="26">
        <v>3</v>
      </c>
      <c r="AA704" s="51" t="s">
        <v>77</v>
      </c>
      <c r="AB704" s="51" t="s">
        <v>108</v>
      </c>
    </row>
    <row r="705" spans="1:28">
      <c r="A705" s="51" t="s">
        <v>1472</v>
      </c>
      <c r="B705" s="51" t="s">
        <v>121</v>
      </c>
      <c r="C705" s="1">
        <v>43202</v>
      </c>
      <c r="D705">
        <v>2018</v>
      </c>
      <c r="E705" s="26">
        <v>4</v>
      </c>
      <c r="F705" s="51" t="s">
        <v>24</v>
      </c>
      <c r="G705" s="26">
        <v>7</v>
      </c>
      <c r="H705" s="26">
        <v>7</v>
      </c>
      <c r="I705" t="s">
        <v>15</v>
      </c>
      <c r="J705" t="s">
        <v>60</v>
      </c>
      <c r="K705" t="s">
        <v>88</v>
      </c>
      <c r="L705" t="s">
        <v>62</v>
      </c>
      <c r="M705" t="s">
        <v>75</v>
      </c>
      <c r="N705">
        <v>7439.6564012153913</v>
      </c>
      <c r="O705">
        <v>7439.6564012153913</v>
      </c>
      <c r="P705" t="s">
        <v>64</v>
      </c>
      <c r="Q705">
        <v>6.44</v>
      </c>
      <c r="R705">
        <v>5</v>
      </c>
      <c r="S705">
        <v>1</v>
      </c>
      <c r="T705">
        <v>1</v>
      </c>
      <c r="U705" t="s">
        <v>76</v>
      </c>
      <c r="V705">
        <v>1</v>
      </c>
      <c r="W705" t="s">
        <v>66</v>
      </c>
      <c r="X705" s="51" t="s">
        <v>1473</v>
      </c>
      <c r="Y705" s="51" t="s">
        <v>100</v>
      </c>
      <c r="Z705" s="26">
        <v>0</v>
      </c>
      <c r="AA705" s="51" t="s">
        <v>66</v>
      </c>
      <c r="AB705" s="51" t="s">
        <v>69</v>
      </c>
    </row>
    <row r="706" spans="1:28">
      <c r="A706" s="51" t="s">
        <v>1474</v>
      </c>
      <c r="B706" s="51" t="s">
        <v>81</v>
      </c>
      <c r="C706" s="1">
        <v>43540</v>
      </c>
      <c r="D706">
        <v>2019</v>
      </c>
      <c r="E706" s="26">
        <v>3</v>
      </c>
      <c r="F706" s="51" t="s">
        <v>23</v>
      </c>
      <c r="G706" s="26">
        <v>6</v>
      </c>
      <c r="H706" s="26">
        <v>6</v>
      </c>
      <c r="I706" t="s">
        <v>15</v>
      </c>
      <c r="J706" t="s">
        <v>72</v>
      </c>
      <c r="K706" t="s">
        <v>83</v>
      </c>
      <c r="L706" t="s">
        <v>110</v>
      </c>
      <c r="M706" t="s">
        <v>63</v>
      </c>
      <c r="N706">
        <v>4192.1556100987282</v>
      </c>
      <c r="O706">
        <v>4192.1556100987282</v>
      </c>
      <c r="P706" t="s">
        <v>64</v>
      </c>
      <c r="Q706">
        <v>2.5499999999999998</v>
      </c>
      <c r="R706">
        <v>3</v>
      </c>
      <c r="S706">
        <v>1</v>
      </c>
      <c r="T706">
        <v>1</v>
      </c>
      <c r="U706" t="s">
        <v>76</v>
      </c>
      <c r="V706">
        <v>1</v>
      </c>
      <c r="W706" t="s">
        <v>66</v>
      </c>
      <c r="X706" s="51" t="s">
        <v>1475</v>
      </c>
      <c r="Y706" s="51" t="s">
        <v>100</v>
      </c>
      <c r="Z706" s="26">
        <v>0</v>
      </c>
      <c r="AA706" s="51" t="s">
        <v>66</v>
      </c>
      <c r="AB706" s="51" t="s">
        <v>69</v>
      </c>
    </row>
    <row r="707" spans="1:28">
      <c r="A707" s="51" t="s">
        <v>1476</v>
      </c>
      <c r="B707" s="51" t="s">
        <v>81</v>
      </c>
      <c r="C707" s="1">
        <v>41884</v>
      </c>
      <c r="D707">
        <v>2014</v>
      </c>
      <c r="E707" s="26">
        <v>9</v>
      </c>
      <c r="F707" s="51" t="s">
        <v>29</v>
      </c>
      <c r="G707" s="26">
        <v>11</v>
      </c>
      <c r="H707" s="26">
        <v>11</v>
      </c>
      <c r="I707" t="s">
        <v>15</v>
      </c>
      <c r="J707" t="s">
        <v>102</v>
      </c>
      <c r="K707" t="s">
        <v>88</v>
      </c>
      <c r="L707" t="s">
        <v>202</v>
      </c>
      <c r="M707" t="s">
        <v>75</v>
      </c>
      <c r="N707">
        <v>2155.9396426341286</v>
      </c>
      <c r="O707">
        <v>2155.9396426341286</v>
      </c>
      <c r="P707" t="s">
        <v>64</v>
      </c>
      <c r="Q707">
        <v>4.43</v>
      </c>
      <c r="R707">
        <v>5</v>
      </c>
      <c r="S707">
        <v>2</v>
      </c>
      <c r="T707">
        <v>1</v>
      </c>
      <c r="U707" t="s">
        <v>76</v>
      </c>
      <c r="V707">
        <v>1</v>
      </c>
      <c r="W707" t="s">
        <v>66</v>
      </c>
      <c r="X707" s="51" t="s">
        <v>1477</v>
      </c>
      <c r="Y707" s="51" t="s">
        <v>144</v>
      </c>
      <c r="Z707" s="26">
        <v>1</v>
      </c>
      <c r="AA707" s="51" t="s">
        <v>66</v>
      </c>
      <c r="AB707" s="51" t="s">
        <v>69</v>
      </c>
    </row>
    <row r="708" spans="1:28">
      <c r="A708" s="51" t="s">
        <v>1478</v>
      </c>
      <c r="B708" s="51" t="s">
        <v>121</v>
      </c>
      <c r="C708" s="1">
        <v>42230</v>
      </c>
      <c r="D708">
        <v>2015</v>
      </c>
      <c r="E708" s="26">
        <v>8</v>
      </c>
      <c r="F708" s="51" t="s">
        <v>28</v>
      </c>
      <c r="G708" s="26">
        <v>10</v>
      </c>
      <c r="H708" s="26">
        <v>10</v>
      </c>
      <c r="I708" t="s">
        <v>15</v>
      </c>
      <c r="J708" t="s">
        <v>102</v>
      </c>
      <c r="K708" t="s">
        <v>88</v>
      </c>
      <c r="L708" t="s">
        <v>110</v>
      </c>
      <c r="M708" t="s">
        <v>90</v>
      </c>
      <c r="N708">
        <v>9829.3050251847762</v>
      </c>
      <c r="O708">
        <v>9829.3050251847762</v>
      </c>
      <c r="P708" t="s">
        <v>64</v>
      </c>
      <c r="Q708">
        <v>13.82</v>
      </c>
      <c r="R708">
        <v>1</v>
      </c>
      <c r="S708">
        <v>2</v>
      </c>
      <c r="T708">
        <v>1</v>
      </c>
      <c r="U708" t="s">
        <v>76</v>
      </c>
      <c r="V708">
        <v>2</v>
      </c>
      <c r="W708" t="s">
        <v>77</v>
      </c>
      <c r="X708" s="51" t="s">
        <v>1479</v>
      </c>
      <c r="Y708" s="51" t="s">
        <v>100</v>
      </c>
      <c r="Z708" s="26">
        <v>1</v>
      </c>
      <c r="AA708" s="51" t="s">
        <v>66</v>
      </c>
      <c r="AB708" s="51" t="s">
        <v>69</v>
      </c>
    </row>
    <row r="709" spans="1:28">
      <c r="A709" s="51" t="s">
        <v>1480</v>
      </c>
      <c r="B709" s="51" t="s">
        <v>140</v>
      </c>
      <c r="C709" s="1">
        <v>45334</v>
      </c>
      <c r="D709">
        <v>2024</v>
      </c>
      <c r="E709" s="26">
        <v>2</v>
      </c>
      <c r="F709" s="51" t="s">
        <v>22</v>
      </c>
      <c r="G709" s="26">
        <v>1</v>
      </c>
      <c r="H709" s="26">
        <v>1</v>
      </c>
      <c r="I709" t="s">
        <v>15</v>
      </c>
      <c r="J709" t="s">
        <v>82</v>
      </c>
      <c r="K709" t="s">
        <v>73</v>
      </c>
      <c r="L709" t="s">
        <v>74</v>
      </c>
      <c r="M709" t="s">
        <v>63</v>
      </c>
      <c r="N709">
        <v>16266.261550669418</v>
      </c>
      <c r="O709">
        <v>16266.261550669418</v>
      </c>
      <c r="P709" t="s">
        <v>64</v>
      </c>
      <c r="Q709">
        <v>24.82</v>
      </c>
      <c r="R709">
        <v>3</v>
      </c>
      <c r="S709">
        <v>4</v>
      </c>
      <c r="T709">
        <v>1</v>
      </c>
      <c r="U709" t="s">
        <v>76</v>
      </c>
      <c r="V709">
        <v>3</v>
      </c>
      <c r="W709" t="s">
        <v>84</v>
      </c>
      <c r="X709" s="51" t="s">
        <v>777</v>
      </c>
      <c r="Y709" s="51" t="s">
        <v>119</v>
      </c>
      <c r="Z709" s="26">
        <v>4</v>
      </c>
      <c r="AA709" s="51" t="s">
        <v>84</v>
      </c>
      <c r="AB709" s="51" t="s">
        <v>108</v>
      </c>
    </row>
    <row r="710" spans="1:28">
      <c r="A710" s="51" t="s">
        <v>1481</v>
      </c>
      <c r="B710" s="51" t="s">
        <v>59</v>
      </c>
      <c r="C710" s="1">
        <v>44815</v>
      </c>
      <c r="D710">
        <v>2022</v>
      </c>
      <c r="E710" s="26">
        <v>9</v>
      </c>
      <c r="F710" s="51" t="s">
        <v>29</v>
      </c>
      <c r="G710" s="26">
        <v>3</v>
      </c>
      <c r="H710" s="26">
        <v>3</v>
      </c>
      <c r="I710" t="s">
        <v>15</v>
      </c>
      <c r="J710" t="s">
        <v>82</v>
      </c>
      <c r="K710" t="s">
        <v>73</v>
      </c>
      <c r="L710" t="s">
        <v>125</v>
      </c>
      <c r="M710" t="s">
        <v>75</v>
      </c>
      <c r="N710">
        <v>5543.2212843412908</v>
      </c>
      <c r="O710">
        <v>5543.2212843412908</v>
      </c>
      <c r="P710" t="s">
        <v>64</v>
      </c>
      <c r="Q710">
        <v>9.59</v>
      </c>
      <c r="R710">
        <v>1</v>
      </c>
      <c r="S710">
        <v>1</v>
      </c>
      <c r="T710">
        <v>1</v>
      </c>
      <c r="U710" t="s">
        <v>76</v>
      </c>
      <c r="V710">
        <v>2</v>
      </c>
      <c r="W710" t="s">
        <v>77</v>
      </c>
      <c r="X710" s="51" t="s">
        <v>1482</v>
      </c>
      <c r="Y710" s="51" t="s">
        <v>144</v>
      </c>
      <c r="Z710" s="26">
        <v>0</v>
      </c>
      <c r="AA710" s="51" t="s">
        <v>66</v>
      </c>
      <c r="AB710" s="51" t="s">
        <v>69</v>
      </c>
    </row>
    <row r="711" spans="1:28">
      <c r="A711" s="51" t="s">
        <v>1483</v>
      </c>
      <c r="B711" s="51" t="s">
        <v>140</v>
      </c>
      <c r="C711" s="1">
        <v>43239</v>
      </c>
      <c r="D711">
        <v>2018</v>
      </c>
      <c r="E711" s="26">
        <v>5</v>
      </c>
      <c r="F711" s="51" t="s">
        <v>25</v>
      </c>
      <c r="G711" s="26">
        <v>7</v>
      </c>
      <c r="H711" s="26">
        <v>7</v>
      </c>
      <c r="I711" t="s">
        <v>15</v>
      </c>
      <c r="J711" t="s">
        <v>60</v>
      </c>
      <c r="K711" t="s">
        <v>133</v>
      </c>
      <c r="L711" t="s">
        <v>62</v>
      </c>
      <c r="M711" t="s">
        <v>90</v>
      </c>
      <c r="N711">
        <v>18249.32202580904</v>
      </c>
      <c r="O711">
        <v>18249.32202580904</v>
      </c>
      <c r="P711" t="s">
        <v>64</v>
      </c>
      <c r="Q711">
        <v>27.45</v>
      </c>
      <c r="R711">
        <v>4</v>
      </c>
      <c r="S711">
        <v>0</v>
      </c>
      <c r="T711">
        <v>0</v>
      </c>
      <c r="U711" t="s">
        <v>65</v>
      </c>
      <c r="V711">
        <v>3</v>
      </c>
      <c r="W711" t="s">
        <v>84</v>
      </c>
      <c r="X711" s="51" t="s">
        <v>1484</v>
      </c>
      <c r="Y711" s="51" t="s">
        <v>95</v>
      </c>
      <c r="Z711" s="26">
        <v>3</v>
      </c>
      <c r="AA711" s="51" t="s">
        <v>77</v>
      </c>
      <c r="AB711" s="51" t="s">
        <v>108</v>
      </c>
    </row>
    <row r="712" spans="1:28">
      <c r="A712" s="51" t="s">
        <v>1485</v>
      </c>
      <c r="B712" s="51" t="s">
        <v>59</v>
      </c>
      <c r="C712" s="1">
        <v>42388</v>
      </c>
      <c r="D712">
        <v>2016</v>
      </c>
      <c r="E712" s="26">
        <v>1</v>
      </c>
      <c r="F712" s="51" t="s">
        <v>21</v>
      </c>
      <c r="G712" s="26">
        <v>9</v>
      </c>
      <c r="H712" s="26">
        <v>9</v>
      </c>
      <c r="I712" t="s">
        <v>15</v>
      </c>
      <c r="J712" t="s">
        <v>60</v>
      </c>
      <c r="K712" t="s">
        <v>61</v>
      </c>
      <c r="L712" t="s">
        <v>62</v>
      </c>
      <c r="M712" t="s">
        <v>104</v>
      </c>
      <c r="N712">
        <v>3709.8235811010463</v>
      </c>
      <c r="O712">
        <v>3709.8235811010463</v>
      </c>
      <c r="P712" t="s">
        <v>64</v>
      </c>
      <c r="Q712">
        <v>8.8800000000000008</v>
      </c>
      <c r="R712">
        <v>5</v>
      </c>
      <c r="S712">
        <v>0</v>
      </c>
      <c r="T712">
        <v>0</v>
      </c>
      <c r="U712" t="s">
        <v>65</v>
      </c>
      <c r="V712">
        <v>1</v>
      </c>
      <c r="W712" t="s">
        <v>66</v>
      </c>
      <c r="X712" s="51" t="s">
        <v>1486</v>
      </c>
      <c r="Y712" s="51" t="s">
        <v>100</v>
      </c>
      <c r="Z712" s="26">
        <v>1</v>
      </c>
      <c r="AA712" s="51" t="s">
        <v>66</v>
      </c>
      <c r="AB712" s="51" t="s">
        <v>69</v>
      </c>
    </row>
    <row r="713" spans="1:28">
      <c r="A713" s="51" t="s">
        <v>1487</v>
      </c>
      <c r="B713" s="51" t="s">
        <v>140</v>
      </c>
      <c r="C713" s="1">
        <v>42404</v>
      </c>
      <c r="D713">
        <v>2016</v>
      </c>
      <c r="E713" s="26">
        <v>2</v>
      </c>
      <c r="F713" s="51" t="s">
        <v>22</v>
      </c>
      <c r="G713" s="26">
        <v>9</v>
      </c>
      <c r="H713" s="26">
        <v>9</v>
      </c>
      <c r="I713" t="s">
        <v>15</v>
      </c>
      <c r="J713" t="s">
        <v>60</v>
      </c>
      <c r="K713" t="s">
        <v>133</v>
      </c>
      <c r="L713" t="s">
        <v>113</v>
      </c>
      <c r="M713" t="s">
        <v>75</v>
      </c>
      <c r="N713">
        <v>3740.6120214593607</v>
      </c>
      <c r="O713">
        <v>3740.6120214593607</v>
      </c>
      <c r="P713" t="s">
        <v>64</v>
      </c>
      <c r="Q713">
        <v>4.28</v>
      </c>
      <c r="R713">
        <v>4</v>
      </c>
      <c r="S713">
        <v>1</v>
      </c>
      <c r="T713">
        <v>1</v>
      </c>
      <c r="U713" t="s">
        <v>76</v>
      </c>
      <c r="V713">
        <v>1</v>
      </c>
      <c r="W713" t="s">
        <v>66</v>
      </c>
      <c r="X713" s="51" t="s">
        <v>1488</v>
      </c>
      <c r="Y713" s="51" t="s">
        <v>95</v>
      </c>
      <c r="Z713" s="26">
        <v>1</v>
      </c>
      <c r="AA713" s="51" t="s">
        <v>66</v>
      </c>
      <c r="AB713" s="51" t="s">
        <v>69</v>
      </c>
    </row>
    <row r="714" spans="1:28">
      <c r="A714" s="51" t="s">
        <v>1489</v>
      </c>
      <c r="B714" s="51" t="s">
        <v>140</v>
      </c>
      <c r="C714" s="1">
        <v>41886</v>
      </c>
      <c r="D714">
        <v>2014</v>
      </c>
      <c r="E714" s="26">
        <v>9</v>
      </c>
      <c r="F714" s="51" t="s">
        <v>29</v>
      </c>
      <c r="G714" s="26">
        <v>11</v>
      </c>
      <c r="H714" s="26">
        <v>11</v>
      </c>
      <c r="I714" t="s">
        <v>15</v>
      </c>
      <c r="J714" t="s">
        <v>102</v>
      </c>
      <c r="K714" t="s">
        <v>73</v>
      </c>
      <c r="L714" t="s">
        <v>103</v>
      </c>
      <c r="M714" t="s">
        <v>93</v>
      </c>
      <c r="N714">
        <v>15932.688244306781</v>
      </c>
      <c r="O714">
        <v>15932.688244306781</v>
      </c>
      <c r="P714" t="s">
        <v>64</v>
      </c>
      <c r="Q714">
        <v>10.65</v>
      </c>
      <c r="R714">
        <v>3</v>
      </c>
      <c r="S714">
        <v>4</v>
      </c>
      <c r="T714">
        <v>1</v>
      </c>
      <c r="U714" t="s">
        <v>76</v>
      </c>
      <c r="V714">
        <v>3</v>
      </c>
      <c r="W714" t="s">
        <v>84</v>
      </c>
      <c r="X714" s="51" t="s">
        <v>1490</v>
      </c>
      <c r="Y714" s="51" t="s">
        <v>119</v>
      </c>
      <c r="Z714" s="26">
        <v>4</v>
      </c>
      <c r="AA714" s="51" t="s">
        <v>84</v>
      </c>
      <c r="AB714" s="51" t="s">
        <v>108</v>
      </c>
    </row>
    <row r="715" spans="1:28">
      <c r="A715" s="51" t="s">
        <v>1491</v>
      </c>
      <c r="B715" s="51" t="s">
        <v>121</v>
      </c>
      <c r="C715" s="1">
        <v>44072</v>
      </c>
      <c r="D715">
        <v>2020</v>
      </c>
      <c r="E715" s="26">
        <v>8</v>
      </c>
      <c r="F715" s="51" t="s">
        <v>28</v>
      </c>
      <c r="G715" s="26">
        <v>5</v>
      </c>
      <c r="H715" s="26">
        <v>5</v>
      </c>
      <c r="I715" t="s">
        <v>15</v>
      </c>
      <c r="J715" t="s">
        <v>72</v>
      </c>
      <c r="K715" t="s">
        <v>61</v>
      </c>
      <c r="L715" t="s">
        <v>110</v>
      </c>
      <c r="M715" t="s">
        <v>152</v>
      </c>
      <c r="N715">
        <v>5724.8322910020788</v>
      </c>
      <c r="O715">
        <v>5724.8322910020788</v>
      </c>
      <c r="P715" t="s">
        <v>64</v>
      </c>
      <c r="Q715">
        <v>11.84</v>
      </c>
      <c r="R715">
        <v>1</v>
      </c>
      <c r="S715">
        <v>5</v>
      </c>
      <c r="T715">
        <v>1</v>
      </c>
      <c r="U715" t="s">
        <v>76</v>
      </c>
      <c r="V715">
        <v>2</v>
      </c>
      <c r="W715" t="s">
        <v>77</v>
      </c>
      <c r="X715" s="51" t="s">
        <v>1492</v>
      </c>
      <c r="Y715" s="51" t="s">
        <v>68</v>
      </c>
      <c r="Z715" s="26">
        <v>1</v>
      </c>
      <c r="AA715" s="51" t="s">
        <v>66</v>
      </c>
      <c r="AB715" s="51" t="s">
        <v>69</v>
      </c>
    </row>
    <row r="716" spans="1:28">
      <c r="A716" s="51" t="s">
        <v>1493</v>
      </c>
      <c r="B716" s="51" t="s">
        <v>140</v>
      </c>
      <c r="C716" s="1">
        <v>44834</v>
      </c>
      <c r="D716">
        <v>2022</v>
      </c>
      <c r="E716" s="26">
        <v>9</v>
      </c>
      <c r="F716" s="51" t="s">
        <v>29</v>
      </c>
      <c r="G716" s="26">
        <v>3</v>
      </c>
      <c r="H716" s="26">
        <v>3</v>
      </c>
      <c r="I716" t="s">
        <v>15</v>
      </c>
      <c r="J716" t="s">
        <v>82</v>
      </c>
      <c r="K716" t="s">
        <v>83</v>
      </c>
      <c r="L716" t="s">
        <v>89</v>
      </c>
      <c r="M716" t="s">
        <v>93</v>
      </c>
      <c r="N716">
        <v>21271.994641452049</v>
      </c>
      <c r="O716">
        <v>21271.994641452049</v>
      </c>
      <c r="P716" t="s">
        <v>64</v>
      </c>
      <c r="Q716">
        <v>6.18</v>
      </c>
      <c r="R716">
        <v>1</v>
      </c>
      <c r="S716">
        <v>0</v>
      </c>
      <c r="T716">
        <v>0</v>
      </c>
      <c r="U716" t="s">
        <v>65</v>
      </c>
      <c r="V716">
        <v>3</v>
      </c>
      <c r="W716" t="s">
        <v>84</v>
      </c>
      <c r="X716" s="51" t="s">
        <v>1494</v>
      </c>
      <c r="Y716" s="51" t="s">
        <v>95</v>
      </c>
      <c r="Z716" s="26">
        <v>2</v>
      </c>
      <c r="AA716" s="51" t="s">
        <v>77</v>
      </c>
      <c r="AB716" s="51" t="s">
        <v>69</v>
      </c>
    </row>
    <row r="717" spans="1:28">
      <c r="A717" s="51" t="s">
        <v>1495</v>
      </c>
      <c r="B717" s="51" t="s">
        <v>140</v>
      </c>
      <c r="C717" s="1">
        <v>42517</v>
      </c>
      <c r="D717">
        <v>2016</v>
      </c>
      <c r="E717" s="26">
        <v>5</v>
      </c>
      <c r="F717" s="51" t="s">
        <v>25</v>
      </c>
      <c r="G717" s="26">
        <v>9</v>
      </c>
      <c r="H717" s="26">
        <v>9</v>
      </c>
      <c r="I717" t="s">
        <v>15</v>
      </c>
      <c r="J717" t="s">
        <v>60</v>
      </c>
      <c r="K717" t="s">
        <v>133</v>
      </c>
      <c r="L717" t="s">
        <v>116</v>
      </c>
      <c r="M717" t="s">
        <v>104</v>
      </c>
      <c r="N717">
        <v>1412.6125367694278</v>
      </c>
      <c r="O717">
        <v>1412.6125367694278</v>
      </c>
      <c r="P717" t="s">
        <v>64</v>
      </c>
      <c r="Q717">
        <v>18.739999999999998</v>
      </c>
      <c r="R717">
        <v>3</v>
      </c>
      <c r="S717">
        <v>3</v>
      </c>
      <c r="T717">
        <v>1</v>
      </c>
      <c r="U717" t="s">
        <v>76</v>
      </c>
      <c r="V717">
        <v>3</v>
      </c>
      <c r="W717" t="s">
        <v>84</v>
      </c>
      <c r="X717" s="51" t="s">
        <v>1496</v>
      </c>
      <c r="Y717" s="51" t="s">
        <v>95</v>
      </c>
      <c r="Z717" s="26">
        <v>4</v>
      </c>
      <c r="AA717" s="51" t="s">
        <v>84</v>
      </c>
      <c r="AB717" s="51" t="s">
        <v>108</v>
      </c>
    </row>
    <row r="718" spans="1:28">
      <c r="A718" s="51" t="s">
        <v>1497</v>
      </c>
      <c r="B718" s="51" t="s">
        <v>71</v>
      </c>
      <c r="C718" s="1">
        <v>44897</v>
      </c>
      <c r="D718">
        <v>2022</v>
      </c>
      <c r="E718" s="26">
        <v>12</v>
      </c>
      <c r="F718" s="51" t="s">
        <v>20</v>
      </c>
      <c r="G718" s="26">
        <v>3</v>
      </c>
      <c r="H718" s="26">
        <v>3</v>
      </c>
      <c r="I718" t="s">
        <v>15</v>
      </c>
      <c r="J718" t="s">
        <v>82</v>
      </c>
      <c r="K718" t="s">
        <v>124</v>
      </c>
      <c r="L718" t="s">
        <v>125</v>
      </c>
      <c r="M718" t="s">
        <v>104</v>
      </c>
      <c r="N718">
        <v>14831.075464111227</v>
      </c>
      <c r="O718">
        <v>14831.075464111227</v>
      </c>
      <c r="P718" t="s">
        <v>64</v>
      </c>
      <c r="Q718">
        <v>20.58</v>
      </c>
      <c r="R718">
        <v>3</v>
      </c>
      <c r="S718">
        <v>2</v>
      </c>
      <c r="T718">
        <v>1</v>
      </c>
      <c r="U718" t="s">
        <v>76</v>
      </c>
      <c r="V718">
        <v>3</v>
      </c>
      <c r="W718" t="s">
        <v>84</v>
      </c>
      <c r="X718" s="51" t="s">
        <v>1498</v>
      </c>
      <c r="Y718" s="51" t="s">
        <v>119</v>
      </c>
      <c r="Z718" s="26">
        <v>3</v>
      </c>
      <c r="AA718" s="51" t="s">
        <v>77</v>
      </c>
      <c r="AB718" s="51" t="s">
        <v>108</v>
      </c>
    </row>
    <row r="719" spans="1:28">
      <c r="A719" s="51" t="s">
        <v>1499</v>
      </c>
      <c r="B719" s="51" t="s">
        <v>140</v>
      </c>
      <c r="C719" s="1">
        <v>41471</v>
      </c>
      <c r="D719">
        <v>2013</v>
      </c>
      <c r="E719" s="26">
        <v>7</v>
      </c>
      <c r="F719" s="51" t="s">
        <v>27</v>
      </c>
      <c r="G719" s="26">
        <v>12</v>
      </c>
      <c r="H719" s="26">
        <v>12</v>
      </c>
      <c r="I719" t="s">
        <v>15</v>
      </c>
      <c r="J719" t="s">
        <v>102</v>
      </c>
      <c r="K719" t="s">
        <v>88</v>
      </c>
      <c r="L719" t="s">
        <v>113</v>
      </c>
      <c r="M719" t="s">
        <v>152</v>
      </c>
      <c r="N719">
        <v>3685.6535131442697</v>
      </c>
      <c r="O719">
        <v>3685.6535131442697</v>
      </c>
      <c r="P719" t="s">
        <v>64</v>
      </c>
      <c r="Q719">
        <v>3.07</v>
      </c>
      <c r="R719">
        <v>3</v>
      </c>
      <c r="S719">
        <v>0</v>
      </c>
      <c r="T719">
        <v>0</v>
      </c>
      <c r="U719" t="s">
        <v>65</v>
      </c>
      <c r="V719">
        <v>1</v>
      </c>
      <c r="W719" t="s">
        <v>66</v>
      </c>
      <c r="X719" s="51" t="s">
        <v>1500</v>
      </c>
      <c r="Y719" s="51" t="s">
        <v>100</v>
      </c>
      <c r="Z719" s="26">
        <v>1</v>
      </c>
      <c r="AA719" s="51" t="s">
        <v>66</v>
      </c>
      <c r="AB719" s="51" t="s">
        <v>69</v>
      </c>
    </row>
    <row r="720" spans="1:28">
      <c r="A720" s="51" t="s">
        <v>1501</v>
      </c>
      <c r="B720" s="51" t="s">
        <v>81</v>
      </c>
      <c r="C720" s="1">
        <v>45381</v>
      </c>
      <c r="D720">
        <v>2024</v>
      </c>
      <c r="E720" s="26">
        <v>3</v>
      </c>
      <c r="F720" s="51" t="s">
        <v>23</v>
      </c>
      <c r="G720" s="26">
        <v>1</v>
      </c>
      <c r="H720" s="26">
        <v>1</v>
      </c>
      <c r="I720" t="s">
        <v>15</v>
      </c>
      <c r="J720" t="s">
        <v>82</v>
      </c>
      <c r="K720" t="s">
        <v>124</v>
      </c>
      <c r="L720" t="s">
        <v>125</v>
      </c>
      <c r="M720" t="s">
        <v>152</v>
      </c>
      <c r="N720">
        <v>10327.997366727504</v>
      </c>
      <c r="O720">
        <v>10327.997366727504</v>
      </c>
      <c r="P720" t="s">
        <v>64</v>
      </c>
      <c r="Q720">
        <v>13.35</v>
      </c>
      <c r="R720">
        <v>5</v>
      </c>
      <c r="S720">
        <v>2</v>
      </c>
      <c r="T720">
        <v>1</v>
      </c>
      <c r="U720" t="s">
        <v>76</v>
      </c>
      <c r="V720">
        <v>2</v>
      </c>
      <c r="W720" t="s">
        <v>77</v>
      </c>
      <c r="X720" s="51" t="s">
        <v>1502</v>
      </c>
      <c r="Y720" s="51" t="s">
        <v>68</v>
      </c>
      <c r="Z720" s="26">
        <v>0</v>
      </c>
      <c r="AA720" s="51" t="s">
        <v>66</v>
      </c>
      <c r="AB720" s="51" t="s">
        <v>69</v>
      </c>
    </row>
    <row r="721" spans="1:28">
      <c r="A721" s="51" t="s">
        <v>1503</v>
      </c>
      <c r="B721" s="51" t="s">
        <v>121</v>
      </c>
      <c r="C721" s="1">
        <v>43150</v>
      </c>
      <c r="D721">
        <v>2018</v>
      </c>
      <c r="E721" s="26">
        <v>2</v>
      </c>
      <c r="F721" s="51" t="s">
        <v>22</v>
      </c>
      <c r="G721" s="26">
        <v>7</v>
      </c>
      <c r="H721" s="26">
        <v>7</v>
      </c>
      <c r="I721" t="s">
        <v>15</v>
      </c>
      <c r="J721" t="s">
        <v>60</v>
      </c>
      <c r="K721" t="s">
        <v>73</v>
      </c>
      <c r="L721" t="s">
        <v>62</v>
      </c>
      <c r="M721" t="s">
        <v>93</v>
      </c>
      <c r="N721">
        <v>8242.9695940835518</v>
      </c>
      <c r="O721">
        <v>8242.9695940835518</v>
      </c>
      <c r="P721" t="s">
        <v>64</v>
      </c>
      <c r="Q721">
        <v>16.420000000000002</v>
      </c>
      <c r="R721">
        <v>2</v>
      </c>
      <c r="S721">
        <v>0</v>
      </c>
      <c r="T721">
        <v>0</v>
      </c>
      <c r="U721" t="s">
        <v>65</v>
      </c>
      <c r="V721">
        <v>3</v>
      </c>
      <c r="W721" t="s">
        <v>84</v>
      </c>
      <c r="X721" s="51" t="s">
        <v>1504</v>
      </c>
      <c r="Y721" s="51" t="s">
        <v>95</v>
      </c>
      <c r="Z721" s="26">
        <v>2</v>
      </c>
      <c r="AA721" s="51" t="s">
        <v>77</v>
      </c>
      <c r="AB721" s="51" t="s">
        <v>69</v>
      </c>
    </row>
    <row r="722" spans="1:28">
      <c r="A722" s="51" t="s">
        <v>1505</v>
      </c>
      <c r="B722" s="51" t="s">
        <v>121</v>
      </c>
      <c r="C722" s="1">
        <v>42633</v>
      </c>
      <c r="D722">
        <v>2016</v>
      </c>
      <c r="E722" s="26">
        <v>9</v>
      </c>
      <c r="F722" s="51" t="s">
        <v>29</v>
      </c>
      <c r="G722" s="26">
        <v>9</v>
      </c>
      <c r="H722" s="26">
        <v>9</v>
      </c>
      <c r="I722" t="s">
        <v>15</v>
      </c>
      <c r="J722" t="s">
        <v>60</v>
      </c>
      <c r="K722" t="s">
        <v>73</v>
      </c>
      <c r="L722" t="s">
        <v>125</v>
      </c>
      <c r="M722" t="s">
        <v>152</v>
      </c>
      <c r="N722">
        <v>2079.4901579769771</v>
      </c>
      <c r="O722">
        <v>2079.4901579769771</v>
      </c>
      <c r="P722" t="s">
        <v>64</v>
      </c>
      <c r="Q722">
        <v>1.82</v>
      </c>
      <c r="R722">
        <v>3</v>
      </c>
      <c r="S722">
        <v>2</v>
      </c>
      <c r="T722">
        <v>1</v>
      </c>
      <c r="U722" t="s">
        <v>76</v>
      </c>
      <c r="V722">
        <v>1</v>
      </c>
      <c r="W722" t="s">
        <v>66</v>
      </c>
      <c r="X722" s="51" t="s">
        <v>1506</v>
      </c>
      <c r="Y722" s="51" t="s">
        <v>100</v>
      </c>
      <c r="Z722" s="26">
        <v>1</v>
      </c>
      <c r="AA722" s="51" t="s">
        <v>66</v>
      </c>
      <c r="AB722" s="51" t="s">
        <v>69</v>
      </c>
    </row>
    <row r="723" spans="1:28">
      <c r="A723" s="51" t="s">
        <v>1507</v>
      </c>
      <c r="B723" s="51" t="s">
        <v>97</v>
      </c>
      <c r="C723" s="1">
        <v>43575</v>
      </c>
      <c r="D723">
        <v>2019</v>
      </c>
      <c r="E723" s="26">
        <v>4</v>
      </c>
      <c r="F723" s="51" t="s">
        <v>24</v>
      </c>
      <c r="G723" s="26">
        <v>6</v>
      </c>
      <c r="H723" s="26">
        <v>6</v>
      </c>
      <c r="I723" t="s">
        <v>15</v>
      </c>
      <c r="J723" t="s">
        <v>72</v>
      </c>
      <c r="K723" t="s">
        <v>61</v>
      </c>
      <c r="L723" t="s">
        <v>110</v>
      </c>
      <c r="M723" t="s">
        <v>104</v>
      </c>
      <c r="N723">
        <v>13807.191771000813</v>
      </c>
      <c r="O723">
        <v>13807.191771000813</v>
      </c>
      <c r="P723" t="s">
        <v>64</v>
      </c>
      <c r="Q723">
        <v>16.62</v>
      </c>
      <c r="R723">
        <v>2</v>
      </c>
      <c r="S723">
        <v>0</v>
      </c>
      <c r="T723">
        <v>0</v>
      </c>
      <c r="U723" t="s">
        <v>65</v>
      </c>
      <c r="V723">
        <v>3</v>
      </c>
      <c r="W723" t="s">
        <v>84</v>
      </c>
      <c r="X723" s="51" t="s">
        <v>1508</v>
      </c>
      <c r="Y723" s="51" t="s">
        <v>100</v>
      </c>
      <c r="Z723" s="26">
        <v>3</v>
      </c>
      <c r="AA723" s="51" t="s">
        <v>77</v>
      </c>
      <c r="AB723" s="51" t="s">
        <v>108</v>
      </c>
    </row>
    <row r="724" spans="1:28">
      <c r="A724" s="51" t="s">
        <v>1509</v>
      </c>
      <c r="B724" s="51" t="s">
        <v>121</v>
      </c>
      <c r="C724" s="1">
        <v>41841</v>
      </c>
      <c r="D724">
        <v>2014</v>
      </c>
      <c r="E724" s="26">
        <v>7</v>
      </c>
      <c r="F724" s="51" t="s">
        <v>27</v>
      </c>
      <c r="G724" s="26">
        <v>11</v>
      </c>
      <c r="H724" s="26">
        <v>11</v>
      </c>
      <c r="I724" t="s">
        <v>15</v>
      </c>
      <c r="J724" t="s">
        <v>102</v>
      </c>
      <c r="K724" t="s">
        <v>73</v>
      </c>
      <c r="L724" t="s">
        <v>98</v>
      </c>
      <c r="M724" t="s">
        <v>90</v>
      </c>
      <c r="N724">
        <v>6855.7771923639757</v>
      </c>
      <c r="O724">
        <v>6855.7771923639757</v>
      </c>
      <c r="P724" t="s">
        <v>64</v>
      </c>
      <c r="Q724">
        <v>12.93</v>
      </c>
      <c r="R724">
        <v>4</v>
      </c>
      <c r="S724">
        <v>1</v>
      </c>
      <c r="T724">
        <v>1</v>
      </c>
      <c r="U724" t="s">
        <v>76</v>
      </c>
      <c r="V724">
        <v>2</v>
      </c>
      <c r="W724" t="s">
        <v>77</v>
      </c>
      <c r="X724" s="51" t="s">
        <v>1510</v>
      </c>
      <c r="Y724" s="51" t="s">
        <v>119</v>
      </c>
      <c r="Z724" s="26">
        <v>1</v>
      </c>
      <c r="AA724" s="51" t="s">
        <v>66</v>
      </c>
      <c r="AB724" s="51" t="s">
        <v>69</v>
      </c>
    </row>
    <row r="725" spans="1:28">
      <c r="A725" s="51" t="s">
        <v>1511</v>
      </c>
      <c r="B725" s="51" t="s">
        <v>59</v>
      </c>
      <c r="C725" s="1">
        <v>42588</v>
      </c>
      <c r="D725">
        <v>2016</v>
      </c>
      <c r="E725" s="26">
        <v>8</v>
      </c>
      <c r="F725" s="51" t="s">
        <v>28</v>
      </c>
      <c r="G725" s="26">
        <v>9</v>
      </c>
      <c r="H725" s="26">
        <v>9</v>
      </c>
      <c r="I725" t="s">
        <v>15</v>
      </c>
      <c r="J725" t="s">
        <v>60</v>
      </c>
      <c r="K725" t="s">
        <v>88</v>
      </c>
      <c r="L725" t="s">
        <v>74</v>
      </c>
      <c r="M725" t="s">
        <v>104</v>
      </c>
      <c r="N725">
        <v>3670.0376403338319</v>
      </c>
      <c r="O725">
        <v>3670.0376403338319</v>
      </c>
      <c r="P725" t="s">
        <v>64</v>
      </c>
      <c r="Q725">
        <v>2.21</v>
      </c>
      <c r="R725">
        <v>2</v>
      </c>
      <c r="S725">
        <v>3</v>
      </c>
      <c r="T725">
        <v>1</v>
      </c>
      <c r="U725" t="s">
        <v>76</v>
      </c>
      <c r="V725">
        <v>1</v>
      </c>
      <c r="W725" t="s">
        <v>66</v>
      </c>
      <c r="X725" s="51" t="s">
        <v>1512</v>
      </c>
      <c r="Y725" s="51" t="s">
        <v>119</v>
      </c>
      <c r="Z725" s="26">
        <v>2</v>
      </c>
      <c r="AA725" s="51" t="s">
        <v>77</v>
      </c>
      <c r="AB725" s="51" t="s">
        <v>108</v>
      </c>
    </row>
    <row r="726" spans="1:28">
      <c r="A726" s="51" t="s">
        <v>1513</v>
      </c>
      <c r="B726" s="51" t="s">
        <v>71</v>
      </c>
      <c r="C726" s="1">
        <v>42582</v>
      </c>
      <c r="D726">
        <v>2016</v>
      </c>
      <c r="E726" s="26">
        <v>7</v>
      </c>
      <c r="F726" s="51" t="s">
        <v>27</v>
      </c>
      <c r="G726" s="26">
        <v>9</v>
      </c>
      <c r="H726" s="26">
        <v>9</v>
      </c>
      <c r="I726" t="s">
        <v>15</v>
      </c>
      <c r="J726" t="s">
        <v>60</v>
      </c>
      <c r="K726" t="s">
        <v>73</v>
      </c>
      <c r="L726" t="s">
        <v>113</v>
      </c>
      <c r="M726" t="s">
        <v>93</v>
      </c>
      <c r="N726">
        <v>5467.3167391838497</v>
      </c>
      <c r="O726">
        <v>5467.3167391838497</v>
      </c>
      <c r="P726" t="s">
        <v>64</v>
      </c>
      <c r="Q726">
        <v>16.66</v>
      </c>
      <c r="R726">
        <v>3</v>
      </c>
      <c r="S726">
        <v>1</v>
      </c>
      <c r="T726">
        <v>1</v>
      </c>
      <c r="U726" t="s">
        <v>76</v>
      </c>
      <c r="V726">
        <v>2</v>
      </c>
      <c r="W726" t="s">
        <v>77</v>
      </c>
      <c r="X726" s="51" t="s">
        <v>1514</v>
      </c>
      <c r="Y726" s="51" t="s">
        <v>100</v>
      </c>
      <c r="Z726" s="26">
        <v>2</v>
      </c>
      <c r="AA726" s="51" t="s">
        <v>77</v>
      </c>
      <c r="AB726" s="51" t="s">
        <v>69</v>
      </c>
    </row>
    <row r="727" spans="1:28">
      <c r="A727" s="51" t="s">
        <v>1515</v>
      </c>
      <c r="B727" s="51" t="s">
        <v>140</v>
      </c>
      <c r="C727" s="1">
        <v>44103</v>
      </c>
      <c r="D727">
        <v>2020</v>
      </c>
      <c r="E727" s="26">
        <v>9</v>
      </c>
      <c r="F727" s="51" t="s">
        <v>29</v>
      </c>
      <c r="G727" s="26">
        <v>5</v>
      </c>
      <c r="H727" s="26">
        <v>5</v>
      </c>
      <c r="I727" t="s">
        <v>15</v>
      </c>
      <c r="J727" t="s">
        <v>72</v>
      </c>
      <c r="K727" t="s">
        <v>61</v>
      </c>
      <c r="L727" t="s">
        <v>125</v>
      </c>
      <c r="M727" t="s">
        <v>63</v>
      </c>
      <c r="N727">
        <v>5590.5131375458022</v>
      </c>
      <c r="O727">
        <v>5590.5131375458022</v>
      </c>
      <c r="P727" t="s">
        <v>64</v>
      </c>
      <c r="Q727">
        <v>6.87</v>
      </c>
      <c r="R727">
        <v>4</v>
      </c>
      <c r="S727">
        <v>1</v>
      </c>
      <c r="T727">
        <v>1</v>
      </c>
      <c r="U727" t="s">
        <v>76</v>
      </c>
      <c r="V727">
        <v>2</v>
      </c>
      <c r="W727" t="s">
        <v>77</v>
      </c>
      <c r="X727" s="51" t="s">
        <v>1516</v>
      </c>
      <c r="Y727" s="51" t="s">
        <v>68</v>
      </c>
      <c r="Z727" s="26">
        <v>0</v>
      </c>
      <c r="AA727" s="51" t="s">
        <v>66</v>
      </c>
      <c r="AB727" s="51" t="s">
        <v>69</v>
      </c>
    </row>
    <row r="728" spans="1:28">
      <c r="A728" s="51" t="s">
        <v>1517</v>
      </c>
      <c r="B728" s="51" t="s">
        <v>81</v>
      </c>
      <c r="C728" s="1">
        <v>45337</v>
      </c>
      <c r="D728">
        <v>2024</v>
      </c>
      <c r="E728" s="26">
        <v>2</v>
      </c>
      <c r="F728" s="51" t="s">
        <v>22</v>
      </c>
      <c r="G728" s="26">
        <v>1</v>
      </c>
      <c r="H728" s="26">
        <v>1</v>
      </c>
      <c r="I728" t="s">
        <v>15</v>
      </c>
      <c r="J728" t="s">
        <v>82</v>
      </c>
      <c r="K728" t="s">
        <v>83</v>
      </c>
      <c r="L728" t="s">
        <v>110</v>
      </c>
      <c r="M728" t="s">
        <v>152</v>
      </c>
      <c r="N728">
        <v>5228.2560243305079</v>
      </c>
      <c r="O728">
        <v>5228.2560243305079</v>
      </c>
      <c r="P728" t="s">
        <v>64</v>
      </c>
      <c r="Q728">
        <v>5.47</v>
      </c>
      <c r="R728">
        <v>1</v>
      </c>
      <c r="S728">
        <v>1</v>
      </c>
      <c r="T728">
        <v>1</v>
      </c>
      <c r="U728" t="s">
        <v>76</v>
      </c>
      <c r="V728">
        <v>1</v>
      </c>
      <c r="W728" t="s">
        <v>66</v>
      </c>
      <c r="X728" s="51" t="s">
        <v>1518</v>
      </c>
      <c r="Y728" s="51" t="s">
        <v>79</v>
      </c>
      <c r="Z728" s="26">
        <v>0</v>
      </c>
      <c r="AA728" s="51" t="s">
        <v>66</v>
      </c>
      <c r="AB728" s="51" t="s">
        <v>69</v>
      </c>
    </row>
    <row r="729" spans="1:28">
      <c r="A729" s="51" t="s">
        <v>1519</v>
      </c>
      <c r="B729" s="51" t="s">
        <v>59</v>
      </c>
      <c r="C729" s="1">
        <v>44393</v>
      </c>
      <c r="D729">
        <v>2021</v>
      </c>
      <c r="E729" s="26">
        <v>7</v>
      </c>
      <c r="F729" s="51" t="s">
        <v>27</v>
      </c>
      <c r="G729" s="26">
        <v>4</v>
      </c>
      <c r="H729" s="26">
        <v>4</v>
      </c>
      <c r="I729" t="s">
        <v>15</v>
      </c>
      <c r="J729" t="s">
        <v>72</v>
      </c>
      <c r="K729" t="s">
        <v>61</v>
      </c>
      <c r="L729" t="s">
        <v>113</v>
      </c>
      <c r="M729" t="s">
        <v>63</v>
      </c>
      <c r="N729">
        <v>3776.0948717618289</v>
      </c>
      <c r="O729">
        <v>3776.0948717618289</v>
      </c>
      <c r="P729" t="s">
        <v>64</v>
      </c>
      <c r="Q729">
        <v>7.29</v>
      </c>
      <c r="R729">
        <v>5</v>
      </c>
      <c r="S729">
        <v>2</v>
      </c>
      <c r="T729">
        <v>1</v>
      </c>
      <c r="U729" t="s">
        <v>76</v>
      </c>
      <c r="V729">
        <v>1</v>
      </c>
      <c r="W729" t="s">
        <v>66</v>
      </c>
      <c r="X729" s="51" t="s">
        <v>1520</v>
      </c>
      <c r="Y729" s="51" t="s">
        <v>95</v>
      </c>
      <c r="Z729" s="26">
        <v>0</v>
      </c>
      <c r="AA729" s="51" t="s">
        <v>66</v>
      </c>
      <c r="AB729" s="51" t="s">
        <v>69</v>
      </c>
    </row>
    <row r="730" spans="1:28">
      <c r="A730" s="51" t="s">
        <v>1521</v>
      </c>
      <c r="B730" s="51" t="s">
        <v>81</v>
      </c>
      <c r="C730" s="1">
        <v>41647</v>
      </c>
      <c r="D730">
        <v>2014</v>
      </c>
      <c r="E730" s="26">
        <v>1</v>
      </c>
      <c r="F730" s="51" t="s">
        <v>21</v>
      </c>
      <c r="G730" s="26">
        <v>11</v>
      </c>
      <c r="H730" s="26">
        <v>11</v>
      </c>
      <c r="I730" t="s">
        <v>15</v>
      </c>
      <c r="J730" t="s">
        <v>102</v>
      </c>
      <c r="K730" t="s">
        <v>133</v>
      </c>
      <c r="L730" t="s">
        <v>202</v>
      </c>
      <c r="M730" t="s">
        <v>63</v>
      </c>
      <c r="N730">
        <v>10847.54408918136</v>
      </c>
      <c r="O730">
        <v>10847.54408918136</v>
      </c>
      <c r="P730" t="s">
        <v>64</v>
      </c>
      <c r="Q730">
        <v>2.89</v>
      </c>
      <c r="R730">
        <v>4</v>
      </c>
      <c r="S730">
        <v>0</v>
      </c>
      <c r="T730">
        <v>0</v>
      </c>
      <c r="U730" t="s">
        <v>65</v>
      </c>
      <c r="V730">
        <v>2</v>
      </c>
      <c r="W730" t="s">
        <v>77</v>
      </c>
      <c r="X730" s="51" t="s">
        <v>1522</v>
      </c>
      <c r="Y730" s="51" t="s">
        <v>100</v>
      </c>
      <c r="Z730" s="26">
        <v>1</v>
      </c>
      <c r="AA730" s="51" t="s">
        <v>66</v>
      </c>
      <c r="AB730" s="51" t="s">
        <v>69</v>
      </c>
    </row>
    <row r="731" spans="1:28">
      <c r="A731" s="51" t="s">
        <v>1523</v>
      </c>
      <c r="B731" s="51" t="s">
        <v>81</v>
      </c>
      <c r="C731" s="1">
        <v>43411</v>
      </c>
      <c r="D731">
        <v>2018</v>
      </c>
      <c r="E731" s="26">
        <v>11</v>
      </c>
      <c r="F731" s="51" t="s">
        <v>19</v>
      </c>
      <c r="G731" s="26">
        <v>7</v>
      </c>
      <c r="H731" s="26">
        <v>7</v>
      </c>
      <c r="I731" t="s">
        <v>15</v>
      </c>
      <c r="J731" t="s">
        <v>60</v>
      </c>
      <c r="K731" t="s">
        <v>88</v>
      </c>
      <c r="L731" t="s">
        <v>89</v>
      </c>
      <c r="M731" t="s">
        <v>75</v>
      </c>
      <c r="N731">
        <v>13488.84570864026</v>
      </c>
      <c r="O731">
        <v>13488.84570864026</v>
      </c>
      <c r="P731" t="s">
        <v>64</v>
      </c>
      <c r="Q731">
        <v>11.66</v>
      </c>
      <c r="R731">
        <v>4</v>
      </c>
      <c r="S731">
        <v>1</v>
      </c>
      <c r="T731">
        <v>1</v>
      </c>
      <c r="U731" t="s">
        <v>76</v>
      </c>
      <c r="V731">
        <v>3</v>
      </c>
      <c r="W731" t="s">
        <v>84</v>
      </c>
      <c r="X731" s="51" t="s">
        <v>1524</v>
      </c>
      <c r="Y731" s="51" t="s">
        <v>86</v>
      </c>
      <c r="Z731" s="26">
        <v>2</v>
      </c>
      <c r="AA731" s="51" t="s">
        <v>77</v>
      </c>
      <c r="AB731" s="51" t="s">
        <v>69</v>
      </c>
    </row>
    <row r="732" spans="1:28">
      <c r="A732" s="51" t="s">
        <v>1525</v>
      </c>
      <c r="B732" s="51" t="s">
        <v>97</v>
      </c>
      <c r="C732" s="1">
        <v>42531</v>
      </c>
      <c r="D732">
        <v>2016</v>
      </c>
      <c r="E732" s="26">
        <v>6</v>
      </c>
      <c r="F732" s="51" t="s">
        <v>26</v>
      </c>
      <c r="G732" s="26">
        <v>9</v>
      </c>
      <c r="H732" s="26">
        <v>9</v>
      </c>
      <c r="I732" t="s">
        <v>15</v>
      </c>
      <c r="J732" t="s">
        <v>60</v>
      </c>
      <c r="K732" t="s">
        <v>133</v>
      </c>
      <c r="L732" t="s">
        <v>74</v>
      </c>
      <c r="M732" t="s">
        <v>90</v>
      </c>
      <c r="N732">
        <v>7086.5253840932091</v>
      </c>
      <c r="O732">
        <v>7086.5253840932091</v>
      </c>
      <c r="P732" t="s">
        <v>64</v>
      </c>
      <c r="Q732">
        <v>9.93</v>
      </c>
      <c r="R732">
        <v>3</v>
      </c>
      <c r="S732">
        <v>3</v>
      </c>
      <c r="T732">
        <v>1</v>
      </c>
      <c r="U732" t="s">
        <v>76</v>
      </c>
      <c r="V732">
        <v>1</v>
      </c>
      <c r="W732" t="s">
        <v>66</v>
      </c>
      <c r="X732" s="51" t="s">
        <v>1526</v>
      </c>
      <c r="Y732" s="51" t="s">
        <v>79</v>
      </c>
      <c r="Z732" s="26">
        <v>2</v>
      </c>
      <c r="AA732" s="51" t="s">
        <v>77</v>
      </c>
      <c r="AB732" s="51" t="s">
        <v>108</v>
      </c>
    </row>
    <row r="733" spans="1:28">
      <c r="A733" s="51" t="s">
        <v>1527</v>
      </c>
      <c r="B733" s="51" t="s">
        <v>97</v>
      </c>
      <c r="C733" s="1">
        <v>43451</v>
      </c>
      <c r="D733">
        <v>2018</v>
      </c>
      <c r="E733" s="26">
        <v>12</v>
      </c>
      <c r="F733" s="51" t="s">
        <v>20</v>
      </c>
      <c r="G733" s="26">
        <v>7</v>
      </c>
      <c r="H733" s="26">
        <v>7</v>
      </c>
      <c r="I733" t="s">
        <v>15</v>
      </c>
      <c r="J733" t="s">
        <v>60</v>
      </c>
      <c r="K733" t="s">
        <v>133</v>
      </c>
      <c r="L733" t="s">
        <v>74</v>
      </c>
      <c r="M733" t="s">
        <v>63</v>
      </c>
      <c r="N733">
        <v>11406.083405822439</v>
      </c>
      <c r="O733">
        <v>11406.083405822439</v>
      </c>
      <c r="P733" t="s">
        <v>64</v>
      </c>
      <c r="Q733">
        <v>7.49</v>
      </c>
      <c r="R733">
        <v>1</v>
      </c>
      <c r="S733">
        <v>3</v>
      </c>
      <c r="T733">
        <v>1</v>
      </c>
      <c r="U733" t="s">
        <v>76</v>
      </c>
      <c r="V733">
        <v>2</v>
      </c>
      <c r="W733" t="s">
        <v>77</v>
      </c>
      <c r="X733" s="51" t="s">
        <v>1528</v>
      </c>
      <c r="Y733" s="51" t="s">
        <v>119</v>
      </c>
      <c r="Z733" s="26">
        <v>1</v>
      </c>
      <c r="AA733" s="51" t="s">
        <v>66</v>
      </c>
      <c r="AB733" s="51" t="s">
        <v>69</v>
      </c>
    </row>
    <row r="734" spans="1:28">
      <c r="A734" s="51" t="s">
        <v>1529</v>
      </c>
      <c r="B734" s="51" t="s">
        <v>59</v>
      </c>
      <c r="C734" s="1">
        <v>41650</v>
      </c>
      <c r="D734">
        <v>2014</v>
      </c>
      <c r="E734" s="26">
        <v>1</v>
      </c>
      <c r="F734" s="51" t="s">
        <v>21</v>
      </c>
      <c r="G734" s="26">
        <v>11</v>
      </c>
      <c r="H734" s="26">
        <v>11</v>
      </c>
      <c r="I734" t="s">
        <v>15</v>
      </c>
      <c r="J734" t="s">
        <v>102</v>
      </c>
      <c r="K734" t="s">
        <v>73</v>
      </c>
      <c r="L734" t="s">
        <v>116</v>
      </c>
      <c r="M734" t="s">
        <v>75</v>
      </c>
      <c r="N734">
        <v>4800.3399719021872</v>
      </c>
      <c r="O734">
        <v>4800.3399719021872</v>
      </c>
      <c r="P734" t="s">
        <v>64</v>
      </c>
      <c r="Q734">
        <v>1.97</v>
      </c>
      <c r="R734">
        <v>3</v>
      </c>
      <c r="S734">
        <v>3</v>
      </c>
      <c r="T734">
        <v>1</v>
      </c>
      <c r="U734" t="s">
        <v>76</v>
      </c>
      <c r="V734">
        <v>1</v>
      </c>
      <c r="W734" t="s">
        <v>66</v>
      </c>
      <c r="X734" s="51" t="s">
        <v>1530</v>
      </c>
      <c r="Y734" s="51" t="s">
        <v>119</v>
      </c>
      <c r="Z734" s="26">
        <v>2</v>
      </c>
      <c r="AA734" s="51" t="s">
        <v>77</v>
      </c>
      <c r="AB734" s="51" t="s">
        <v>108</v>
      </c>
    </row>
    <row r="735" spans="1:28">
      <c r="A735" s="51" t="s">
        <v>1531</v>
      </c>
      <c r="B735" s="51" t="s">
        <v>81</v>
      </c>
      <c r="C735" s="1">
        <v>41740</v>
      </c>
      <c r="D735">
        <v>2014</v>
      </c>
      <c r="E735" s="26">
        <v>4</v>
      </c>
      <c r="F735" s="51" t="s">
        <v>24</v>
      </c>
      <c r="G735" s="26">
        <v>11</v>
      </c>
      <c r="H735" s="26">
        <v>11</v>
      </c>
      <c r="I735" t="s">
        <v>15</v>
      </c>
      <c r="J735" t="s">
        <v>102</v>
      </c>
      <c r="K735" t="s">
        <v>83</v>
      </c>
      <c r="L735" t="s">
        <v>74</v>
      </c>
      <c r="M735" t="s">
        <v>75</v>
      </c>
      <c r="N735">
        <v>9330.6753462978286</v>
      </c>
      <c r="O735">
        <v>9330.6753462978286</v>
      </c>
      <c r="P735" t="s">
        <v>64</v>
      </c>
      <c r="Q735">
        <v>19.93</v>
      </c>
      <c r="R735">
        <v>4</v>
      </c>
      <c r="S735">
        <v>5</v>
      </c>
      <c r="T735">
        <v>1</v>
      </c>
      <c r="U735" t="s">
        <v>76</v>
      </c>
      <c r="V735">
        <v>3</v>
      </c>
      <c r="W735" t="s">
        <v>84</v>
      </c>
      <c r="X735" s="51" t="s">
        <v>1532</v>
      </c>
      <c r="Y735" s="51" t="s">
        <v>68</v>
      </c>
      <c r="Z735" s="26">
        <v>4</v>
      </c>
      <c r="AA735" s="51" t="s">
        <v>84</v>
      </c>
      <c r="AB735" s="51" t="s">
        <v>108</v>
      </c>
    </row>
    <row r="736" spans="1:28">
      <c r="A736" s="51" t="s">
        <v>1533</v>
      </c>
      <c r="B736" s="51" t="s">
        <v>121</v>
      </c>
      <c r="C736" s="1">
        <v>42363</v>
      </c>
      <c r="D736">
        <v>2015</v>
      </c>
      <c r="E736" s="26">
        <v>12</v>
      </c>
      <c r="F736" s="51" t="s">
        <v>20</v>
      </c>
      <c r="G736" s="26">
        <v>10</v>
      </c>
      <c r="H736" s="26">
        <v>10</v>
      </c>
      <c r="I736" t="s">
        <v>15</v>
      </c>
      <c r="J736" t="s">
        <v>102</v>
      </c>
      <c r="K736" t="s">
        <v>133</v>
      </c>
      <c r="L736" t="s">
        <v>103</v>
      </c>
      <c r="M736" t="s">
        <v>90</v>
      </c>
      <c r="N736">
        <v>7202.2785861677412</v>
      </c>
      <c r="O736">
        <v>7202.2785861677412</v>
      </c>
      <c r="P736" t="s">
        <v>64</v>
      </c>
      <c r="Q736">
        <v>4.66</v>
      </c>
      <c r="R736">
        <v>2</v>
      </c>
      <c r="S736">
        <v>2</v>
      </c>
      <c r="T736">
        <v>1</v>
      </c>
      <c r="U736" t="s">
        <v>76</v>
      </c>
      <c r="V736">
        <v>2</v>
      </c>
      <c r="W736" t="s">
        <v>77</v>
      </c>
      <c r="X736" s="51" t="s">
        <v>1534</v>
      </c>
      <c r="Y736" s="51" t="s">
        <v>100</v>
      </c>
      <c r="Z736" s="26">
        <v>1</v>
      </c>
      <c r="AA736" s="51" t="s">
        <v>66</v>
      </c>
      <c r="AB736" s="51" t="s">
        <v>69</v>
      </c>
    </row>
    <row r="737" spans="1:28">
      <c r="A737" s="51" t="s">
        <v>1535</v>
      </c>
      <c r="B737" s="51" t="s">
        <v>97</v>
      </c>
      <c r="C737" s="1">
        <v>44831</v>
      </c>
      <c r="D737">
        <v>2022</v>
      </c>
      <c r="E737" s="26">
        <v>9</v>
      </c>
      <c r="F737" s="51" t="s">
        <v>29</v>
      </c>
      <c r="G737" s="26">
        <v>3</v>
      </c>
      <c r="H737" s="26">
        <v>3</v>
      </c>
      <c r="I737" t="s">
        <v>15</v>
      </c>
      <c r="J737" t="s">
        <v>82</v>
      </c>
      <c r="K737" t="s">
        <v>61</v>
      </c>
      <c r="L737" t="s">
        <v>128</v>
      </c>
      <c r="M737" t="s">
        <v>152</v>
      </c>
      <c r="N737">
        <v>13138.680074420488</v>
      </c>
      <c r="O737">
        <v>13138.680074420488</v>
      </c>
      <c r="P737" t="s">
        <v>64</v>
      </c>
      <c r="Q737">
        <v>18.98</v>
      </c>
      <c r="R737">
        <v>4</v>
      </c>
      <c r="S737">
        <v>2</v>
      </c>
      <c r="T737">
        <v>1</v>
      </c>
      <c r="U737" t="s">
        <v>76</v>
      </c>
      <c r="V737">
        <v>2</v>
      </c>
      <c r="W737" t="s">
        <v>77</v>
      </c>
      <c r="X737" s="51" t="s">
        <v>1536</v>
      </c>
      <c r="Y737" s="51" t="s">
        <v>119</v>
      </c>
      <c r="Z737" s="26">
        <v>2</v>
      </c>
      <c r="AA737" s="51" t="s">
        <v>77</v>
      </c>
      <c r="AB737" s="51" t="s">
        <v>108</v>
      </c>
    </row>
    <row r="738" spans="1:28">
      <c r="A738" s="51" t="s">
        <v>1537</v>
      </c>
      <c r="B738" s="51" t="s">
        <v>140</v>
      </c>
      <c r="C738" s="1">
        <v>42629</v>
      </c>
      <c r="D738">
        <v>2016</v>
      </c>
      <c r="E738" s="26">
        <v>9</v>
      </c>
      <c r="F738" s="51" t="s">
        <v>29</v>
      </c>
      <c r="G738" s="26">
        <v>9</v>
      </c>
      <c r="H738" s="26">
        <v>9</v>
      </c>
      <c r="I738" t="s">
        <v>15</v>
      </c>
      <c r="J738" t="s">
        <v>60</v>
      </c>
      <c r="K738" t="s">
        <v>61</v>
      </c>
      <c r="L738" t="s">
        <v>202</v>
      </c>
      <c r="M738" t="s">
        <v>104</v>
      </c>
      <c r="N738">
        <v>6128.0537826201999</v>
      </c>
      <c r="O738">
        <v>6128.0537826201999</v>
      </c>
      <c r="P738" t="s">
        <v>64</v>
      </c>
      <c r="Q738">
        <v>6.61</v>
      </c>
      <c r="R738">
        <v>4</v>
      </c>
      <c r="S738">
        <v>1</v>
      </c>
      <c r="T738">
        <v>1</v>
      </c>
      <c r="U738" t="s">
        <v>76</v>
      </c>
      <c r="V738">
        <v>2</v>
      </c>
      <c r="W738" t="s">
        <v>77</v>
      </c>
      <c r="X738" s="51" t="s">
        <v>1538</v>
      </c>
      <c r="Y738" s="51" t="s">
        <v>119</v>
      </c>
      <c r="Z738" s="26">
        <v>1</v>
      </c>
      <c r="AA738" s="51" t="s">
        <v>66</v>
      </c>
      <c r="AB738" s="51" t="s">
        <v>69</v>
      </c>
    </row>
    <row r="739" spans="1:28">
      <c r="A739" s="51" t="s">
        <v>1539</v>
      </c>
      <c r="B739" s="51" t="s">
        <v>59</v>
      </c>
      <c r="C739" s="1">
        <v>43468</v>
      </c>
      <c r="D739">
        <v>2019</v>
      </c>
      <c r="E739" s="26">
        <v>1</v>
      </c>
      <c r="F739" s="51" t="s">
        <v>21</v>
      </c>
      <c r="G739" s="26">
        <v>6</v>
      </c>
      <c r="H739" s="26">
        <v>6</v>
      </c>
      <c r="I739" t="s">
        <v>15</v>
      </c>
      <c r="J739" t="s">
        <v>72</v>
      </c>
      <c r="K739" t="s">
        <v>88</v>
      </c>
      <c r="L739" t="s">
        <v>157</v>
      </c>
      <c r="M739" t="s">
        <v>152</v>
      </c>
      <c r="N739">
        <v>5682.2709140747211</v>
      </c>
      <c r="O739">
        <v>5682.2709140747211</v>
      </c>
      <c r="P739" t="s">
        <v>64</v>
      </c>
      <c r="Q739">
        <v>4.42</v>
      </c>
      <c r="R739">
        <v>5</v>
      </c>
      <c r="S739">
        <v>6</v>
      </c>
      <c r="T739">
        <v>1</v>
      </c>
      <c r="U739" t="s">
        <v>76</v>
      </c>
      <c r="V739">
        <v>1</v>
      </c>
      <c r="W739" t="s">
        <v>66</v>
      </c>
      <c r="X739" s="51" t="s">
        <v>1540</v>
      </c>
      <c r="Y739" s="51" t="s">
        <v>119</v>
      </c>
      <c r="Z739" s="26">
        <v>1</v>
      </c>
      <c r="AA739" s="51" t="s">
        <v>66</v>
      </c>
      <c r="AB739" s="51" t="s">
        <v>69</v>
      </c>
    </row>
    <row r="740" spans="1:28">
      <c r="A740" s="51" t="s">
        <v>1541</v>
      </c>
      <c r="B740" s="51" t="s">
        <v>81</v>
      </c>
      <c r="C740" s="1">
        <v>41995</v>
      </c>
      <c r="D740">
        <v>2014</v>
      </c>
      <c r="E740" s="26">
        <v>12</v>
      </c>
      <c r="F740" s="51" t="s">
        <v>20</v>
      </c>
      <c r="G740" s="26">
        <v>11</v>
      </c>
      <c r="H740" s="26">
        <v>11</v>
      </c>
      <c r="I740" t="s">
        <v>15</v>
      </c>
      <c r="J740" t="s">
        <v>102</v>
      </c>
      <c r="K740" t="s">
        <v>133</v>
      </c>
      <c r="L740" t="s">
        <v>103</v>
      </c>
      <c r="M740" t="s">
        <v>93</v>
      </c>
      <c r="N740">
        <v>8796.4120677788342</v>
      </c>
      <c r="O740">
        <v>8796.4120677788342</v>
      </c>
      <c r="P740" t="s">
        <v>64</v>
      </c>
      <c r="Q740">
        <v>11.1</v>
      </c>
      <c r="R740">
        <v>4</v>
      </c>
      <c r="S740">
        <v>1</v>
      </c>
      <c r="T740">
        <v>1</v>
      </c>
      <c r="U740" t="s">
        <v>76</v>
      </c>
      <c r="V740">
        <v>2</v>
      </c>
      <c r="W740" t="s">
        <v>77</v>
      </c>
      <c r="X740" s="51" t="s">
        <v>1542</v>
      </c>
      <c r="Y740" s="51" t="s">
        <v>100</v>
      </c>
      <c r="Z740" s="26">
        <v>1</v>
      </c>
      <c r="AA740" s="51" t="s">
        <v>66</v>
      </c>
      <c r="AB740" s="51" t="s">
        <v>69</v>
      </c>
    </row>
    <row r="741" spans="1:28">
      <c r="A741" s="51" t="s">
        <v>1543</v>
      </c>
      <c r="B741" s="51" t="s">
        <v>71</v>
      </c>
      <c r="C741" s="1">
        <v>43773</v>
      </c>
      <c r="D741">
        <v>2019</v>
      </c>
      <c r="E741" s="26">
        <v>11</v>
      </c>
      <c r="F741" s="51" t="s">
        <v>19</v>
      </c>
      <c r="G741" s="26">
        <v>6</v>
      </c>
      <c r="H741" s="26">
        <v>6</v>
      </c>
      <c r="I741" t="s">
        <v>15</v>
      </c>
      <c r="J741" t="s">
        <v>72</v>
      </c>
      <c r="K741" t="s">
        <v>124</v>
      </c>
      <c r="L741" t="s">
        <v>113</v>
      </c>
      <c r="M741" t="s">
        <v>63</v>
      </c>
      <c r="N741">
        <v>2669.6213174815198</v>
      </c>
      <c r="O741">
        <v>2669.6213174815198</v>
      </c>
      <c r="P741" t="s">
        <v>64</v>
      </c>
      <c r="Q741">
        <v>19.86</v>
      </c>
      <c r="R741">
        <v>4</v>
      </c>
      <c r="S741">
        <v>4</v>
      </c>
      <c r="T741">
        <v>1</v>
      </c>
      <c r="U741" t="s">
        <v>76</v>
      </c>
      <c r="V741">
        <v>3</v>
      </c>
      <c r="W741" t="s">
        <v>84</v>
      </c>
      <c r="X741" s="51" t="s">
        <v>1544</v>
      </c>
      <c r="Y741" s="51" t="s">
        <v>79</v>
      </c>
      <c r="Z741" s="26">
        <v>3</v>
      </c>
      <c r="AA741" s="51" t="s">
        <v>77</v>
      </c>
      <c r="AB741" s="51" t="s">
        <v>108</v>
      </c>
    </row>
    <row r="742" spans="1:28">
      <c r="A742" s="51" t="s">
        <v>1545</v>
      </c>
      <c r="B742" s="51" t="s">
        <v>81</v>
      </c>
      <c r="C742" s="1">
        <v>41416</v>
      </c>
      <c r="D742">
        <v>2013</v>
      </c>
      <c r="E742" s="26">
        <v>5</v>
      </c>
      <c r="F742" s="51" t="s">
        <v>25</v>
      </c>
      <c r="G742" s="26">
        <v>12</v>
      </c>
      <c r="H742" s="26">
        <v>12</v>
      </c>
      <c r="I742" t="s">
        <v>15</v>
      </c>
      <c r="J742" t="s">
        <v>102</v>
      </c>
      <c r="K742" t="s">
        <v>124</v>
      </c>
      <c r="L742" t="s">
        <v>116</v>
      </c>
      <c r="M742" t="s">
        <v>152</v>
      </c>
      <c r="N742">
        <v>6661.3199577793503</v>
      </c>
      <c r="O742">
        <v>6661.3199577793503</v>
      </c>
      <c r="P742" t="s">
        <v>64</v>
      </c>
      <c r="Q742">
        <v>3.51</v>
      </c>
      <c r="R742">
        <v>2</v>
      </c>
      <c r="S742">
        <v>1</v>
      </c>
      <c r="T742">
        <v>1</v>
      </c>
      <c r="U742" t="s">
        <v>76</v>
      </c>
      <c r="V742">
        <v>1</v>
      </c>
      <c r="W742" t="s">
        <v>66</v>
      </c>
      <c r="X742" s="51" t="s">
        <v>1546</v>
      </c>
      <c r="Y742" s="51" t="s">
        <v>100</v>
      </c>
      <c r="Z742" s="26">
        <v>1</v>
      </c>
      <c r="AA742" s="51" t="s">
        <v>66</v>
      </c>
      <c r="AB742" s="51" t="s">
        <v>69</v>
      </c>
    </row>
    <row r="743" spans="1:28">
      <c r="A743" s="51" t="s">
        <v>1547</v>
      </c>
      <c r="B743" s="51" t="s">
        <v>121</v>
      </c>
      <c r="C743" s="1">
        <v>41637</v>
      </c>
      <c r="D743">
        <v>2013</v>
      </c>
      <c r="E743" s="26">
        <v>12</v>
      </c>
      <c r="F743" s="51" t="s">
        <v>20</v>
      </c>
      <c r="G743" s="26">
        <v>12</v>
      </c>
      <c r="H743" s="26">
        <v>12</v>
      </c>
      <c r="I743" t="s">
        <v>15</v>
      </c>
      <c r="J743" t="s">
        <v>102</v>
      </c>
      <c r="K743" t="s">
        <v>83</v>
      </c>
      <c r="L743" t="s">
        <v>110</v>
      </c>
      <c r="M743" t="s">
        <v>152</v>
      </c>
      <c r="N743">
        <v>10720.512657933299</v>
      </c>
      <c r="O743">
        <v>10720.512657933299</v>
      </c>
      <c r="P743" t="s">
        <v>64</v>
      </c>
      <c r="Q743">
        <v>7.45</v>
      </c>
      <c r="R743">
        <v>2</v>
      </c>
      <c r="S743">
        <v>2</v>
      </c>
      <c r="T743">
        <v>1</v>
      </c>
      <c r="U743" t="s">
        <v>76</v>
      </c>
      <c r="V743">
        <v>2</v>
      </c>
      <c r="W743" t="s">
        <v>77</v>
      </c>
      <c r="X743" s="51" t="s">
        <v>1548</v>
      </c>
      <c r="Y743" s="51" t="s">
        <v>119</v>
      </c>
      <c r="Z743" s="26">
        <v>1</v>
      </c>
      <c r="AA743" s="51" t="s">
        <v>66</v>
      </c>
      <c r="AB743" s="51" t="s">
        <v>69</v>
      </c>
    </row>
    <row r="744" spans="1:28">
      <c r="A744" s="51" t="s">
        <v>1549</v>
      </c>
      <c r="B744" s="51" t="s">
        <v>121</v>
      </c>
      <c r="C744" s="1">
        <v>42543</v>
      </c>
      <c r="D744">
        <v>2016</v>
      </c>
      <c r="E744" s="26">
        <v>6</v>
      </c>
      <c r="F744" s="51" t="s">
        <v>26</v>
      </c>
      <c r="G744" s="26">
        <v>9</v>
      </c>
      <c r="H744" s="26">
        <v>9</v>
      </c>
      <c r="I744" t="s">
        <v>15</v>
      </c>
      <c r="J744" t="s">
        <v>60</v>
      </c>
      <c r="K744" t="s">
        <v>83</v>
      </c>
      <c r="L744" t="s">
        <v>157</v>
      </c>
      <c r="M744" t="s">
        <v>75</v>
      </c>
      <c r="N744">
        <v>12755.693909227915</v>
      </c>
      <c r="O744">
        <v>12755.693909227915</v>
      </c>
      <c r="P744" t="s">
        <v>64</v>
      </c>
      <c r="Q744">
        <v>9.02</v>
      </c>
      <c r="R744">
        <v>3</v>
      </c>
      <c r="S744">
        <v>1</v>
      </c>
      <c r="T744">
        <v>1</v>
      </c>
      <c r="U744" t="s">
        <v>76</v>
      </c>
      <c r="V744">
        <v>3</v>
      </c>
      <c r="W744" t="s">
        <v>84</v>
      </c>
      <c r="X744" s="51" t="s">
        <v>1550</v>
      </c>
      <c r="Y744" s="51" t="s">
        <v>119</v>
      </c>
      <c r="Z744" s="26">
        <v>3</v>
      </c>
      <c r="AA744" s="51" t="s">
        <v>77</v>
      </c>
      <c r="AB744" s="51" t="s">
        <v>69</v>
      </c>
    </row>
    <row r="745" spans="1:28">
      <c r="A745" s="51" t="s">
        <v>1551</v>
      </c>
      <c r="B745" s="51" t="s">
        <v>81</v>
      </c>
      <c r="C745" s="1">
        <v>43475</v>
      </c>
      <c r="D745">
        <v>2019</v>
      </c>
      <c r="E745" s="26">
        <v>1</v>
      </c>
      <c r="F745" s="51" t="s">
        <v>21</v>
      </c>
      <c r="G745" s="26">
        <v>6</v>
      </c>
      <c r="H745" s="26">
        <v>6</v>
      </c>
      <c r="I745" t="s">
        <v>15</v>
      </c>
      <c r="J745" t="s">
        <v>72</v>
      </c>
      <c r="K745" t="s">
        <v>133</v>
      </c>
      <c r="L745" t="s">
        <v>157</v>
      </c>
      <c r="M745" t="s">
        <v>152</v>
      </c>
      <c r="N745">
        <v>1430.8672776156443</v>
      </c>
      <c r="O745">
        <v>1430.8672776156443</v>
      </c>
      <c r="P745" t="s">
        <v>64</v>
      </c>
      <c r="Q745">
        <v>16.95</v>
      </c>
      <c r="R745">
        <v>4</v>
      </c>
      <c r="S745">
        <v>1</v>
      </c>
      <c r="T745">
        <v>1</v>
      </c>
      <c r="U745" t="s">
        <v>76</v>
      </c>
      <c r="V745">
        <v>2</v>
      </c>
      <c r="W745" t="s">
        <v>77</v>
      </c>
      <c r="X745" s="51" t="s">
        <v>1552</v>
      </c>
      <c r="Y745" s="51" t="s">
        <v>68</v>
      </c>
      <c r="Z745" s="26">
        <v>1</v>
      </c>
      <c r="AA745" s="51" t="s">
        <v>66</v>
      </c>
      <c r="AB745" s="51" t="s">
        <v>69</v>
      </c>
    </row>
    <row r="746" spans="1:28">
      <c r="A746" s="51" t="s">
        <v>1553</v>
      </c>
      <c r="B746" s="51" t="s">
        <v>71</v>
      </c>
      <c r="C746" s="1">
        <v>43190</v>
      </c>
      <c r="D746">
        <v>2018</v>
      </c>
      <c r="E746" s="26">
        <v>3</v>
      </c>
      <c r="F746" s="51" t="s">
        <v>23</v>
      </c>
      <c r="G746" s="26">
        <v>7</v>
      </c>
      <c r="H746" s="26">
        <v>7</v>
      </c>
      <c r="I746" t="s">
        <v>15</v>
      </c>
      <c r="J746" t="s">
        <v>60</v>
      </c>
      <c r="K746" t="s">
        <v>133</v>
      </c>
      <c r="L746" t="s">
        <v>110</v>
      </c>
      <c r="M746" t="s">
        <v>75</v>
      </c>
      <c r="N746">
        <v>3027.3820401987487</v>
      </c>
      <c r="O746">
        <v>3027.3820401987487</v>
      </c>
      <c r="P746" t="s">
        <v>64</v>
      </c>
      <c r="Q746">
        <v>7.11</v>
      </c>
      <c r="R746">
        <v>1</v>
      </c>
      <c r="S746">
        <v>1</v>
      </c>
      <c r="T746">
        <v>1</v>
      </c>
      <c r="U746" t="s">
        <v>76</v>
      </c>
      <c r="V746">
        <v>1</v>
      </c>
      <c r="W746" t="s">
        <v>66</v>
      </c>
      <c r="X746" s="51" t="s">
        <v>1554</v>
      </c>
      <c r="Y746" s="51" t="s">
        <v>100</v>
      </c>
      <c r="Z746" s="26">
        <v>0</v>
      </c>
      <c r="AA746" s="51" t="s">
        <v>66</v>
      </c>
      <c r="AB746" s="51" t="s">
        <v>69</v>
      </c>
    </row>
    <row r="747" spans="1:28">
      <c r="A747" s="51" t="s">
        <v>1555</v>
      </c>
      <c r="B747" s="51" t="s">
        <v>59</v>
      </c>
      <c r="C747" s="1">
        <v>42349</v>
      </c>
      <c r="D747">
        <v>2015</v>
      </c>
      <c r="E747" s="26">
        <v>12</v>
      </c>
      <c r="F747" s="51" t="s">
        <v>20</v>
      </c>
      <c r="G747" s="26">
        <v>10</v>
      </c>
      <c r="H747" s="26">
        <v>10</v>
      </c>
      <c r="I747" t="s">
        <v>15</v>
      </c>
      <c r="J747" t="s">
        <v>102</v>
      </c>
      <c r="K747" t="s">
        <v>73</v>
      </c>
      <c r="L747" t="s">
        <v>157</v>
      </c>
      <c r="M747" t="s">
        <v>104</v>
      </c>
      <c r="N747">
        <v>3895.8521103511766</v>
      </c>
      <c r="O747">
        <v>3895.8521103511766</v>
      </c>
      <c r="P747" t="s">
        <v>64</v>
      </c>
      <c r="Q747">
        <v>2.0099999999999998</v>
      </c>
      <c r="R747">
        <v>4</v>
      </c>
      <c r="S747">
        <v>0</v>
      </c>
      <c r="T747">
        <v>0</v>
      </c>
      <c r="U747" t="s">
        <v>65</v>
      </c>
      <c r="V747">
        <v>1</v>
      </c>
      <c r="W747" t="s">
        <v>66</v>
      </c>
      <c r="X747" s="51" t="s">
        <v>1556</v>
      </c>
      <c r="Y747" s="51" t="s">
        <v>79</v>
      </c>
      <c r="Z747" s="26">
        <v>1</v>
      </c>
      <c r="AA747" s="51" t="s">
        <v>66</v>
      </c>
      <c r="AB747" s="51" t="s">
        <v>69</v>
      </c>
    </row>
    <row r="748" spans="1:28">
      <c r="A748" s="51" t="s">
        <v>1557</v>
      </c>
      <c r="B748" s="51" t="s">
        <v>97</v>
      </c>
      <c r="C748" s="1">
        <v>41914</v>
      </c>
      <c r="D748">
        <v>2014</v>
      </c>
      <c r="E748" s="26">
        <v>10</v>
      </c>
      <c r="F748" s="51" t="s">
        <v>10</v>
      </c>
      <c r="G748" s="26">
        <v>11</v>
      </c>
      <c r="H748" s="26">
        <v>11</v>
      </c>
      <c r="I748" t="s">
        <v>15</v>
      </c>
      <c r="J748" t="s">
        <v>102</v>
      </c>
      <c r="K748" t="s">
        <v>124</v>
      </c>
      <c r="L748" t="s">
        <v>202</v>
      </c>
      <c r="M748" t="s">
        <v>63</v>
      </c>
      <c r="N748">
        <v>4157.3650977054222</v>
      </c>
      <c r="O748">
        <v>4157.3650977054222</v>
      </c>
      <c r="P748" t="s">
        <v>64</v>
      </c>
      <c r="Q748">
        <v>1.39</v>
      </c>
      <c r="R748">
        <v>3</v>
      </c>
      <c r="S748">
        <v>3</v>
      </c>
      <c r="T748">
        <v>1</v>
      </c>
      <c r="U748" t="s">
        <v>76</v>
      </c>
      <c r="V748">
        <v>1</v>
      </c>
      <c r="W748" t="s">
        <v>66</v>
      </c>
      <c r="X748" s="51" t="s">
        <v>1558</v>
      </c>
      <c r="Y748" s="51" t="s">
        <v>95</v>
      </c>
      <c r="Z748" s="26">
        <v>2</v>
      </c>
      <c r="AA748" s="51" t="s">
        <v>77</v>
      </c>
      <c r="AB748" s="51" t="s">
        <v>108</v>
      </c>
    </row>
    <row r="749" spans="1:28">
      <c r="A749" s="51" t="s">
        <v>1559</v>
      </c>
      <c r="B749" s="51" t="s">
        <v>121</v>
      </c>
      <c r="C749" s="1">
        <v>43173</v>
      </c>
      <c r="D749">
        <v>2018</v>
      </c>
      <c r="E749" s="26">
        <v>3</v>
      </c>
      <c r="F749" s="51" t="s">
        <v>23</v>
      </c>
      <c r="G749" s="26">
        <v>7</v>
      </c>
      <c r="H749" s="26">
        <v>7</v>
      </c>
      <c r="I749" t="s">
        <v>15</v>
      </c>
      <c r="J749" t="s">
        <v>60</v>
      </c>
      <c r="K749" t="s">
        <v>133</v>
      </c>
      <c r="L749" t="s">
        <v>157</v>
      </c>
      <c r="M749" t="s">
        <v>63</v>
      </c>
      <c r="N749">
        <v>5949.7684248645446</v>
      </c>
      <c r="O749">
        <v>5949.7684248645446</v>
      </c>
      <c r="P749" t="s">
        <v>64</v>
      </c>
      <c r="Q749">
        <v>5.53</v>
      </c>
      <c r="R749">
        <v>2</v>
      </c>
      <c r="S749">
        <v>1</v>
      </c>
      <c r="T749">
        <v>1</v>
      </c>
      <c r="U749" t="s">
        <v>76</v>
      </c>
      <c r="V749">
        <v>2</v>
      </c>
      <c r="W749" t="s">
        <v>77</v>
      </c>
      <c r="X749" s="51" t="s">
        <v>1560</v>
      </c>
      <c r="Y749" s="51" t="s">
        <v>119</v>
      </c>
      <c r="Z749" s="26">
        <v>0</v>
      </c>
      <c r="AA749" s="51" t="s">
        <v>66</v>
      </c>
      <c r="AB749" s="51" t="s">
        <v>69</v>
      </c>
    </row>
    <row r="750" spans="1:28">
      <c r="A750" s="51" t="s">
        <v>1561</v>
      </c>
      <c r="B750" s="51" t="s">
        <v>59</v>
      </c>
      <c r="C750" s="1">
        <v>44482</v>
      </c>
      <c r="D750">
        <v>2021</v>
      </c>
      <c r="E750" s="26">
        <v>10</v>
      </c>
      <c r="F750" s="51" t="s">
        <v>10</v>
      </c>
      <c r="G750" s="26">
        <v>4</v>
      </c>
      <c r="H750" s="26">
        <v>4</v>
      </c>
      <c r="I750" t="s">
        <v>15</v>
      </c>
      <c r="J750" t="s">
        <v>72</v>
      </c>
      <c r="K750" t="s">
        <v>133</v>
      </c>
      <c r="L750" t="s">
        <v>128</v>
      </c>
      <c r="M750" t="s">
        <v>152</v>
      </c>
      <c r="N750">
        <v>6448.5300439226885</v>
      </c>
      <c r="O750">
        <v>6448.5300439226885</v>
      </c>
      <c r="P750" t="s">
        <v>64</v>
      </c>
      <c r="Q750">
        <v>10.56</v>
      </c>
      <c r="R750">
        <v>1</v>
      </c>
      <c r="S750">
        <v>2</v>
      </c>
      <c r="T750">
        <v>1</v>
      </c>
      <c r="U750" t="s">
        <v>76</v>
      </c>
      <c r="V750">
        <v>1</v>
      </c>
      <c r="W750" t="s">
        <v>66</v>
      </c>
      <c r="X750" s="51" t="s">
        <v>1562</v>
      </c>
      <c r="Y750" s="51" t="s">
        <v>68</v>
      </c>
      <c r="Z750" s="26">
        <v>0</v>
      </c>
      <c r="AA750" s="51" t="s">
        <v>66</v>
      </c>
      <c r="AB750" s="51" t="s">
        <v>69</v>
      </c>
    </row>
    <row r="751" spans="1:28">
      <c r="A751" s="51" t="s">
        <v>1563</v>
      </c>
      <c r="B751" s="51" t="s">
        <v>121</v>
      </c>
      <c r="C751" s="1">
        <v>44867</v>
      </c>
      <c r="D751">
        <v>2022</v>
      </c>
      <c r="E751" s="26">
        <v>11</v>
      </c>
      <c r="F751" s="51" t="s">
        <v>19</v>
      </c>
      <c r="G751" s="26">
        <v>3</v>
      </c>
      <c r="H751" s="26">
        <v>3</v>
      </c>
      <c r="I751" t="s">
        <v>15</v>
      </c>
      <c r="J751" t="s">
        <v>82</v>
      </c>
      <c r="K751" t="s">
        <v>61</v>
      </c>
      <c r="L751" t="s">
        <v>113</v>
      </c>
      <c r="M751" t="s">
        <v>63</v>
      </c>
      <c r="N751">
        <v>9181.8850094282752</v>
      </c>
      <c r="O751">
        <v>9181.8850094282752</v>
      </c>
      <c r="P751" t="s">
        <v>64</v>
      </c>
      <c r="Q751">
        <v>4.45</v>
      </c>
      <c r="R751">
        <v>4</v>
      </c>
      <c r="S751">
        <v>1</v>
      </c>
      <c r="T751">
        <v>1</v>
      </c>
      <c r="U751" t="s">
        <v>76</v>
      </c>
      <c r="V751">
        <v>2</v>
      </c>
      <c r="W751" t="s">
        <v>77</v>
      </c>
      <c r="X751" s="51" t="s">
        <v>1564</v>
      </c>
      <c r="Y751" s="51" t="s">
        <v>119</v>
      </c>
      <c r="Z751" s="26">
        <v>0</v>
      </c>
      <c r="AA751" s="51" t="s">
        <v>66</v>
      </c>
      <c r="AB751" s="51" t="s">
        <v>69</v>
      </c>
    </row>
    <row r="752" spans="1:28">
      <c r="A752" s="51" t="s">
        <v>1565</v>
      </c>
      <c r="B752" s="51" t="s">
        <v>140</v>
      </c>
      <c r="C752" s="1">
        <v>41818</v>
      </c>
      <c r="D752">
        <v>2014</v>
      </c>
      <c r="E752" s="26">
        <v>6</v>
      </c>
      <c r="F752" s="51" t="s">
        <v>26</v>
      </c>
      <c r="G752" s="26">
        <v>11</v>
      </c>
      <c r="H752" s="26">
        <v>11</v>
      </c>
      <c r="I752" t="s">
        <v>15</v>
      </c>
      <c r="J752" t="s">
        <v>102</v>
      </c>
      <c r="K752" t="s">
        <v>83</v>
      </c>
      <c r="L752" t="s">
        <v>125</v>
      </c>
      <c r="M752" t="s">
        <v>104</v>
      </c>
      <c r="N752">
        <v>11507.53253956194</v>
      </c>
      <c r="O752">
        <v>11507.53253956194</v>
      </c>
      <c r="P752" t="s">
        <v>64</v>
      </c>
      <c r="Q752">
        <v>15.48</v>
      </c>
      <c r="R752">
        <v>3</v>
      </c>
      <c r="S752">
        <v>0</v>
      </c>
      <c r="T752">
        <v>0</v>
      </c>
      <c r="U752" t="s">
        <v>65</v>
      </c>
      <c r="V752">
        <v>2</v>
      </c>
      <c r="W752" t="s">
        <v>77</v>
      </c>
      <c r="X752" s="51" t="s">
        <v>1566</v>
      </c>
      <c r="Y752" s="51" t="s">
        <v>95</v>
      </c>
      <c r="Z752" s="26">
        <v>2</v>
      </c>
      <c r="AA752" s="51" t="s">
        <v>77</v>
      </c>
      <c r="AB752" s="51" t="s">
        <v>69</v>
      </c>
    </row>
    <row r="753" spans="1:28">
      <c r="A753" s="51" t="s">
        <v>1567</v>
      </c>
      <c r="B753" s="51" t="s">
        <v>71</v>
      </c>
      <c r="C753" s="1">
        <v>41584</v>
      </c>
      <c r="D753">
        <v>2013</v>
      </c>
      <c r="E753" s="26">
        <v>11</v>
      </c>
      <c r="F753" s="51" t="s">
        <v>19</v>
      </c>
      <c r="G753" s="26">
        <v>12</v>
      </c>
      <c r="H753" s="26">
        <v>12</v>
      </c>
      <c r="I753" t="s">
        <v>15</v>
      </c>
      <c r="J753" t="s">
        <v>102</v>
      </c>
      <c r="K753" t="s">
        <v>61</v>
      </c>
      <c r="L753" t="s">
        <v>128</v>
      </c>
      <c r="M753" t="s">
        <v>75</v>
      </c>
      <c r="N753">
        <v>5886.5743217767904</v>
      </c>
      <c r="O753">
        <v>5886.5743217767904</v>
      </c>
      <c r="P753" t="s">
        <v>64</v>
      </c>
      <c r="Q753">
        <v>4.3</v>
      </c>
      <c r="R753">
        <v>1</v>
      </c>
      <c r="S753">
        <v>5</v>
      </c>
      <c r="T753">
        <v>1</v>
      </c>
      <c r="U753" t="s">
        <v>76</v>
      </c>
      <c r="V753">
        <v>2</v>
      </c>
      <c r="W753" t="s">
        <v>77</v>
      </c>
      <c r="X753" s="51" t="s">
        <v>1568</v>
      </c>
      <c r="Y753" s="51" t="s">
        <v>68</v>
      </c>
      <c r="Z753" s="26">
        <v>2</v>
      </c>
      <c r="AA753" s="51" t="s">
        <v>77</v>
      </c>
      <c r="AB753" s="51" t="s">
        <v>108</v>
      </c>
    </row>
    <row r="754" spans="1:28">
      <c r="A754" s="51" t="s">
        <v>1569</v>
      </c>
      <c r="B754" s="51" t="s">
        <v>97</v>
      </c>
      <c r="C754" s="1">
        <v>41544</v>
      </c>
      <c r="D754">
        <v>2013</v>
      </c>
      <c r="E754" s="26">
        <v>9</v>
      </c>
      <c r="F754" s="51" t="s">
        <v>29</v>
      </c>
      <c r="G754" s="26">
        <v>12</v>
      </c>
      <c r="H754" s="26">
        <v>12</v>
      </c>
      <c r="I754" t="s">
        <v>15</v>
      </c>
      <c r="J754" t="s">
        <v>102</v>
      </c>
      <c r="K754" t="s">
        <v>61</v>
      </c>
      <c r="L754" t="s">
        <v>128</v>
      </c>
      <c r="M754" t="s">
        <v>104</v>
      </c>
      <c r="N754">
        <v>6078.2688682791031</v>
      </c>
      <c r="O754">
        <v>6078.2688682791031</v>
      </c>
      <c r="P754" t="s">
        <v>64</v>
      </c>
      <c r="Q754">
        <v>5.32</v>
      </c>
      <c r="R754">
        <v>5</v>
      </c>
      <c r="S754">
        <v>2</v>
      </c>
      <c r="T754">
        <v>1</v>
      </c>
      <c r="U754" t="s">
        <v>76</v>
      </c>
      <c r="V754">
        <v>1</v>
      </c>
      <c r="W754" t="s">
        <v>66</v>
      </c>
      <c r="X754" s="51" t="s">
        <v>1570</v>
      </c>
      <c r="Y754" s="51" t="s">
        <v>95</v>
      </c>
      <c r="Z754" s="26">
        <v>1</v>
      </c>
      <c r="AA754" s="51" t="s">
        <v>66</v>
      </c>
      <c r="AB754" s="51" t="s">
        <v>69</v>
      </c>
    </row>
    <row r="755" spans="1:28">
      <c r="A755" s="51" t="s">
        <v>1571</v>
      </c>
      <c r="B755" s="51" t="s">
        <v>81</v>
      </c>
      <c r="C755" s="1">
        <v>41415</v>
      </c>
      <c r="D755">
        <v>2013</v>
      </c>
      <c r="E755" s="26">
        <v>5</v>
      </c>
      <c r="F755" s="51" t="s">
        <v>25</v>
      </c>
      <c r="G755" s="26">
        <v>12</v>
      </c>
      <c r="H755" s="26">
        <v>12</v>
      </c>
      <c r="I755" t="s">
        <v>15</v>
      </c>
      <c r="J755" t="s">
        <v>102</v>
      </c>
      <c r="K755" t="s">
        <v>88</v>
      </c>
      <c r="L755" t="s">
        <v>62</v>
      </c>
      <c r="M755" t="s">
        <v>104</v>
      </c>
      <c r="N755">
        <v>4727.6263632682958</v>
      </c>
      <c r="O755">
        <v>4727.6263632682958</v>
      </c>
      <c r="P755" t="s">
        <v>64</v>
      </c>
      <c r="Q755">
        <v>7.67</v>
      </c>
      <c r="R755">
        <v>1</v>
      </c>
      <c r="S755">
        <v>2</v>
      </c>
      <c r="T755">
        <v>1</v>
      </c>
      <c r="U755" t="s">
        <v>76</v>
      </c>
      <c r="V755">
        <v>2</v>
      </c>
      <c r="W755" t="s">
        <v>77</v>
      </c>
      <c r="X755" s="51" t="s">
        <v>1572</v>
      </c>
      <c r="Y755" s="51" t="s">
        <v>79</v>
      </c>
      <c r="Z755" s="26">
        <v>1</v>
      </c>
      <c r="AA755" s="51" t="s">
        <v>66</v>
      </c>
      <c r="AB755" s="51" t="s">
        <v>69</v>
      </c>
    </row>
    <row r="756" spans="1:28">
      <c r="A756" s="51" t="s">
        <v>1573</v>
      </c>
      <c r="B756" s="51" t="s">
        <v>97</v>
      </c>
      <c r="C756" s="1">
        <v>42426</v>
      </c>
      <c r="D756">
        <v>2016</v>
      </c>
      <c r="E756" s="26">
        <v>2</v>
      </c>
      <c r="F756" s="51" t="s">
        <v>22</v>
      </c>
      <c r="G756" s="26">
        <v>9</v>
      </c>
      <c r="H756" s="26">
        <v>9</v>
      </c>
      <c r="I756" t="s">
        <v>15</v>
      </c>
      <c r="J756" t="s">
        <v>60</v>
      </c>
      <c r="K756" t="s">
        <v>88</v>
      </c>
      <c r="L756" t="s">
        <v>89</v>
      </c>
      <c r="M756" t="s">
        <v>75</v>
      </c>
      <c r="N756">
        <v>10554.189803288218</v>
      </c>
      <c r="O756">
        <v>10554.189803288218</v>
      </c>
      <c r="P756" t="s">
        <v>64</v>
      </c>
      <c r="Q756">
        <v>19.079999999999998</v>
      </c>
      <c r="R756">
        <v>2</v>
      </c>
      <c r="S756">
        <v>2</v>
      </c>
      <c r="T756">
        <v>1</v>
      </c>
      <c r="U756" t="s">
        <v>76</v>
      </c>
      <c r="V756">
        <v>3</v>
      </c>
      <c r="W756" t="s">
        <v>84</v>
      </c>
      <c r="X756" s="51" t="s">
        <v>1574</v>
      </c>
      <c r="Y756" s="51" t="s">
        <v>68</v>
      </c>
      <c r="Z756" s="26">
        <v>3</v>
      </c>
      <c r="AA756" s="51" t="s">
        <v>77</v>
      </c>
      <c r="AB756" s="51" t="s">
        <v>69</v>
      </c>
    </row>
    <row r="757" spans="1:28">
      <c r="A757" s="51" t="s">
        <v>1575</v>
      </c>
      <c r="B757" s="51" t="s">
        <v>140</v>
      </c>
      <c r="C757" s="1">
        <v>42211</v>
      </c>
      <c r="D757">
        <v>2015</v>
      </c>
      <c r="E757" s="26">
        <v>7</v>
      </c>
      <c r="F757" s="51" t="s">
        <v>27</v>
      </c>
      <c r="G757" s="26">
        <v>10</v>
      </c>
      <c r="H757" s="26">
        <v>10</v>
      </c>
      <c r="I757" t="s">
        <v>15</v>
      </c>
      <c r="J757" t="s">
        <v>102</v>
      </c>
      <c r="K757" t="s">
        <v>61</v>
      </c>
      <c r="L757" t="s">
        <v>125</v>
      </c>
      <c r="M757" t="s">
        <v>104</v>
      </c>
      <c r="N757">
        <v>7437.1517174750234</v>
      </c>
      <c r="O757">
        <v>7437.1517174750234</v>
      </c>
      <c r="P757" t="s">
        <v>64</v>
      </c>
      <c r="Q757">
        <v>8.51</v>
      </c>
      <c r="R757">
        <v>4</v>
      </c>
      <c r="S757">
        <v>3</v>
      </c>
      <c r="T757">
        <v>1</v>
      </c>
      <c r="U757" t="s">
        <v>76</v>
      </c>
      <c r="V757">
        <v>1</v>
      </c>
      <c r="W757" t="s">
        <v>66</v>
      </c>
      <c r="X757" s="51" t="s">
        <v>1576</v>
      </c>
      <c r="Y757" s="51" t="s">
        <v>79</v>
      </c>
      <c r="Z757" s="26">
        <v>2</v>
      </c>
      <c r="AA757" s="51" t="s">
        <v>77</v>
      </c>
      <c r="AB757" s="51" t="s">
        <v>108</v>
      </c>
    </row>
    <row r="758" spans="1:28">
      <c r="A758" s="51" t="s">
        <v>1577</v>
      </c>
      <c r="B758" s="51" t="s">
        <v>71</v>
      </c>
      <c r="C758" s="1">
        <v>43221</v>
      </c>
      <c r="D758">
        <v>2018</v>
      </c>
      <c r="E758" s="26">
        <v>5</v>
      </c>
      <c r="F758" s="51" t="s">
        <v>25</v>
      </c>
      <c r="G758" s="26">
        <v>7</v>
      </c>
      <c r="H758" s="26">
        <v>7</v>
      </c>
      <c r="I758" t="s">
        <v>15</v>
      </c>
      <c r="J758" t="s">
        <v>60</v>
      </c>
      <c r="K758" t="s">
        <v>61</v>
      </c>
      <c r="L758" t="s">
        <v>202</v>
      </c>
      <c r="M758" t="s">
        <v>104</v>
      </c>
      <c r="N758">
        <v>11465.534095801117</v>
      </c>
      <c r="O758">
        <v>11465.534095801117</v>
      </c>
      <c r="P758" t="s">
        <v>64</v>
      </c>
      <c r="Q758">
        <v>14.67</v>
      </c>
      <c r="R758">
        <v>3</v>
      </c>
      <c r="S758">
        <v>4</v>
      </c>
      <c r="T758">
        <v>1</v>
      </c>
      <c r="U758" t="s">
        <v>76</v>
      </c>
      <c r="V758">
        <v>2</v>
      </c>
      <c r="W758" t="s">
        <v>77</v>
      </c>
      <c r="X758" s="51" t="s">
        <v>702</v>
      </c>
      <c r="Y758" s="51" t="s">
        <v>95</v>
      </c>
      <c r="Z758" s="26">
        <v>2</v>
      </c>
      <c r="AA758" s="51" t="s">
        <v>77</v>
      </c>
      <c r="AB758" s="51" t="s">
        <v>69</v>
      </c>
    </row>
    <row r="759" spans="1:28">
      <c r="A759" s="51" t="s">
        <v>1578</v>
      </c>
      <c r="B759" s="51" t="s">
        <v>71</v>
      </c>
      <c r="C759" s="1">
        <v>45307</v>
      </c>
      <c r="D759">
        <v>2024</v>
      </c>
      <c r="E759" s="26">
        <v>1</v>
      </c>
      <c r="F759" s="51" t="s">
        <v>21</v>
      </c>
      <c r="G759" s="26">
        <v>1</v>
      </c>
      <c r="H759" s="26">
        <v>1</v>
      </c>
      <c r="I759" t="s">
        <v>15</v>
      </c>
      <c r="J759" t="s">
        <v>82</v>
      </c>
      <c r="K759" t="s">
        <v>73</v>
      </c>
      <c r="L759" t="s">
        <v>110</v>
      </c>
      <c r="M759" t="s">
        <v>63</v>
      </c>
      <c r="N759">
        <v>4301.9154424316766</v>
      </c>
      <c r="O759">
        <v>4301.9154424316766</v>
      </c>
      <c r="P759" t="s">
        <v>64</v>
      </c>
      <c r="Q759">
        <v>4.7</v>
      </c>
      <c r="R759">
        <v>4</v>
      </c>
      <c r="S759">
        <v>3</v>
      </c>
      <c r="T759">
        <v>1</v>
      </c>
      <c r="U759" t="s">
        <v>76</v>
      </c>
      <c r="V759">
        <v>2</v>
      </c>
      <c r="W759" t="s">
        <v>77</v>
      </c>
      <c r="X759" s="51" t="s">
        <v>1579</v>
      </c>
      <c r="Y759" s="51" t="s">
        <v>68</v>
      </c>
      <c r="Z759" s="26">
        <v>1</v>
      </c>
      <c r="AA759" s="51" t="s">
        <v>66</v>
      </c>
      <c r="AB759" s="51" t="s">
        <v>69</v>
      </c>
    </row>
    <row r="760" spans="1:28">
      <c r="A760" s="51" t="s">
        <v>1580</v>
      </c>
      <c r="B760" s="51" t="s">
        <v>71</v>
      </c>
      <c r="C760" s="1">
        <v>42909</v>
      </c>
      <c r="D760">
        <v>2017</v>
      </c>
      <c r="E760" s="26">
        <v>6</v>
      </c>
      <c r="F760" s="51" t="s">
        <v>26</v>
      </c>
      <c r="G760" s="26">
        <v>8</v>
      </c>
      <c r="H760" s="26">
        <v>8</v>
      </c>
      <c r="I760" t="s">
        <v>15</v>
      </c>
      <c r="J760" t="s">
        <v>60</v>
      </c>
      <c r="K760" t="s">
        <v>124</v>
      </c>
      <c r="L760" t="s">
        <v>62</v>
      </c>
      <c r="M760" t="s">
        <v>90</v>
      </c>
      <c r="N760">
        <v>3610.7690680195919</v>
      </c>
      <c r="O760">
        <v>3610.7690680195919</v>
      </c>
      <c r="P760" t="s">
        <v>64</v>
      </c>
      <c r="Q760">
        <v>7.96</v>
      </c>
      <c r="R760">
        <v>2</v>
      </c>
      <c r="S760">
        <v>3</v>
      </c>
      <c r="T760">
        <v>1</v>
      </c>
      <c r="U760" t="s">
        <v>76</v>
      </c>
      <c r="V760">
        <v>1</v>
      </c>
      <c r="W760" t="s">
        <v>66</v>
      </c>
      <c r="X760" s="51" t="s">
        <v>1581</v>
      </c>
      <c r="Y760" s="51" t="s">
        <v>86</v>
      </c>
      <c r="Z760" s="26">
        <v>2</v>
      </c>
      <c r="AA760" s="51" t="s">
        <v>77</v>
      </c>
      <c r="AB760" s="51" t="s">
        <v>69</v>
      </c>
    </row>
    <row r="761" spans="1:28">
      <c r="A761" s="51" t="s">
        <v>1582</v>
      </c>
      <c r="B761" s="51" t="s">
        <v>121</v>
      </c>
      <c r="C761" s="1">
        <v>43224</v>
      </c>
      <c r="D761">
        <v>2018</v>
      </c>
      <c r="E761" s="26">
        <v>5</v>
      </c>
      <c r="F761" s="51" t="s">
        <v>25</v>
      </c>
      <c r="G761" s="26">
        <v>7</v>
      </c>
      <c r="H761" s="26">
        <v>7</v>
      </c>
      <c r="I761" t="s">
        <v>15</v>
      </c>
      <c r="J761" t="s">
        <v>60</v>
      </c>
      <c r="K761" t="s">
        <v>88</v>
      </c>
      <c r="L761" t="s">
        <v>125</v>
      </c>
      <c r="M761" t="s">
        <v>75</v>
      </c>
      <c r="N761">
        <v>15617.921602049812</v>
      </c>
      <c r="O761">
        <v>15617.921602049812</v>
      </c>
      <c r="P761" t="s">
        <v>64</v>
      </c>
      <c r="Q761">
        <v>14.51</v>
      </c>
      <c r="R761">
        <v>4</v>
      </c>
      <c r="S761">
        <v>5</v>
      </c>
      <c r="T761">
        <v>1</v>
      </c>
      <c r="U761" t="s">
        <v>76</v>
      </c>
      <c r="V761">
        <v>3</v>
      </c>
      <c r="W761" t="s">
        <v>84</v>
      </c>
      <c r="X761" s="51" t="s">
        <v>1583</v>
      </c>
      <c r="Y761" s="51" t="s">
        <v>95</v>
      </c>
      <c r="Z761" s="26">
        <v>3</v>
      </c>
      <c r="AA761" s="51" t="s">
        <v>77</v>
      </c>
      <c r="AB761" s="51" t="s">
        <v>108</v>
      </c>
    </row>
    <row r="762" spans="1:28">
      <c r="A762" s="51" t="s">
        <v>1584</v>
      </c>
      <c r="B762" s="51" t="s">
        <v>97</v>
      </c>
      <c r="C762" s="1">
        <v>43838</v>
      </c>
      <c r="D762">
        <v>2020</v>
      </c>
      <c r="E762" s="26">
        <v>1</v>
      </c>
      <c r="F762" s="51" t="s">
        <v>21</v>
      </c>
      <c r="G762" s="26">
        <v>5</v>
      </c>
      <c r="H762" s="26">
        <v>5</v>
      </c>
      <c r="I762" t="s">
        <v>15</v>
      </c>
      <c r="J762" t="s">
        <v>72</v>
      </c>
      <c r="K762" t="s">
        <v>88</v>
      </c>
      <c r="L762" t="s">
        <v>98</v>
      </c>
      <c r="M762" t="s">
        <v>93</v>
      </c>
      <c r="N762">
        <v>6387.2508476260609</v>
      </c>
      <c r="O762">
        <v>6387.2508476260609</v>
      </c>
      <c r="P762" t="s">
        <v>64</v>
      </c>
      <c r="Q762">
        <v>7.18</v>
      </c>
      <c r="R762">
        <v>3</v>
      </c>
      <c r="S762">
        <v>5</v>
      </c>
      <c r="T762">
        <v>1</v>
      </c>
      <c r="U762" t="s">
        <v>76</v>
      </c>
      <c r="V762">
        <v>1</v>
      </c>
      <c r="W762" t="s">
        <v>66</v>
      </c>
      <c r="X762" s="51" t="s">
        <v>1585</v>
      </c>
      <c r="Y762" s="51" t="s">
        <v>79</v>
      </c>
      <c r="Z762" s="26">
        <v>1</v>
      </c>
      <c r="AA762" s="51" t="s">
        <v>66</v>
      </c>
      <c r="AB762" s="51" t="s">
        <v>69</v>
      </c>
    </row>
    <row r="763" spans="1:28">
      <c r="A763" s="51" t="s">
        <v>1586</v>
      </c>
      <c r="B763" s="51" t="s">
        <v>71</v>
      </c>
      <c r="C763" s="1">
        <v>43573</v>
      </c>
      <c r="D763">
        <v>2019</v>
      </c>
      <c r="E763" s="26">
        <v>4</v>
      </c>
      <c r="F763" s="51" t="s">
        <v>24</v>
      </c>
      <c r="G763" s="26">
        <v>6</v>
      </c>
      <c r="H763" s="26">
        <v>6</v>
      </c>
      <c r="I763" t="s">
        <v>15</v>
      </c>
      <c r="J763" t="s">
        <v>72</v>
      </c>
      <c r="K763" t="s">
        <v>73</v>
      </c>
      <c r="L763" t="s">
        <v>89</v>
      </c>
      <c r="M763" t="s">
        <v>90</v>
      </c>
      <c r="N763">
        <v>14647.848466036485</v>
      </c>
      <c r="O763">
        <v>14647.848466036485</v>
      </c>
      <c r="P763" t="s">
        <v>64</v>
      </c>
      <c r="Q763">
        <v>12.26</v>
      </c>
      <c r="R763">
        <v>5</v>
      </c>
      <c r="S763">
        <v>2</v>
      </c>
      <c r="T763">
        <v>1</v>
      </c>
      <c r="U763" t="s">
        <v>76</v>
      </c>
      <c r="V763">
        <v>3</v>
      </c>
      <c r="W763" t="s">
        <v>84</v>
      </c>
      <c r="X763" s="51" t="s">
        <v>260</v>
      </c>
      <c r="Y763" s="51" t="s">
        <v>100</v>
      </c>
      <c r="Z763" s="26">
        <v>2</v>
      </c>
      <c r="AA763" s="51" t="s">
        <v>77</v>
      </c>
      <c r="AB763" s="51" t="s">
        <v>69</v>
      </c>
    </row>
    <row r="764" spans="1:28">
      <c r="A764" s="51" t="s">
        <v>1587</v>
      </c>
      <c r="B764" s="51" t="s">
        <v>71</v>
      </c>
      <c r="C764" s="1">
        <v>43421</v>
      </c>
      <c r="D764">
        <v>2018</v>
      </c>
      <c r="E764" s="26">
        <v>11</v>
      </c>
      <c r="F764" s="51" t="s">
        <v>19</v>
      </c>
      <c r="G764" s="26">
        <v>7</v>
      </c>
      <c r="H764" s="26">
        <v>7</v>
      </c>
      <c r="I764" t="s">
        <v>15</v>
      </c>
      <c r="J764" t="s">
        <v>60</v>
      </c>
      <c r="K764" t="s">
        <v>61</v>
      </c>
      <c r="L764" t="s">
        <v>128</v>
      </c>
      <c r="M764" t="s">
        <v>63</v>
      </c>
      <c r="N764">
        <v>9394.5244781003457</v>
      </c>
      <c r="O764">
        <v>9394.5244781003457</v>
      </c>
      <c r="P764" t="s">
        <v>64</v>
      </c>
      <c r="Q764">
        <v>10.64</v>
      </c>
      <c r="R764">
        <v>3</v>
      </c>
      <c r="S764">
        <v>2</v>
      </c>
      <c r="T764">
        <v>1</v>
      </c>
      <c r="U764" t="s">
        <v>76</v>
      </c>
      <c r="V764">
        <v>2</v>
      </c>
      <c r="W764" t="s">
        <v>77</v>
      </c>
      <c r="X764" s="51" t="s">
        <v>1588</v>
      </c>
      <c r="Y764" s="51" t="s">
        <v>95</v>
      </c>
      <c r="Z764" s="26">
        <v>0</v>
      </c>
      <c r="AA764" s="51" t="s">
        <v>66</v>
      </c>
      <c r="AB764" s="51" t="s">
        <v>69</v>
      </c>
    </row>
    <row r="765" spans="1:28">
      <c r="A765" s="51" t="s">
        <v>1589</v>
      </c>
      <c r="B765" s="51" t="s">
        <v>71</v>
      </c>
      <c r="C765" s="1">
        <v>41617</v>
      </c>
      <c r="D765">
        <v>2013</v>
      </c>
      <c r="E765" s="26">
        <v>12</v>
      </c>
      <c r="F765" s="51" t="s">
        <v>20</v>
      </c>
      <c r="G765" s="26">
        <v>12</v>
      </c>
      <c r="H765" s="26">
        <v>12</v>
      </c>
      <c r="I765" t="s">
        <v>15</v>
      </c>
      <c r="J765" t="s">
        <v>102</v>
      </c>
      <c r="K765" t="s">
        <v>73</v>
      </c>
      <c r="L765" t="s">
        <v>98</v>
      </c>
      <c r="M765" t="s">
        <v>104</v>
      </c>
      <c r="N765">
        <v>8416.7579711550425</v>
      </c>
      <c r="O765">
        <v>8416.7579711550425</v>
      </c>
      <c r="P765" t="s">
        <v>64</v>
      </c>
      <c r="Q765">
        <v>11.3</v>
      </c>
      <c r="R765">
        <v>2</v>
      </c>
      <c r="S765">
        <v>3</v>
      </c>
      <c r="T765">
        <v>1</v>
      </c>
      <c r="U765" t="s">
        <v>76</v>
      </c>
      <c r="V765">
        <v>1</v>
      </c>
      <c r="W765" t="s">
        <v>66</v>
      </c>
      <c r="X765" s="51" t="s">
        <v>1590</v>
      </c>
      <c r="Y765" s="51" t="s">
        <v>95</v>
      </c>
      <c r="Z765" s="26">
        <v>2</v>
      </c>
      <c r="AA765" s="51" t="s">
        <v>77</v>
      </c>
      <c r="AB765" s="51" t="s">
        <v>108</v>
      </c>
    </row>
    <row r="766" spans="1:28">
      <c r="A766" s="51" t="s">
        <v>1591</v>
      </c>
      <c r="B766" s="51" t="s">
        <v>140</v>
      </c>
      <c r="C766" s="1">
        <v>41525</v>
      </c>
      <c r="D766">
        <v>2013</v>
      </c>
      <c r="E766" s="26">
        <v>9</v>
      </c>
      <c r="F766" s="51" t="s">
        <v>29</v>
      </c>
      <c r="G766" s="26">
        <v>12</v>
      </c>
      <c r="H766" s="26">
        <v>12</v>
      </c>
      <c r="I766" t="s">
        <v>15</v>
      </c>
      <c r="J766" t="s">
        <v>102</v>
      </c>
      <c r="K766" t="s">
        <v>73</v>
      </c>
      <c r="L766" t="s">
        <v>157</v>
      </c>
      <c r="M766" t="s">
        <v>75</v>
      </c>
      <c r="N766">
        <v>2867.1232918220521</v>
      </c>
      <c r="O766">
        <v>2867.1232918220521</v>
      </c>
      <c r="P766" t="s">
        <v>64</v>
      </c>
      <c r="Q766">
        <v>10.19</v>
      </c>
      <c r="R766">
        <v>4</v>
      </c>
      <c r="S766">
        <v>0</v>
      </c>
      <c r="T766">
        <v>0</v>
      </c>
      <c r="U766" t="s">
        <v>65</v>
      </c>
      <c r="V766">
        <v>2</v>
      </c>
      <c r="W766" t="s">
        <v>77</v>
      </c>
      <c r="X766" s="51" t="s">
        <v>1592</v>
      </c>
      <c r="Y766" s="51" t="s">
        <v>119</v>
      </c>
      <c r="Z766" s="26">
        <v>1</v>
      </c>
      <c r="AA766" s="51" t="s">
        <v>66</v>
      </c>
      <c r="AB766" s="51" t="s">
        <v>69</v>
      </c>
    </row>
    <row r="767" spans="1:28">
      <c r="A767" s="51" t="s">
        <v>1593</v>
      </c>
      <c r="B767" s="51" t="s">
        <v>59</v>
      </c>
      <c r="C767" s="1">
        <v>43991</v>
      </c>
      <c r="D767">
        <v>2020</v>
      </c>
      <c r="E767" s="26">
        <v>6</v>
      </c>
      <c r="F767" s="51" t="s">
        <v>26</v>
      </c>
      <c r="G767" s="26">
        <v>5</v>
      </c>
      <c r="H767" s="26">
        <v>5</v>
      </c>
      <c r="I767" t="s">
        <v>15</v>
      </c>
      <c r="J767" t="s">
        <v>72</v>
      </c>
      <c r="K767" t="s">
        <v>88</v>
      </c>
      <c r="L767" t="s">
        <v>74</v>
      </c>
      <c r="M767" t="s">
        <v>104</v>
      </c>
      <c r="N767">
        <v>13377.361424030096</v>
      </c>
      <c r="O767">
        <v>13377.361424030096</v>
      </c>
      <c r="P767" t="s">
        <v>64</v>
      </c>
      <c r="Q767">
        <v>11.63</v>
      </c>
      <c r="R767">
        <v>5</v>
      </c>
      <c r="S767">
        <v>5</v>
      </c>
      <c r="T767">
        <v>1</v>
      </c>
      <c r="U767" t="s">
        <v>76</v>
      </c>
      <c r="V767">
        <v>3</v>
      </c>
      <c r="W767" t="s">
        <v>84</v>
      </c>
      <c r="X767" s="51" t="s">
        <v>1594</v>
      </c>
      <c r="Y767" s="51" t="s">
        <v>95</v>
      </c>
      <c r="Z767" s="26">
        <v>3</v>
      </c>
      <c r="AA767" s="51" t="s">
        <v>77</v>
      </c>
      <c r="AB767" s="51" t="s">
        <v>108</v>
      </c>
    </row>
    <row r="768" spans="1:28">
      <c r="A768" s="51" t="s">
        <v>1595</v>
      </c>
      <c r="B768" s="51" t="s">
        <v>97</v>
      </c>
      <c r="C768" s="1">
        <v>41586</v>
      </c>
      <c r="D768">
        <v>2013</v>
      </c>
      <c r="E768" s="26">
        <v>11</v>
      </c>
      <c r="F768" s="51" t="s">
        <v>19</v>
      </c>
      <c r="G768" s="26">
        <v>12</v>
      </c>
      <c r="H768" s="26">
        <v>12</v>
      </c>
      <c r="I768" t="s">
        <v>15</v>
      </c>
      <c r="J768" t="s">
        <v>102</v>
      </c>
      <c r="K768" t="s">
        <v>61</v>
      </c>
      <c r="L768" t="s">
        <v>202</v>
      </c>
      <c r="M768" t="s">
        <v>63</v>
      </c>
      <c r="N768">
        <v>13697.84925375999</v>
      </c>
      <c r="O768">
        <v>13697.84925375999</v>
      </c>
      <c r="P768" t="s">
        <v>64</v>
      </c>
      <c r="Q768">
        <v>16.2</v>
      </c>
      <c r="R768">
        <v>3</v>
      </c>
      <c r="S768">
        <v>2</v>
      </c>
      <c r="T768">
        <v>1</v>
      </c>
      <c r="U768" t="s">
        <v>76</v>
      </c>
      <c r="V768">
        <v>3</v>
      </c>
      <c r="W768" t="s">
        <v>84</v>
      </c>
      <c r="X768" s="51" t="s">
        <v>1596</v>
      </c>
      <c r="Y768" s="51" t="s">
        <v>95</v>
      </c>
      <c r="Z768" s="26">
        <v>4</v>
      </c>
      <c r="AA768" s="51" t="s">
        <v>84</v>
      </c>
      <c r="AB768" s="51" t="s">
        <v>108</v>
      </c>
    </row>
    <row r="769" spans="1:28">
      <c r="A769" s="51" t="s">
        <v>1597</v>
      </c>
      <c r="B769" s="51" t="s">
        <v>97</v>
      </c>
      <c r="C769" s="1">
        <v>41691</v>
      </c>
      <c r="D769">
        <v>2014</v>
      </c>
      <c r="E769" s="26">
        <v>2</v>
      </c>
      <c r="F769" s="51" t="s">
        <v>22</v>
      </c>
      <c r="G769" s="26">
        <v>11</v>
      </c>
      <c r="H769" s="26">
        <v>11</v>
      </c>
      <c r="I769" t="s">
        <v>15</v>
      </c>
      <c r="J769" t="s">
        <v>102</v>
      </c>
      <c r="K769" t="s">
        <v>124</v>
      </c>
      <c r="L769" t="s">
        <v>128</v>
      </c>
      <c r="M769" t="s">
        <v>63</v>
      </c>
      <c r="N769">
        <v>22586.824614116387</v>
      </c>
      <c r="O769">
        <v>22586.824614116387</v>
      </c>
      <c r="P769" t="s">
        <v>64</v>
      </c>
      <c r="Q769">
        <v>11.27</v>
      </c>
      <c r="R769">
        <v>3</v>
      </c>
      <c r="S769">
        <v>0</v>
      </c>
      <c r="T769">
        <v>0</v>
      </c>
      <c r="U769" t="s">
        <v>65</v>
      </c>
      <c r="V769">
        <v>3</v>
      </c>
      <c r="W769" t="s">
        <v>84</v>
      </c>
      <c r="X769" s="51" t="s">
        <v>1598</v>
      </c>
      <c r="Y769" s="51" t="s">
        <v>95</v>
      </c>
      <c r="Z769" s="26">
        <v>3</v>
      </c>
      <c r="AA769" s="51" t="s">
        <v>77</v>
      </c>
      <c r="AB769" s="51" t="s">
        <v>69</v>
      </c>
    </row>
    <row r="770" spans="1:28">
      <c r="A770" s="51" t="s">
        <v>1599</v>
      </c>
      <c r="B770" s="51" t="s">
        <v>140</v>
      </c>
      <c r="C770" s="1">
        <v>42063</v>
      </c>
      <c r="D770">
        <v>2015</v>
      </c>
      <c r="E770" s="26">
        <v>2</v>
      </c>
      <c r="F770" s="51" t="s">
        <v>22</v>
      </c>
      <c r="G770" s="26">
        <v>10</v>
      </c>
      <c r="H770" s="26">
        <v>10</v>
      </c>
      <c r="I770" t="s">
        <v>15</v>
      </c>
      <c r="J770" t="s">
        <v>102</v>
      </c>
      <c r="K770" t="s">
        <v>61</v>
      </c>
      <c r="L770" t="s">
        <v>128</v>
      </c>
      <c r="M770" t="s">
        <v>152</v>
      </c>
      <c r="N770">
        <v>9783.9931098282195</v>
      </c>
      <c r="O770">
        <v>9783.9931098282195</v>
      </c>
      <c r="P770" t="s">
        <v>64</v>
      </c>
      <c r="Q770">
        <v>16.37</v>
      </c>
      <c r="R770">
        <v>2</v>
      </c>
      <c r="S770">
        <v>0</v>
      </c>
      <c r="T770">
        <v>0</v>
      </c>
      <c r="U770" t="s">
        <v>65</v>
      </c>
      <c r="V770">
        <v>2</v>
      </c>
      <c r="W770" t="s">
        <v>77</v>
      </c>
      <c r="X770" s="51" t="s">
        <v>1600</v>
      </c>
      <c r="Y770" s="51" t="s">
        <v>119</v>
      </c>
      <c r="Z770" s="26">
        <v>2</v>
      </c>
      <c r="AA770" s="51" t="s">
        <v>77</v>
      </c>
      <c r="AB770" s="51" t="s">
        <v>69</v>
      </c>
    </row>
    <row r="771" spans="1:28">
      <c r="A771" s="51" t="s">
        <v>1601</v>
      </c>
      <c r="B771" s="51" t="s">
        <v>140</v>
      </c>
      <c r="C771" s="1">
        <v>41475</v>
      </c>
      <c r="D771">
        <v>2013</v>
      </c>
      <c r="E771" s="26">
        <v>7</v>
      </c>
      <c r="F771" s="51" t="s">
        <v>27</v>
      </c>
      <c r="G771" s="26">
        <v>12</v>
      </c>
      <c r="H771" s="26">
        <v>12</v>
      </c>
      <c r="I771" t="s">
        <v>15</v>
      </c>
      <c r="J771" t="s">
        <v>102</v>
      </c>
      <c r="K771" t="s">
        <v>124</v>
      </c>
      <c r="L771" t="s">
        <v>116</v>
      </c>
      <c r="M771" t="s">
        <v>90</v>
      </c>
      <c r="N771">
        <v>2617.7140957773936</v>
      </c>
      <c r="O771">
        <v>2617.7140957773936</v>
      </c>
      <c r="P771" t="s">
        <v>64</v>
      </c>
      <c r="Q771">
        <v>7.6</v>
      </c>
      <c r="R771">
        <v>3</v>
      </c>
      <c r="S771">
        <v>2</v>
      </c>
      <c r="T771">
        <v>1</v>
      </c>
      <c r="U771" t="s">
        <v>76</v>
      </c>
      <c r="V771">
        <v>1</v>
      </c>
      <c r="W771" t="s">
        <v>66</v>
      </c>
      <c r="X771" s="51" t="s">
        <v>1602</v>
      </c>
      <c r="Y771" s="51" t="s">
        <v>119</v>
      </c>
      <c r="Z771" s="26">
        <v>1</v>
      </c>
      <c r="AA771" s="51" t="s">
        <v>66</v>
      </c>
      <c r="AB771" s="51" t="s">
        <v>69</v>
      </c>
    </row>
    <row r="772" spans="1:28">
      <c r="A772" s="51" t="s">
        <v>1603</v>
      </c>
      <c r="B772" s="51" t="s">
        <v>81</v>
      </c>
      <c r="C772" s="1">
        <v>43306</v>
      </c>
      <c r="D772">
        <v>2018</v>
      </c>
      <c r="E772" s="26">
        <v>7</v>
      </c>
      <c r="F772" s="51" t="s">
        <v>27</v>
      </c>
      <c r="G772" s="26">
        <v>7</v>
      </c>
      <c r="H772" s="26">
        <v>7</v>
      </c>
      <c r="I772" t="s">
        <v>15</v>
      </c>
      <c r="J772" t="s">
        <v>60</v>
      </c>
      <c r="K772" t="s">
        <v>133</v>
      </c>
      <c r="L772" t="s">
        <v>89</v>
      </c>
      <c r="M772" t="s">
        <v>63</v>
      </c>
      <c r="N772">
        <v>11346.2198614832</v>
      </c>
      <c r="O772">
        <v>11346.2198614832</v>
      </c>
      <c r="P772" t="s">
        <v>64</v>
      </c>
      <c r="Q772">
        <v>17.940000000000001</v>
      </c>
      <c r="R772">
        <v>1</v>
      </c>
      <c r="S772">
        <v>1</v>
      </c>
      <c r="T772">
        <v>1</v>
      </c>
      <c r="U772" t="s">
        <v>76</v>
      </c>
      <c r="V772">
        <v>2</v>
      </c>
      <c r="W772" t="s">
        <v>77</v>
      </c>
      <c r="X772" s="51" t="s">
        <v>1604</v>
      </c>
      <c r="Y772" s="51" t="s">
        <v>119</v>
      </c>
      <c r="Z772" s="26">
        <v>1</v>
      </c>
      <c r="AA772" s="51" t="s">
        <v>66</v>
      </c>
      <c r="AB772" s="51" t="s">
        <v>69</v>
      </c>
    </row>
    <row r="773" spans="1:28">
      <c r="A773" s="51" t="s">
        <v>1605</v>
      </c>
      <c r="B773" s="51" t="s">
        <v>97</v>
      </c>
      <c r="C773" s="1">
        <v>41486</v>
      </c>
      <c r="D773">
        <v>2013</v>
      </c>
      <c r="E773" s="26">
        <v>7</v>
      </c>
      <c r="F773" s="51" t="s">
        <v>27</v>
      </c>
      <c r="G773" s="26">
        <v>12</v>
      </c>
      <c r="H773" s="26">
        <v>12</v>
      </c>
      <c r="I773" t="s">
        <v>15</v>
      </c>
      <c r="J773" t="s">
        <v>102</v>
      </c>
      <c r="K773" t="s">
        <v>133</v>
      </c>
      <c r="L773" t="s">
        <v>110</v>
      </c>
      <c r="M773" t="s">
        <v>93</v>
      </c>
      <c r="N773">
        <v>9416.4309184932445</v>
      </c>
      <c r="O773">
        <v>9416.4309184932445</v>
      </c>
      <c r="P773" t="s">
        <v>64</v>
      </c>
      <c r="Q773">
        <v>26.13</v>
      </c>
      <c r="R773">
        <v>2</v>
      </c>
      <c r="S773">
        <v>4</v>
      </c>
      <c r="T773">
        <v>1</v>
      </c>
      <c r="U773" t="s">
        <v>76</v>
      </c>
      <c r="V773">
        <v>3</v>
      </c>
      <c r="W773" t="s">
        <v>84</v>
      </c>
      <c r="X773" s="51" t="s">
        <v>1606</v>
      </c>
      <c r="Y773" s="51" t="s">
        <v>119</v>
      </c>
      <c r="Z773" s="26">
        <v>4</v>
      </c>
      <c r="AA773" s="51" t="s">
        <v>84</v>
      </c>
      <c r="AB773" s="51" t="s">
        <v>108</v>
      </c>
    </row>
    <row r="774" spans="1:28">
      <c r="A774" s="51" t="s">
        <v>1607</v>
      </c>
      <c r="B774" s="51" t="s">
        <v>81</v>
      </c>
      <c r="C774" s="1">
        <v>42542</v>
      </c>
      <c r="D774">
        <v>2016</v>
      </c>
      <c r="E774" s="26">
        <v>6</v>
      </c>
      <c r="F774" s="51" t="s">
        <v>26</v>
      </c>
      <c r="G774" s="26">
        <v>9</v>
      </c>
      <c r="H774" s="26">
        <v>9</v>
      </c>
      <c r="I774" t="s">
        <v>15</v>
      </c>
      <c r="J774" t="s">
        <v>60</v>
      </c>
      <c r="K774" t="s">
        <v>73</v>
      </c>
      <c r="L774" t="s">
        <v>125</v>
      </c>
      <c r="M774" t="s">
        <v>93</v>
      </c>
      <c r="N774">
        <v>13692.286913295542</v>
      </c>
      <c r="O774">
        <v>13692.286913295542</v>
      </c>
      <c r="P774" t="s">
        <v>64</v>
      </c>
      <c r="Q774">
        <v>6.24</v>
      </c>
      <c r="R774">
        <v>4</v>
      </c>
      <c r="S774">
        <v>2</v>
      </c>
      <c r="T774">
        <v>1</v>
      </c>
      <c r="U774" t="s">
        <v>76</v>
      </c>
      <c r="V774">
        <v>2</v>
      </c>
      <c r="W774" t="s">
        <v>77</v>
      </c>
      <c r="X774" s="51" t="s">
        <v>1273</v>
      </c>
      <c r="Y774" s="51" t="s">
        <v>95</v>
      </c>
      <c r="Z774" s="26">
        <v>2</v>
      </c>
      <c r="AA774" s="51" t="s">
        <v>77</v>
      </c>
      <c r="AB774" s="51" t="s">
        <v>69</v>
      </c>
    </row>
    <row r="775" spans="1:28">
      <c r="A775" s="51" t="s">
        <v>1608</v>
      </c>
      <c r="B775" s="51" t="s">
        <v>97</v>
      </c>
      <c r="C775" s="1">
        <v>45174</v>
      </c>
      <c r="D775">
        <v>2023</v>
      </c>
      <c r="E775" s="26">
        <v>9</v>
      </c>
      <c r="F775" s="51" t="s">
        <v>29</v>
      </c>
      <c r="G775" s="26">
        <v>2</v>
      </c>
      <c r="H775" s="26">
        <v>2</v>
      </c>
      <c r="I775" t="s">
        <v>15</v>
      </c>
      <c r="J775" t="s">
        <v>82</v>
      </c>
      <c r="K775" t="s">
        <v>83</v>
      </c>
      <c r="L775" t="s">
        <v>62</v>
      </c>
      <c r="M775" t="s">
        <v>90</v>
      </c>
      <c r="N775">
        <v>8858.5838279264317</v>
      </c>
      <c r="O775">
        <v>8858.5838279264317</v>
      </c>
      <c r="P775" t="s">
        <v>64</v>
      </c>
      <c r="Q775">
        <v>15.64</v>
      </c>
      <c r="R775">
        <v>5</v>
      </c>
      <c r="S775">
        <v>2</v>
      </c>
      <c r="T775">
        <v>1</v>
      </c>
      <c r="U775" t="s">
        <v>76</v>
      </c>
      <c r="V775">
        <v>2</v>
      </c>
      <c r="W775" t="s">
        <v>77</v>
      </c>
      <c r="X775" s="51" t="s">
        <v>1609</v>
      </c>
      <c r="Y775" s="51" t="s">
        <v>95</v>
      </c>
      <c r="Z775" s="26">
        <v>1</v>
      </c>
      <c r="AA775" s="51" t="s">
        <v>66</v>
      </c>
      <c r="AB775" s="51" t="s">
        <v>69</v>
      </c>
    </row>
    <row r="776" spans="1:28">
      <c r="A776" s="51" t="s">
        <v>1610</v>
      </c>
      <c r="B776" s="51" t="s">
        <v>81</v>
      </c>
      <c r="C776" s="1">
        <v>45195</v>
      </c>
      <c r="D776">
        <v>2023</v>
      </c>
      <c r="E776" s="26">
        <v>9</v>
      </c>
      <c r="F776" s="51" t="s">
        <v>29</v>
      </c>
      <c r="G776" s="26">
        <v>2</v>
      </c>
      <c r="H776" s="26">
        <v>2</v>
      </c>
      <c r="I776" t="s">
        <v>15</v>
      </c>
      <c r="J776" t="s">
        <v>82</v>
      </c>
      <c r="K776" t="s">
        <v>133</v>
      </c>
      <c r="L776" t="s">
        <v>62</v>
      </c>
      <c r="M776" t="s">
        <v>152</v>
      </c>
      <c r="N776">
        <v>-988.12983353145103</v>
      </c>
      <c r="O776">
        <v>988.12983353145103</v>
      </c>
      <c r="P776" t="s">
        <v>117</v>
      </c>
      <c r="Q776">
        <v>13.12</v>
      </c>
      <c r="R776">
        <v>3</v>
      </c>
      <c r="S776">
        <v>1</v>
      </c>
      <c r="T776">
        <v>1</v>
      </c>
      <c r="U776" t="s">
        <v>76</v>
      </c>
      <c r="V776">
        <v>2</v>
      </c>
      <c r="W776" t="s">
        <v>77</v>
      </c>
      <c r="X776" s="51" t="s">
        <v>1611</v>
      </c>
      <c r="Y776" s="51" t="s">
        <v>95</v>
      </c>
      <c r="Z776" s="26">
        <v>0</v>
      </c>
      <c r="AA776" s="51" t="s">
        <v>66</v>
      </c>
      <c r="AB776" s="51" t="s">
        <v>69</v>
      </c>
    </row>
    <row r="777" spans="1:28">
      <c r="A777" s="51" t="s">
        <v>1612</v>
      </c>
      <c r="B777" s="51" t="s">
        <v>81</v>
      </c>
      <c r="C777" s="1">
        <v>41801</v>
      </c>
      <c r="D777">
        <v>2014</v>
      </c>
      <c r="E777" s="26">
        <v>6</v>
      </c>
      <c r="F777" s="51" t="s">
        <v>26</v>
      </c>
      <c r="G777" s="26">
        <v>11</v>
      </c>
      <c r="H777" s="26">
        <v>11</v>
      </c>
      <c r="I777" t="s">
        <v>15</v>
      </c>
      <c r="J777" t="s">
        <v>102</v>
      </c>
      <c r="K777" t="s">
        <v>133</v>
      </c>
      <c r="L777" t="s">
        <v>89</v>
      </c>
      <c r="M777" t="s">
        <v>104</v>
      </c>
      <c r="N777">
        <v>6014.5575081803563</v>
      </c>
      <c r="O777">
        <v>6014.5575081803563</v>
      </c>
      <c r="P777" t="s">
        <v>64</v>
      </c>
      <c r="Q777">
        <v>13.97</v>
      </c>
      <c r="R777">
        <v>4</v>
      </c>
      <c r="S777">
        <v>6</v>
      </c>
      <c r="T777">
        <v>1</v>
      </c>
      <c r="U777" t="s">
        <v>76</v>
      </c>
      <c r="V777">
        <v>2</v>
      </c>
      <c r="W777" t="s">
        <v>77</v>
      </c>
      <c r="X777" s="51" t="s">
        <v>1613</v>
      </c>
      <c r="Y777" s="51" t="s">
        <v>100</v>
      </c>
      <c r="Z777" s="26">
        <v>2</v>
      </c>
      <c r="AA777" s="51" t="s">
        <v>77</v>
      </c>
      <c r="AB777" s="51" t="s">
        <v>108</v>
      </c>
    </row>
    <row r="778" spans="1:28">
      <c r="A778" s="51" t="s">
        <v>1614</v>
      </c>
      <c r="B778" s="51" t="s">
        <v>59</v>
      </c>
      <c r="C778" s="1">
        <v>43934</v>
      </c>
      <c r="D778">
        <v>2020</v>
      </c>
      <c r="E778" s="26">
        <v>4</v>
      </c>
      <c r="F778" s="51" t="s">
        <v>24</v>
      </c>
      <c r="G778" s="26">
        <v>5</v>
      </c>
      <c r="H778" s="26">
        <v>5</v>
      </c>
      <c r="I778" t="s">
        <v>15</v>
      </c>
      <c r="J778" t="s">
        <v>72</v>
      </c>
      <c r="K778" t="s">
        <v>61</v>
      </c>
      <c r="L778" t="s">
        <v>89</v>
      </c>
      <c r="M778" t="s">
        <v>104</v>
      </c>
      <c r="N778">
        <v>10786.80737056139</v>
      </c>
      <c r="O778">
        <v>10786.80737056139</v>
      </c>
      <c r="P778" t="s">
        <v>64</v>
      </c>
      <c r="Q778">
        <v>10.59</v>
      </c>
      <c r="R778">
        <v>1</v>
      </c>
      <c r="S778">
        <v>2</v>
      </c>
      <c r="T778">
        <v>1</v>
      </c>
      <c r="U778" t="s">
        <v>76</v>
      </c>
      <c r="V778">
        <v>2</v>
      </c>
      <c r="W778" t="s">
        <v>77</v>
      </c>
      <c r="X778" s="51" t="s">
        <v>961</v>
      </c>
      <c r="Y778" s="51" t="s">
        <v>68</v>
      </c>
      <c r="Z778" s="26">
        <v>0</v>
      </c>
      <c r="AA778" s="51" t="s">
        <v>66</v>
      </c>
      <c r="AB778" s="51" t="s">
        <v>69</v>
      </c>
    </row>
    <row r="779" spans="1:28">
      <c r="A779" s="51" t="s">
        <v>1615</v>
      </c>
      <c r="B779" s="51" t="s">
        <v>97</v>
      </c>
      <c r="C779" s="1">
        <v>44065</v>
      </c>
      <c r="D779">
        <v>2020</v>
      </c>
      <c r="E779" s="26">
        <v>8</v>
      </c>
      <c r="F779" s="51" t="s">
        <v>28</v>
      </c>
      <c r="G779" s="26">
        <v>5</v>
      </c>
      <c r="H779" s="26">
        <v>5</v>
      </c>
      <c r="I779" t="s">
        <v>15</v>
      </c>
      <c r="J779" t="s">
        <v>72</v>
      </c>
      <c r="K779" t="s">
        <v>88</v>
      </c>
      <c r="L779" t="s">
        <v>89</v>
      </c>
      <c r="M779" t="s">
        <v>63</v>
      </c>
      <c r="N779">
        <v>17799.550638633384</v>
      </c>
      <c r="O779">
        <v>17799.550638633384</v>
      </c>
      <c r="P779" t="s">
        <v>64</v>
      </c>
      <c r="Q779">
        <v>3.61</v>
      </c>
      <c r="R779">
        <v>2</v>
      </c>
      <c r="S779">
        <v>2</v>
      </c>
      <c r="T779">
        <v>1</v>
      </c>
      <c r="U779" t="s">
        <v>76</v>
      </c>
      <c r="V779">
        <v>3</v>
      </c>
      <c r="W779" t="s">
        <v>84</v>
      </c>
      <c r="X779" s="51" t="s">
        <v>1616</v>
      </c>
      <c r="Y779" s="51" t="s">
        <v>119</v>
      </c>
      <c r="Z779" s="26">
        <v>2</v>
      </c>
      <c r="AA779" s="51" t="s">
        <v>77</v>
      </c>
      <c r="AB779" s="51" t="s">
        <v>69</v>
      </c>
    </row>
    <row r="780" spans="1:28">
      <c r="A780" s="51" t="s">
        <v>1617</v>
      </c>
      <c r="B780" s="51" t="s">
        <v>97</v>
      </c>
      <c r="C780" s="1">
        <v>41524</v>
      </c>
      <c r="D780">
        <v>2013</v>
      </c>
      <c r="E780" s="26">
        <v>9</v>
      </c>
      <c r="F780" s="51" t="s">
        <v>29</v>
      </c>
      <c r="G780" s="26">
        <v>12</v>
      </c>
      <c r="H780" s="26">
        <v>12</v>
      </c>
      <c r="I780" t="s">
        <v>15</v>
      </c>
      <c r="J780" t="s">
        <v>102</v>
      </c>
      <c r="K780" t="s">
        <v>124</v>
      </c>
      <c r="L780" t="s">
        <v>74</v>
      </c>
      <c r="M780" t="s">
        <v>93</v>
      </c>
      <c r="N780">
        <v>17637.380704616247</v>
      </c>
      <c r="O780">
        <v>17637.380704616247</v>
      </c>
      <c r="P780" t="s">
        <v>64</v>
      </c>
      <c r="Q780">
        <v>27.98</v>
      </c>
      <c r="R780">
        <v>1</v>
      </c>
      <c r="S780">
        <v>4</v>
      </c>
      <c r="T780">
        <v>1</v>
      </c>
      <c r="U780" t="s">
        <v>76</v>
      </c>
      <c r="V780">
        <v>3</v>
      </c>
      <c r="W780" t="s">
        <v>84</v>
      </c>
      <c r="X780" s="51" t="s">
        <v>1618</v>
      </c>
      <c r="Y780" s="51" t="s">
        <v>95</v>
      </c>
      <c r="Z780" s="26">
        <v>5</v>
      </c>
      <c r="AA780" s="51" t="s">
        <v>84</v>
      </c>
      <c r="AB780" s="51" t="s">
        <v>108</v>
      </c>
    </row>
    <row r="781" spans="1:28">
      <c r="A781" s="51" t="s">
        <v>1619</v>
      </c>
      <c r="B781" s="51" t="s">
        <v>71</v>
      </c>
      <c r="C781" s="1">
        <v>44933</v>
      </c>
      <c r="D781">
        <v>2023</v>
      </c>
      <c r="E781" s="26">
        <v>1</v>
      </c>
      <c r="F781" s="51" t="s">
        <v>21</v>
      </c>
      <c r="G781" s="26">
        <v>2</v>
      </c>
      <c r="H781" s="26">
        <v>2</v>
      </c>
      <c r="I781" t="s">
        <v>15</v>
      </c>
      <c r="J781" t="s">
        <v>82</v>
      </c>
      <c r="K781" t="s">
        <v>124</v>
      </c>
      <c r="L781" t="s">
        <v>113</v>
      </c>
      <c r="M781" t="s">
        <v>152</v>
      </c>
      <c r="N781">
        <v>1609.8849370839391</v>
      </c>
      <c r="O781">
        <v>1609.8849370839391</v>
      </c>
      <c r="P781" t="s">
        <v>64</v>
      </c>
      <c r="Q781">
        <v>15.77</v>
      </c>
      <c r="R781">
        <v>3</v>
      </c>
      <c r="S781">
        <v>5</v>
      </c>
      <c r="T781">
        <v>1</v>
      </c>
      <c r="U781" t="s">
        <v>76</v>
      </c>
      <c r="V781">
        <v>2</v>
      </c>
      <c r="W781" t="s">
        <v>77</v>
      </c>
      <c r="X781" s="51" t="s">
        <v>1620</v>
      </c>
      <c r="Y781" s="51" t="s">
        <v>68</v>
      </c>
      <c r="Z781" s="26">
        <v>2</v>
      </c>
      <c r="AA781" s="51" t="s">
        <v>77</v>
      </c>
      <c r="AB781" s="51" t="s">
        <v>69</v>
      </c>
    </row>
    <row r="782" spans="1:28">
      <c r="A782" s="51" t="s">
        <v>1621</v>
      </c>
      <c r="B782" s="51" t="s">
        <v>59</v>
      </c>
      <c r="C782" s="1">
        <v>45336</v>
      </c>
      <c r="D782">
        <v>2024</v>
      </c>
      <c r="E782" s="26">
        <v>2</v>
      </c>
      <c r="F782" s="51" t="s">
        <v>22</v>
      </c>
      <c r="G782" s="26">
        <v>1</v>
      </c>
      <c r="H782" s="26">
        <v>1</v>
      </c>
      <c r="I782" t="s">
        <v>15</v>
      </c>
      <c r="J782" t="s">
        <v>82</v>
      </c>
      <c r="K782" t="s">
        <v>124</v>
      </c>
      <c r="L782" t="s">
        <v>89</v>
      </c>
      <c r="M782" t="s">
        <v>152</v>
      </c>
      <c r="N782">
        <v>7547.0403185978757</v>
      </c>
      <c r="O782">
        <v>7547.0403185978757</v>
      </c>
      <c r="P782" t="s">
        <v>64</v>
      </c>
      <c r="Q782">
        <v>13.76</v>
      </c>
      <c r="R782">
        <v>1</v>
      </c>
      <c r="S782">
        <v>1</v>
      </c>
      <c r="T782">
        <v>1</v>
      </c>
      <c r="U782" t="s">
        <v>76</v>
      </c>
      <c r="V782">
        <v>2</v>
      </c>
      <c r="W782" t="s">
        <v>77</v>
      </c>
      <c r="X782" s="51" t="s">
        <v>1622</v>
      </c>
      <c r="Y782" s="51" t="s">
        <v>79</v>
      </c>
      <c r="Z782" s="26">
        <v>0</v>
      </c>
      <c r="AA782" s="51" t="s">
        <v>66</v>
      </c>
      <c r="AB782" s="51" t="s">
        <v>69</v>
      </c>
    </row>
    <row r="783" spans="1:28">
      <c r="A783" s="51" t="s">
        <v>1623</v>
      </c>
      <c r="B783" s="51" t="s">
        <v>71</v>
      </c>
      <c r="C783" s="1">
        <v>41761</v>
      </c>
      <c r="D783">
        <v>2014</v>
      </c>
      <c r="E783" s="26">
        <v>5</v>
      </c>
      <c r="F783" s="51" t="s">
        <v>25</v>
      </c>
      <c r="G783" s="26">
        <v>11</v>
      </c>
      <c r="H783" s="26">
        <v>11</v>
      </c>
      <c r="I783" t="s">
        <v>15</v>
      </c>
      <c r="J783" t="s">
        <v>102</v>
      </c>
      <c r="K783" t="s">
        <v>61</v>
      </c>
      <c r="L783" t="s">
        <v>103</v>
      </c>
      <c r="M783" t="s">
        <v>90</v>
      </c>
      <c r="N783">
        <v>479.48225087059041</v>
      </c>
      <c r="O783">
        <v>479.48225087059041</v>
      </c>
      <c r="P783" t="s">
        <v>64</v>
      </c>
      <c r="Q783">
        <v>24.5</v>
      </c>
      <c r="R783">
        <v>1</v>
      </c>
      <c r="S783">
        <v>2</v>
      </c>
      <c r="T783">
        <v>1</v>
      </c>
      <c r="U783" t="s">
        <v>76</v>
      </c>
      <c r="V783">
        <v>3</v>
      </c>
      <c r="W783" t="s">
        <v>84</v>
      </c>
      <c r="X783" s="51" t="s">
        <v>1624</v>
      </c>
      <c r="Y783" s="51" t="s">
        <v>79</v>
      </c>
      <c r="Z783" s="26">
        <v>3</v>
      </c>
      <c r="AA783" s="51" t="s">
        <v>77</v>
      </c>
      <c r="AB783" s="51" t="s">
        <v>69</v>
      </c>
    </row>
    <row r="784" spans="1:28">
      <c r="A784" s="51" t="s">
        <v>1625</v>
      </c>
      <c r="B784" s="51" t="s">
        <v>121</v>
      </c>
      <c r="C784" s="1">
        <v>42608</v>
      </c>
      <c r="D784">
        <v>2016</v>
      </c>
      <c r="E784" s="26">
        <v>8</v>
      </c>
      <c r="F784" s="51" t="s">
        <v>28</v>
      </c>
      <c r="G784" s="26">
        <v>9</v>
      </c>
      <c r="H784" s="26">
        <v>9</v>
      </c>
      <c r="I784" t="s">
        <v>15</v>
      </c>
      <c r="J784" t="s">
        <v>60</v>
      </c>
      <c r="K784" t="s">
        <v>61</v>
      </c>
      <c r="L784" t="s">
        <v>113</v>
      </c>
      <c r="M784" t="s">
        <v>152</v>
      </c>
      <c r="N784">
        <v>5631.0349442606457</v>
      </c>
      <c r="O784">
        <v>5631.0349442606457</v>
      </c>
      <c r="P784" t="s">
        <v>64</v>
      </c>
      <c r="Q784">
        <v>6.26</v>
      </c>
      <c r="R784">
        <v>5</v>
      </c>
      <c r="S784">
        <v>0</v>
      </c>
      <c r="T784">
        <v>0</v>
      </c>
      <c r="U784" t="s">
        <v>65</v>
      </c>
      <c r="V784">
        <v>1</v>
      </c>
      <c r="W784" t="s">
        <v>66</v>
      </c>
      <c r="X784" s="51" t="s">
        <v>1626</v>
      </c>
      <c r="Y784" s="51" t="s">
        <v>86</v>
      </c>
      <c r="Z784" s="26">
        <v>1</v>
      </c>
      <c r="AA784" s="51" t="s">
        <v>66</v>
      </c>
      <c r="AB784" s="51" t="s">
        <v>69</v>
      </c>
    </row>
    <row r="785" spans="1:28">
      <c r="A785" s="51" t="s">
        <v>1627</v>
      </c>
      <c r="B785" s="51" t="s">
        <v>140</v>
      </c>
      <c r="C785" s="1">
        <v>44468</v>
      </c>
      <c r="D785">
        <v>2021</v>
      </c>
      <c r="E785" s="26">
        <v>9</v>
      </c>
      <c r="F785" s="51" t="s">
        <v>29</v>
      </c>
      <c r="G785" s="26">
        <v>4</v>
      </c>
      <c r="H785" s="26">
        <v>4</v>
      </c>
      <c r="I785" t="s">
        <v>15</v>
      </c>
      <c r="J785" t="s">
        <v>72</v>
      </c>
      <c r="K785" t="s">
        <v>83</v>
      </c>
      <c r="L785" t="s">
        <v>98</v>
      </c>
      <c r="M785" t="s">
        <v>75</v>
      </c>
      <c r="N785">
        <v>13414.616900815165</v>
      </c>
      <c r="O785">
        <v>13414.616900815165</v>
      </c>
      <c r="P785" t="s">
        <v>64</v>
      </c>
      <c r="Q785">
        <v>3.79</v>
      </c>
      <c r="R785">
        <v>4</v>
      </c>
      <c r="S785">
        <v>2</v>
      </c>
      <c r="T785">
        <v>1</v>
      </c>
      <c r="U785" t="s">
        <v>76</v>
      </c>
      <c r="V785">
        <v>3</v>
      </c>
      <c r="W785" t="s">
        <v>84</v>
      </c>
      <c r="X785" s="51" t="s">
        <v>1628</v>
      </c>
      <c r="Y785" s="51" t="s">
        <v>119</v>
      </c>
      <c r="Z785" s="26">
        <v>2</v>
      </c>
      <c r="AA785" s="51" t="s">
        <v>77</v>
      </c>
      <c r="AB785" s="51" t="s">
        <v>69</v>
      </c>
    </row>
    <row r="786" spans="1:28">
      <c r="A786" s="51" t="s">
        <v>1629</v>
      </c>
      <c r="B786" s="51" t="s">
        <v>97</v>
      </c>
      <c r="C786" s="1">
        <v>42956</v>
      </c>
      <c r="D786">
        <v>2017</v>
      </c>
      <c r="E786" s="26">
        <v>8</v>
      </c>
      <c r="F786" s="51" t="s">
        <v>28</v>
      </c>
      <c r="G786" s="26">
        <v>8</v>
      </c>
      <c r="H786" s="26">
        <v>8</v>
      </c>
      <c r="I786" t="s">
        <v>15</v>
      </c>
      <c r="J786" t="s">
        <v>60</v>
      </c>
      <c r="K786" t="s">
        <v>133</v>
      </c>
      <c r="L786" t="s">
        <v>98</v>
      </c>
      <c r="M786" t="s">
        <v>104</v>
      </c>
      <c r="N786">
        <v>17675.564845048044</v>
      </c>
      <c r="O786">
        <v>17675.564845048044</v>
      </c>
      <c r="P786" t="s">
        <v>64</v>
      </c>
      <c r="Q786">
        <v>15.89</v>
      </c>
      <c r="R786">
        <v>3</v>
      </c>
      <c r="S786">
        <v>3</v>
      </c>
      <c r="T786">
        <v>1</v>
      </c>
      <c r="U786" t="s">
        <v>76</v>
      </c>
      <c r="V786">
        <v>2</v>
      </c>
      <c r="W786" t="s">
        <v>77</v>
      </c>
      <c r="X786" s="51" t="s">
        <v>1630</v>
      </c>
      <c r="Y786" s="51" t="s">
        <v>68</v>
      </c>
      <c r="Z786" s="26">
        <v>4</v>
      </c>
      <c r="AA786" s="51" t="s">
        <v>84</v>
      </c>
      <c r="AB786" s="51" t="s">
        <v>108</v>
      </c>
    </row>
    <row r="787" spans="1:28">
      <c r="A787" s="51" t="s">
        <v>1631</v>
      </c>
      <c r="B787" s="51" t="s">
        <v>71</v>
      </c>
      <c r="C787" s="1">
        <v>43184</v>
      </c>
      <c r="D787">
        <v>2018</v>
      </c>
      <c r="E787" s="26">
        <v>3</v>
      </c>
      <c r="F787" s="51" t="s">
        <v>23</v>
      </c>
      <c r="G787" s="26">
        <v>7</v>
      </c>
      <c r="H787" s="26">
        <v>7</v>
      </c>
      <c r="I787" t="s">
        <v>15</v>
      </c>
      <c r="J787" t="s">
        <v>60</v>
      </c>
      <c r="K787" t="s">
        <v>88</v>
      </c>
      <c r="L787" t="s">
        <v>113</v>
      </c>
      <c r="M787" t="s">
        <v>75</v>
      </c>
      <c r="N787">
        <v>13272.643740645961</v>
      </c>
      <c r="O787">
        <v>13272.643740645961</v>
      </c>
      <c r="P787" t="s">
        <v>64</v>
      </c>
      <c r="Q787">
        <v>9.1300000000000008</v>
      </c>
      <c r="R787">
        <v>3</v>
      </c>
      <c r="S787">
        <v>2</v>
      </c>
      <c r="T787">
        <v>1</v>
      </c>
      <c r="U787" t="s">
        <v>76</v>
      </c>
      <c r="V787">
        <v>3</v>
      </c>
      <c r="W787" t="s">
        <v>84</v>
      </c>
      <c r="X787" s="51" t="s">
        <v>1632</v>
      </c>
      <c r="Y787" s="51" t="s">
        <v>95</v>
      </c>
      <c r="Z787" s="26">
        <v>2</v>
      </c>
      <c r="AA787" s="51" t="s">
        <v>77</v>
      </c>
      <c r="AB787" s="51" t="s">
        <v>69</v>
      </c>
    </row>
    <row r="788" spans="1:28">
      <c r="A788" s="51" t="s">
        <v>1633</v>
      </c>
      <c r="B788" s="51" t="s">
        <v>59</v>
      </c>
      <c r="C788" s="1">
        <v>41454</v>
      </c>
      <c r="D788">
        <v>2013</v>
      </c>
      <c r="E788" s="26">
        <v>6</v>
      </c>
      <c r="F788" s="51" t="s">
        <v>26</v>
      </c>
      <c r="G788" s="26">
        <v>12</v>
      </c>
      <c r="H788" s="26">
        <v>12</v>
      </c>
      <c r="I788" t="s">
        <v>15</v>
      </c>
      <c r="J788" t="s">
        <v>102</v>
      </c>
      <c r="K788" t="s">
        <v>73</v>
      </c>
      <c r="L788" t="s">
        <v>202</v>
      </c>
      <c r="M788" t="s">
        <v>152</v>
      </c>
      <c r="N788">
        <v>3887.9696165621958</v>
      </c>
      <c r="O788">
        <v>3887.9696165621958</v>
      </c>
      <c r="P788" t="s">
        <v>64</v>
      </c>
      <c r="Q788">
        <v>1.73</v>
      </c>
      <c r="R788">
        <v>5</v>
      </c>
      <c r="S788">
        <v>0</v>
      </c>
      <c r="T788">
        <v>0</v>
      </c>
      <c r="U788" t="s">
        <v>65</v>
      </c>
      <c r="V788">
        <v>1</v>
      </c>
      <c r="W788" t="s">
        <v>66</v>
      </c>
      <c r="X788" s="51" t="s">
        <v>1634</v>
      </c>
      <c r="Y788" s="51" t="s">
        <v>95</v>
      </c>
      <c r="Z788" s="26">
        <v>1</v>
      </c>
      <c r="AA788" s="51" t="s">
        <v>66</v>
      </c>
      <c r="AB788" s="51" t="s">
        <v>69</v>
      </c>
    </row>
    <row r="789" spans="1:28">
      <c r="A789" s="51" t="s">
        <v>1635</v>
      </c>
      <c r="B789" s="51" t="s">
        <v>140</v>
      </c>
      <c r="C789" s="1">
        <v>41582</v>
      </c>
      <c r="D789">
        <v>2013</v>
      </c>
      <c r="E789" s="26">
        <v>11</v>
      </c>
      <c r="F789" s="51" t="s">
        <v>19</v>
      </c>
      <c r="G789" s="26">
        <v>12</v>
      </c>
      <c r="H789" s="26">
        <v>12</v>
      </c>
      <c r="I789" t="s">
        <v>15</v>
      </c>
      <c r="J789" t="s">
        <v>102</v>
      </c>
      <c r="K789" t="s">
        <v>88</v>
      </c>
      <c r="L789" t="s">
        <v>202</v>
      </c>
      <c r="M789" t="s">
        <v>104</v>
      </c>
      <c r="N789">
        <v>7139.2657500063742</v>
      </c>
      <c r="O789">
        <v>7139.2657500063742</v>
      </c>
      <c r="P789" t="s">
        <v>64</v>
      </c>
      <c r="Q789">
        <v>5.37</v>
      </c>
      <c r="R789">
        <v>4</v>
      </c>
      <c r="S789">
        <v>0</v>
      </c>
      <c r="T789">
        <v>0</v>
      </c>
      <c r="U789" t="s">
        <v>65</v>
      </c>
      <c r="V789">
        <v>2</v>
      </c>
      <c r="W789" t="s">
        <v>77</v>
      </c>
      <c r="X789" s="51" t="s">
        <v>1636</v>
      </c>
      <c r="Y789" s="51" t="s">
        <v>79</v>
      </c>
      <c r="Z789" s="26">
        <v>1</v>
      </c>
      <c r="AA789" s="51" t="s">
        <v>66</v>
      </c>
      <c r="AB789" s="51" t="s">
        <v>69</v>
      </c>
    </row>
    <row r="790" spans="1:28">
      <c r="A790" s="51" t="s">
        <v>1637</v>
      </c>
      <c r="B790" s="51" t="s">
        <v>59</v>
      </c>
      <c r="C790" s="1">
        <v>45198</v>
      </c>
      <c r="D790">
        <v>2023</v>
      </c>
      <c r="E790" s="26">
        <v>9</v>
      </c>
      <c r="F790" s="51" t="s">
        <v>29</v>
      </c>
      <c r="G790" s="26">
        <v>2</v>
      </c>
      <c r="H790" s="26">
        <v>2</v>
      </c>
      <c r="I790" t="s">
        <v>15</v>
      </c>
      <c r="J790" t="s">
        <v>82</v>
      </c>
      <c r="K790" t="s">
        <v>133</v>
      </c>
      <c r="L790" t="s">
        <v>110</v>
      </c>
      <c r="M790" t="s">
        <v>104</v>
      </c>
      <c r="N790">
        <v>29413.161006181097</v>
      </c>
      <c r="O790">
        <v>29413.161006181097</v>
      </c>
      <c r="P790" t="s">
        <v>64</v>
      </c>
      <c r="Q790">
        <v>16.23</v>
      </c>
      <c r="R790">
        <v>3</v>
      </c>
      <c r="S790">
        <v>2</v>
      </c>
      <c r="T790">
        <v>1</v>
      </c>
      <c r="U790" t="s">
        <v>76</v>
      </c>
      <c r="V790">
        <v>3</v>
      </c>
      <c r="W790" t="s">
        <v>84</v>
      </c>
      <c r="X790" s="51" t="s">
        <v>1638</v>
      </c>
      <c r="Y790" s="51" t="s">
        <v>100</v>
      </c>
      <c r="Z790" s="26">
        <v>3</v>
      </c>
      <c r="AA790" s="51" t="s">
        <v>77</v>
      </c>
      <c r="AB790" s="51" t="s">
        <v>108</v>
      </c>
    </row>
    <row r="791" spans="1:28">
      <c r="A791" s="51" t="s">
        <v>1639</v>
      </c>
      <c r="B791" s="51" t="s">
        <v>71</v>
      </c>
      <c r="C791" s="1">
        <v>43272</v>
      </c>
      <c r="D791">
        <v>2018</v>
      </c>
      <c r="E791" s="26">
        <v>6</v>
      </c>
      <c r="F791" s="51" t="s">
        <v>26</v>
      </c>
      <c r="G791" s="26">
        <v>7</v>
      </c>
      <c r="H791" s="26">
        <v>7</v>
      </c>
      <c r="I791" t="s">
        <v>15</v>
      </c>
      <c r="J791" t="s">
        <v>60</v>
      </c>
      <c r="K791" t="s">
        <v>61</v>
      </c>
      <c r="L791" t="s">
        <v>116</v>
      </c>
      <c r="M791" t="s">
        <v>93</v>
      </c>
      <c r="N791">
        <v>14579.870297823356</v>
      </c>
      <c r="O791">
        <v>14579.870297823356</v>
      </c>
      <c r="P791" t="s">
        <v>64</v>
      </c>
      <c r="Q791">
        <v>9.3699999999999992</v>
      </c>
      <c r="R791">
        <v>1</v>
      </c>
      <c r="S791">
        <v>1</v>
      </c>
      <c r="T791">
        <v>1</v>
      </c>
      <c r="U791" t="s">
        <v>76</v>
      </c>
      <c r="V791">
        <v>2</v>
      </c>
      <c r="W791" t="s">
        <v>77</v>
      </c>
      <c r="X791" s="51" t="s">
        <v>1640</v>
      </c>
      <c r="Y791" s="51" t="s">
        <v>86</v>
      </c>
      <c r="Z791" s="26">
        <v>1</v>
      </c>
      <c r="AA791" s="51" t="s">
        <v>66</v>
      </c>
      <c r="AB791" s="51" t="s">
        <v>69</v>
      </c>
    </row>
    <row r="792" spans="1:28">
      <c r="A792" s="51" t="s">
        <v>1641</v>
      </c>
      <c r="B792" s="51" t="s">
        <v>97</v>
      </c>
      <c r="C792" s="1">
        <v>44861</v>
      </c>
      <c r="D792">
        <v>2022</v>
      </c>
      <c r="E792" s="26">
        <v>10</v>
      </c>
      <c r="F792" s="51" t="s">
        <v>10</v>
      </c>
      <c r="G792" s="26">
        <v>3</v>
      </c>
      <c r="H792" s="26">
        <v>3</v>
      </c>
      <c r="I792" t="s">
        <v>15</v>
      </c>
      <c r="J792" t="s">
        <v>82</v>
      </c>
      <c r="K792" t="s">
        <v>83</v>
      </c>
      <c r="L792" t="s">
        <v>110</v>
      </c>
      <c r="M792" t="s">
        <v>75</v>
      </c>
      <c r="N792">
        <v>14122.539608685211</v>
      </c>
      <c r="O792">
        <v>14122.539608685211</v>
      </c>
      <c r="P792" t="s">
        <v>64</v>
      </c>
      <c r="Q792">
        <v>12.14</v>
      </c>
      <c r="R792">
        <v>2</v>
      </c>
      <c r="S792">
        <v>1</v>
      </c>
      <c r="T792">
        <v>1</v>
      </c>
      <c r="U792" t="s">
        <v>76</v>
      </c>
      <c r="V792">
        <v>2</v>
      </c>
      <c r="W792" t="s">
        <v>77</v>
      </c>
      <c r="X792" s="51" t="s">
        <v>1642</v>
      </c>
      <c r="Y792" s="51" t="s">
        <v>95</v>
      </c>
      <c r="Z792" s="26">
        <v>1</v>
      </c>
      <c r="AA792" s="51" t="s">
        <v>66</v>
      </c>
      <c r="AB792" s="51" t="s">
        <v>69</v>
      </c>
    </row>
    <row r="793" spans="1:28">
      <c r="A793" s="51" t="s">
        <v>1643</v>
      </c>
      <c r="B793" s="51" t="s">
        <v>71</v>
      </c>
      <c r="C793" s="1">
        <v>43993</v>
      </c>
      <c r="D793">
        <v>2020</v>
      </c>
      <c r="E793" s="26">
        <v>6</v>
      </c>
      <c r="F793" s="51" t="s">
        <v>26</v>
      </c>
      <c r="G793" s="26">
        <v>5</v>
      </c>
      <c r="H793" s="26">
        <v>5</v>
      </c>
      <c r="I793" t="s">
        <v>15</v>
      </c>
      <c r="J793" t="s">
        <v>72</v>
      </c>
      <c r="K793" t="s">
        <v>133</v>
      </c>
      <c r="L793" t="s">
        <v>125</v>
      </c>
      <c r="M793" t="s">
        <v>93</v>
      </c>
      <c r="N793">
        <v>10806.806883605968</v>
      </c>
      <c r="O793">
        <v>10806.806883605968</v>
      </c>
      <c r="P793" t="s">
        <v>64</v>
      </c>
      <c r="Q793">
        <v>16.34</v>
      </c>
      <c r="R793">
        <v>5</v>
      </c>
      <c r="S793">
        <v>2</v>
      </c>
      <c r="T793">
        <v>1</v>
      </c>
      <c r="U793" t="s">
        <v>76</v>
      </c>
      <c r="V793">
        <v>2</v>
      </c>
      <c r="W793" t="s">
        <v>77</v>
      </c>
      <c r="X793" s="51" t="s">
        <v>1644</v>
      </c>
      <c r="Y793" s="51" t="s">
        <v>100</v>
      </c>
      <c r="Z793" s="26">
        <v>1</v>
      </c>
      <c r="AA793" s="51" t="s">
        <v>66</v>
      </c>
      <c r="AB793" s="51" t="s">
        <v>69</v>
      </c>
    </row>
    <row r="794" spans="1:28">
      <c r="A794" s="51" t="s">
        <v>1645</v>
      </c>
      <c r="B794" s="51" t="s">
        <v>81</v>
      </c>
      <c r="C794" s="1">
        <v>44555</v>
      </c>
      <c r="D794">
        <v>2021</v>
      </c>
      <c r="E794" s="26">
        <v>12</v>
      </c>
      <c r="F794" s="51" t="s">
        <v>20</v>
      </c>
      <c r="G794" s="26">
        <v>4</v>
      </c>
      <c r="H794" s="26">
        <v>4</v>
      </c>
      <c r="I794" t="s">
        <v>15</v>
      </c>
      <c r="J794" t="s">
        <v>72</v>
      </c>
      <c r="K794" t="s">
        <v>73</v>
      </c>
      <c r="L794" t="s">
        <v>128</v>
      </c>
      <c r="M794" t="s">
        <v>104</v>
      </c>
      <c r="N794">
        <v>11275.611568155096</v>
      </c>
      <c r="O794">
        <v>11275.611568155096</v>
      </c>
      <c r="P794" t="s">
        <v>64</v>
      </c>
      <c r="Q794">
        <v>17.62</v>
      </c>
      <c r="R794">
        <v>3</v>
      </c>
      <c r="S794">
        <v>4</v>
      </c>
      <c r="T794">
        <v>1</v>
      </c>
      <c r="U794" t="s">
        <v>76</v>
      </c>
      <c r="V794">
        <v>2</v>
      </c>
      <c r="W794" t="s">
        <v>77</v>
      </c>
      <c r="X794" s="51" t="s">
        <v>1646</v>
      </c>
      <c r="Y794" s="51" t="s">
        <v>95</v>
      </c>
      <c r="Z794" s="26">
        <v>2</v>
      </c>
      <c r="AA794" s="51" t="s">
        <v>77</v>
      </c>
      <c r="AB794" s="51" t="s">
        <v>69</v>
      </c>
    </row>
    <row r="795" spans="1:28">
      <c r="A795" s="51" t="s">
        <v>1647</v>
      </c>
      <c r="B795" s="51" t="s">
        <v>59</v>
      </c>
      <c r="C795" s="1">
        <v>43559</v>
      </c>
      <c r="D795">
        <v>2019</v>
      </c>
      <c r="E795" s="26">
        <v>4</v>
      </c>
      <c r="F795" s="51" t="s">
        <v>24</v>
      </c>
      <c r="G795" s="26">
        <v>6</v>
      </c>
      <c r="H795" s="26">
        <v>6</v>
      </c>
      <c r="I795" t="s">
        <v>15</v>
      </c>
      <c r="J795" t="s">
        <v>72</v>
      </c>
      <c r="K795" t="s">
        <v>88</v>
      </c>
      <c r="L795" t="s">
        <v>62</v>
      </c>
      <c r="M795" t="s">
        <v>63</v>
      </c>
      <c r="N795">
        <v>4613.7088188939633</v>
      </c>
      <c r="O795">
        <v>4613.7088188939633</v>
      </c>
      <c r="P795" t="s">
        <v>64</v>
      </c>
      <c r="Q795">
        <v>6.5</v>
      </c>
      <c r="R795">
        <v>3</v>
      </c>
      <c r="S795">
        <v>0</v>
      </c>
      <c r="T795">
        <v>0</v>
      </c>
      <c r="U795" t="s">
        <v>65</v>
      </c>
      <c r="V795">
        <v>1</v>
      </c>
      <c r="W795" t="s">
        <v>66</v>
      </c>
      <c r="X795" s="51" t="s">
        <v>1648</v>
      </c>
      <c r="Y795" s="51" t="s">
        <v>119</v>
      </c>
      <c r="Z795" s="26">
        <v>0</v>
      </c>
      <c r="AA795" s="51" t="s">
        <v>66</v>
      </c>
      <c r="AB795" s="51" t="s">
        <v>69</v>
      </c>
    </row>
    <row r="796" spans="1:28">
      <c r="A796" s="51" t="s">
        <v>1649</v>
      </c>
      <c r="B796" s="51" t="s">
        <v>81</v>
      </c>
      <c r="C796" s="1">
        <v>42143</v>
      </c>
      <c r="D796">
        <v>2015</v>
      </c>
      <c r="E796" s="26">
        <v>5</v>
      </c>
      <c r="F796" s="51" t="s">
        <v>25</v>
      </c>
      <c r="G796" s="26">
        <v>10</v>
      </c>
      <c r="H796" s="26">
        <v>10</v>
      </c>
      <c r="I796" t="s">
        <v>15</v>
      </c>
      <c r="J796" t="s">
        <v>102</v>
      </c>
      <c r="K796" t="s">
        <v>61</v>
      </c>
      <c r="L796" t="s">
        <v>62</v>
      </c>
      <c r="M796" t="s">
        <v>90</v>
      </c>
      <c r="N796">
        <v>4115.328898224283</v>
      </c>
      <c r="O796">
        <v>4115.328898224283</v>
      </c>
      <c r="P796" t="s">
        <v>64</v>
      </c>
      <c r="Q796">
        <v>16.98</v>
      </c>
      <c r="R796">
        <v>4</v>
      </c>
      <c r="S796">
        <v>1</v>
      </c>
      <c r="T796">
        <v>1</v>
      </c>
      <c r="U796" t="s">
        <v>76</v>
      </c>
      <c r="V796">
        <v>2</v>
      </c>
      <c r="W796" t="s">
        <v>77</v>
      </c>
      <c r="X796" s="51" t="s">
        <v>1650</v>
      </c>
      <c r="Y796" s="51" t="s">
        <v>68</v>
      </c>
      <c r="Z796" s="26">
        <v>2</v>
      </c>
      <c r="AA796" s="51" t="s">
        <v>77</v>
      </c>
      <c r="AB796" s="51" t="s">
        <v>69</v>
      </c>
    </row>
    <row r="797" spans="1:28">
      <c r="A797" s="51" t="s">
        <v>1651</v>
      </c>
      <c r="B797" s="51" t="s">
        <v>121</v>
      </c>
      <c r="C797" s="1">
        <v>43872</v>
      </c>
      <c r="D797">
        <v>2020</v>
      </c>
      <c r="E797" s="26">
        <v>2</v>
      </c>
      <c r="F797" s="51" t="s">
        <v>22</v>
      </c>
      <c r="G797" s="26">
        <v>5</v>
      </c>
      <c r="H797" s="26">
        <v>5</v>
      </c>
      <c r="I797" t="s">
        <v>15</v>
      </c>
      <c r="J797" t="s">
        <v>72</v>
      </c>
      <c r="K797" t="s">
        <v>83</v>
      </c>
      <c r="L797" t="s">
        <v>128</v>
      </c>
      <c r="M797" t="s">
        <v>90</v>
      </c>
      <c r="N797">
        <v>8995.5107761667878</v>
      </c>
      <c r="O797">
        <v>8995.5107761667878</v>
      </c>
      <c r="P797" t="s">
        <v>64</v>
      </c>
      <c r="Q797">
        <v>1.68</v>
      </c>
      <c r="R797">
        <v>5</v>
      </c>
      <c r="S797">
        <v>0</v>
      </c>
      <c r="T797">
        <v>0</v>
      </c>
      <c r="U797" t="s">
        <v>65</v>
      </c>
      <c r="V797">
        <v>1</v>
      </c>
      <c r="W797" t="s">
        <v>66</v>
      </c>
      <c r="X797" s="51" t="s">
        <v>1652</v>
      </c>
      <c r="Y797" s="51" t="s">
        <v>100</v>
      </c>
      <c r="Z797" s="26">
        <v>0</v>
      </c>
      <c r="AA797" s="51" t="s">
        <v>66</v>
      </c>
      <c r="AB797" s="51" t="s">
        <v>69</v>
      </c>
    </row>
    <row r="798" spans="1:28">
      <c r="A798" s="51" t="s">
        <v>1653</v>
      </c>
      <c r="B798" s="51" t="s">
        <v>140</v>
      </c>
      <c r="C798" s="1">
        <v>42540</v>
      </c>
      <c r="D798">
        <v>2016</v>
      </c>
      <c r="E798" s="26">
        <v>6</v>
      </c>
      <c r="F798" s="51" t="s">
        <v>26</v>
      </c>
      <c r="G798" s="26">
        <v>9</v>
      </c>
      <c r="H798" s="26">
        <v>9</v>
      </c>
      <c r="I798" t="s">
        <v>15</v>
      </c>
      <c r="J798" t="s">
        <v>60</v>
      </c>
      <c r="K798" t="s">
        <v>88</v>
      </c>
      <c r="L798" t="s">
        <v>103</v>
      </c>
      <c r="M798" t="s">
        <v>90</v>
      </c>
      <c r="N798">
        <v>22342.031017236019</v>
      </c>
      <c r="O798">
        <v>22342.031017236019</v>
      </c>
      <c r="P798" t="s">
        <v>64</v>
      </c>
      <c r="Q798">
        <v>5.04</v>
      </c>
      <c r="R798">
        <v>1</v>
      </c>
      <c r="S798">
        <v>2</v>
      </c>
      <c r="T798">
        <v>1</v>
      </c>
      <c r="U798" t="s">
        <v>76</v>
      </c>
      <c r="V798">
        <v>3</v>
      </c>
      <c r="W798" t="s">
        <v>84</v>
      </c>
      <c r="X798" s="51" t="s">
        <v>1654</v>
      </c>
      <c r="Y798" s="51" t="s">
        <v>100</v>
      </c>
      <c r="Z798" s="26">
        <v>3</v>
      </c>
      <c r="AA798" s="51" t="s">
        <v>77</v>
      </c>
      <c r="AB798" s="51" t="s">
        <v>69</v>
      </c>
    </row>
    <row r="799" spans="1:28">
      <c r="A799" s="51" t="s">
        <v>1655</v>
      </c>
      <c r="B799" s="51" t="s">
        <v>71</v>
      </c>
      <c r="C799" s="1">
        <v>41383</v>
      </c>
      <c r="D799">
        <v>2013</v>
      </c>
      <c r="E799" s="26">
        <v>4</v>
      </c>
      <c r="F799" s="51" t="s">
        <v>24</v>
      </c>
      <c r="G799" s="26">
        <v>12</v>
      </c>
      <c r="H799" s="26">
        <v>12</v>
      </c>
      <c r="I799" t="s">
        <v>15</v>
      </c>
      <c r="J799" t="s">
        <v>102</v>
      </c>
      <c r="K799" t="s">
        <v>124</v>
      </c>
      <c r="L799" t="s">
        <v>125</v>
      </c>
      <c r="M799" t="s">
        <v>75</v>
      </c>
      <c r="N799">
        <v>4652.4437571479002</v>
      </c>
      <c r="O799">
        <v>4652.4437571479002</v>
      </c>
      <c r="P799" t="s">
        <v>64</v>
      </c>
      <c r="Q799">
        <v>1.28</v>
      </c>
      <c r="R799">
        <v>1</v>
      </c>
      <c r="S799">
        <v>6</v>
      </c>
      <c r="T799">
        <v>1</v>
      </c>
      <c r="U799" t="s">
        <v>76</v>
      </c>
      <c r="V799">
        <v>1</v>
      </c>
      <c r="W799" t="s">
        <v>66</v>
      </c>
      <c r="X799" s="51" t="s">
        <v>1656</v>
      </c>
      <c r="Y799" s="51" t="s">
        <v>100</v>
      </c>
      <c r="Z799" s="26">
        <v>2</v>
      </c>
      <c r="AA799" s="51" t="s">
        <v>77</v>
      </c>
      <c r="AB799" s="51" t="s">
        <v>108</v>
      </c>
    </row>
    <row r="800" spans="1:28">
      <c r="A800" s="51" t="s">
        <v>1657</v>
      </c>
      <c r="B800" s="51" t="s">
        <v>71</v>
      </c>
      <c r="C800" s="1">
        <v>42191</v>
      </c>
      <c r="D800">
        <v>2015</v>
      </c>
      <c r="E800" s="26">
        <v>7</v>
      </c>
      <c r="F800" s="51" t="s">
        <v>27</v>
      </c>
      <c r="G800" s="26">
        <v>10</v>
      </c>
      <c r="H800" s="26">
        <v>10</v>
      </c>
      <c r="I800" t="s">
        <v>15</v>
      </c>
      <c r="J800" t="s">
        <v>102</v>
      </c>
      <c r="K800" t="s">
        <v>133</v>
      </c>
      <c r="L800" t="s">
        <v>157</v>
      </c>
      <c r="M800" t="s">
        <v>93</v>
      </c>
      <c r="N800">
        <v>11477.790129537125</v>
      </c>
      <c r="O800">
        <v>11477.790129537125</v>
      </c>
      <c r="P800" t="s">
        <v>64</v>
      </c>
      <c r="Q800">
        <v>28.13</v>
      </c>
      <c r="R800">
        <v>2</v>
      </c>
      <c r="S800">
        <v>2</v>
      </c>
      <c r="T800">
        <v>1</v>
      </c>
      <c r="U800" t="s">
        <v>76</v>
      </c>
      <c r="V800">
        <v>3</v>
      </c>
      <c r="W800" t="s">
        <v>84</v>
      </c>
      <c r="X800" s="51" t="s">
        <v>1658</v>
      </c>
      <c r="Y800" s="51" t="s">
        <v>100</v>
      </c>
      <c r="Z800" s="26">
        <v>3</v>
      </c>
      <c r="AA800" s="51" t="s">
        <v>77</v>
      </c>
      <c r="AB800" s="51" t="s">
        <v>69</v>
      </c>
    </row>
    <row r="801" spans="1:28">
      <c r="A801" s="51" t="s">
        <v>1659</v>
      </c>
      <c r="B801" s="51" t="s">
        <v>71</v>
      </c>
      <c r="C801" s="1">
        <v>42378</v>
      </c>
      <c r="D801">
        <v>2016</v>
      </c>
      <c r="E801" s="26">
        <v>1</v>
      </c>
      <c r="F801" s="51" t="s">
        <v>21</v>
      </c>
      <c r="G801" s="26">
        <v>9</v>
      </c>
      <c r="H801" s="26">
        <v>9</v>
      </c>
      <c r="I801" t="s">
        <v>15</v>
      </c>
      <c r="J801" t="s">
        <v>60</v>
      </c>
      <c r="K801" t="s">
        <v>73</v>
      </c>
      <c r="L801" t="s">
        <v>98</v>
      </c>
      <c r="M801" t="s">
        <v>93</v>
      </c>
      <c r="N801">
        <v>16466.82385358648</v>
      </c>
      <c r="O801">
        <v>16466.82385358648</v>
      </c>
      <c r="P801" t="s">
        <v>64</v>
      </c>
      <c r="Q801">
        <v>15.02</v>
      </c>
      <c r="R801">
        <v>4</v>
      </c>
      <c r="S801">
        <v>3</v>
      </c>
      <c r="T801">
        <v>1</v>
      </c>
      <c r="U801" t="s">
        <v>76</v>
      </c>
      <c r="V801">
        <v>3</v>
      </c>
      <c r="W801" t="s">
        <v>84</v>
      </c>
      <c r="X801" s="51" t="s">
        <v>1660</v>
      </c>
      <c r="Y801" s="51" t="s">
        <v>119</v>
      </c>
      <c r="Z801" s="26">
        <v>5</v>
      </c>
      <c r="AA801" s="51" t="s">
        <v>84</v>
      </c>
      <c r="AB801" s="51" t="s">
        <v>108</v>
      </c>
    </row>
    <row r="802" spans="1:28">
      <c r="A802" s="51" t="s">
        <v>1661</v>
      </c>
      <c r="B802" s="51" t="s">
        <v>71</v>
      </c>
      <c r="C802" s="1">
        <v>41420</v>
      </c>
      <c r="D802">
        <v>2013</v>
      </c>
      <c r="E802" s="26">
        <v>5</v>
      </c>
      <c r="F802" s="51" t="s">
        <v>25</v>
      </c>
      <c r="G802" s="26">
        <v>12</v>
      </c>
      <c r="H802" s="26">
        <v>12</v>
      </c>
      <c r="I802" t="s">
        <v>15</v>
      </c>
      <c r="J802" t="s">
        <v>102</v>
      </c>
      <c r="K802" t="s">
        <v>61</v>
      </c>
      <c r="L802" t="s">
        <v>202</v>
      </c>
      <c r="M802" t="s">
        <v>75</v>
      </c>
      <c r="N802">
        <v>5746.9503290079729</v>
      </c>
      <c r="O802">
        <v>5746.9503290079729</v>
      </c>
      <c r="P802" t="s">
        <v>64</v>
      </c>
      <c r="Q802">
        <v>3.81</v>
      </c>
      <c r="R802">
        <v>1</v>
      </c>
      <c r="S802">
        <v>2</v>
      </c>
      <c r="T802">
        <v>1</v>
      </c>
      <c r="U802" t="s">
        <v>76</v>
      </c>
      <c r="V802">
        <v>2</v>
      </c>
      <c r="W802" t="s">
        <v>77</v>
      </c>
      <c r="X802" s="51" t="s">
        <v>1662</v>
      </c>
      <c r="Y802" s="51" t="s">
        <v>100</v>
      </c>
      <c r="Z802" s="26">
        <v>1</v>
      </c>
      <c r="AA802" s="51" t="s">
        <v>66</v>
      </c>
      <c r="AB802" s="51" t="s">
        <v>69</v>
      </c>
    </row>
    <row r="803" spans="1:28">
      <c r="A803" s="51" t="s">
        <v>1663</v>
      </c>
      <c r="B803" s="51" t="s">
        <v>140</v>
      </c>
      <c r="C803" s="1">
        <v>44431</v>
      </c>
      <c r="D803">
        <v>2021</v>
      </c>
      <c r="E803" s="26">
        <v>8</v>
      </c>
      <c r="F803" s="51" t="s">
        <v>28</v>
      </c>
      <c r="G803" s="26">
        <v>4</v>
      </c>
      <c r="H803" s="26">
        <v>4</v>
      </c>
      <c r="I803" t="s">
        <v>15</v>
      </c>
      <c r="J803" t="s">
        <v>72</v>
      </c>
      <c r="K803" t="s">
        <v>124</v>
      </c>
      <c r="L803" t="s">
        <v>113</v>
      </c>
      <c r="M803" t="s">
        <v>93</v>
      </c>
      <c r="N803">
        <v>5866.4926998954497</v>
      </c>
      <c r="O803">
        <v>5866.4926998954497</v>
      </c>
      <c r="P803" t="s">
        <v>64</v>
      </c>
      <c r="Q803">
        <v>10.14</v>
      </c>
      <c r="R803">
        <v>5</v>
      </c>
      <c r="S803">
        <v>5</v>
      </c>
      <c r="T803">
        <v>1</v>
      </c>
      <c r="U803" t="s">
        <v>76</v>
      </c>
      <c r="V803">
        <v>2</v>
      </c>
      <c r="W803" t="s">
        <v>77</v>
      </c>
      <c r="X803" s="51" t="s">
        <v>1664</v>
      </c>
      <c r="Y803" s="51" t="s">
        <v>144</v>
      </c>
      <c r="Z803" s="26">
        <v>1</v>
      </c>
      <c r="AA803" s="51" t="s">
        <v>66</v>
      </c>
      <c r="AB803" s="51" t="s">
        <v>69</v>
      </c>
    </row>
    <row r="804" spans="1:28">
      <c r="A804" s="51" t="s">
        <v>1665</v>
      </c>
      <c r="B804" s="51" t="s">
        <v>59</v>
      </c>
      <c r="C804" s="1">
        <v>42174</v>
      </c>
      <c r="D804">
        <v>2015</v>
      </c>
      <c r="E804" s="26">
        <v>6</v>
      </c>
      <c r="F804" s="51" t="s">
        <v>26</v>
      </c>
      <c r="G804" s="26">
        <v>10</v>
      </c>
      <c r="H804" s="26">
        <v>10</v>
      </c>
      <c r="I804" t="s">
        <v>15</v>
      </c>
      <c r="J804" t="s">
        <v>102</v>
      </c>
      <c r="K804" t="s">
        <v>83</v>
      </c>
      <c r="L804" t="s">
        <v>103</v>
      </c>
      <c r="M804" t="s">
        <v>152</v>
      </c>
      <c r="N804">
        <v>11575.623717751119</v>
      </c>
      <c r="O804">
        <v>11575.623717751119</v>
      </c>
      <c r="P804" t="s">
        <v>64</v>
      </c>
      <c r="Q804">
        <v>4.51</v>
      </c>
      <c r="R804">
        <v>1</v>
      </c>
      <c r="S804">
        <v>0</v>
      </c>
      <c r="T804">
        <v>0</v>
      </c>
      <c r="U804" t="s">
        <v>65</v>
      </c>
      <c r="V804">
        <v>3</v>
      </c>
      <c r="W804" t="s">
        <v>84</v>
      </c>
      <c r="X804" s="51" t="s">
        <v>1666</v>
      </c>
      <c r="Y804" s="51" t="s">
        <v>119</v>
      </c>
      <c r="Z804" s="26">
        <v>2</v>
      </c>
      <c r="AA804" s="51" t="s">
        <v>77</v>
      </c>
      <c r="AB804" s="51" t="s">
        <v>69</v>
      </c>
    </row>
    <row r="805" spans="1:28">
      <c r="A805" s="51" t="s">
        <v>1667</v>
      </c>
      <c r="B805" s="51" t="s">
        <v>121</v>
      </c>
      <c r="C805" s="1">
        <v>41558</v>
      </c>
      <c r="D805">
        <v>2013</v>
      </c>
      <c r="E805" s="26">
        <v>10</v>
      </c>
      <c r="F805" s="51" t="s">
        <v>10</v>
      </c>
      <c r="G805" s="26">
        <v>12</v>
      </c>
      <c r="H805" s="26">
        <v>12</v>
      </c>
      <c r="I805" t="s">
        <v>15</v>
      </c>
      <c r="J805" t="s">
        <v>102</v>
      </c>
      <c r="K805" t="s">
        <v>88</v>
      </c>
      <c r="L805" t="s">
        <v>157</v>
      </c>
      <c r="M805" t="s">
        <v>93</v>
      </c>
      <c r="N805">
        <v>10395.814771657388</v>
      </c>
      <c r="O805">
        <v>10395.814771657388</v>
      </c>
      <c r="P805" t="s">
        <v>64</v>
      </c>
      <c r="Q805">
        <v>9.5399999999999991</v>
      </c>
      <c r="R805">
        <v>5</v>
      </c>
      <c r="S805">
        <v>2</v>
      </c>
      <c r="T805">
        <v>1</v>
      </c>
      <c r="U805" t="s">
        <v>76</v>
      </c>
      <c r="V805">
        <v>2</v>
      </c>
      <c r="W805" t="s">
        <v>77</v>
      </c>
      <c r="X805" s="51" t="s">
        <v>1668</v>
      </c>
      <c r="Y805" s="51" t="s">
        <v>100</v>
      </c>
      <c r="Z805" s="26">
        <v>1</v>
      </c>
      <c r="AA805" s="51" t="s">
        <v>66</v>
      </c>
      <c r="AB805" s="51" t="s">
        <v>69</v>
      </c>
    </row>
    <row r="806" spans="1:28">
      <c r="A806" s="51" t="s">
        <v>1669</v>
      </c>
      <c r="B806" s="51" t="s">
        <v>59</v>
      </c>
      <c r="C806" s="1">
        <v>44549</v>
      </c>
      <c r="D806">
        <v>2021</v>
      </c>
      <c r="E806" s="26">
        <v>12</v>
      </c>
      <c r="F806" s="51" t="s">
        <v>20</v>
      </c>
      <c r="G806" s="26">
        <v>4</v>
      </c>
      <c r="H806" s="26">
        <v>4</v>
      </c>
      <c r="I806" t="s">
        <v>15</v>
      </c>
      <c r="J806" t="s">
        <v>72</v>
      </c>
      <c r="K806" t="s">
        <v>73</v>
      </c>
      <c r="L806" t="s">
        <v>98</v>
      </c>
      <c r="M806" t="s">
        <v>152</v>
      </c>
      <c r="N806">
        <v>-4029.4780450943599</v>
      </c>
      <c r="O806">
        <v>4029.4780450943599</v>
      </c>
      <c r="P806" t="s">
        <v>117</v>
      </c>
      <c r="Q806">
        <v>18.899999999999999</v>
      </c>
      <c r="R806">
        <v>2</v>
      </c>
      <c r="S806">
        <v>3</v>
      </c>
      <c r="T806">
        <v>1</v>
      </c>
      <c r="U806" t="s">
        <v>76</v>
      </c>
      <c r="V806">
        <v>2</v>
      </c>
      <c r="W806" t="s">
        <v>77</v>
      </c>
      <c r="X806" s="51" t="s">
        <v>1670</v>
      </c>
      <c r="Y806" s="51" t="s">
        <v>79</v>
      </c>
      <c r="Z806" s="26">
        <v>2</v>
      </c>
      <c r="AA806" s="51" t="s">
        <v>77</v>
      </c>
      <c r="AB806" s="51" t="s">
        <v>69</v>
      </c>
    </row>
    <row r="807" spans="1:28">
      <c r="A807" s="51" t="s">
        <v>1671</v>
      </c>
      <c r="B807" s="51" t="s">
        <v>97</v>
      </c>
      <c r="C807" s="1">
        <v>43954</v>
      </c>
      <c r="D807">
        <v>2020</v>
      </c>
      <c r="E807" s="26">
        <v>5</v>
      </c>
      <c r="F807" s="51" t="s">
        <v>25</v>
      </c>
      <c r="G807" s="26">
        <v>5</v>
      </c>
      <c r="H807" s="26">
        <v>5</v>
      </c>
      <c r="I807" t="s">
        <v>15</v>
      </c>
      <c r="J807" t="s">
        <v>72</v>
      </c>
      <c r="K807" t="s">
        <v>83</v>
      </c>
      <c r="L807" t="s">
        <v>128</v>
      </c>
      <c r="M807" t="s">
        <v>75</v>
      </c>
      <c r="N807">
        <v>17805.193440584491</v>
      </c>
      <c r="O807">
        <v>17805.193440584491</v>
      </c>
      <c r="P807" t="s">
        <v>64</v>
      </c>
      <c r="Q807">
        <v>22.08</v>
      </c>
      <c r="R807">
        <v>1</v>
      </c>
      <c r="S807">
        <v>4</v>
      </c>
      <c r="T807">
        <v>1</v>
      </c>
      <c r="U807" t="s">
        <v>76</v>
      </c>
      <c r="V807">
        <v>3</v>
      </c>
      <c r="W807" t="s">
        <v>84</v>
      </c>
      <c r="X807" s="51" t="s">
        <v>736</v>
      </c>
      <c r="Y807" s="51" t="s">
        <v>95</v>
      </c>
      <c r="Z807" s="26">
        <v>4</v>
      </c>
      <c r="AA807" s="51" t="s">
        <v>84</v>
      </c>
      <c r="AB807" s="51" t="s">
        <v>108</v>
      </c>
    </row>
    <row r="808" spans="1:28">
      <c r="A808" s="51" t="s">
        <v>1672</v>
      </c>
      <c r="B808" s="51" t="s">
        <v>81</v>
      </c>
      <c r="C808" s="1">
        <v>42527</v>
      </c>
      <c r="D808">
        <v>2016</v>
      </c>
      <c r="E808" s="26">
        <v>6</v>
      </c>
      <c r="F808" s="51" t="s">
        <v>26</v>
      </c>
      <c r="G808" s="26">
        <v>9</v>
      </c>
      <c r="H808" s="26">
        <v>9</v>
      </c>
      <c r="I808" t="s">
        <v>15</v>
      </c>
      <c r="J808" t="s">
        <v>60</v>
      </c>
      <c r="K808" t="s">
        <v>88</v>
      </c>
      <c r="L808" t="s">
        <v>89</v>
      </c>
      <c r="M808" t="s">
        <v>75</v>
      </c>
      <c r="N808">
        <v>4529.8299023315285</v>
      </c>
      <c r="O808">
        <v>4529.8299023315285</v>
      </c>
      <c r="P808" t="s">
        <v>64</v>
      </c>
      <c r="Q808">
        <v>10.28</v>
      </c>
      <c r="R808">
        <v>4</v>
      </c>
      <c r="S808">
        <v>2</v>
      </c>
      <c r="T808">
        <v>1</v>
      </c>
      <c r="U808" t="s">
        <v>76</v>
      </c>
      <c r="V808">
        <v>1</v>
      </c>
      <c r="W808" t="s">
        <v>66</v>
      </c>
      <c r="X808" s="51" t="s">
        <v>1673</v>
      </c>
      <c r="Y808" s="51" t="s">
        <v>100</v>
      </c>
      <c r="Z808" s="26">
        <v>1</v>
      </c>
      <c r="AA808" s="51" t="s">
        <v>66</v>
      </c>
      <c r="AB808" s="51" t="s">
        <v>69</v>
      </c>
    </row>
    <row r="809" spans="1:28">
      <c r="A809" s="51" t="s">
        <v>1674</v>
      </c>
      <c r="B809" s="51" t="s">
        <v>81</v>
      </c>
      <c r="C809" s="1">
        <v>45294</v>
      </c>
      <c r="D809">
        <v>2024</v>
      </c>
      <c r="E809" s="26">
        <v>1</v>
      </c>
      <c r="F809" s="51" t="s">
        <v>21</v>
      </c>
      <c r="G809" s="26">
        <v>1</v>
      </c>
      <c r="H809" s="26">
        <v>1</v>
      </c>
      <c r="I809" t="s">
        <v>15</v>
      </c>
      <c r="J809" t="s">
        <v>82</v>
      </c>
      <c r="K809" t="s">
        <v>124</v>
      </c>
      <c r="L809" t="s">
        <v>62</v>
      </c>
      <c r="M809" t="s">
        <v>93</v>
      </c>
      <c r="N809">
        <v>2074.7380636099838</v>
      </c>
      <c r="O809">
        <v>2074.7380636099838</v>
      </c>
      <c r="P809" t="s">
        <v>64</v>
      </c>
      <c r="Q809">
        <v>12.95</v>
      </c>
      <c r="R809">
        <v>1</v>
      </c>
      <c r="S809">
        <v>2</v>
      </c>
      <c r="T809">
        <v>1</v>
      </c>
      <c r="U809" t="s">
        <v>76</v>
      </c>
      <c r="V809">
        <v>2</v>
      </c>
      <c r="W809" t="s">
        <v>77</v>
      </c>
      <c r="X809" s="51" t="s">
        <v>1675</v>
      </c>
      <c r="Y809" s="51" t="s">
        <v>86</v>
      </c>
      <c r="Z809" s="26">
        <v>0</v>
      </c>
      <c r="AA809" s="51" t="s">
        <v>66</v>
      </c>
      <c r="AB809" s="51" t="s">
        <v>69</v>
      </c>
    </row>
    <row r="810" spans="1:28">
      <c r="A810" s="51" t="s">
        <v>1676</v>
      </c>
      <c r="B810" s="51" t="s">
        <v>121</v>
      </c>
      <c r="C810" s="1">
        <v>42177</v>
      </c>
      <c r="D810">
        <v>2015</v>
      </c>
      <c r="E810" s="26">
        <v>6</v>
      </c>
      <c r="F810" s="51" t="s">
        <v>26</v>
      </c>
      <c r="G810" s="26">
        <v>10</v>
      </c>
      <c r="H810" s="26">
        <v>10</v>
      </c>
      <c r="I810" t="s">
        <v>15</v>
      </c>
      <c r="J810" t="s">
        <v>102</v>
      </c>
      <c r="K810" t="s">
        <v>83</v>
      </c>
      <c r="L810" t="s">
        <v>110</v>
      </c>
      <c r="M810" t="s">
        <v>63</v>
      </c>
      <c r="N810">
        <v>16334.707882864735</v>
      </c>
      <c r="O810">
        <v>16334.707882864735</v>
      </c>
      <c r="P810" t="s">
        <v>64</v>
      </c>
      <c r="Q810">
        <v>4.13</v>
      </c>
      <c r="R810">
        <v>5</v>
      </c>
      <c r="S810">
        <v>2</v>
      </c>
      <c r="T810">
        <v>1</v>
      </c>
      <c r="U810" t="s">
        <v>76</v>
      </c>
      <c r="V810">
        <v>3</v>
      </c>
      <c r="W810" t="s">
        <v>84</v>
      </c>
      <c r="X810" s="51" t="s">
        <v>1677</v>
      </c>
      <c r="Y810" s="51" t="s">
        <v>95</v>
      </c>
      <c r="Z810" s="26">
        <v>3</v>
      </c>
      <c r="AA810" s="51" t="s">
        <v>77</v>
      </c>
      <c r="AB810" s="51" t="s">
        <v>69</v>
      </c>
    </row>
    <row r="811" spans="1:28">
      <c r="A811" s="51" t="s">
        <v>1678</v>
      </c>
      <c r="B811" s="51" t="s">
        <v>140</v>
      </c>
      <c r="C811" s="1">
        <v>41674</v>
      </c>
      <c r="D811">
        <v>2014</v>
      </c>
      <c r="E811" s="26">
        <v>2</v>
      </c>
      <c r="F811" s="51" t="s">
        <v>22</v>
      </c>
      <c r="G811" s="26">
        <v>11</v>
      </c>
      <c r="H811" s="26">
        <v>11</v>
      </c>
      <c r="I811" t="s">
        <v>15</v>
      </c>
      <c r="J811" t="s">
        <v>102</v>
      </c>
      <c r="K811" t="s">
        <v>88</v>
      </c>
      <c r="L811" t="s">
        <v>113</v>
      </c>
      <c r="M811" t="s">
        <v>90</v>
      </c>
      <c r="N811">
        <v>12162.649651223021</v>
      </c>
      <c r="O811">
        <v>12162.649651223021</v>
      </c>
      <c r="P811" t="s">
        <v>64</v>
      </c>
      <c r="Q811">
        <v>10.3</v>
      </c>
      <c r="R811">
        <v>3</v>
      </c>
      <c r="S811">
        <v>1</v>
      </c>
      <c r="T811">
        <v>1</v>
      </c>
      <c r="U811" t="s">
        <v>76</v>
      </c>
      <c r="V811">
        <v>2</v>
      </c>
      <c r="W811" t="s">
        <v>77</v>
      </c>
      <c r="X811" s="51" t="s">
        <v>1679</v>
      </c>
      <c r="Y811" s="51" t="s">
        <v>119</v>
      </c>
      <c r="Z811" s="26">
        <v>2</v>
      </c>
      <c r="AA811" s="51" t="s">
        <v>77</v>
      </c>
      <c r="AB811" s="51" t="s">
        <v>69</v>
      </c>
    </row>
    <row r="812" spans="1:28">
      <c r="A812" s="51" t="s">
        <v>1680</v>
      </c>
      <c r="B812" s="51" t="s">
        <v>81</v>
      </c>
      <c r="C812" s="1">
        <v>43891</v>
      </c>
      <c r="D812">
        <v>2020</v>
      </c>
      <c r="E812" s="26">
        <v>3</v>
      </c>
      <c r="F812" s="51" t="s">
        <v>23</v>
      </c>
      <c r="G812" s="26">
        <v>5</v>
      </c>
      <c r="H812" s="26">
        <v>5</v>
      </c>
      <c r="I812" t="s">
        <v>15</v>
      </c>
      <c r="J812" t="s">
        <v>72</v>
      </c>
      <c r="K812" t="s">
        <v>124</v>
      </c>
      <c r="L812" t="s">
        <v>116</v>
      </c>
      <c r="M812" t="s">
        <v>104</v>
      </c>
      <c r="N812">
        <v>2300.7574691451805</v>
      </c>
      <c r="O812">
        <v>2300.7574691451805</v>
      </c>
      <c r="P812" t="s">
        <v>64</v>
      </c>
      <c r="Q812">
        <v>6.86</v>
      </c>
      <c r="R812">
        <v>5</v>
      </c>
      <c r="S812">
        <v>2</v>
      </c>
      <c r="T812">
        <v>1</v>
      </c>
      <c r="U812" t="s">
        <v>76</v>
      </c>
      <c r="V812">
        <v>2</v>
      </c>
      <c r="W812" t="s">
        <v>77</v>
      </c>
      <c r="X812" s="51" t="s">
        <v>1681</v>
      </c>
      <c r="Y812" s="51" t="s">
        <v>95</v>
      </c>
      <c r="Z812" s="26">
        <v>0</v>
      </c>
      <c r="AA812" s="51" t="s">
        <v>66</v>
      </c>
      <c r="AB812" s="51" t="s">
        <v>69</v>
      </c>
    </row>
    <row r="813" spans="1:28">
      <c r="A813" s="51" t="s">
        <v>1682</v>
      </c>
      <c r="B813" s="51" t="s">
        <v>71</v>
      </c>
      <c r="C813" s="1">
        <v>41799</v>
      </c>
      <c r="D813">
        <v>2014</v>
      </c>
      <c r="E813" s="26">
        <v>6</v>
      </c>
      <c r="F813" s="51" t="s">
        <v>26</v>
      </c>
      <c r="G813" s="26">
        <v>11</v>
      </c>
      <c r="H813" s="26">
        <v>11</v>
      </c>
      <c r="I813" t="s">
        <v>15</v>
      </c>
      <c r="J813" t="s">
        <v>102</v>
      </c>
      <c r="K813" t="s">
        <v>61</v>
      </c>
      <c r="L813" t="s">
        <v>128</v>
      </c>
      <c r="M813" t="s">
        <v>93</v>
      </c>
      <c r="N813">
        <v>9622.8422077031264</v>
      </c>
      <c r="O813">
        <v>9622.8422077031264</v>
      </c>
      <c r="P813" t="s">
        <v>64</v>
      </c>
      <c r="Q813">
        <v>4.42</v>
      </c>
      <c r="R813">
        <v>3</v>
      </c>
      <c r="S813">
        <v>1</v>
      </c>
      <c r="T813">
        <v>1</v>
      </c>
      <c r="U813" t="s">
        <v>76</v>
      </c>
      <c r="V813">
        <v>2</v>
      </c>
      <c r="W813" t="s">
        <v>77</v>
      </c>
      <c r="X813" s="51" t="s">
        <v>1683</v>
      </c>
      <c r="Y813" s="51" t="s">
        <v>119</v>
      </c>
      <c r="Z813" s="26">
        <v>1</v>
      </c>
      <c r="AA813" s="51" t="s">
        <v>66</v>
      </c>
      <c r="AB813" s="51" t="s">
        <v>69</v>
      </c>
    </row>
    <row r="814" spans="1:28">
      <c r="A814" s="51" t="s">
        <v>1684</v>
      </c>
      <c r="B814" s="51" t="s">
        <v>140</v>
      </c>
      <c r="C814" s="1">
        <v>41994</v>
      </c>
      <c r="D814">
        <v>2014</v>
      </c>
      <c r="E814" s="26">
        <v>12</v>
      </c>
      <c r="F814" s="51" t="s">
        <v>20</v>
      </c>
      <c r="G814" s="26">
        <v>11</v>
      </c>
      <c r="H814" s="26">
        <v>11</v>
      </c>
      <c r="I814" t="s">
        <v>15</v>
      </c>
      <c r="J814" t="s">
        <v>102</v>
      </c>
      <c r="K814" t="s">
        <v>88</v>
      </c>
      <c r="L814" t="s">
        <v>98</v>
      </c>
      <c r="M814" t="s">
        <v>104</v>
      </c>
      <c r="N814">
        <v>27205.717593295773</v>
      </c>
      <c r="O814">
        <v>27205.717593295773</v>
      </c>
      <c r="P814" t="s">
        <v>64</v>
      </c>
      <c r="Q814">
        <v>8.5299999999999994</v>
      </c>
      <c r="R814">
        <v>4</v>
      </c>
      <c r="S814">
        <v>3</v>
      </c>
      <c r="T814">
        <v>1</v>
      </c>
      <c r="U814" t="s">
        <v>76</v>
      </c>
      <c r="V814">
        <v>3</v>
      </c>
      <c r="W814" t="s">
        <v>84</v>
      </c>
      <c r="X814" s="51" t="s">
        <v>1685</v>
      </c>
      <c r="Y814" s="51" t="s">
        <v>119</v>
      </c>
      <c r="Z814" s="26">
        <v>4</v>
      </c>
      <c r="AA814" s="51" t="s">
        <v>84</v>
      </c>
      <c r="AB814" s="51" t="s">
        <v>108</v>
      </c>
    </row>
    <row r="815" spans="1:28">
      <c r="A815" s="51" t="s">
        <v>1686</v>
      </c>
      <c r="B815" s="51" t="s">
        <v>59</v>
      </c>
      <c r="C815" s="1">
        <v>42182</v>
      </c>
      <c r="D815">
        <v>2015</v>
      </c>
      <c r="E815" s="26">
        <v>6</v>
      </c>
      <c r="F815" s="51" t="s">
        <v>26</v>
      </c>
      <c r="G815" s="26">
        <v>10</v>
      </c>
      <c r="H815" s="26">
        <v>10</v>
      </c>
      <c r="I815" t="s">
        <v>15</v>
      </c>
      <c r="J815" t="s">
        <v>102</v>
      </c>
      <c r="K815" t="s">
        <v>88</v>
      </c>
      <c r="L815" t="s">
        <v>113</v>
      </c>
      <c r="M815" t="s">
        <v>104</v>
      </c>
      <c r="N815">
        <v>18889.929577244879</v>
      </c>
      <c r="O815">
        <v>18889.929577244879</v>
      </c>
      <c r="P815" t="s">
        <v>64</v>
      </c>
      <c r="Q815">
        <v>21.78</v>
      </c>
      <c r="R815">
        <v>3</v>
      </c>
      <c r="S815">
        <v>2</v>
      </c>
      <c r="T815">
        <v>1</v>
      </c>
      <c r="U815" t="s">
        <v>76</v>
      </c>
      <c r="V815">
        <v>3</v>
      </c>
      <c r="W815" t="s">
        <v>84</v>
      </c>
      <c r="X815" s="51" t="s">
        <v>1687</v>
      </c>
      <c r="Y815" s="51" t="s">
        <v>95</v>
      </c>
      <c r="Z815" s="26">
        <v>4</v>
      </c>
      <c r="AA815" s="51" t="s">
        <v>84</v>
      </c>
      <c r="AB815" s="51" t="s">
        <v>108</v>
      </c>
    </row>
    <row r="816" spans="1:28">
      <c r="A816" s="51" t="s">
        <v>1688</v>
      </c>
      <c r="B816" s="51" t="s">
        <v>140</v>
      </c>
      <c r="C816" s="1">
        <v>42871</v>
      </c>
      <c r="D816">
        <v>2017</v>
      </c>
      <c r="E816" s="26">
        <v>5</v>
      </c>
      <c r="F816" s="51" t="s">
        <v>25</v>
      </c>
      <c r="G816" s="26">
        <v>8</v>
      </c>
      <c r="H816" s="26">
        <v>8</v>
      </c>
      <c r="I816" t="s">
        <v>15</v>
      </c>
      <c r="J816" t="s">
        <v>60</v>
      </c>
      <c r="K816" t="s">
        <v>61</v>
      </c>
      <c r="L816" t="s">
        <v>113</v>
      </c>
      <c r="M816" t="s">
        <v>90</v>
      </c>
      <c r="N816">
        <v>11026.857317489474</v>
      </c>
      <c r="O816">
        <v>11026.857317489474</v>
      </c>
      <c r="P816" t="s">
        <v>64</v>
      </c>
      <c r="Q816">
        <v>4.75</v>
      </c>
      <c r="R816">
        <v>3</v>
      </c>
      <c r="S816">
        <v>0</v>
      </c>
      <c r="T816">
        <v>0</v>
      </c>
      <c r="U816" t="s">
        <v>65</v>
      </c>
      <c r="V816">
        <v>2</v>
      </c>
      <c r="W816" t="s">
        <v>77</v>
      </c>
      <c r="X816" s="51" t="s">
        <v>1689</v>
      </c>
      <c r="Y816" s="51" t="s">
        <v>79</v>
      </c>
      <c r="Z816" s="26">
        <v>1</v>
      </c>
      <c r="AA816" s="51" t="s">
        <v>66</v>
      </c>
      <c r="AB816" s="51" t="s">
        <v>69</v>
      </c>
    </row>
    <row r="817" spans="1:28">
      <c r="A817" s="51" t="s">
        <v>1690</v>
      </c>
      <c r="B817" s="51" t="s">
        <v>59</v>
      </c>
      <c r="C817" s="1">
        <v>43405</v>
      </c>
      <c r="D817">
        <v>2018</v>
      </c>
      <c r="E817" s="26">
        <v>11</v>
      </c>
      <c r="F817" s="51" t="s">
        <v>19</v>
      </c>
      <c r="G817" s="26">
        <v>7</v>
      </c>
      <c r="H817" s="26">
        <v>7</v>
      </c>
      <c r="I817" t="s">
        <v>15</v>
      </c>
      <c r="J817" t="s">
        <v>60</v>
      </c>
      <c r="K817" t="s">
        <v>73</v>
      </c>
      <c r="L817" t="s">
        <v>157</v>
      </c>
      <c r="M817" t="s">
        <v>104</v>
      </c>
      <c r="N817">
        <v>15720.7164048389</v>
      </c>
      <c r="O817">
        <v>15720.7164048389</v>
      </c>
      <c r="P817" t="s">
        <v>64</v>
      </c>
      <c r="Q817">
        <v>15.79</v>
      </c>
      <c r="R817">
        <v>1</v>
      </c>
      <c r="S817">
        <v>4</v>
      </c>
      <c r="T817">
        <v>1</v>
      </c>
      <c r="U817" t="s">
        <v>76</v>
      </c>
      <c r="V817">
        <v>3</v>
      </c>
      <c r="W817" t="s">
        <v>84</v>
      </c>
      <c r="X817" s="51" t="s">
        <v>1691</v>
      </c>
      <c r="Y817" s="51" t="s">
        <v>100</v>
      </c>
      <c r="Z817" s="26">
        <v>4</v>
      </c>
      <c r="AA817" s="51" t="s">
        <v>84</v>
      </c>
      <c r="AB817" s="51" t="s">
        <v>108</v>
      </c>
    </row>
    <row r="818" spans="1:28">
      <c r="A818" s="51" t="s">
        <v>1692</v>
      </c>
      <c r="B818" s="51" t="s">
        <v>97</v>
      </c>
      <c r="C818" s="1">
        <v>41910</v>
      </c>
      <c r="D818">
        <v>2014</v>
      </c>
      <c r="E818" s="26">
        <v>9</v>
      </c>
      <c r="F818" s="51" t="s">
        <v>29</v>
      </c>
      <c r="G818" s="26">
        <v>11</v>
      </c>
      <c r="H818" s="26">
        <v>11</v>
      </c>
      <c r="I818" t="s">
        <v>15</v>
      </c>
      <c r="J818" t="s">
        <v>102</v>
      </c>
      <c r="K818" t="s">
        <v>83</v>
      </c>
      <c r="L818" t="s">
        <v>157</v>
      </c>
      <c r="M818" t="s">
        <v>104</v>
      </c>
      <c r="N818">
        <v>5644.5860912582084</v>
      </c>
      <c r="O818">
        <v>5644.5860912582084</v>
      </c>
      <c r="P818" t="s">
        <v>64</v>
      </c>
      <c r="Q818">
        <v>9.4499999999999993</v>
      </c>
      <c r="R818">
        <v>1</v>
      </c>
      <c r="S818">
        <v>4</v>
      </c>
      <c r="T818">
        <v>1</v>
      </c>
      <c r="U818" t="s">
        <v>76</v>
      </c>
      <c r="V818">
        <v>1</v>
      </c>
      <c r="W818" t="s">
        <v>66</v>
      </c>
      <c r="X818" s="51" t="s">
        <v>1693</v>
      </c>
      <c r="Y818" s="51" t="s">
        <v>119</v>
      </c>
      <c r="Z818" s="26">
        <v>2</v>
      </c>
      <c r="AA818" s="51" t="s">
        <v>77</v>
      </c>
      <c r="AB818" s="51" t="s">
        <v>108</v>
      </c>
    </row>
    <row r="819" spans="1:28">
      <c r="A819" s="51" t="s">
        <v>1694</v>
      </c>
      <c r="B819" s="51" t="s">
        <v>71</v>
      </c>
      <c r="C819" s="1">
        <v>43716</v>
      </c>
      <c r="D819">
        <v>2019</v>
      </c>
      <c r="E819" s="26">
        <v>9</v>
      </c>
      <c r="F819" s="51" t="s">
        <v>29</v>
      </c>
      <c r="G819" s="26">
        <v>6</v>
      </c>
      <c r="H819" s="26">
        <v>6</v>
      </c>
      <c r="I819" t="s">
        <v>15</v>
      </c>
      <c r="J819" t="s">
        <v>72</v>
      </c>
      <c r="K819" t="s">
        <v>88</v>
      </c>
      <c r="L819" t="s">
        <v>157</v>
      </c>
      <c r="M819" t="s">
        <v>104</v>
      </c>
      <c r="N819">
        <v>7277.9742004079708</v>
      </c>
      <c r="O819">
        <v>7277.9742004079708</v>
      </c>
      <c r="P819" t="s">
        <v>64</v>
      </c>
      <c r="Q819">
        <v>15.64</v>
      </c>
      <c r="R819">
        <v>3</v>
      </c>
      <c r="S819">
        <v>2</v>
      </c>
      <c r="T819">
        <v>1</v>
      </c>
      <c r="U819" t="s">
        <v>76</v>
      </c>
      <c r="V819">
        <v>2</v>
      </c>
      <c r="W819" t="s">
        <v>77</v>
      </c>
      <c r="X819" s="51" t="s">
        <v>1261</v>
      </c>
      <c r="Y819" s="51" t="s">
        <v>95</v>
      </c>
      <c r="Z819" s="26">
        <v>1</v>
      </c>
      <c r="AA819" s="51" t="s">
        <v>66</v>
      </c>
      <c r="AB819" s="51" t="s">
        <v>69</v>
      </c>
    </row>
    <row r="820" spans="1:28">
      <c r="A820" s="51" t="s">
        <v>1695</v>
      </c>
      <c r="B820" s="51" t="s">
        <v>81</v>
      </c>
      <c r="C820" s="1">
        <v>44026</v>
      </c>
      <c r="D820">
        <v>2020</v>
      </c>
      <c r="E820" s="26">
        <v>7</v>
      </c>
      <c r="F820" s="51" t="s">
        <v>27</v>
      </c>
      <c r="G820" s="26">
        <v>5</v>
      </c>
      <c r="H820" s="26">
        <v>5</v>
      </c>
      <c r="I820" t="s">
        <v>15</v>
      </c>
      <c r="J820" t="s">
        <v>72</v>
      </c>
      <c r="K820" t="s">
        <v>73</v>
      </c>
      <c r="L820" t="s">
        <v>125</v>
      </c>
      <c r="M820" t="s">
        <v>104</v>
      </c>
      <c r="N820">
        <v>8853.4138745493674</v>
      </c>
      <c r="O820">
        <v>8853.4138745493674</v>
      </c>
      <c r="P820" t="s">
        <v>64</v>
      </c>
      <c r="Q820">
        <v>5.83</v>
      </c>
      <c r="R820">
        <v>3</v>
      </c>
      <c r="S820">
        <v>0</v>
      </c>
      <c r="T820">
        <v>0</v>
      </c>
      <c r="U820" t="s">
        <v>65</v>
      </c>
      <c r="V820">
        <v>3</v>
      </c>
      <c r="W820" t="s">
        <v>84</v>
      </c>
      <c r="X820" s="51" t="s">
        <v>1696</v>
      </c>
      <c r="Y820" s="51" t="s">
        <v>79</v>
      </c>
      <c r="Z820" s="26">
        <v>1</v>
      </c>
      <c r="AA820" s="51" t="s">
        <v>66</v>
      </c>
      <c r="AB820" s="51" t="s">
        <v>69</v>
      </c>
    </row>
    <row r="821" spans="1:28">
      <c r="A821" s="51" t="s">
        <v>1697</v>
      </c>
      <c r="B821" s="51" t="s">
        <v>97</v>
      </c>
      <c r="C821" s="1">
        <v>43668</v>
      </c>
      <c r="D821">
        <v>2019</v>
      </c>
      <c r="E821" s="26">
        <v>7</v>
      </c>
      <c r="F821" s="51" t="s">
        <v>27</v>
      </c>
      <c r="G821" s="26">
        <v>6</v>
      </c>
      <c r="H821" s="26">
        <v>6</v>
      </c>
      <c r="I821" t="s">
        <v>15</v>
      </c>
      <c r="J821" t="s">
        <v>72</v>
      </c>
      <c r="K821" t="s">
        <v>133</v>
      </c>
      <c r="L821" t="s">
        <v>103</v>
      </c>
      <c r="M821" t="s">
        <v>90</v>
      </c>
      <c r="N821">
        <v>11719.25772837459</v>
      </c>
      <c r="O821">
        <v>11719.25772837459</v>
      </c>
      <c r="P821" t="s">
        <v>64</v>
      </c>
      <c r="Q821">
        <v>24.39</v>
      </c>
      <c r="R821">
        <v>2</v>
      </c>
      <c r="S821">
        <v>1</v>
      </c>
      <c r="T821">
        <v>1</v>
      </c>
      <c r="U821" t="s">
        <v>76</v>
      </c>
      <c r="V821">
        <v>3</v>
      </c>
      <c r="W821" t="s">
        <v>84</v>
      </c>
      <c r="X821" s="51" t="s">
        <v>1698</v>
      </c>
      <c r="Y821" s="51" t="s">
        <v>100</v>
      </c>
      <c r="Z821" s="26">
        <v>2</v>
      </c>
      <c r="AA821" s="51" t="s">
        <v>77</v>
      </c>
      <c r="AB821" s="51" t="s">
        <v>69</v>
      </c>
    </row>
    <row r="822" spans="1:28">
      <c r="A822" s="51" t="s">
        <v>1699</v>
      </c>
      <c r="B822" s="51" t="s">
        <v>97</v>
      </c>
      <c r="C822" s="1">
        <v>41716</v>
      </c>
      <c r="D822">
        <v>2014</v>
      </c>
      <c r="E822" s="26">
        <v>3</v>
      </c>
      <c r="F822" s="51" t="s">
        <v>23</v>
      </c>
      <c r="G822" s="26">
        <v>11</v>
      </c>
      <c r="H822" s="26">
        <v>11</v>
      </c>
      <c r="I822" t="s">
        <v>15</v>
      </c>
      <c r="J822" t="s">
        <v>102</v>
      </c>
      <c r="K822" t="s">
        <v>73</v>
      </c>
      <c r="L822" t="s">
        <v>62</v>
      </c>
      <c r="M822" t="s">
        <v>90</v>
      </c>
      <c r="N822">
        <v>6334.7585769445477</v>
      </c>
      <c r="O822">
        <v>6334.7585769445477</v>
      </c>
      <c r="P822" t="s">
        <v>64</v>
      </c>
      <c r="Q822">
        <v>6.63</v>
      </c>
      <c r="R822">
        <v>1</v>
      </c>
      <c r="S822">
        <v>1</v>
      </c>
      <c r="T822">
        <v>1</v>
      </c>
      <c r="U822" t="s">
        <v>76</v>
      </c>
      <c r="V822">
        <v>1</v>
      </c>
      <c r="W822" t="s">
        <v>66</v>
      </c>
      <c r="X822" s="51" t="s">
        <v>1293</v>
      </c>
      <c r="Y822" s="51" t="s">
        <v>119</v>
      </c>
      <c r="Z822" s="26">
        <v>1</v>
      </c>
      <c r="AA822" s="51" t="s">
        <v>66</v>
      </c>
      <c r="AB822" s="51" t="s">
        <v>69</v>
      </c>
    </row>
    <row r="823" spans="1:28">
      <c r="A823" s="51" t="s">
        <v>1700</v>
      </c>
      <c r="B823" s="51" t="s">
        <v>121</v>
      </c>
      <c r="C823" s="1">
        <v>41736</v>
      </c>
      <c r="D823">
        <v>2014</v>
      </c>
      <c r="E823" s="26">
        <v>4</v>
      </c>
      <c r="F823" s="51" t="s">
        <v>24</v>
      </c>
      <c r="G823" s="26">
        <v>11</v>
      </c>
      <c r="H823" s="26">
        <v>11</v>
      </c>
      <c r="I823" t="s">
        <v>15</v>
      </c>
      <c r="J823" t="s">
        <v>102</v>
      </c>
      <c r="K823" t="s">
        <v>124</v>
      </c>
      <c r="L823" t="s">
        <v>74</v>
      </c>
      <c r="M823" t="s">
        <v>152</v>
      </c>
      <c r="N823">
        <v>11650.94951919943</v>
      </c>
      <c r="O823">
        <v>11650.94951919943</v>
      </c>
      <c r="P823" t="s">
        <v>64</v>
      </c>
      <c r="Q823">
        <v>2.4900000000000002</v>
      </c>
      <c r="R823">
        <v>4</v>
      </c>
      <c r="S823">
        <v>1</v>
      </c>
      <c r="T823">
        <v>1</v>
      </c>
      <c r="U823" t="s">
        <v>76</v>
      </c>
      <c r="V823">
        <v>2</v>
      </c>
      <c r="W823" t="s">
        <v>77</v>
      </c>
      <c r="X823" s="51" t="s">
        <v>1701</v>
      </c>
      <c r="Y823" s="51" t="s">
        <v>79</v>
      </c>
      <c r="Z823" s="26">
        <v>1</v>
      </c>
      <c r="AA823" s="51" t="s">
        <v>66</v>
      </c>
      <c r="AB823" s="51" t="s">
        <v>69</v>
      </c>
    </row>
    <row r="824" spans="1:28">
      <c r="A824" s="51" t="s">
        <v>1702</v>
      </c>
      <c r="B824" s="51" t="s">
        <v>140</v>
      </c>
      <c r="C824" s="1">
        <v>44953</v>
      </c>
      <c r="D824">
        <v>2023</v>
      </c>
      <c r="E824" s="26">
        <v>1</v>
      </c>
      <c r="F824" s="51" t="s">
        <v>21</v>
      </c>
      <c r="G824" s="26">
        <v>2</v>
      </c>
      <c r="H824" s="26">
        <v>2</v>
      </c>
      <c r="I824" t="s">
        <v>15</v>
      </c>
      <c r="J824" t="s">
        <v>82</v>
      </c>
      <c r="K824" t="s">
        <v>73</v>
      </c>
      <c r="L824" t="s">
        <v>116</v>
      </c>
      <c r="M824" t="s">
        <v>152</v>
      </c>
      <c r="N824">
        <v>4318.7521925708206</v>
      </c>
      <c r="O824">
        <v>4318.7521925708206</v>
      </c>
      <c r="P824" t="s">
        <v>64</v>
      </c>
      <c r="Q824">
        <v>3.23</v>
      </c>
      <c r="R824">
        <v>5</v>
      </c>
      <c r="S824">
        <v>4</v>
      </c>
      <c r="T824">
        <v>1</v>
      </c>
      <c r="U824" t="s">
        <v>76</v>
      </c>
      <c r="V824">
        <v>1</v>
      </c>
      <c r="W824" t="s">
        <v>66</v>
      </c>
      <c r="X824" s="51" t="s">
        <v>1703</v>
      </c>
      <c r="Y824" s="51" t="s">
        <v>144</v>
      </c>
      <c r="Z824" s="26">
        <v>1</v>
      </c>
      <c r="AA824" s="51" t="s">
        <v>66</v>
      </c>
      <c r="AB824" s="51" t="s">
        <v>69</v>
      </c>
    </row>
    <row r="825" spans="1:28">
      <c r="A825" s="51" t="s">
        <v>1704</v>
      </c>
      <c r="B825" s="51" t="s">
        <v>59</v>
      </c>
      <c r="C825" s="1">
        <v>41519</v>
      </c>
      <c r="D825">
        <v>2013</v>
      </c>
      <c r="E825" s="26">
        <v>9</v>
      </c>
      <c r="F825" s="51" t="s">
        <v>29</v>
      </c>
      <c r="G825" s="26">
        <v>12</v>
      </c>
      <c r="H825" s="26">
        <v>12</v>
      </c>
      <c r="I825" t="s">
        <v>15</v>
      </c>
      <c r="J825" t="s">
        <v>102</v>
      </c>
      <c r="K825" t="s">
        <v>88</v>
      </c>
      <c r="L825" t="s">
        <v>89</v>
      </c>
      <c r="M825" t="s">
        <v>93</v>
      </c>
      <c r="N825">
        <v>14158.52145029979</v>
      </c>
      <c r="O825">
        <v>14158.52145029979</v>
      </c>
      <c r="P825" t="s">
        <v>64</v>
      </c>
      <c r="Q825">
        <v>15.11</v>
      </c>
      <c r="R825">
        <v>4</v>
      </c>
      <c r="S825">
        <v>2</v>
      </c>
      <c r="T825">
        <v>1</v>
      </c>
      <c r="U825" t="s">
        <v>76</v>
      </c>
      <c r="V825">
        <v>2</v>
      </c>
      <c r="W825" t="s">
        <v>77</v>
      </c>
      <c r="X825" s="51" t="s">
        <v>1705</v>
      </c>
      <c r="Y825" s="51" t="s">
        <v>95</v>
      </c>
      <c r="Z825" s="26">
        <v>3</v>
      </c>
      <c r="AA825" s="51" t="s">
        <v>77</v>
      </c>
      <c r="AB825" s="51" t="s">
        <v>108</v>
      </c>
    </row>
    <row r="826" spans="1:28">
      <c r="A826" s="51" t="s">
        <v>1706</v>
      </c>
      <c r="B826" s="51" t="s">
        <v>81</v>
      </c>
      <c r="C826" s="1">
        <v>44569</v>
      </c>
      <c r="D826">
        <v>2022</v>
      </c>
      <c r="E826" s="26">
        <v>1</v>
      </c>
      <c r="F826" s="51" t="s">
        <v>21</v>
      </c>
      <c r="G826" s="26">
        <v>3</v>
      </c>
      <c r="H826" s="26">
        <v>3</v>
      </c>
      <c r="I826" t="s">
        <v>15</v>
      </c>
      <c r="J826" t="s">
        <v>82</v>
      </c>
      <c r="K826" t="s">
        <v>61</v>
      </c>
      <c r="L826" t="s">
        <v>128</v>
      </c>
      <c r="M826" t="s">
        <v>63</v>
      </c>
      <c r="N826">
        <v>-2870.6213688486941</v>
      </c>
      <c r="O826">
        <v>2870.6213688486941</v>
      </c>
      <c r="P826" t="s">
        <v>117</v>
      </c>
      <c r="Q826">
        <v>18.53</v>
      </c>
      <c r="R826">
        <v>4</v>
      </c>
      <c r="S826">
        <v>4</v>
      </c>
      <c r="T826">
        <v>1</v>
      </c>
      <c r="U826" t="s">
        <v>76</v>
      </c>
      <c r="V826">
        <v>3</v>
      </c>
      <c r="W826" t="s">
        <v>84</v>
      </c>
      <c r="X826" s="51" t="s">
        <v>981</v>
      </c>
      <c r="Y826" s="51" t="s">
        <v>119</v>
      </c>
      <c r="Z826" s="26">
        <v>3</v>
      </c>
      <c r="AA826" s="51" t="s">
        <v>77</v>
      </c>
      <c r="AB826" s="51" t="s">
        <v>108</v>
      </c>
    </row>
    <row r="827" spans="1:28">
      <c r="A827" s="51" t="s">
        <v>1707</v>
      </c>
      <c r="B827" s="51" t="s">
        <v>71</v>
      </c>
      <c r="C827" s="1">
        <v>43139</v>
      </c>
      <c r="D827">
        <v>2018</v>
      </c>
      <c r="E827" s="26">
        <v>2</v>
      </c>
      <c r="F827" s="51" t="s">
        <v>22</v>
      </c>
      <c r="G827" s="26">
        <v>7</v>
      </c>
      <c r="H827" s="26">
        <v>7</v>
      </c>
      <c r="I827" t="s">
        <v>15</v>
      </c>
      <c r="J827" t="s">
        <v>60</v>
      </c>
      <c r="K827" t="s">
        <v>124</v>
      </c>
      <c r="L827" t="s">
        <v>157</v>
      </c>
      <c r="M827" t="s">
        <v>152</v>
      </c>
      <c r="N827">
        <v>11634.804496405004</v>
      </c>
      <c r="O827">
        <v>11634.804496405004</v>
      </c>
      <c r="P827" t="s">
        <v>64</v>
      </c>
      <c r="Q827">
        <v>17.34</v>
      </c>
      <c r="R827">
        <v>1</v>
      </c>
      <c r="S827">
        <v>2</v>
      </c>
      <c r="T827">
        <v>1</v>
      </c>
      <c r="U827" t="s">
        <v>76</v>
      </c>
      <c r="V827">
        <v>2</v>
      </c>
      <c r="W827" t="s">
        <v>77</v>
      </c>
      <c r="X827" s="51" t="s">
        <v>1708</v>
      </c>
      <c r="Y827" s="51" t="s">
        <v>68</v>
      </c>
      <c r="Z827" s="26">
        <v>1</v>
      </c>
      <c r="AA827" s="51" t="s">
        <v>66</v>
      </c>
      <c r="AB827" s="51" t="s">
        <v>69</v>
      </c>
    </row>
    <row r="828" spans="1:28">
      <c r="A828" s="51" t="s">
        <v>1709</v>
      </c>
      <c r="B828" s="51" t="s">
        <v>97</v>
      </c>
      <c r="C828" s="1">
        <v>43020</v>
      </c>
      <c r="D828">
        <v>2017</v>
      </c>
      <c r="E828" s="26">
        <v>10</v>
      </c>
      <c r="F828" s="51" t="s">
        <v>10</v>
      </c>
      <c r="G828" s="26">
        <v>8</v>
      </c>
      <c r="H828" s="26">
        <v>8</v>
      </c>
      <c r="I828" t="s">
        <v>15</v>
      </c>
      <c r="J828" t="s">
        <v>60</v>
      </c>
      <c r="K828" t="s">
        <v>124</v>
      </c>
      <c r="L828" t="s">
        <v>128</v>
      </c>
      <c r="M828" t="s">
        <v>75</v>
      </c>
      <c r="N828">
        <v>4924.6583055507381</v>
      </c>
      <c r="O828">
        <v>4924.6583055507381</v>
      </c>
      <c r="P828" t="s">
        <v>64</v>
      </c>
      <c r="Q828">
        <v>8.6999999999999993</v>
      </c>
      <c r="R828">
        <v>5</v>
      </c>
      <c r="S828">
        <v>1</v>
      </c>
      <c r="T828">
        <v>1</v>
      </c>
      <c r="U828" t="s">
        <v>76</v>
      </c>
      <c r="V828">
        <v>2</v>
      </c>
      <c r="W828" t="s">
        <v>77</v>
      </c>
      <c r="X828" s="51" t="s">
        <v>1710</v>
      </c>
      <c r="Y828" s="51" t="s">
        <v>79</v>
      </c>
      <c r="Z828" s="26">
        <v>1</v>
      </c>
      <c r="AA828" s="51" t="s">
        <v>66</v>
      </c>
      <c r="AB828" s="51" t="s">
        <v>69</v>
      </c>
    </row>
    <row r="829" spans="1:28">
      <c r="A829" s="51" t="s">
        <v>1711</v>
      </c>
      <c r="B829" s="51" t="s">
        <v>121</v>
      </c>
      <c r="C829" s="1">
        <v>44639</v>
      </c>
      <c r="D829">
        <v>2022</v>
      </c>
      <c r="E829" s="26">
        <v>3</v>
      </c>
      <c r="F829" s="51" t="s">
        <v>23</v>
      </c>
      <c r="G829" s="26">
        <v>3</v>
      </c>
      <c r="H829" s="26">
        <v>3</v>
      </c>
      <c r="I829" t="s">
        <v>15</v>
      </c>
      <c r="J829" t="s">
        <v>82</v>
      </c>
      <c r="K829" t="s">
        <v>61</v>
      </c>
      <c r="L829" t="s">
        <v>157</v>
      </c>
      <c r="M829" t="s">
        <v>93</v>
      </c>
      <c r="N829">
        <v>6738.0357484967271</v>
      </c>
      <c r="O829">
        <v>6738.0357484967271</v>
      </c>
      <c r="P829" t="s">
        <v>64</v>
      </c>
      <c r="Q829">
        <v>8.44</v>
      </c>
      <c r="R829">
        <v>2</v>
      </c>
      <c r="S829">
        <v>0</v>
      </c>
      <c r="T829">
        <v>0</v>
      </c>
      <c r="U829" t="s">
        <v>65</v>
      </c>
      <c r="V829">
        <v>2</v>
      </c>
      <c r="W829" t="s">
        <v>77</v>
      </c>
      <c r="X829" s="51" t="s">
        <v>1712</v>
      </c>
      <c r="Y829" s="51" t="s">
        <v>68</v>
      </c>
      <c r="Z829" s="26">
        <v>0</v>
      </c>
      <c r="AA829" s="51" t="s">
        <v>66</v>
      </c>
      <c r="AB829" s="51" t="s">
        <v>69</v>
      </c>
    </row>
    <row r="830" spans="1:28">
      <c r="A830" s="51" t="s">
        <v>1713</v>
      </c>
      <c r="B830" s="51" t="s">
        <v>121</v>
      </c>
      <c r="C830" s="1">
        <v>44914</v>
      </c>
      <c r="D830">
        <v>2022</v>
      </c>
      <c r="E830" s="26">
        <v>12</v>
      </c>
      <c r="F830" s="51" t="s">
        <v>20</v>
      </c>
      <c r="G830" s="26">
        <v>3</v>
      </c>
      <c r="H830" s="26">
        <v>3</v>
      </c>
      <c r="I830" t="s">
        <v>15</v>
      </c>
      <c r="J830" t="s">
        <v>82</v>
      </c>
      <c r="K830" t="s">
        <v>124</v>
      </c>
      <c r="L830" t="s">
        <v>113</v>
      </c>
      <c r="M830" t="s">
        <v>152</v>
      </c>
      <c r="N830">
        <v>2971.3306893738336</v>
      </c>
      <c r="O830">
        <v>2971.3306893738336</v>
      </c>
      <c r="P830" t="s">
        <v>64</v>
      </c>
      <c r="Q830">
        <v>9.1199999999999992</v>
      </c>
      <c r="R830">
        <v>2</v>
      </c>
      <c r="S830">
        <v>1</v>
      </c>
      <c r="T830">
        <v>1</v>
      </c>
      <c r="U830" t="s">
        <v>76</v>
      </c>
      <c r="V830">
        <v>1</v>
      </c>
      <c r="W830" t="s">
        <v>66</v>
      </c>
      <c r="X830" s="51" t="s">
        <v>1714</v>
      </c>
      <c r="Y830" s="51" t="s">
        <v>100</v>
      </c>
      <c r="Z830" s="26">
        <v>0</v>
      </c>
      <c r="AA830" s="51" t="s">
        <v>66</v>
      </c>
      <c r="AB830" s="51" t="s">
        <v>69</v>
      </c>
    </row>
    <row r="831" spans="1:28">
      <c r="A831" s="51" t="s">
        <v>1715</v>
      </c>
      <c r="B831" s="51" t="s">
        <v>140</v>
      </c>
      <c r="C831" s="1">
        <v>44270</v>
      </c>
      <c r="D831">
        <v>2021</v>
      </c>
      <c r="E831" s="26">
        <v>3</v>
      </c>
      <c r="F831" s="51" t="s">
        <v>23</v>
      </c>
      <c r="G831" s="26">
        <v>4</v>
      </c>
      <c r="H831" s="26">
        <v>4</v>
      </c>
      <c r="I831" t="s">
        <v>15</v>
      </c>
      <c r="J831" t="s">
        <v>72</v>
      </c>
      <c r="K831" t="s">
        <v>133</v>
      </c>
      <c r="L831" t="s">
        <v>202</v>
      </c>
      <c r="M831" t="s">
        <v>75</v>
      </c>
      <c r="N831">
        <v>7207.6368874250174</v>
      </c>
      <c r="O831">
        <v>7207.6368874250174</v>
      </c>
      <c r="P831" t="s">
        <v>64</v>
      </c>
      <c r="Q831">
        <v>3.14</v>
      </c>
      <c r="R831">
        <v>4</v>
      </c>
      <c r="S831">
        <v>0</v>
      </c>
      <c r="T831">
        <v>0</v>
      </c>
      <c r="U831" t="s">
        <v>65</v>
      </c>
      <c r="V831">
        <v>1</v>
      </c>
      <c r="W831" t="s">
        <v>66</v>
      </c>
      <c r="X831" s="51" t="s">
        <v>1716</v>
      </c>
      <c r="Y831" s="51" t="s">
        <v>100</v>
      </c>
      <c r="Z831" s="26">
        <v>0</v>
      </c>
      <c r="AA831" s="51" t="s">
        <v>66</v>
      </c>
      <c r="AB831" s="51" t="s">
        <v>69</v>
      </c>
    </row>
    <row r="832" spans="1:28">
      <c r="A832" s="51" t="s">
        <v>1717</v>
      </c>
      <c r="B832" s="51" t="s">
        <v>121</v>
      </c>
      <c r="C832" s="1">
        <v>43376</v>
      </c>
      <c r="D832">
        <v>2018</v>
      </c>
      <c r="E832" s="26">
        <v>10</v>
      </c>
      <c r="F832" s="51" t="s">
        <v>10</v>
      </c>
      <c r="G832" s="26">
        <v>7</v>
      </c>
      <c r="H832" s="26">
        <v>7</v>
      </c>
      <c r="I832" t="s">
        <v>15</v>
      </c>
      <c r="J832" t="s">
        <v>60</v>
      </c>
      <c r="K832" t="s">
        <v>133</v>
      </c>
      <c r="L832" t="s">
        <v>202</v>
      </c>
      <c r="M832" t="s">
        <v>63</v>
      </c>
      <c r="N832">
        <v>14544.674940326177</v>
      </c>
      <c r="O832">
        <v>14544.674940326177</v>
      </c>
      <c r="P832" t="s">
        <v>64</v>
      </c>
      <c r="Q832">
        <v>11.63</v>
      </c>
      <c r="R832">
        <v>4</v>
      </c>
      <c r="S832">
        <v>1</v>
      </c>
      <c r="T832">
        <v>1</v>
      </c>
      <c r="U832" t="s">
        <v>76</v>
      </c>
      <c r="V832">
        <v>3</v>
      </c>
      <c r="W832" t="s">
        <v>84</v>
      </c>
      <c r="X832" s="51" t="s">
        <v>1718</v>
      </c>
      <c r="Y832" s="51" t="s">
        <v>95</v>
      </c>
      <c r="Z832" s="26">
        <v>2</v>
      </c>
      <c r="AA832" s="51" t="s">
        <v>77</v>
      </c>
      <c r="AB832" s="51" t="s">
        <v>69</v>
      </c>
    </row>
    <row r="833" spans="1:28">
      <c r="A833" s="51" t="s">
        <v>1719</v>
      </c>
      <c r="B833" s="51" t="s">
        <v>71</v>
      </c>
      <c r="C833" s="1">
        <v>45295</v>
      </c>
      <c r="D833">
        <v>2024</v>
      </c>
      <c r="E833" s="26">
        <v>1</v>
      </c>
      <c r="F833" s="51" t="s">
        <v>21</v>
      </c>
      <c r="G833" s="26">
        <v>1</v>
      </c>
      <c r="H833" s="26">
        <v>1</v>
      </c>
      <c r="I833" t="s">
        <v>15</v>
      </c>
      <c r="J833" t="s">
        <v>82</v>
      </c>
      <c r="K833" t="s">
        <v>133</v>
      </c>
      <c r="L833" t="s">
        <v>128</v>
      </c>
      <c r="M833" t="s">
        <v>90</v>
      </c>
      <c r="N833">
        <v>19405.605829894463</v>
      </c>
      <c r="O833">
        <v>19405.605829894463</v>
      </c>
      <c r="P833" t="s">
        <v>64</v>
      </c>
      <c r="Q833">
        <v>3.62</v>
      </c>
      <c r="R833">
        <v>5</v>
      </c>
      <c r="S833">
        <v>4</v>
      </c>
      <c r="T833">
        <v>1</v>
      </c>
      <c r="U833" t="s">
        <v>76</v>
      </c>
      <c r="V833">
        <v>2</v>
      </c>
      <c r="W833" t="s">
        <v>77</v>
      </c>
      <c r="X833" s="51" t="s">
        <v>1720</v>
      </c>
      <c r="Y833" s="51" t="s">
        <v>95</v>
      </c>
      <c r="Z833" s="26">
        <v>2</v>
      </c>
      <c r="AA833" s="51" t="s">
        <v>77</v>
      </c>
      <c r="AB833" s="51" t="s">
        <v>69</v>
      </c>
    </row>
    <row r="834" spans="1:28">
      <c r="A834" s="51" t="s">
        <v>1721</v>
      </c>
      <c r="B834" s="51" t="s">
        <v>97</v>
      </c>
      <c r="C834" s="1">
        <v>42346</v>
      </c>
      <c r="D834">
        <v>2015</v>
      </c>
      <c r="E834" s="26">
        <v>12</v>
      </c>
      <c r="F834" s="51" t="s">
        <v>20</v>
      </c>
      <c r="G834" s="26">
        <v>10</v>
      </c>
      <c r="H834" s="26">
        <v>10</v>
      </c>
      <c r="I834" t="s">
        <v>15</v>
      </c>
      <c r="J834" t="s">
        <v>102</v>
      </c>
      <c r="K834" t="s">
        <v>133</v>
      </c>
      <c r="L834" t="s">
        <v>157</v>
      </c>
      <c r="M834" t="s">
        <v>63</v>
      </c>
      <c r="N834">
        <v>17507.44895618462</v>
      </c>
      <c r="O834">
        <v>17507.44895618462</v>
      </c>
      <c r="P834" t="s">
        <v>64</v>
      </c>
      <c r="Q834">
        <v>29.19</v>
      </c>
      <c r="R834">
        <v>2</v>
      </c>
      <c r="S834">
        <v>1</v>
      </c>
      <c r="T834">
        <v>1</v>
      </c>
      <c r="U834" t="s">
        <v>76</v>
      </c>
      <c r="V834">
        <v>3</v>
      </c>
      <c r="W834" t="s">
        <v>84</v>
      </c>
      <c r="X834" s="51" t="s">
        <v>1722</v>
      </c>
      <c r="Y834" s="51" t="s">
        <v>68</v>
      </c>
      <c r="Z834" s="26">
        <v>4</v>
      </c>
      <c r="AA834" s="51" t="s">
        <v>84</v>
      </c>
      <c r="AB834" s="51" t="s">
        <v>108</v>
      </c>
    </row>
    <row r="835" spans="1:28">
      <c r="A835" s="51" t="s">
        <v>1723</v>
      </c>
      <c r="B835" s="51" t="s">
        <v>81</v>
      </c>
      <c r="C835" s="1">
        <v>43872</v>
      </c>
      <c r="D835">
        <v>2020</v>
      </c>
      <c r="E835" s="26">
        <v>2</v>
      </c>
      <c r="F835" s="51" t="s">
        <v>22</v>
      </c>
      <c r="G835" s="26">
        <v>5</v>
      </c>
      <c r="H835" s="26">
        <v>5</v>
      </c>
      <c r="I835" t="s">
        <v>15</v>
      </c>
      <c r="J835" t="s">
        <v>72</v>
      </c>
      <c r="K835" t="s">
        <v>133</v>
      </c>
      <c r="L835" t="s">
        <v>128</v>
      </c>
      <c r="M835" t="s">
        <v>104</v>
      </c>
      <c r="N835">
        <v>9125.9082164828396</v>
      </c>
      <c r="O835">
        <v>9125.9082164828396</v>
      </c>
      <c r="P835" t="s">
        <v>64</v>
      </c>
      <c r="Q835">
        <v>4.26</v>
      </c>
      <c r="R835">
        <v>2</v>
      </c>
      <c r="S835">
        <v>1</v>
      </c>
      <c r="T835">
        <v>1</v>
      </c>
      <c r="U835" t="s">
        <v>76</v>
      </c>
      <c r="V835">
        <v>3</v>
      </c>
      <c r="W835" t="s">
        <v>84</v>
      </c>
      <c r="X835" s="51" t="s">
        <v>1724</v>
      </c>
      <c r="Y835" s="51" t="s">
        <v>119</v>
      </c>
      <c r="Z835" s="26">
        <v>1</v>
      </c>
      <c r="AA835" s="51" t="s">
        <v>66</v>
      </c>
      <c r="AB835" s="51" t="s">
        <v>69</v>
      </c>
    </row>
    <row r="836" spans="1:28">
      <c r="A836" s="51" t="s">
        <v>1725</v>
      </c>
      <c r="B836" s="51" t="s">
        <v>140</v>
      </c>
      <c r="C836" s="1">
        <v>41526</v>
      </c>
      <c r="D836">
        <v>2013</v>
      </c>
      <c r="E836" s="26">
        <v>9</v>
      </c>
      <c r="F836" s="51" t="s">
        <v>29</v>
      </c>
      <c r="G836" s="26">
        <v>12</v>
      </c>
      <c r="H836" s="26">
        <v>12</v>
      </c>
      <c r="I836" t="s">
        <v>15</v>
      </c>
      <c r="J836" t="s">
        <v>102</v>
      </c>
      <c r="K836" t="s">
        <v>73</v>
      </c>
      <c r="L836" t="s">
        <v>113</v>
      </c>
      <c r="M836" t="s">
        <v>75</v>
      </c>
      <c r="N836">
        <v>22352.812288902525</v>
      </c>
      <c r="O836">
        <v>22352.812288902525</v>
      </c>
      <c r="P836" t="s">
        <v>64</v>
      </c>
      <c r="Q836">
        <v>17.989999999999998</v>
      </c>
      <c r="R836">
        <v>4</v>
      </c>
      <c r="S836">
        <v>1</v>
      </c>
      <c r="T836">
        <v>1</v>
      </c>
      <c r="U836" t="s">
        <v>76</v>
      </c>
      <c r="V836">
        <v>3</v>
      </c>
      <c r="W836" t="s">
        <v>84</v>
      </c>
      <c r="X836" s="51" t="s">
        <v>1726</v>
      </c>
      <c r="Y836" s="51" t="s">
        <v>68</v>
      </c>
      <c r="Z836" s="26">
        <v>4</v>
      </c>
      <c r="AA836" s="51" t="s">
        <v>84</v>
      </c>
      <c r="AB836" s="51" t="s">
        <v>108</v>
      </c>
    </row>
    <row r="837" spans="1:28">
      <c r="A837" s="51" t="s">
        <v>1727</v>
      </c>
      <c r="B837" s="51" t="s">
        <v>59</v>
      </c>
      <c r="C837" s="1">
        <v>42083</v>
      </c>
      <c r="D837">
        <v>2015</v>
      </c>
      <c r="E837" s="26">
        <v>3</v>
      </c>
      <c r="F837" s="51" t="s">
        <v>23</v>
      </c>
      <c r="G837" s="26">
        <v>10</v>
      </c>
      <c r="H837" s="26">
        <v>10</v>
      </c>
      <c r="I837" t="s">
        <v>15</v>
      </c>
      <c r="J837" t="s">
        <v>102</v>
      </c>
      <c r="K837" t="s">
        <v>61</v>
      </c>
      <c r="L837" t="s">
        <v>128</v>
      </c>
      <c r="M837" t="s">
        <v>63</v>
      </c>
      <c r="N837">
        <v>13828.384230812344</v>
      </c>
      <c r="O837">
        <v>13828.384230812344</v>
      </c>
      <c r="P837" t="s">
        <v>64</v>
      </c>
      <c r="Q837">
        <v>4.63</v>
      </c>
      <c r="R837">
        <v>1</v>
      </c>
      <c r="S837">
        <v>1</v>
      </c>
      <c r="T837">
        <v>1</v>
      </c>
      <c r="U837" t="s">
        <v>76</v>
      </c>
      <c r="V837">
        <v>2</v>
      </c>
      <c r="W837" t="s">
        <v>77</v>
      </c>
      <c r="X837" s="51" t="s">
        <v>1728</v>
      </c>
      <c r="Y837" s="51" t="s">
        <v>119</v>
      </c>
      <c r="Z837" s="26">
        <v>2</v>
      </c>
      <c r="AA837" s="51" t="s">
        <v>77</v>
      </c>
      <c r="AB837" s="51" t="s">
        <v>69</v>
      </c>
    </row>
    <row r="838" spans="1:28">
      <c r="A838" s="51" t="s">
        <v>1729</v>
      </c>
      <c r="B838" s="51" t="s">
        <v>97</v>
      </c>
      <c r="C838" s="1">
        <v>44345</v>
      </c>
      <c r="D838">
        <v>2021</v>
      </c>
      <c r="E838" s="26">
        <v>5</v>
      </c>
      <c r="F838" s="51" t="s">
        <v>25</v>
      </c>
      <c r="G838" s="26">
        <v>4</v>
      </c>
      <c r="H838" s="26">
        <v>4</v>
      </c>
      <c r="I838" t="s">
        <v>15</v>
      </c>
      <c r="J838" t="s">
        <v>72</v>
      </c>
      <c r="K838" t="s">
        <v>73</v>
      </c>
      <c r="L838" t="s">
        <v>110</v>
      </c>
      <c r="M838" t="s">
        <v>90</v>
      </c>
      <c r="N838">
        <v>9162.3141365567044</v>
      </c>
      <c r="O838">
        <v>9162.3141365567044</v>
      </c>
      <c r="P838" t="s">
        <v>64</v>
      </c>
      <c r="Q838">
        <v>11</v>
      </c>
      <c r="R838">
        <v>5</v>
      </c>
      <c r="S838">
        <v>1</v>
      </c>
      <c r="T838">
        <v>1</v>
      </c>
      <c r="U838" t="s">
        <v>76</v>
      </c>
      <c r="V838">
        <v>2</v>
      </c>
      <c r="W838" t="s">
        <v>77</v>
      </c>
      <c r="X838" s="51" t="s">
        <v>1730</v>
      </c>
      <c r="Y838" s="51" t="s">
        <v>119</v>
      </c>
      <c r="Z838" s="26">
        <v>0</v>
      </c>
      <c r="AA838" s="51" t="s">
        <v>66</v>
      </c>
      <c r="AB838" s="51" t="s">
        <v>69</v>
      </c>
    </row>
    <row r="839" spans="1:28">
      <c r="A839" s="51" t="s">
        <v>1731</v>
      </c>
      <c r="B839" s="51" t="s">
        <v>97</v>
      </c>
      <c r="C839" s="1">
        <v>45179</v>
      </c>
      <c r="D839">
        <v>2023</v>
      </c>
      <c r="E839" s="26">
        <v>9</v>
      </c>
      <c r="F839" s="51" t="s">
        <v>29</v>
      </c>
      <c r="G839" s="26">
        <v>2</v>
      </c>
      <c r="H839" s="26">
        <v>2</v>
      </c>
      <c r="I839" t="s">
        <v>15</v>
      </c>
      <c r="J839" t="s">
        <v>82</v>
      </c>
      <c r="K839" t="s">
        <v>124</v>
      </c>
      <c r="L839" t="s">
        <v>157</v>
      </c>
      <c r="M839" t="s">
        <v>104</v>
      </c>
      <c r="N839">
        <v>6772.1811016011907</v>
      </c>
      <c r="O839">
        <v>6772.1811016011907</v>
      </c>
      <c r="P839" t="s">
        <v>64</v>
      </c>
      <c r="Q839">
        <v>22.09</v>
      </c>
      <c r="R839">
        <v>3</v>
      </c>
      <c r="S839">
        <v>3</v>
      </c>
      <c r="T839">
        <v>1</v>
      </c>
      <c r="U839" t="s">
        <v>76</v>
      </c>
      <c r="V839">
        <v>3</v>
      </c>
      <c r="W839" t="s">
        <v>84</v>
      </c>
      <c r="X839" s="51" t="s">
        <v>1732</v>
      </c>
      <c r="Y839" s="51" t="s">
        <v>95</v>
      </c>
      <c r="Z839" s="26">
        <v>3</v>
      </c>
      <c r="AA839" s="51" t="s">
        <v>77</v>
      </c>
      <c r="AB839" s="51" t="s">
        <v>108</v>
      </c>
    </row>
    <row r="840" spans="1:28">
      <c r="A840" s="51" t="s">
        <v>1733</v>
      </c>
      <c r="B840" s="51" t="s">
        <v>97</v>
      </c>
      <c r="C840" s="1">
        <v>43678</v>
      </c>
      <c r="D840">
        <v>2019</v>
      </c>
      <c r="E840" s="26">
        <v>8</v>
      </c>
      <c r="F840" s="51" t="s">
        <v>28</v>
      </c>
      <c r="G840" s="26">
        <v>6</v>
      </c>
      <c r="H840" s="26">
        <v>6</v>
      </c>
      <c r="I840" t="s">
        <v>15</v>
      </c>
      <c r="J840" t="s">
        <v>72</v>
      </c>
      <c r="K840" t="s">
        <v>88</v>
      </c>
      <c r="L840" t="s">
        <v>98</v>
      </c>
      <c r="M840" t="s">
        <v>152</v>
      </c>
      <c r="N840">
        <v>16479.84038695522</v>
      </c>
      <c r="O840">
        <v>16479.84038695522</v>
      </c>
      <c r="P840" t="s">
        <v>64</v>
      </c>
      <c r="Q840">
        <v>15.28</v>
      </c>
      <c r="R840">
        <v>3</v>
      </c>
      <c r="S840">
        <v>2</v>
      </c>
      <c r="T840">
        <v>1</v>
      </c>
      <c r="U840" t="s">
        <v>76</v>
      </c>
      <c r="V840">
        <v>2</v>
      </c>
      <c r="W840" t="s">
        <v>77</v>
      </c>
      <c r="X840" s="51" t="s">
        <v>1734</v>
      </c>
      <c r="Y840" s="51" t="s">
        <v>68</v>
      </c>
      <c r="Z840" s="26">
        <v>2</v>
      </c>
      <c r="AA840" s="51" t="s">
        <v>77</v>
      </c>
      <c r="AB840" s="51" t="s">
        <v>108</v>
      </c>
    </row>
    <row r="841" spans="1:28">
      <c r="A841" s="51" t="s">
        <v>1735</v>
      </c>
      <c r="B841" s="51" t="s">
        <v>140</v>
      </c>
      <c r="C841" s="1">
        <v>43512</v>
      </c>
      <c r="D841">
        <v>2019</v>
      </c>
      <c r="E841" s="26">
        <v>2</v>
      </c>
      <c r="F841" s="51" t="s">
        <v>22</v>
      </c>
      <c r="G841" s="26">
        <v>6</v>
      </c>
      <c r="H841" s="26">
        <v>6</v>
      </c>
      <c r="I841" t="s">
        <v>15</v>
      </c>
      <c r="J841" t="s">
        <v>72</v>
      </c>
      <c r="K841" t="s">
        <v>88</v>
      </c>
      <c r="L841" t="s">
        <v>110</v>
      </c>
      <c r="M841" t="s">
        <v>75</v>
      </c>
      <c r="N841">
        <v>9024.7649014680883</v>
      </c>
      <c r="O841">
        <v>9024.7649014680883</v>
      </c>
      <c r="P841" t="s">
        <v>64</v>
      </c>
      <c r="Q841">
        <v>17.7</v>
      </c>
      <c r="R841">
        <v>5</v>
      </c>
      <c r="S841">
        <v>0</v>
      </c>
      <c r="T841">
        <v>0</v>
      </c>
      <c r="U841" t="s">
        <v>65</v>
      </c>
      <c r="V841">
        <v>2</v>
      </c>
      <c r="W841" t="s">
        <v>77</v>
      </c>
      <c r="X841" s="51" t="s">
        <v>1736</v>
      </c>
      <c r="Y841" s="51" t="s">
        <v>100</v>
      </c>
      <c r="Z841" s="26">
        <v>1</v>
      </c>
      <c r="AA841" s="51" t="s">
        <v>66</v>
      </c>
      <c r="AB841" s="51" t="s">
        <v>69</v>
      </c>
    </row>
    <row r="842" spans="1:28">
      <c r="A842" s="51" t="s">
        <v>1737</v>
      </c>
      <c r="B842" s="51" t="s">
        <v>71</v>
      </c>
      <c r="C842" s="1">
        <v>43778</v>
      </c>
      <c r="D842">
        <v>2019</v>
      </c>
      <c r="E842" s="26">
        <v>11</v>
      </c>
      <c r="F842" s="51" t="s">
        <v>19</v>
      </c>
      <c r="G842" s="26">
        <v>6</v>
      </c>
      <c r="H842" s="26">
        <v>6</v>
      </c>
      <c r="I842" t="s">
        <v>15</v>
      </c>
      <c r="J842" t="s">
        <v>72</v>
      </c>
      <c r="K842" t="s">
        <v>88</v>
      </c>
      <c r="L842" t="s">
        <v>202</v>
      </c>
      <c r="M842" t="s">
        <v>63</v>
      </c>
      <c r="N842">
        <v>13789.806261501251</v>
      </c>
      <c r="O842">
        <v>13789.806261501251</v>
      </c>
      <c r="P842" t="s">
        <v>64</v>
      </c>
      <c r="Q842">
        <v>13.58</v>
      </c>
      <c r="R842">
        <v>3</v>
      </c>
      <c r="S842">
        <v>3</v>
      </c>
      <c r="T842">
        <v>1</v>
      </c>
      <c r="U842" t="s">
        <v>76</v>
      </c>
      <c r="V842">
        <v>3</v>
      </c>
      <c r="W842" t="s">
        <v>84</v>
      </c>
      <c r="X842" s="51" t="s">
        <v>1738</v>
      </c>
      <c r="Y842" s="51" t="s">
        <v>79</v>
      </c>
      <c r="Z842" s="26">
        <v>3</v>
      </c>
      <c r="AA842" s="51" t="s">
        <v>77</v>
      </c>
      <c r="AB842" s="51" t="s">
        <v>108</v>
      </c>
    </row>
    <row r="843" spans="1:28">
      <c r="A843" s="51" t="s">
        <v>1739</v>
      </c>
      <c r="B843" s="51" t="s">
        <v>71</v>
      </c>
      <c r="C843" s="1">
        <v>42438</v>
      </c>
      <c r="D843">
        <v>2016</v>
      </c>
      <c r="E843" s="26">
        <v>3</v>
      </c>
      <c r="F843" s="51" t="s">
        <v>23</v>
      </c>
      <c r="G843" s="26">
        <v>9</v>
      </c>
      <c r="H843" s="26">
        <v>9</v>
      </c>
      <c r="I843" t="s">
        <v>15</v>
      </c>
      <c r="J843" t="s">
        <v>60</v>
      </c>
      <c r="K843" t="s">
        <v>133</v>
      </c>
      <c r="L843" t="s">
        <v>98</v>
      </c>
      <c r="M843" t="s">
        <v>63</v>
      </c>
      <c r="N843">
        <v>2141.6918780972828</v>
      </c>
      <c r="O843">
        <v>2141.6918780972828</v>
      </c>
      <c r="P843" t="s">
        <v>64</v>
      </c>
      <c r="Q843">
        <v>3.71</v>
      </c>
      <c r="R843">
        <v>5</v>
      </c>
      <c r="S843">
        <v>6</v>
      </c>
      <c r="T843">
        <v>1</v>
      </c>
      <c r="U843" t="s">
        <v>76</v>
      </c>
      <c r="V843">
        <v>1</v>
      </c>
      <c r="W843" t="s">
        <v>66</v>
      </c>
      <c r="X843" s="51" t="s">
        <v>1740</v>
      </c>
      <c r="Y843" s="51" t="s">
        <v>119</v>
      </c>
      <c r="Z843" s="26">
        <v>2</v>
      </c>
      <c r="AA843" s="51" t="s">
        <v>77</v>
      </c>
      <c r="AB843" s="51" t="s">
        <v>108</v>
      </c>
    </row>
    <row r="844" spans="1:28">
      <c r="A844" s="51" t="s">
        <v>1741</v>
      </c>
      <c r="B844" s="51" t="s">
        <v>121</v>
      </c>
      <c r="C844" s="1">
        <v>42475</v>
      </c>
      <c r="D844">
        <v>2016</v>
      </c>
      <c r="E844" s="26">
        <v>4</v>
      </c>
      <c r="F844" s="51" t="s">
        <v>24</v>
      </c>
      <c r="G844" s="26">
        <v>9</v>
      </c>
      <c r="H844" s="26">
        <v>9</v>
      </c>
      <c r="I844" t="s">
        <v>15</v>
      </c>
      <c r="J844" t="s">
        <v>60</v>
      </c>
      <c r="K844" t="s">
        <v>73</v>
      </c>
      <c r="L844" t="s">
        <v>113</v>
      </c>
      <c r="M844" t="s">
        <v>75</v>
      </c>
      <c r="N844">
        <v>5932.9008710695352</v>
      </c>
      <c r="O844">
        <v>5932.9008710695352</v>
      </c>
      <c r="P844" t="s">
        <v>64</v>
      </c>
      <c r="Q844">
        <v>6.4</v>
      </c>
      <c r="R844">
        <v>4</v>
      </c>
      <c r="S844">
        <v>0</v>
      </c>
      <c r="T844">
        <v>0</v>
      </c>
      <c r="U844" t="s">
        <v>65</v>
      </c>
      <c r="V844">
        <v>1</v>
      </c>
      <c r="W844" t="s">
        <v>66</v>
      </c>
      <c r="X844" s="51" t="s">
        <v>1742</v>
      </c>
      <c r="Y844" s="51" t="s">
        <v>95</v>
      </c>
      <c r="Z844" s="26">
        <v>1</v>
      </c>
      <c r="AA844" s="51" t="s">
        <v>66</v>
      </c>
      <c r="AB844" s="51" t="s">
        <v>69</v>
      </c>
    </row>
    <row r="845" spans="1:28">
      <c r="A845" s="51" t="s">
        <v>1743</v>
      </c>
      <c r="B845" s="51" t="s">
        <v>59</v>
      </c>
      <c r="C845" s="1">
        <v>45110</v>
      </c>
      <c r="D845">
        <v>2023</v>
      </c>
      <c r="E845" s="26">
        <v>7</v>
      </c>
      <c r="F845" s="51" t="s">
        <v>27</v>
      </c>
      <c r="G845" s="26">
        <v>2</v>
      </c>
      <c r="H845" s="26">
        <v>2</v>
      </c>
      <c r="I845" t="s">
        <v>15</v>
      </c>
      <c r="J845" t="s">
        <v>82</v>
      </c>
      <c r="K845" t="s">
        <v>61</v>
      </c>
      <c r="L845" t="s">
        <v>62</v>
      </c>
      <c r="M845" t="s">
        <v>90</v>
      </c>
      <c r="N845">
        <v>21444.040500492611</v>
      </c>
      <c r="O845">
        <v>21444.040500492611</v>
      </c>
      <c r="P845" t="s">
        <v>64</v>
      </c>
      <c r="Q845">
        <v>25.08</v>
      </c>
      <c r="R845">
        <v>1</v>
      </c>
      <c r="S845">
        <v>4</v>
      </c>
      <c r="T845">
        <v>1</v>
      </c>
      <c r="U845" t="s">
        <v>76</v>
      </c>
      <c r="V845">
        <v>3</v>
      </c>
      <c r="W845" t="s">
        <v>84</v>
      </c>
      <c r="X845" s="51" t="s">
        <v>1744</v>
      </c>
      <c r="Y845" s="51" t="s">
        <v>95</v>
      </c>
      <c r="Z845" s="26">
        <v>4</v>
      </c>
      <c r="AA845" s="51" t="s">
        <v>84</v>
      </c>
      <c r="AB845" s="51" t="s">
        <v>108</v>
      </c>
    </row>
    <row r="846" spans="1:28">
      <c r="A846" s="51" t="s">
        <v>1745</v>
      </c>
      <c r="B846" s="51" t="s">
        <v>71</v>
      </c>
      <c r="C846" s="1">
        <v>43400</v>
      </c>
      <c r="D846">
        <v>2018</v>
      </c>
      <c r="E846" s="26">
        <v>10</v>
      </c>
      <c r="F846" s="51" t="s">
        <v>10</v>
      </c>
      <c r="G846" s="26">
        <v>7</v>
      </c>
      <c r="H846" s="26">
        <v>7</v>
      </c>
      <c r="I846" t="s">
        <v>15</v>
      </c>
      <c r="J846" t="s">
        <v>60</v>
      </c>
      <c r="K846" t="s">
        <v>73</v>
      </c>
      <c r="L846" t="s">
        <v>113</v>
      </c>
      <c r="M846" t="s">
        <v>63</v>
      </c>
      <c r="N846">
        <v>5103.3118356997602</v>
      </c>
      <c r="O846">
        <v>5103.3118356997602</v>
      </c>
      <c r="P846" t="s">
        <v>64</v>
      </c>
      <c r="Q846">
        <v>6.33</v>
      </c>
      <c r="R846">
        <v>2</v>
      </c>
      <c r="S846">
        <v>2</v>
      </c>
      <c r="T846">
        <v>1</v>
      </c>
      <c r="U846" t="s">
        <v>76</v>
      </c>
      <c r="V846">
        <v>1</v>
      </c>
      <c r="W846" t="s">
        <v>66</v>
      </c>
      <c r="X846" s="51" t="s">
        <v>1746</v>
      </c>
      <c r="Y846" s="51" t="s">
        <v>79</v>
      </c>
      <c r="Z846" s="26">
        <v>0</v>
      </c>
      <c r="AA846" s="51" t="s">
        <v>66</v>
      </c>
      <c r="AB846" s="51" t="s">
        <v>69</v>
      </c>
    </row>
    <row r="847" spans="1:28">
      <c r="A847" s="51" t="s">
        <v>1747</v>
      </c>
      <c r="B847" s="51" t="s">
        <v>140</v>
      </c>
      <c r="C847" s="1">
        <v>44715</v>
      </c>
      <c r="D847">
        <v>2022</v>
      </c>
      <c r="E847" s="26">
        <v>6</v>
      </c>
      <c r="F847" s="51" t="s">
        <v>26</v>
      </c>
      <c r="G847" s="26">
        <v>3</v>
      </c>
      <c r="H847" s="26">
        <v>3</v>
      </c>
      <c r="I847" t="s">
        <v>15</v>
      </c>
      <c r="J847" t="s">
        <v>82</v>
      </c>
      <c r="K847" t="s">
        <v>133</v>
      </c>
      <c r="L847" t="s">
        <v>89</v>
      </c>
      <c r="M847" t="s">
        <v>75</v>
      </c>
      <c r="N847">
        <v>7289.1553418187177</v>
      </c>
      <c r="O847">
        <v>7289.1553418187177</v>
      </c>
      <c r="P847" t="s">
        <v>64</v>
      </c>
      <c r="Q847">
        <v>13.08</v>
      </c>
      <c r="R847">
        <v>5</v>
      </c>
      <c r="S847">
        <v>2</v>
      </c>
      <c r="T847">
        <v>1</v>
      </c>
      <c r="U847" t="s">
        <v>76</v>
      </c>
      <c r="V847">
        <v>2</v>
      </c>
      <c r="W847" t="s">
        <v>77</v>
      </c>
      <c r="X847" s="51" t="s">
        <v>1748</v>
      </c>
      <c r="Y847" s="51" t="s">
        <v>86</v>
      </c>
      <c r="Z847" s="26">
        <v>0</v>
      </c>
      <c r="AA847" s="51" t="s">
        <v>66</v>
      </c>
      <c r="AB847" s="51" t="s">
        <v>69</v>
      </c>
    </row>
    <row r="848" spans="1:28">
      <c r="A848" s="51" t="s">
        <v>1749</v>
      </c>
      <c r="B848" s="51" t="s">
        <v>59</v>
      </c>
      <c r="C848" s="1">
        <v>41502</v>
      </c>
      <c r="D848">
        <v>2013</v>
      </c>
      <c r="E848" s="26">
        <v>8</v>
      </c>
      <c r="F848" s="51" t="s">
        <v>28</v>
      </c>
      <c r="G848" s="26">
        <v>12</v>
      </c>
      <c r="H848" s="26">
        <v>12</v>
      </c>
      <c r="I848" t="s">
        <v>15</v>
      </c>
      <c r="J848" t="s">
        <v>102</v>
      </c>
      <c r="K848" t="s">
        <v>88</v>
      </c>
      <c r="L848" t="s">
        <v>128</v>
      </c>
      <c r="M848" t="s">
        <v>152</v>
      </c>
      <c r="N848">
        <v>4546.4569669069106</v>
      </c>
      <c r="O848">
        <v>4546.4569669069106</v>
      </c>
      <c r="P848" t="s">
        <v>64</v>
      </c>
      <c r="Q848">
        <v>8.7799999999999994</v>
      </c>
      <c r="R848">
        <v>5</v>
      </c>
      <c r="S848">
        <v>1</v>
      </c>
      <c r="T848">
        <v>1</v>
      </c>
      <c r="U848" t="s">
        <v>76</v>
      </c>
      <c r="V848">
        <v>1</v>
      </c>
      <c r="W848" t="s">
        <v>66</v>
      </c>
      <c r="X848" s="51" t="s">
        <v>1750</v>
      </c>
      <c r="Y848" s="51" t="s">
        <v>144</v>
      </c>
      <c r="Z848" s="26">
        <v>1</v>
      </c>
      <c r="AA848" s="51" t="s">
        <v>66</v>
      </c>
      <c r="AB848" s="51" t="s">
        <v>69</v>
      </c>
    </row>
    <row r="849" spans="1:28">
      <c r="A849" s="51" t="s">
        <v>1751</v>
      </c>
      <c r="B849" s="51" t="s">
        <v>140</v>
      </c>
      <c r="C849" s="1">
        <v>43025</v>
      </c>
      <c r="D849">
        <v>2017</v>
      </c>
      <c r="E849" s="26">
        <v>10</v>
      </c>
      <c r="F849" s="51" t="s">
        <v>10</v>
      </c>
      <c r="G849" s="26">
        <v>8</v>
      </c>
      <c r="H849" s="26">
        <v>8</v>
      </c>
      <c r="I849" t="s">
        <v>15</v>
      </c>
      <c r="J849" t="s">
        <v>60</v>
      </c>
      <c r="K849" t="s">
        <v>133</v>
      </c>
      <c r="L849" t="s">
        <v>74</v>
      </c>
      <c r="M849" t="s">
        <v>63</v>
      </c>
      <c r="N849">
        <v>18876.641467534613</v>
      </c>
      <c r="O849">
        <v>18876.641467534613</v>
      </c>
      <c r="P849" t="s">
        <v>64</v>
      </c>
      <c r="Q849">
        <v>8.19</v>
      </c>
      <c r="R849">
        <v>5</v>
      </c>
      <c r="S849">
        <v>2</v>
      </c>
      <c r="T849">
        <v>1</v>
      </c>
      <c r="U849" t="s">
        <v>76</v>
      </c>
      <c r="V849">
        <v>3</v>
      </c>
      <c r="W849" t="s">
        <v>84</v>
      </c>
      <c r="X849" s="51" t="s">
        <v>1752</v>
      </c>
      <c r="Y849" s="51" t="s">
        <v>95</v>
      </c>
      <c r="Z849" s="26">
        <v>3</v>
      </c>
      <c r="AA849" s="51" t="s">
        <v>77</v>
      </c>
      <c r="AB849" s="51" t="s">
        <v>69</v>
      </c>
    </row>
    <row r="850" spans="1:28">
      <c r="A850" s="51" t="s">
        <v>1753</v>
      </c>
      <c r="B850" s="51" t="s">
        <v>97</v>
      </c>
      <c r="C850" s="1">
        <v>42289</v>
      </c>
      <c r="D850">
        <v>2015</v>
      </c>
      <c r="E850" s="26">
        <v>10</v>
      </c>
      <c r="F850" s="51" t="s">
        <v>10</v>
      </c>
      <c r="G850" s="26">
        <v>10</v>
      </c>
      <c r="H850" s="26">
        <v>10</v>
      </c>
      <c r="I850" t="s">
        <v>15</v>
      </c>
      <c r="J850" t="s">
        <v>102</v>
      </c>
      <c r="K850" t="s">
        <v>133</v>
      </c>
      <c r="L850" t="s">
        <v>98</v>
      </c>
      <c r="M850" t="s">
        <v>63</v>
      </c>
      <c r="N850">
        <v>16559.695315348141</v>
      </c>
      <c r="O850">
        <v>16559.695315348141</v>
      </c>
      <c r="P850" t="s">
        <v>64</v>
      </c>
      <c r="Q850">
        <v>3.68</v>
      </c>
      <c r="R850">
        <v>3</v>
      </c>
      <c r="S850">
        <v>2</v>
      </c>
      <c r="T850">
        <v>1</v>
      </c>
      <c r="U850" t="s">
        <v>76</v>
      </c>
      <c r="V850">
        <v>3</v>
      </c>
      <c r="W850" t="s">
        <v>84</v>
      </c>
      <c r="X850" s="51" t="s">
        <v>1754</v>
      </c>
      <c r="Y850" s="51" t="s">
        <v>144</v>
      </c>
      <c r="Z850" s="26">
        <v>3</v>
      </c>
      <c r="AA850" s="51" t="s">
        <v>77</v>
      </c>
      <c r="AB850" s="51" t="s">
        <v>69</v>
      </c>
    </row>
    <row r="851" spans="1:28">
      <c r="A851" s="51" t="s">
        <v>1755</v>
      </c>
      <c r="B851" s="51" t="s">
        <v>59</v>
      </c>
      <c r="C851" s="1">
        <v>41588</v>
      </c>
      <c r="D851">
        <v>2013</v>
      </c>
      <c r="E851" s="26">
        <v>11</v>
      </c>
      <c r="F851" s="51" t="s">
        <v>19</v>
      </c>
      <c r="G851" s="26">
        <v>12</v>
      </c>
      <c r="H851" s="26">
        <v>12</v>
      </c>
      <c r="I851" t="s">
        <v>15</v>
      </c>
      <c r="J851" t="s">
        <v>102</v>
      </c>
      <c r="K851" t="s">
        <v>83</v>
      </c>
      <c r="L851" t="s">
        <v>103</v>
      </c>
      <c r="M851" t="s">
        <v>152</v>
      </c>
      <c r="N851">
        <v>9474.8690170446753</v>
      </c>
      <c r="O851">
        <v>9474.8690170446753</v>
      </c>
      <c r="P851" t="s">
        <v>64</v>
      </c>
      <c r="Q851">
        <v>4.96</v>
      </c>
      <c r="R851">
        <v>3</v>
      </c>
      <c r="S851">
        <v>1</v>
      </c>
      <c r="T851">
        <v>1</v>
      </c>
      <c r="U851" t="s">
        <v>76</v>
      </c>
      <c r="V851">
        <v>3</v>
      </c>
      <c r="W851" t="s">
        <v>84</v>
      </c>
      <c r="X851" s="51" t="s">
        <v>1756</v>
      </c>
      <c r="Y851" s="51" t="s">
        <v>68</v>
      </c>
      <c r="Z851" s="26">
        <v>2</v>
      </c>
      <c r="AA851" s="51" t="s">
        <v>77</v>
      </c>
      <c r="AB851" s="51" t="s">
        <v>69</v>
      </c>
    </row>
    <row r="852" spans="1:28">
      <c r="A852" s="51" t="s">
        <v>1757</v>
      </c>
      <c r="B852" s="51" t="s">
        <v>140</v>
      </c>
      <c r="C852" s="1">
        <v>43324</v>
      </c>
      <c r="D852">
        <v>2018</v>
      </c>
      <c r="E852" s="26">
        <v>8</v>
      </c>
      <c r="F852" s="51" t="s">
        <v>28</v>
      </c>
      <c r="G852" s="26">
        <v>7</v>
      </c>
      <c r="H852" s="26">
        <v>7</v>
      </c>
      <c r="I852" t="s">
        <v>15</v>
      </c>
      <c r="J852" t="s">
        <v>60</v>
      </c>
      <c r="K852" t="s">
        <v>83</v>
      </c>
      <c r="L852" t="s">
        <v>113</v>
      </c>
      <c r="M852" t="s">
        <v>152</v>
      </c>
      <c r="N852">
        <v>5038.7723921370634</v>
      </c>
      <c r="O852">
        <v>5038.7723921370634</v>
      </c>
      <c r="P852" t="s">
        <v>64</v>
      </c>
      <c r="Q852">
        <v>8.5500000000000007</v>
      </c>
      <c r="R852">
        <v>4</v>
      </c>
      <c r="S852">
        <v>3</v>
      </c>
      <c r="T852">
        <v>1</v>
      </c>
      <c r="U852" t="s">
        <v>76</v>
      </c>
      <c r="V852">
        <v>2</v>
      </c>
      <c r="W852" t="s">
        <v>77</v>
      </c>
      <c r="X852" s="51" t="s">
        <v>340</v>
      </c>
      <c r="Y852" s="51" t="s">
        <v>100</v>
      </c>
      <c r="Z852" s="26">
        <v>1</v>
      </c>
      <c r="AA852" s="51" t="s">
        <v>66</v>
      </c>
      <c r="AB852" s="51" t="s">
        <v>69</v>
      </c>
    </row>
    <row r="853" spans="1:28">
      <c r="A853" s="51" t="s">
        <v>1758</v>
      </c>
      <c r="B853" s="51" t="s">
        <v>71</v>
      </c>
      <c r="C853" s="1">
        <v>42893</v>
      </c>
      <c r="D853">
        <v>2017</v>
      </c>
      <c r="E853" s="26">
        <v>6</v>
      </c>
      <c r="F853" s="51" t="s">
        <v>26</v>
      </c>
      <c r="G853" s="26">
        <v>8</v>
      </c>
      <c r="H853" s="26">
        <v>8</v>
      </c>
      <c r="I853" t="s">
        <v>15</v>
      </c>
      <c r="J853" t="s">
        <v>60</v>
      </c>
      <c r="K853" t="s">
        <v>124</v>
      </c>
      <c r="L853" t="s">
        <v>62</v>
      </c>
      <c r="M853" t="s">
        <v>104</v>
      </c>
      <c r="N853">
        <v>19464.087433396129</v>
      </c>
      <c r="O853">
        <v>19464.087433396129</v>
      </c>
      <c r="P853" t="s">
        <v>64</v>
      </c>
      <c r="Q853">
        <v>25.99</v>
      </c>
      <c r="R853">
        <v>4</v>
      </c>
      <c r="S853">
        <v>5</v>
      </c>
      <c r="T853">
        <v>1</v>
      </c>
      <c r="U853" t="s">
        <v>76</v>
      </c>
      <c r="V853">
        <v>3</v>
      </c>
      <c r="W853" t="s">
        <v>84</v>
      </c>
      <c r="X853" s="51" t="s">
        <v>1759</v>
      </c>
      <c r="Y853" s="51" t="s">
        <v>95</v>
      </c>
      <c r="Z853" s="26">
        <v>5</v>
      </c>
      <c r="AA853" s="51" t="s">
        <v>84</v>
      </c>
      <c r="AB853" s="51" t="s">
        <v>108</v>
      </c>
    </row>
    <row r="854" spans="1:28">
      <c r="A854" s="51" t="s">
        <v>1760</v>
      </c>
      <c r="B854" s="51" t="s">
        <v>140</v>
      </c>
      <c r="C854" s="1">
        <v>43059</v>
      </c>
      <c r="D854">
        <v>2017</v>
      </c>
      <c r="E854" s="26">
        <v>11</v>
      </c>
      <c r="F854" s="51" t="s">
        <v>19</v>
      </c>
      <c r="G854" s="26">
        <v>8</v>
      </c>
      <c r="H854" s="26">
        <v>8</v>
      </c>
      <c r="I854" t="s">
        <v>15</v>
      </c>
      <c r="J854" t="s">
        <v>60</v>
      </c>
      <c r="K854" t="s">
        <v>124</v>
      </c>
      <c r="L854" t="s">
        <v>89</v>
      </c>
      <c r="M854" t="s">
        <v>75</v>
      </c>
      <c r="N854">
        <v>4797.843403618047</v>
      </c>
      <c r="O854">
        <v>4797.843403618047</v>
      </c>
      <c r="P854" t="s">
        <v>64</v>
      </c>
      <c r="Q854">
        <v>5.84</v>
      </c>
      <c r="R854">
        <v>2</v>
      </c>
      <c r="S854">
        <v>3</v>
      </c>
      <c r="T854">
        <v>1</v>
      </c>
      <c r="U854" t="s">
        <v>76</v>
      </c>
      <c r="V854">
        <v>1</v>
      </c>
      <c r="W854" t="s">
        <v>66</v>
      </c>
      <c r="X854" s="51" t="s">
        <v>1761</v>
      </c>
      <c r="Y854" s="51" t="s">
        <v>100</v>
      </c>
      <c r="Z854" s="26">
        <v>2</v>
      </c>
      <c r="AA854" s="51" t="s">
        <v>77</v>
      </c>
      <c r="AB854" s="51" t="s">
        <v>69</v>
      </c>
    </row>
    <row r="855" spans="1:28">
      <c r="A855" s="51" t="s">
        <v>1762</v>
      </c>
      <c r="B855" s="51" t="s">
        <v>140</v>
      </c>
      <c r="C855" s="1">
        <v>42902</v>
      </c>
      <c r="D855">
        <v>2017</v>
      </c>
      <c r="E855" s="26">
        <v>6</v>
      </c>
      <c r="F855" s="51" t="s">
        <v>26</v>
      </c>
      <c r="G855" s="26">
        <v>8</v>
      </c>
      <c r="H855" s="26">
        <v>8</v>
      </c>
      <c r="I855" t="s">
        <v>15</v>
      </c>
      <c r="J855" t="s">
        <v>60</v>
      </c>
      <c r="K855" t="s">
        <v>133</v>
      </c>
      <c r="L855" t="s">
        <v>89</v>
      </c>
      <c r="M855" t="s">
        <v>152</v>
      </c>
      <c r="N855">
        <v>6224.110757411303</v>
      </c>
      <c r="O855">
        <v>6224.110757411303</v>
      </c>
      <c r="P855" t="s">
        <v>64</v>
      </c>
      <c r="Q855">
        <v>3.24</v>
      </c>
      <c r="R855">
        <v>1</v>
      </c>
      <c r="S855">
        <v>2</v>
      </c>
      <c r="T855">
        <v>1</v>
      </c>
      <c r="U855" t="s">
        <v>76</v>
      </c>
      <c r="V855">
        <v>1</v>
      </c>
      <c r="W855" t="s">
        <v>66</v>
      </c>
      <c r="X855" s="51" t="s">
        <v>1763</v>
      </c>
      <c r="Y855" s="51" t="s">
        <v>79</v>
      </c>
      <c r="Z855" s="26">
        <v>1</v>
      </c>
      <c r="AA855" s="51" t="s">
        <v>66</v>
      </c>
      <c r="AB855" s="51" t="s">
        <v>69</v>
      </c>
    </row>
    <row r="856" spans="1:28">
      <c r="A856" s="51" t="s">
        <v>1764</v>
      </c>
      <c r="B856" s="51" t="s">
        <v>97</v>
      </c>
      <c r="C856" s="1">
        <v>41737</v>
      </c>
      <c r="D856">
        <v>2014</v>
      </c>
      <c r="E856" s="26">
        <v>4</v>
      </c>
      <c r="F856" s="51" t="s">
        <v>24</v>
      </c>
      <c r="G856" s="26">
        <v>11</v>
      </c>
      <c r="H856" s="26">
        <v>11</v>
      </c>
      <c r="I856" t="s">
        <v>15</v>
      </c>
      <c r="J856" t="s">
        <v>102</v>
      </c>
      <c r="K856" t="s">
        <v>133</v>
      </c>
      <c r="L856" t="s">
        <v>113</v>
      </c>
      <c r="M856" t="s">
        <v>90</v>
      </c>
      <c r="N856">
        <v>7200.1793223701316</v>
      </c>
      <c r="O856">
        <v>7200.1793223701316</v>
      </c>
      <c r="P856" t="s">
        <v>64</v>
      </c>
      <c r="Q856">
        <v>2.78</v>
      </c>
      <c r="R856">
        <v>5</v>
      </c>
      <c r="S856">
        <v>2</v>
      </c>
      <c r="T856">
        <v>1</v>
      </c>
      <c r="U856" t="s">
        <v>76</v>
      </c>
      <c r="V856">
        <v>2</v>
      </c>
      <c r="W856" t="s">
        <v>77</v>
      </c>
      <c r="X856" s="51" t="s">
        <v>1765</v>
      </c>
      <c r="Y856" s="51" t="s">
        <v>68</v>
      </c>
      <c r="Z856" s="26">
        <v>1</v>
      </c>
      <c r="AA856" s="51" t="s">
        <v>66</v>
      </c>
      <c r="AB856" s="51" t="s">
        <v>69</v>
      </c>
    </row>
    <row r="857" spans="1:28">
      <c r="A857" s="51" t="s">
        <v>1766</v>
      </c>
      <c r="B857" s="51" t="s">
        <v>81</v>
      </c>
      <c r="C857" s="1">
        <v>45256</v>
      </c>
      <c r="D857">
        <v>2023</v>
      </c>
      <c r="E857" s="26">
        <v>11</v>
      </c>
      <c r="F857" s="51" t="s">
        <v>19</v>
      </c>
      <c r="G857" s="26">
        <v>2</v>
      </c>
      <c r="H857" s="26">
        <v>2</v>
      </c>
      <c r="I857" t="s">
        <v>15</v>
      </c>
      <c r="J857" t="s">
        <v>82</v>
      </c>
      <c r="K857" t="s">
        <v>61</v>
      </c>
      <c r="L857" t="s">
        <v>157</v>
      </c>
      <c r="M857" t="s">
        <v>152</v>
      </c>
      <c r="N857">
        <v>11977.728697800238</v>
      </c>
      <c r="O857">
        <v>11977.728697800238</v>
      </c>
      <c r="P857" t="s">
        <v>64</v>
      </c>
      <c r="Q857">
        <v>9.6999999999999993</v>
      </c>
      <c r="R857">
        <v>4</v>
      </c>
      <c r="S857">
        <v>3</v>
      </c>
      <c r="T857">
        <v>1</v>
      </c>
      <c r="U857" t="s">
        <v>76</v>
      </c>
      <c r="V857">
        <v>2</v>
      </c>
      <c r="W857" t="s">
        <v>77</v>
      </c>
      <c r="X857" s="51" t="s">
        <v>1548</v>
      </c>
      <c r="Y857" s="51" t="s">
        <v>119</v>
      </c>
      <c r="Z857" s="26">
        <v>1</v>
      </c>
      <c r="AA857" s="51" t="s">
        <v>66</v>
      </c>
      <c r="AB857" s="51" t="s">
        <v>69</v>
      </c>
    </row>
    <row r="858" spans="1:28">
      <c r="A858" s="51" t="s">
        <v>1767</v>
      </c>
      <c r="B858" s="51" t="s">
        <v>140</v>
      </c>
      <c r="C858" s="1">
        <v>42044</v>
      </c>
      <c r="D858">
        <v>2015</v>
      </c>
      <c r="E858" s="26">
        <v>2</v>
      </c>
      <c r="F858" s="51" t="s">
        <v>22</v>
      </c>
      <c r="G858" s="26">
        <v>10</v>
      </c>
      <c r="H858" s="26">
        <v>10</v>
      </c>
      <c r="I858" t="s">
        <v>15</v>
      </c>
      <c r="J858" t="s">
        <v>102</v>
      </c>
      <c r="K858" t="s">
        <v>73</v>
      </c>
      <c r="L858" t="s">
        <v>116</v>
      </c>
      <c r="M858" t="s">
        <v>104</v>
      </c>
      <c r="N858">
        <v>4767.4110924534007</v>
      </c>
      <c r="O858">
        <v>4767.4110924534007</v>
      </c>
      <c r="P858" t="s">
        <v>64</v>
      </c>
      <c r="Q858">
        <v>3.2</v>
      </c>
      <c r="R858">
        <v>5</v>
      </c>
      <c r="S858">
        <v>1</v>
      </c>
      <c r="T858">
        <v>1</v>
      </c>
      <c r="U858" t="s">
        <v>76</v>
      </c>
      <c r="V858">
        <v>1</v>
      </c>
      <c r="W858" t="s">
        <v>66</v>
      </c>
      <c r="X858" s="51" t="s">
        <v>1768</v>
      </c>
      <c r="Y858" s="51" t="s">
        <v>68</v>
      </c>
      <c r="Z858" s="26">
        <v>1</v>
      </c>
      <c r="AA858" s="51" t="s">
        <v>66</v>
      </c>
      <c r="AB858" s="51" t="s">
        <v>69</v>
      </c>
    </row>
    <row r="859" spans="1:28">
      <c r="A859" s="51" t="s">
        <v>1769</v>
      </c>
      <c r="B859" s="51" t="s">
        <v>121</v>
      </c>
      <c r="C859" s="1">
        <v>43528</v>
      </c>
      <c r="D859">
        <v>2019</v>
      </c>
      <c r="E859" s="26">
        <v>3</v>
      </c>
      <c r="F859" s="51" t="s">
        <v>23</v>
      </c>
      <c r="G859" s="26">
        <v>6</v>
      </c>
      <c r="H859" s="26">
        <v>6</v>
      </c>
      <c r="I859" t="s">
        <v>15</v>
      </c>
      <c r="J859" t="s">
        <v>72</v>
      </c>
      <c r="K859" t="s">
        <v>73</v>
      </c>
      <c r="L859" t="s">
        <v>157</v>
      </c>
      <c r="M859" t="s">
        <v>63</v>
      </c>
      <c r="N859">
        <v>15154.620222028152</v>
      </c>
      <c r="O859">
        <v>15154.620222028152</v>
      </c>
      <c r="P859" t="s">
        <v>64</v>
      </c>
      <c r="Q859">
        <v>16.04</v>
      </c>
      <c r="R859">
        <v>2</v>
      </c>
      <c r="S859">
        <v>0</v>
      </c>
      <c r="T859">
        <v>0</v>
      </c>
      <c r="U859" t="s">
        <v>65</v>
      </c>
      <c r="V859">
        <v>3</v>
      </c>
      <c r="W859" t="s">
        <v>84</v>
      </c>
      <c r="X859" s="51" t="s">
        <v>1770</v>
      </c>
      <c r="Y859" s="51" t="s">
        <v>119</v>
      </c>
      <c r="Z859" s="26">
        <v>3</v>
      </c>
      <c r="AA859" s="51" t="s">
        <v>77</v>
      </c>
      <c r="AB859" s="51" t="s">
        <v>108</v>
      </c>
    </row>
    <row r="860" spans="1:28">
      <c r="A860" s="51" t="s">
        <v>1771</v>
      </c>
      <c r="B860" s="51" t="s">
        <v>97</v>
      </c>
      <c r="C860" s="1">
        <v>44409</v>
      </c>
      <c r="D860">
        <v>2021</v>
      </c>
      <c r="E860" s="26">
        <v>8</v>
      </c>
      <c r="F860" s="51" t="s">
        <v>28</v>
      </c>
      <c r="G860" s="26">
        <v>4</v>
      </c>
      <c r="H860" s="26">
        <v>4</v>
      </c>
      <c r="I860" t="s">
        <v>15</v>
      </c>
      <c r="J860" t="s">
        <v>72</v>
      </c>
      <c r="K860" t="s">
        <v>83</v>
      </c>
      <c r="L860" t="s">
        <v>103</v>
      </c>
      <c r="M860" t="s">
        <v>90</v>
      </c>
      <c r="N860">
        <v>222.55087313630327</v>
      </c>
      <c r="O860">
        <v>222.55087313630327</v>
      </c>
      <c r="P860" t="s">
        <v>64</v>
      </c>
      <c r="Q860">
        <v>10.99</v>
      </c>
      <c r="R860">
        <v>5</v>
      </c>
      <c r="S860">
        <v>3</v>
      </c>
      <c r="T860">
        <v>1</v>
      </c>
      <c r="U860" t="s">
        <v>76</v>
      </c>
      <c r="V860">
        <v>3</v>
      </c>
      <c r="W860" t="s">
        <v>84</v>
      </c>
      <c r="X860" s="51" t="s">
        <v>1772</v>
      </c>
      <c r="Y860" s="51" t="s">
        <v>119</v>
      </c>
      <c r="Z860" s="26">
        <v>2</v>
      </c>
      <c r="AA860" s="51" t="s">
        <v>77</v>
      </c>
      <c r="AB860" s="51" t="s">
        <v>108</v>
      </c>
    </row>
    <row r="861" spans="1:28">
      <c r="A861" s="51" t="s">
        <v>1773</v>
      </c>
      <c r="B861" s="51" t="s">
        <v>81</v>
      </c>
      <c r="C861" s="1">
        <v>43784</v>
      </c>
      <c r="D861">
        <v>2019</v>
      </c>
      <c r="E861" s="26">
        <v>11</v>
      </c>
      <c r="F861" s="51" t="s">
        <v>19</v>
      </c>
      <c r="G861" s="26">
        <v>6</v>
      </c>
      <c r="H861" s="26">
        <v>6</v>
      </c>
      <c r="I861" t="s">
        <v>15</v>
      </c>
      <c r="J861" t="s">
        <v>72</v>
      </c>
      <c r="K861" t="s">
        <v>88</v>
      </c>
      <c r="L861" t="s">
        <v>116</v>
      </c>
      <c r="M861" t="s">
        <v>63</v>
      </c>
      <c r="N861">
        <v>5131.5304678693992</v>
      </c>
      <c r="O861">
        <v>5131.5304678693992</v>
      </c>
      <c r="P861" t="s">
        <v>64</v>
      </c>
      <c r="Q861">
        <v>2.29</v>
      </c>
      <c r="R861">
        <v>3</v>
      </c>
      <c r="S861">
        <v>1</v>
      </c>
      <c r="T861">
        <v>1</v>
      </c>
      <c r="U861" t="s">
        <v>76</v>
      </c>
      <c r="V861">
        <v>1</v>
      </c>
      <c r="W861" t="s">
        <v>66</v>
      </c>
      <c r="X861" s="51" t="s">
        <v>1774</v>
      </c>
      <c r="Y861" s="51" t="s">
        <v>68</v>
      </c>
      <c r="Z861" s="26">
        <v>0</v>
      </c>
      <c r="AA861" s="51" t="s">
        <v>66</v>
      </c>
      <c r="AB861" s="51" t="s">
        <v>69</v>
      </c>
    </row>
    <row r="862" spans="1:28">
      <c r="A862" s="51" t="s">
        <v>1775</v>
      </c>
      <c r="B862" s="51" t="s">
        <v>81</v>
      </c>
      <c r="C862" s="1">
        <v>42336</v>
      </c>
      <c r="D862">
        <v>2015</v>
      </c>
      <c r="E862" s="26">
        <v>11</v>
      </c>
      <c r="F862" s="51" t="s">
        <v>19</v>
      </c>
      <c r="G862" s="26">
        <v>10</v>
      </c>
      <c r="H862" s="26">
        <v>10</v>
      </c>
      <c r="I862" t="s">
        <v>15</v>
      </c>
      <c r="J862" t="s">
        <v>102</v>
      </c>
      <c r="K862" t="s">
        <v>83</v>
      </c>
      <c r="L862" t="s">
        <v>98</v>
      </c>
      <c r="M862" t="s">
        <v>152</v>
      </c>
      <c r="N862">
        <v>4899.6766107177173</v>
      </c>
      <c r="O862">
        <v>4899.6766107177173</v>
      </c>
      <c r="P862" t="s">
        <v>64</v>
      </c>
      <c r="Q862">
        <v>4.3499999999999996</v>
      </c>
      <c r="R862">
        <v>3</v>
      </c>
      <c r="S862">
        <v>2</v>
      </c>
      <c r="T862">
        <v>1</v>
      </c>
      <c r="U862" t="s">
        <v>76</v>
      </c>
      <c r="V862">
        <v>2</v>
      </c>
      <c r="W862" t="s">
        <v>77</v>
      </c>
      <c r="X862" s="51" t="s">
        <v>1776</v>
      </c>
      <c r="Y862" s="51" t="s">
        <v>119</v>
      </c>
      <c r="Z862" s="26">
        <v>1</v>
      </c>
      <c r="AA862" s="51" t="s">
        <v>66</v>
      </c>
      <c r="AB862" s="51" t="s">
        <v>69</v>
      </c>
    </row>
    <row r="863" spans="1:28">
      <c r="A863" s="51" t="s">
        <v>1777</v>
      </c>
      <c r="B863" s="51" t="s">
        <v>97</v>
      </c>
      <c r="C863" s="1">
        <v>43138</v>
      </c>
      <c r="D863">
        <v>2018</v>
      </c>
      <c r="E863" s="26">
        <v>2</v>
      </c>
      <c r="F863" s="51" t="s">
        <v>22</v>
      </c>
      <c r="G863" s="26">
        <v>7</v>
      </c>
      <c r="H863" s="26">
        <v>7</v>
      </c>
      <c r="I863" t="s">
        <v>15</v>
      </c>
      <c r="J863" t="s">
        <v>60</v>
      </c>
      <c r="K863" t="s">
        <v>124</v>
      </c>
      <c r="L863" t="s">
        <v>89</v>
      </c>
      <c r="M863" t="s">
        <v>63</v>
      </c>
      <c r="N863">
        <v>2404.9418433234382</v>
      </c>
      <c r="O863">
        <v>2404.9418433234382</v>
      </c>
      <c r="P863" t="s">
        <v>64</v>
      </c>
      <c r="Q863">
        <v>3.77</v>
      </c>
      <c r="R863">
        <v>4</v>
      </c>
      <c r="S863">
        <v>1</v>
      </c>
      <c r="T863">
        <v>1</v>
      </c>
      <c r="U863" t="s">
        <v>76</v>
      </c>
      <c r="V863">
        <v>1</v>
      </c>
      <c r="W863" t="s">
        <v>66</v>
      </c>
      <c r="X863" s="51" t="s">
        <v>1778</v>
      </c>
      <c r="Y863" s="51" t="s">
        <v>100</v>
      </c>
      <c r="Z863" s="26">
        <v>0</v>
      </c>
      <c r="AA863" s="51" t="s">
        <v>66</v>
      </c>
      <c r="AB863" s="51" t="s">
        <v>69</v>
      </c>
    </row>
    <row r="864" spans="1:28">
      <c r="A864" s="51" t="s">
        <v>1779</v>
      </c>
      <c r="B864" s="51" t="s">
        <v>59</v>
      </c>
      <c r="C864" s="1">
        <v>41435</v>
      </c>
      <c r="D864">
        <v>2013</v>
      </c>
      <c r="E864" s="26">
        <v>6</v>
      </c>
      <c r="F864" s="51" t="s">
        <v>26</v>
      </c>
      <c r="G864" s="26">
        <v>12</v>
      </c>
      <c r="H864" s="26">
        <v>12</v>
      </c>
      <c r="I864" t="s">
        <v>15</v>
      </c>
      <c r="J864" t="s">
        <v>102</v>
      </c>
      <c r="K864" t="s">
        <v>61</v>
      </c>
      <c r="L864" t="s">
        <v>125</v>
      </c>
      <c r="M864" t="s">
        <v>93</v>
      </c>
      <c r="N864">
        <v>12203.038336756264</v>
      </c>
      <c r="O864">
        <v>12203.038336756264</v>
      </c>
      <c r="P864" t="s">
        <v>64</v>
      </c>
      <c r="Q864">
        <v>14.36</v>
      </c>
      <c r="R864">
        <v>5</v>
      </c>
      <c r="S864">
        <v>2</v>
      </c>
      <c r="T864">
        <v>1</v>
      </c>
      <c r="U864" t="s">
        <v>76</v>
      </c>
      <c r="V864">
        <v>2</v>
      </c>
      <c r="W864" t="s">
        <v>77</v>
      </c>
      <c r="X864" s="51" t="s">
        <v>1780</v>
      </c>
      <c r="Y864" s="51" t="s">
        <v>100</v>
      </c>
      <c r="Z864" s="26">
        <v>2</v>
      </c>
      <c r="AA864" s="51" t="s">
        <v>77</v>
      </c>
      <c r="AB864" s="51" t="s">
        <v>69</v>
      </c>
    </row>
    <row r="865" spans="1:28">
      <c r="A865" s="51" t="s">
        <v>1781</v>
      </c>
      <c r="B865" s="51" t="s">
        <v>140</v>
      </c>
      <c r="C865" s="1">
        <v>41387</v>
      </c>
      <c r="D865">
        <v>2013</v>
      </c>
      <c r="E865" s="26">
        <v>4</v>
      </c>
      <c r="F865" s="51" t="s">
        <v>24</v>
      </c>
      <c r="G865" s="26">
        <v>12</v>
      </c>
      <c r="H865" s="26">
        <v>12</v>
      </c>
      <c r="I865" t="s">
        <v>15</v>
      </c>
      <c r="J865" t="s">
        <v>102</v>
      </c>
      <c r="K865" t="s">
        <v>61</v>
      </c>
      <c r="L865" t="s">
        <v>113</v>
      </c>
      <c r="M865" t="s">
        <v>90</v>
      </c>
      <c r="N865">
        <v>1613.3218909599943</v>
      </c>
      <c r="O865">
        <v>1613.3218909599943</v>
      </c>
      <c r="P865" t="s">
        <v>64</v>
      </c>
      <c r="Q865">
        <v>2.0099999999999998</v>
      </c>
      <c r="R865">
        <v>3</v>
      </c>
      <c r="S865">
        <v>1</v>
      </c>
      <c r="T865">
        <v>1</v>
      </c>
      <c r="U865" t="s">
        <v>76</v>
      </c>
      <c r="V865">
        <v>2</v>
      </c>
      <c r="W865" t="s">
        <v>77</v>
      </c>
      <c r="X865" s="51" t="s">
        <v>1782</v>
      </c>
      <c r="Y865" s="51" t="s">
        <v>144</v>
      </c>
      <c r="Z865" s="26">
        <v>1</v>
      </c>
      <c r="AA865" s="51" t="s">
        <v>66</v>
      </c>
      <c r="AB865" s="51" t="s">
        <v>69</v>
      </c>
    </row>
    <row r="866" spans="1:28">
      <c r="A866" s="51" t="s">
        <v>1783</v>
      </c>
      <c r="B866" s="51" t="s">
        <v>71</v>
      </c>
      <c r="C866" s="1">
        <v>42806</v>
      </c>
      <c r="D866">
        <v>2017</v>
      </c>
      <c r="E866" s="26">
        <v>3</v>
      </c>
      <c r="F866" s="51" t="s">
        <v>23</v>
      </c>
      <c r="G866" s="26">
        <v>8</v>
      </c>
      <c r="H866" s="26">
        <v>8</v>
      </c>
      <c r="I866" t="s">
        <v>15</v>
      </c>
      <c r="J866" t="s">
        <v>60</v>
      </c>
      <c r="K866" t="s">
        <v>88</v>
      </c>
      <c r="L866" t="s">
        <v>157</v>
      </c>
      <c r="M866" t="s">
        <v>104</v>
      </c>
      <c r="N866">
        <v>4111.2501033428161</v>
      </c>
      <c r="O866">
        <v>4111.2501033428161</v>
      </c>
      <c r="P866" t="s">
        <v>64</v>
      </c>
      <c r="Q866">
        <v>1.18</v>
      </c>
      <c r="R866">
        <v>5</v>
      </c>
      <c r="S866">
        <v>2</v>
      </c>
      <c r="T866">
        <v>1</v>
      </c>
      <c r="U866" t="s">
        <v>76</v>
      </c>
      <c r="V866">
        <v>1</v>
      </c>
      <c r="W866" t="s">
        <v>66</v>
      </c>
      <c r="X866" s="51" t="s">
        <v>1784</v>
      </c>
      <c r="Y866" s="51" t="s">
        <v>95</v>
      </c>
      <c r="Z866" s="26">
        <v>1</v>
      </c>
      <c r="AA866" s="51" t="s">
        <v>66</v>
      </c>
      <c r="AB866" s="51" t="s">
        <v>69</v>
      </c>
    </row>
    <row r="867" spans="1:28">
      <c r="A867" s="51" t="s">
        <v>1785</v>
      </c>
      <c r="B867" s="51" t="s">
        <v>81</v>
      </c>
      <c r="C867" s="1">
        <v>41983</v>
      </c>
      <c r="D867">
        <v>2014</v>
      </c>
      <c r="E867" s="26">
        <v>12</v>
      </c>
      <c r="F867" s="51" t="s">
        <v>20</v>
      </c>
      <c r="G867" s="26">
        <v>11</v>
      </c>
      <c r="H867" s="26">
        <v>11</v>
      </c>
      <c r="I867" t="s">
        <v>15</v>
      </c>
      <c r="J867" t="s">
        <v>102</v>
      </c>
      <c r="K867" t="s">
        <v>133</v>
      </c>
      <c r="L867" t="s">
        <v>89</v>
      </c>
      <c r="M867" t="s">
        <v>75</v>
      </c>
      <c r="N867">
        <v>13040.983824450315</v>
      </c>
      <c r="O867">
        <v>13040.983824450315</v>
      </c>
      <c r="P867" t="s">
        <v>64</v>
      </c>
      <c r="Q867">
        <v>12.65</v>
      </c>
      <c r="R867">
        <v>2</v>
      </c>
      <c r="S867">
        <v>1</v>
      </c>
      <c r="T867">
        <v>1</v>
      </c>
      <c r="U867" t="s">
        <v>76</v>
      </c>
      <c r="V867">
        <v>2</v>
      </c>
      <c r="W867" t="s">
        <v>77</v>
      </c>
      <c r="X867" s="51" t="s">
        <v>1786</v>
      </c>
      <c r="Y867" s="51" t="s">
        <v>79</v>
      </c>
      <c r="Z867" s="26">
        <v>2</v>
      </c>
      <c r="AA867" s="51" t="s">
        <v>77</v>
      </c>
      <c r="AB867" s="51" t="s">
        <v>69</v>
      </c>
    </row>
    <row r="868" spans="1:28">
      <c r="A868" s="51" t="s">
        <v>1787</v>
      </c>
      <c r="B868" s="51" t="s">
        <v>140</v>
      </c>
      <c r="C868" s="1">
        <v>42264</v>
      </c>
      <c r="D868">
        <v>2015</v>
      </c>
      <c r="E868" s="26">
        <v>9</v>
      </c>
      <c r="F868" s="51" t="s">
        <v>29</v>
      </c>
      <c r="G868" s="26">
        <v>10</v>
      </c>
      <c r="H868" s="26">
        <v>10</v>
      </c>
      <c r="I868" t="s">
        <v>15</v>
      </c>
      <c r="J868" t="s">
        <v>102</v>
      </c>
      <c r="K868" t="s">
        <v>133</v>
      </c>
      <c r="L868" t="s">
        <v>128</v>
      </c>
      <c r="M868" t="s">
        <v>93</v>
      </c>
      <c r="N868">
        <v>7372.1987660639779</v>
      </c>
      <c r="O868">
        <v>7372.1987660639779</v>
      </c>
      <c r="P868" t="s">
        <v>64</v>
      </c>
      <c r="Q868">
        <v>1.07</v>
      </c>
      <c r="R868">
        <v>4</v>
      </c>
      <c r="S868">
        <v>1</v>
      </c>
      <c r="T868">
        <v>1</v>
      </c>
      <c r="U868" t="s">
        <v>76</v>
      </c>
      <c r="V868">
        <v>1</v>
      </c>
      <c r="W868" t="s">
        <v>66</v>
      </c>
      <c r="X868" s="51" t="s">
        <v>1788</v>
      </c>
      <c r="Y868" s="51" t="s">
        <v>119</v>
      </c>
      <c r="Z868" s="26">
        <v>1</v>
      </c>
      <c r="AA868" s="51" t="s">
        <v>66</v>
      </c>
      <c r="AB868" s="51" t="s">
        <v>69</v>
      </c>
    </row>
    <row r="869" spans="1:28">
      <c r="A869" s="51" t="s">
        <v>1789</v>
      </c>
      <c r="B869" s="51" t="s">
        <v>71</v>
      </c>
      <c r="C869" s="1">
        <v>43457</v>
      </c>
      <c r="D869">
        <v>2018</v>
      </c>
      <c r="E869" s="26">
        <v>12</v>
      </c>
      <c r="F869" s="51" t="s">
        <v>20</v>
      </c>
      <c r="G869" s="26">
        <v>7</v>
      </c>
      <c r="H869" s="26">
        <v>7</v>
      </c>
      <c r="I869" t="s">
        <v>15</v>
      </c>
      <c r="J869" t="s">
        <v>60</v>
      </c>
      <c r="K869" t="s">
        <v>61</v>
      </c>
      <c r="L869" t="s">
        <v>116</v>
      </c>
      <c r="M869" t="s">
        <v>93</v>
      </c>
      <c r="N869">
        <v>5285.418641149553</v>
      </c>
      <c r="O869">
        <v>5285.418641149553</v>
      </c>
      <c r="P869" t="s">
        <v>64</v>
      </c>
      <c r="Q869">
        <v>4.1900000000000004</v>
      </c>
      <c r="R869">
        <v>4</v>
      </c>
      <c r="S869">
        <v>4</v>
      </c>
      <c r="T869">
        <v>1</v>
      </c>
      <c r="U869" t="s">
        <v>76</v>
      </c>
      <c r="V869">
        <v>1</v>
      </c>
      <c r="W869" t="s">
        <v>66</v>
      </c>
      <c r="X869" s="51" t="s">
        <v>1790</v>
      </c>
      <c r="Y869" s="51" t="s">
        <v>68</v>
      </c>
      <c r="Z869" s="26">
        <v>1</v>
      </c>
      <c r="AA869" s="51" t="s">
        <v>66</v>
      </c>
      <c r="AB869" s="51" t="s">
        <v>69</v>
      </c>
    </row>
    <row r="870" spans="1:28">
      <c r="A870" s="51" t="s">
        <v>1791</v>
      </c>
      <c r="B870" s="51" t="s">
        <v>81</v>
      </c>
      <c r="C870" s="1">
        <v>44786</v>
      </c>
      <c r="D870">
        <v>2022</v>
      </c>
      <c r="E870" s="26">
        <v>8</v>
      </c>
      <c r="F870" s="51" t="s">
        <v>28</v>
      </c>
      <c r="G870" s="26">
        <v>3</v>
      </c>
      <c r="H870" s="26">
        <v>3</v>
      </c>
      <c r="I870" t="s">
        <v>15</v>
      </c>
      <c r="J870" t="s">
        <v>82</v>
      </c>
      <c r="K870" t="s">
        <v>88</v>
      </c>
      <c r="L870" t="s">
        <v>125</v>
      </c>
      <c r="M870" t="s">
        <v>63</v>
      </c>
      <c r="N870">
        <v>5886.0067002513524</v>
      </c>
      <c r="O870">
        <v>5886.0067002513524</v>
      </c>
      <c r="P870" t="s">
        <v>64</v>
      </c>
      <c r="Q870">
        <v>7.84</v>
      </c>
      <c r="R870">
        <v>5</v>
      </c>
      <c r="S870">
        <v>1</v>
      </c>
      <c r="T870">
        <v>1</v>
      </c>
      <c r="U870" t="s">
        <v>76</v>
      </c>
      <c r="V870">
        <v>2</v>
      </c>
      <c r="W870" t="s">
        <v>77</v>
      </c>
      <c r="X870" s="51" t="s">
        <v>496</v>
      </c>
      <c r="Y870" s="51" t="s">
        <v>95</v>
      </c>
      <c r="Z870" s="26">
        <v>0</v>
      </c>
      <c r="AA870" s="51" t="s">
        <v>66</v>
      </c>
      <c r="AB870" s="51" t="s">
        <v>69</v>
      </c>
    </row>
    <row r="871" spans="1:28">
      <c r="A871" s="51" t="s">
        <v>1792</v>
      </c>
      <c r="B871" s="51" t="s">
        <v>71</v>
      </c>
      <c r="C871" s="1">
        <v>44985</v>
      </c>
      <c r="D871">
        <v>2023</v>
      </c>
      <c r="E871" s="26">
        <v>2</v>
      </c>
      <c r="F871" s="51" t="s">
        <v>22</v>
      </c>
      <c r="G871" s="26">
        <v>2</v>
      </c>
      <c r="H871" s="26">
        <v>2</v>
      </c>
      <c r="I871" t="s">
        <v>15</v>
      </c>
      <c r="J871" t="s">
        <v>82</v>
      </c>
      <c r="K871" t="s">
        <v>88</v>
      </c>
      <c r="L871" t="s">
        <v>74</v>
      </c>
      <c r="M871" t="s">
        <v>90</v>
      </c>
      <c r="N871">
        <v>6456.4731649962123</v>
      </c>
      <c r="O871">
        <v>6456.4731649962123</v>
      </c>
      <c r="P871" t="s">
        <v>64</v>
      </c>
      <c r="Q871">
        <v>6.65</v>
      </c>
      <c r="R871">
        <v>5</v>
      </c>
      <c r="S871">
        <v>1</v>
      </c>
      <c r="T871">
        <v>1</v>
      </c>
      <c r="U871" t="s">
        <v>76</v>
      </c>
      <c r="V871">
        <v>1</v>
      </c>
      <c r="W871" t="s">
        <v>66</v>
      </c>
      <c r="X871" s="51" t="s">
        <v>1793</v>
      </c>
      <c r="Y871" s="51" t="s">
        <v>95</v>
      </c>
      <c r="Z871" s="26">
        <v>0</v>
      </c>
      <c r="AA871" s="51" t="s">
        <v>66</v>
      </c>
      <c r="AB871" s="51" t="s">
        <v>69</v>
      </c>
    </row>
    <row r="872" spans="1:28">
      <c r="A872" s="51" t="s">
        <v>1794</v>
      </c>
      <c r="B872" s="51" t="s">
        <v>97</v>
      </c>
      <c r="C872" s="1">
        <v>42636</v>
      </c>
      <c r="D872">
        <v>2016</v>
      </c>
      <c r="E872" s="26">
        <v>9</v>
      </c>
      <c r="F872" s="51" t="s">
        <v>29</v>
      </c>
      <c r="G872" s="26">
        <v>9</v>
      </c>
      <c r="H872" s="26">
        <v>9</v>
      </c>
      <c r="I872" t="s">
        <v>15</v>
      </c>
      <c r="J872" t="s">
        <v>60</v>
      </c>
      <c r="K872" t="s">
        <v>73</v>
      </c>
      <c r="L872" t="s">
        <v>116</v>
      </c>
      <c r="M872" t="s">
        <v>152</v>
      </c>
      <c r="N872">
        <v>10060.78625167174</v>
      </c>
      <c r="O872">
        <v>10060.78625167174</v>
      </c>
      <c r="P872" t="s">
        <v>64</v>
      </c>
      <c r="Q872">
        <v>9.16</v>
      </c>
      <c r="R872">
        <v>1</v>
      </c>
      <c r="S872">
        <v>4</v>
      </c>
      <c r="T872">
        <v>1</v>
      </c>
      <c r="U872" t="s">
        <v>76</v>
      </c>
      <c r="V872">
        <v>3</v>
      </c>
      <c r="W872" t="s">
        <v>84</v>
      </c>
      <c r="X872" s="51" t="s">
        <v>1795</v>
      </c>
      <c r="Y872" s="51" t="s">
        <v>95</v>
      </c>
      <c r="Z872" s="26">
        <v>3</v>
      </c>
      <c r="AA872" s="51" t="s">
        <v>77</v>
      </c>
      <c r="AB872" s="51" t="s">
        <v>108</v>
      </c>
    </row>
    <row r="873" spans="1:28">
      <c r="A873" s="51" t="s">
        <v>1796</v>
      </c>
      <c r="B873" s="51" t="s">
        <v>140</v>
      </c>
      <c r="C873" s="1">
        <v>43101</v>
      </c>
      <c r="D873">
        <v>2018</v>
      </c>
      <c r="E873" s="26">
        <v>1</v>
      </c>
      <c r="F873" s="51" t="s">
        <v>21</v>
      </c>
      <c r="G873" s="26">
        <v>7</v>
      </c>
      <c r="H873" s="26">
        <v>7</v>
      </c>
      <c r="I873" t="s">
        <v>15</v>
      </c>
      <c r="J873" t="s">
        <v>60</v>
      </c>
      <c r="K873" t="s">
        <v>133</v>
      </c>
      <c r="L873" t="s">
        <v>110</v>
      </c>
      <c r="M873" t="s">
        <v>63</v>
      </c>
      <c r="N873">
        <v>3049.3895368234607</v>
      </c>
      <c r="O873">
        <v>3049.3895368234607</v>
      </c>
      <c r="P873" t="s">
        <v>64</v>
      </c>
      <c r="Q873">
        <v>6.58</v>
      </c>
      <c r="R873">
        <v>4</v>
      </c>
      <c r="S873">
        <v>2</v>
      </c>
      <c r="T873">
        <v>1</v>
      </c>
      <c r="U873" t="s">
        <v>76</v>
      </c>
      <c r="V873">
        <v>1</v>
      </c>
      <c r="W873" t="s">
        <v>66</v>
      </c>
      <c r="X873" s="51" t="s">
        <v>1797</v>
      </c>
      <c r="Y873" s="51" t="s">
        <v>86</v>
      </c>
      <c r="Z873" s="26">
        <v>0</v>
      </c>
      <c r="AA873" s="51" t="s">
        <v>66</v>
      </c>
      <c r="AB873" s="51" t="s">
        <v>69</v>
      </c>
    </row>
    <row r="874" spans="1:28">
      <c r="A874" s="51" t="s">
        <v>1798</v>
      </c>
      <c r="B874" s="51" t="s">
        <v>97</v>
      </c>
      <c r="C874" s="1">
        <v>43111</v>
      </c>
      <c r="D874">
        <v>2018</v>
      </c>
      <c r="E874" s="26">
        <v>1</v>
      </c>
      <c r="F874" s="51" t="s">
        <v>21</v>
      </c>
      <c r="G874" s="26">
        <v>7</v>
      </c>
      <c r="H874" s="26">
        <v>7</v>
      </c>
      <c r="I874" t="s">
        <v>15</v>
      </c>
      <c r="J874" t="s">
        <v>60</v>
      </c>
      <c r="K874" t="s">
        <v>88</v>
      </c>
      <c r="L874" t="s">
        <v>202</v>
      </c>
      <c r="M874" t="s">
        <v>75</v>
      </c>
      <c r="N874">
        <v>1776.4768401306651</v>
      </c>
      <c r="O874">
        <v>1776.4768401306651</v>
      </c>
      <c r="P874" t="s">
        <v>64</v>
      </c>
      <c r="Q874">
        <v>1.65</v>
      </c>
      <c r="R874">
        <v>4</v>
      </c>
      <c r="S874">
        <v>1</v>
      </c>
      <c r="T874">
        <v>1</v>
      </c>
      <c r="U874" t="s">
        <v>76</v>
      </c>
      <c r="V874">
        <v>1</v>
      </c>
      <c r="W874" t="s">
        <v>66</v>
      </c>
      <c r="X874" s="51" t="s">
        <v>1235</v>
      </c>
      <c r="Y874" s="51" t="s">
        <v>144</v>
      </c>
      <c r="Z874" s="26">
        <v>0</v>
      </c>
      <c r="AA874" s="51" t="s">
        <v>66</v>
      </c>
      <c r="AB874" s="51" t="s">
        <v>69</v>
      </c>
    </row>
    <row r="875" spans="1:28">
      <c r="A875" s="51" t="s">
        <v>1799</v>
      </c>
      <c r="B875" s="51" t="s">
        <v>121</v>
      </c>
      <c r="C875" s="1">
        <v>43058</v>
      </c>
      <c r="D875">
        <v>2017</v>
      </c>
      <c r="E875" s="26">
        <v>11</v>
      </c>
      <c r="F875" s="51" t="s">
        <v>19</v>
      </c>
      <c r="G875" s="26">
        <v>8</v>
      </c>
      <c r="H875" s="26">
        <v>8</v>
      </c>
      <c r="I875" t="s">
        <v>15</v>
      </c>
      <c r="J875" t="s">
        <v>60</v>
      </c>
      <c r="K875" t="s">
        <v>133</v>
      </c>
      <c r="L875" t="s">
        <v>128</v>
      </c>
      <c r="M875" t="s">
        <v>90</v>
      </c>
      <c r="N875">
        <v>2976.0483331420319</v>
      </c>
      <c r="O875">
        <v>2976.0483331420319</v>
      </c>
      <c r="P875" t="s">
        <v>64</v>
      </c>
      <c r="Q875">
        <v>23.75</v>
      </c>
      <c r="R875">
        <v>5</v>
      </c>
      <c r="S875">
        <v>2</v>
      </c>
      <c r="T875">
        <v>1</v>
      </c>
      <c r="U875" t="s">
        <v>76</v>
      </c>
      <c r="V875">
        <v>3</v>
      </c>
      <c r="W875" t="s">
        <v>84</v>
      </c>
      <c r="X875" s="51" t="s">
        <v>1800</v>
      </c>
      <c r="Y875" s="51" t="s">
        <v>95</v>
      </c>
      <c r="Z875" s="26">
        <v>3</v>
      </c>
      <c r="AA875" s="51" t="s">
        <v>77</v>
      </c>
      <c r="AB875" s="51" t="s">
        <v>69</v>
      </c>
    </row>
    <row r="876" spans="1:28">
      <c r="A876" s="51" t="s">
        <v>1801</v>
      </c>
      <c r="B876" s="51" t="s">
        <v>97</v>
      </c>
      <c r="C876" s="1">
        <v>44874</v>
      </c>
      <c r="D876">
        <v>2022</v>
      </c>
      <c r="E876" s="26">
        <v>11</v>
      </c>
      <c r="F876" s="51" t="s">
        <v>19</v>
      </c>
      <c r="G876" s="26">
        <v>3</v>
      </c>
      <c r="H876" s="26">
        <v>3</v>
      </c>
      <c r="I876" t="s">
        <v>15</v>
      </c>
      <c r="J876" t="s">
        <v>82</v>
      </c>
      <c r="K876" t="s">
        <v>124</v>
      </c>
      <c r="L876" t="s">
        <v>116</v>
      </c>
      <c r="M876" t="s">
        <v>63</v>
      </c>
      <c r="N876">
        <v>13329.777970745958</v>
      </c>
      <c r="O876">
        <v>13329.777970745958</v>
      </c>
      <c r="P876" t="s">
        <v>64</v>
      </c>
      <c r="Q876">
        <v>16.02</v>
      </c>
      <c r="R876">
        <v>5</v>
      </c>
      <c r="S876">
        <v>3</v>
      </c>
      <c r="T876">
        <v>1</v>
      </c>
      <c r="U876" t="s">
        <v>76</v>
      </c>
      <c r="V876">
        <v>2</v>
      </c>
      <c r="W876" t="s">
        <v>77</v>
      </c>
      <c r="X876" s="51" t="s">
        <v>1802</v>
      </c>
      <c r="Y876" s="51" t="s">
        <v>100</v>
      </c>
      <c r="Z876" s="26">
        <v>3</v>
      </c>
      <c r="AA876" s="51" t="s">
        <v>77</v>
      </c>
      <c r="AB876" s="51" t="s">
        <v>108</v>
      </c>
    </row>
    <row r="877" spans="1:28">
      <c r="A877" s="51" t="s">
        <v>1803</v>
      </c>
      <c r="B877" s="51" t="s">
        <v>59</v>
      </c>
      <c r="C877" s="1">
        <v>42500</v>
      </c>
      <c r="D877">
        <v>2016</v>
      </c>
      <c r="E877" s="26">
        <v>5</v>
      </c>
      <c r="F877" s="51" t="s">
        <v>25</v>
      </c>
      <c r="G877" s="26">
        <v>9</v>
      </c>
      <c r="H877" s="26">
        <v>9</v>
      </c>
      <c r="I877" t="s">
        <v>15</v>
      </c>
      <c r="J877" t="s">
        <v>60</v>
      </c>
      <c r="K877" t="s">
        <v>133</v>
      </c>
      <c r="L877" t="s">
        <v>62</v>
      </c>
      <c r="M877" t="s">
        <v>93</v>
      </c>
      <c r="N877">
        <v>8037.1011196225954</v>
      </c>
      <c r="O877">
        <v>8037.1011196225954</v>
      </c>
      <c r="P877" t="s">
        <v>64</v>
      </c>
      <c r="Q877">
        <v>14.6</v>
      </c>
      <c r="R877">
        <v>3</v>
      </c>
      <c r="S877">
        <v>4</v>
      </c>
      <c r="T877">
        <v>1</v>
      </c>
      <c r="U877" t="s">
        <v>76</v>
      </c>
      <c r="V877">
        <v>2</v>
      </c>
      <c r="W877" t="s">
        <v>77</v>
      </c>
      <c r="X877" s="51" t="s">
        <v>1748</v>
      </c>
      <c r="Y877" s="51" t="s">
        <v>86</v>
      </c>
      <c r="Z877" s="26">
        <v>2</v>
      </c>
      <c r="AA877" s="51" t="s">
        <v>77</v>
      </c>
      <c r="AB877" s="51" t="s">
        <v>108</v>
      </c>
    </row>
    <row r="878" spans="1:28">
      <c r="A878" s="51" t="s">
        <v>1804</v>
      </c>
      <c r="B878" s="51" t="s">
        <v>140</v>
      </c>
      <c r="C878" s="1">
        <v>43460</v>
      </c>
      <c r="D878">
        <v>2018</v>
      </c>
      <c r="E878" s="26">
        <v>12</v>
      </c>
      <c r="F878" s="51" t="s">
        <v>20</v>
      </c>
      <c r="G878" s="26">
        <v>7</v>
      </c>
      <c r="H878" s="26">
        <v>7</v>
      </c>
      <c r="I878" t="s">
        <v>15</v>
      </c>
      <c r="J878" t="s">
        <v>60</v>
      </c>
      <c r="K878" t="s">
        <v>88</v>
      </c>
      <c r="L878" t="s">
        <v>74</v>
      </c>
      <c r="M878" t="s">
        <v>152</v>
      </c>
      <c r="N878">
        <v>14758.920027015936</v>
      </c>
      <c r="O878">
        <v>14758.920027015936</v>
      </c>
      <c r="P878" t="s">
        <v>64</v>
      </c>
      <c r="Q878">
        <v>11.99</v>
      </c>
      <c r="R878">
        <v>1</v>
      </c>
      <c r="S878">
        <v>1</v>
      </c>
      <c r="T878">
        <v>1</v>
      </c>
      <c r="U878" t="s">
        <v>76</v>
      </c>
      <c r="V878">
        <v>2</v>
      </c>
      <c r="W878" t="s">
        <v>77</v>
      </c>
      <c r="X878" s="51" t="s">
        <v>1805</v>
      </c>
      <c r="Y878" s="51" t="s">
        <v>100</v>
      </c>
      <c r="Z878" s="26">
        <v>1</v>
      </c>
      <c r="AA878" s="51" t="s">
        <v>66</v>
      </c>
      <c r="AB878" s="51" t="s">
        <v>69</v>
      </c>
    </row>
    <row r="879" spans="1:28">
      <c r="A879" s="51" t="s">
        <v>1806</v>
      </c>
      <c r="B879" s="51" t="s">
        <v>71</v>
      </c>
      <c r="C879" s="1">
        <v>42336</v>
      </c>
      <c r="D879">
        <v>2015</v>
      </c>
      <c r="E879" s="26">
        <v>11</v>
      </c>
      <c r="F879" s="51" t="s">
        <v>19</v>
      </c>
      <c r="G879" s="26">
        <v>10</v>
      </c>
      <c r="H879" s="26">
        <v>10</v>
      </c>
      <c r="I879" t="s">
        <v>15</v>
      </c>
      <c r="J879" t="s">
        <v>102</v>
      </c>
      <c r="K879" t="s">
        <v>133</v>
      </c>
      <c r="L879" t="s">
        <v>113</v>
      </c>
      <c r="M879" t="s">
        <v>93</v>
      </c>
      <c r="N879">
        <v>5593.7110521720579</v>
      </c>
      <c r="O879">
        <v>5593.7110521720579</v>
      </c>
      <c r="P879" t="s">
        <v>64</v>
      </c>
      <c r="Q879">
        <v>3.86</v>
      </c>
      <c r="R879">
        <v>5</v>
      </c>
      <c r="S879">
        <v>0</v>
      </c>
      <c r="T879">
        <v>0</v>
      </c>
      <c r="U879" t="s">
        <v>65</v>
      </c>
      <c r="V879">
        <v>1</v>
      </c>
      <c r="W879" t="s">
        <v>66</v>
      </c>
      <c r="X879" s="51" t="s">
        <v>1807</v>
      </c>
      <c r="Y879" s="51" t="s">
        <v>100</v>
      </c>
      <c r="Z879" s="26">
        <v>1</v>
      </c>
      <c r="AA879" s="51" t="s">
        <v>66</v>
      </c>
      <c r="AB879" s="51" t="s">
        <v>69</v>
      </c>
    </row>
    <row r="880" spans="1:28">
      <c r="A880" s="51" t="s">
        <v>1808</v>
      </c>
      <c r="B880" s="51" t="s">
        <v>81</v>
      </c>
      <c r="C880" s="1">
        <v>44964</v>
      </c>
      <c r="D880">
        <v>2023</v>
      </c>
      <c r="E880" s="26">
        <v>2</v>
      </c>
      <c r="F880" s="51" t="s">
        <v>22</v>
      </c>
      <c r="G880" s="26">
        <v>2</v>
      </c>
      <c r="H880" s="26">
        <v>2</v>
      </c>
      <c r="I880" t="s">
        <v>15</v>
      </c>
      <c r="J880" t="s">
        <v>82</v>
      </c>
      <c r="K880" t="s">
        <v>133</v>
      </c>
      <c r="L880" t="s">
        <v>113</v>
      </c>
      <c r="M880" t="s">
        <v>63</v>
      </c>
      <c r="N880">
        <v>19083.56271923639</v>
      </c>
      <c r="O880">
        <v>19083.56271923639</v>
      </c>
      <c r="P880" t="s">
        <v>64</v>
      </c>
      <c r="Q880">
        <v>14.01</v>
      </c>
      <c r="R880">
        <v>3</v>
      </c>
      <c r="S880">
        <v>1</v>
      </c>
      <c r="T880">
        <v>1</v>
      </c>
      <c r="U880" t="s">
        <v>76</v>
      </c>
      <c r="V880">
        <v>3</v>
      </c>
      <c r="W880" t="s">
        <v>84</v>
      </c>
      <c r="X880" s="51" t="s">
        <v>1809</v>
      </c>
      <c r="Y880" s="51" t="s">
        <v>144</v>
      </c>
      <c r="Z880" s="26">
        <v>2</v>
      </c>
      <c r="AA880" s="51" t="s">
        <v>77</v>
      </c>
      <c r="AB880" s="51" t="s">
        <v>69</v>
      </c>
    </row>
    <row r="881" spans="1:28">
      <c r="A881" s="51" t="s">
        <v>1810</v>
      </c>
      <c r="B881" s="51" t="s">
        <v>71</v>
      </c>
      <c r="C881" s="1">
        <v>44557</v>
      </c>
      <c r="D881">
        <v>2021</v>
      </c>
      <c r="E881" s="26">
        <v>12</v>
      </c>
      <c r="F881" s="51" t="s">
        <v>20</v>
      </c>
      <c r="G881" s="26">
        <v>4</v>
      </c>
      <c r="H881" s="26">
        <v>4</v>
      </c>
      <c r="I881" t="s">
        <v>15</v>
      </c>
      <c r="J881" t="s">
        <v>72</v>
      </c>
      <c r="K881" t="s">
        <v>83</v>
      </c>
      <c r="L881" t="s">
        <v>116</v>
      </c>
      <c r="M881" t="s">
        <v>152</v>
      </c>
      <c r="N881">
        <v>7296.0091711926289</v>
      </c>
      <c r="O881">
        <v>7296.0091711926289</v>
      </c>
      <c r="P881" t="s">
        <v>64</v>
      </c>
      <c r="Q881">
        <v>10.27</v>
      </c>
      <c r="R881">
        <v>1</v>
      </c>
      <c r="S881">
        <v>1</v>
      </c>
      <c r="T881">
        <v>1</v>
      </c>
      <c r="U881" t="s">
        <v>76</v>
      </c>
      <c r="V881">
        <v>2</v>
      </c>
      <c r="W881" t="s">
        <v>77</v>
      </c>
      <c r="X881" s="51" t="s">
        <v>1811</v>
      </c>
      <c r="Y881" s="51" t="s">
        <v>100</v>
      </c>
      <c r="Z881" s="26">
        <v>0</v>
      </c>
      <c r="AA881" s="51" t="s">
        <v>66</v>
      </c>
      <c r="AB881" s="51" t="s">
        <v>69</v>
      </c>
    </row>
    <row r="882" spans="1:28">
      <c r="A882" s="51" t="s">
        <v>1812</v>
      </c>
      <c r="B882" s="51" t="s">
        <v>97</v>
      </c>
      <c r="C882" s="1">
        <v>42274</v>
      </c>
      <c r="D882">
        <v>2015</v>
      </c>
      <c r="E882" s="26">
        <v>9</v>
      </c>
      <c r="F882" s="51" t="s">
        <v>29</v>
      </c>
      <c r="G882" s="26">
        <v>10</v>
      </c>
      <c r="H882" s="26">
        <v>10</v>
      </c>
      <c r="I882" t="s">
        <v>15</v>
      </c>
      <c r="J882" t="s">
        <v>102</v>
      </c>
      <c r="K882" t="s">
        <v>73</v>
      </c>
      <c r="L882" t="s">
        <v>62</v>
      </c>
      <c r="M882" t="s">
        <v>75</v>
      </c>
      <c r="N882">
        <v>4611.0090165947486</v>
      </c>
      <c r="O882">
        <v>4611.0090165947486</v>
      </c>
      <c r="P882" t="s">
        <v>64</v>
      </c>
      <c r="Q882">
        <v>8.69</v>
      </c>
      <c r="R882">
        <v>1</v>
      </c>
      <c r="S882">
        <v>1</v>
      </c>
      <c r="T882">
        <v>1</v>
      </c>
      <c r="U882" t="s">
        <v>76</v>
      </c>
      <c r="V882">
        <v>1</v>
      </c>
      <c r="W882" t="s">
        <v>66</v>
      </c>
      <c r="X882" s="51" t="s">
        <v>1813</v>
      </c>
      <c r="Y882" s="51" t="s">
        <v>100</v>
      </c>
      <c r="Z882" s="26">
        <v>1</v>
      </c>
      <c r="AA882" s="51" t="s">
        <v>66</v>
      </c>
      <c r="AB882" s="51" t="s">
        <v>69</v>
      </c>
    </row>
    <row r="883" spans="1:28">
      <c r="A883" s="51" t="s">
        <v>1814</v>
      </c>
      <c r="B883" s="51" t="s">
        <v>140</v>
      </c>
      <c r="C883" s="1">
        <v>44201</v>
      </c>
      <c r="D883">
        <v>2021</v>
      </c>
      <c r="E883" s="26">
        <v>1</v>
      </c>
      <c r="F883" s="51" t="s">
        <v>21</v>
      </c>
      <c r="G883" s="26">
        <v>4</v>
      </c>
      <c r="H883" s="26">
        <v>4</v>
      </c>
      <c r="I883" t="s">
        <v>15</v>
      </c>
      <c r="J883" t="s">
        <v>72</v>
      </c>
      <c r="K883" t="s">
        <v>73</v>
      </c>
      <c r="L883" t="s">
        <v>157</v>
      </c>
      <c r="M883" t="s">
        <v>152</v>
      </c>
      <c r="N883">
        <v>7984.3789806287868</v>
      </c>
      <c r="O883">
        <v>7984.3789806287868</v>
      </c>
      <c r="P883" t="s">
        <v>64</v>
      </c>
      <c r="Q883">
        <v>6.14</v>
      </c>
      <c r="R883">
        <v>5</v>
      </c>
      <c r="S883">
        <v>2</v>
      </c>
      <c r="T883">
        <v>1</v>
      </c>
      <c r="U883" t="s">
        <v>76</v>
      </c>
      <c r="V883">
        <v>1</v>
      </c>
      <c r="W883" t="s">
        <v>66</v>
      </c>
      <c r="X883" s="51" t="s">
        <v>1815</v>
      </c>
      <c r="Y883" s="51" t="s">
        <v>100</v>
      </c>
      <c r="Z883" s="26">
        <v>0</v>
      </c>
      <c r="AA883" s="51" t="s">
        <v>66</v>
      </c>
      <c r="AB883" s="51" t="s">
        <v>69</v>
      </c>
    </row>
    <row r="884" spans="1:28">
      <c r="A884" s="51" t="s">
        <v>1816</v>
      </c>
      <c r="B884" s="51" t="s">
        <v>121</v>
      </c>
      <c r="C884" s="1">
        <v>42378</v>
      </c>
      <c r="D884">
        <v>2016</v>
      </c>
      <c r="E884" s="26">
        <v>1</v>
      </c>
      <c r="F884" s="51" t="s">
        <v>21</v>
      </c>
      <c r="G884" s="26">
        <v>9</v>
      </c>
      <c r="H884" s="26">
        <v>9</v>
      </c>
      <c r="I884" t="s">
        <v>15</v>
      </c>
      <c r="J884" t="s">
        <v>60</v>
      </c>
      <c r="K884" t="s">
        <v>83</v>
      </c>
      <c r="L884" t="s">
        <v>113</v>
      </c>
      <c r="M884" t="s">
        <v>152</v>
      </c>
      <c r="N884">
        <v>10551.946210801576</v>
      </c>
      <c r="O884">
        <v>10551.946210801576</v>
      </c>
      <c r="P884" t="s">
        <v>64</v>
      </c>
      <c r="Q884">
        <v>4.0999999999999996</v>
      </c>
      <c r="R884">
        <v>5</v>
      </c>
      <c r="S884">
        <v>5</v>
      </c>
      <c r="T884">
        <v>1</v>
      </c>
      <c r="U884" t="s">
        <v>76</v>
      </c>
      <c r="V884">
        <v>2</v>
      </c>
      <c r="W884" t="s">
        <v>77</v>
      </c>
      <c r="X884" s="51" t="s">
        <v>1817</v>
      </c>
      <c r="Y884" s="51" t="s">
        <v>95</v>
      </c>
      <c r="Z884" s="26">
        <v>2</v>
      </c>
      <c r="AA884" s="51" t="s">
        <v>77</v>
      </c>
      <c r="AB884" s="51" t="s">
        <v>108</v>
      </c>
    </row>
    <row r="885" spans="1:28">
      <c r="A885" s="51" t="s">
        <v>1818</v>
      </c>
      <c r="B885" s="51" t="s">
        <v>81</v>
      </c>
      <c r="C885" s="1">
        <v>43922</v>
      </c>
      <c r="D885">
        <v>2020</v>
      </c>
      <c r="E885" s="26">
        <v>4</v>
      </c>
      <c r="F885" s="51" t="s">
        <v>24</v>
      </c>
      <c r="G885" s="26">
        <v>5</v>
      </c>
      <c r="H885" s="26">
        <v>5</v>
      </c>
      <c r="I885" t="s">
        <v>15</v>
      </c>
      <c r="J885" t="s">
        <v>72</v>
      </c>
      <c r="K885" t="s">
        <v>73</v>
      </c>
      <c r="L885" t="s">
        <v>125</v>
      </c>
      <c r="M885" t="s">
        <v>63</v>
      </c>
      <c r="N885">
        <v>5796.6244383114172</v>
      </c>
      <c r="O885">
        <v>5796.6244383114172</v>
      </c>
      <c r="P885" t="s">
        <v>64</v>
      </c>
      <c r="Q885">
        <v>5.21</v>
      </c>
      <c r="R885">
        <v>1</v>
      </c>
      <c r="S885">
        <v>2</v>
      </c>
      <c r="T885">
        <v>1</v>
      </c>
      <c r="U885" t="s">
        <v>76</v>
      </c>
      <c r="V885">
        <v>2</v>
      </c>
      <c r="W885" t="s">
        <v>77</v>
      </c>
      <c r="X885" s="51" t="s">
        <v>340</v>
      </c>
      <c r="Y885" s="51" t="s">
        <v>100</v>
      </c>
      <c r="Z885" s="26">
        <v>0</v>
      </c>
      <c r="AA885" s="51" t="s">
        <v>66</v>
      </c>
      <c r="AB885" s="51" t="s">
        <v>69</v>
      </c>
    </row>
    <row r="886" spans="1:28">
      <c r="A886" s="51" t="s">
        <v>1819</v>
      </c>
      <c r="B886" s="51" t="s">
        <v>81</v>
      </c>
      <c r="C886" s="1">
        <v>41737</v>
      </c>
      <c r="D886">
        <v>2014</v>
      </c>
      <c r="E886" s="26">
        <v>4</v>
      </c>
      <c r="F886" s="51" t="s">
        <v>24</v>
      </c>
      <c r="G886" s="26">
        <v>11</v>
      </c>
      <c r="H886" s="26">
        <v>11</v>
      </c>
      <c r="I886" t="s">
        <v>15</v>
      </c>
      <c r="J886" t="s">
        <v>102</v>
      </c>
      <c r="K886" t="s">
        <v>124</v>
      </c>
      <c r="L886" t="s">
        <v>98</v>
      </c>
      <c r="M886" t="s">
        <v>90</v>
      </c>
      <c r="N886">
        <v>6325.706862910436</v>
      </c>
      <c r="O886">
        <v>6325.706862910436</v>
      </c>
      <c r="P886" t="s">
        <v>64</v>
      </c>
      <c r="Q886">
        <v>2.5499999999999998</v>
      </c>
      <c r="R886">
        <v>3</v>
      </c>
      <c r="S886">
        <v>2</v>
      </c>
      <c r="T886">
        <v>1</v>
      </c>
      <c r="U886" t="s">
        <v>76</v>
      </c>
      <c r="V886">
        <v>2</v>
      </c>
      <c r="W886" t="s">
        <v>77</v>
      </c>
      <c r="X886" s="51" t="s">
        <v>1820</v>
      </c>
      <c r="Y886" s="51" t="s">
        <v>100</v>
      </c>
      <c r="Z886" s="26">
        <v>1</v>
      </c>
      <c r="AA886" s="51" t="s">
        <v>66</v>
      </c>
      <c r="AB886" s="51" t="s">
        <v>69</v>
      </c>
    </row>
    <row r="887" spans="1:28">
      <c r="A887" s="51" t="s">
        <v>1821</v>
      </c>
      <c r="B887" s="51" t="s">
        <v>59</v>
      </c>
      <c r="C887" s="1">
        <v>42010</v>
      </c>
      <c r="D887">
        <v>2015</v>
      </c>
      <c r="E887" s="26">
        <v>1</v>
      </c>
      <c r="F887" s="51" t="s">
        <v>21</v>
      </c>
      <c r="G887" s="26">
        <v>10</v>
      </c>
      <c r="H887" s="26">
        <v>10</v>
      </c>
      <c r="I887" t="s">
        <v>15</v>
      </c>
      <c r="J887" t="s">
        <v>102</v>
      </c>
      <c r="K887" t="s">
        <v>124</v>
      </c>
      <c r="L887" t="s">
        <v>110</v>
      </c>
      <c r="M887" t="s">
        <v>90</v>
      </c>
      <c r="N887">
        <v>4895.5661137633215</v>
      </c>
      <c r="O887">
        <v>4895.5661137633215</v>
      </c>
      <c r="P887" t="s">
        <v>64</v>
      </c>
      <c r="Q887">
        <v>3.7</v>
      </c>
      <c r="R887">
        <v>1</v>
      </c>
      <c r="S887">
        <v>5</v>
      </c>
      <c r="T887">
        <v>1</v>
      </c>
      <c r="U887" t="s">
        <v>76</v>
      </c>
      <c r="V887">
        <v>2</v>
      </c>
      <c r="W887" t="s">
        <v>77</v>
      </c>
      <c r="X887" s="51" t="s">
        <v>1822</v>
      </c>
      <c r="Y887" s="51" t="s">
        <v>100</v>
      </c>
      <c r="Z887" s="26">
        <v>2</v>
      </c>
      <c r="AA887" s="51" t="s">
        <v>77</v>
      </c>
      <c r="AB887" s="51" t="s">
        <v>108</v>
      </c>
    </row>
    <row r="888" spans="1:28">
      <c r="A888" s="51" t="s">
        <v>1823</v>
      </c>
      <c r="B888" s="51" t="s">
        <v>97</v>
      </c>
      <c r="C888" s="1">
        <v>44755</v>
      </c>
      <c r="D888">
        <v>2022</v>
      </c>
      <c r="E888" s="26">
        <v>7</v>
      </c>
      <c r="F888" s="51" t="s">
        <v>27</v>
      </c>
      <c r="G888" s="26">
        <v>3</v>
      </c>
      <c r="H888" s="26">
        <v>3</v>
      </c>
      <c r="I888" t="s">
        <v>15</v>
      </c>
      <c r="J888" t="s">
        <v>82</v>
      </c>
      <c r="K888" t="s">
        <v>88</v>
      </c>
      <c r="L888" t="s">
        <v>98</v>
      </c>
      <c r="M888" t="s">
        <v>152</v>
      </c>
      <c r="N888">
        <v>14028.833497820697</v>
      </c>
      <c r="O888">
        <v>14028.833497820697</v>
      </c>
      <c r="P888" t="s">
        <v>64</v>
      </c>
      <c r="Q888">
        <v>20.65</v>
      </c>
      <c r="R888">
        <v>4</v>
      </c>
      <c r="S888">
        <v>2</v>
      </c>
      <c r="T888">
        <v>1</v>
      </c>
      <c r="U888" t="s">
        <v>76</v>
      </c>
      <c r="V888">
        <v>3</v>
      </c>
      <c r="W888" t="s">
        <v>84</v>
      </c>
      <c r="X888" s="51" t="s">
        <v>1824</v>
      </c>
      <c r="Y888" s="51" t="s">
        <v>95</v>
      </c>
      <c r="Z888" s="26">
        <v>3</v>
      </c>
      <c r="AA888" s="51" t="s">
        <v>77</v>
      </c>
      <c r="AB888" s="51" t="s">
        <v>108</v>
      </c>
    </row>
    <row r="889" spans="1:28">
      <c r="A889" s="51" t="s">
        <v>1825</v>
      </c>
      <c r="B889" s="51" t="s">
        <v>140</v>
      </c>
      <c r="C889" s="1">
        <v>42169</v>
      </c>
      <c r="D889">
        <v>2015</v>
      </c>
      <c r="E889" s="26">
        <v>6</v>
      </c>
      <c r="F889" s="51" t="s">
        <v>26</v>
      </c>
      <c r="G889" s="26">
        <v>10</v>
      </c>
      <c r="H889" s="26">
        <v>10</v>
      </c>
      <c r="I889" t="s">
        <v>15</v>
      </c>
      <c r="J889" t="s">
        <v>102</v>
      </c>
      <c r="K889" t="s">
        <v>133</v>
      </c>
      <c r="L889" t="s">
        <v>89</v>
      </c>
      <c r="M889" t="s">
        <v>93</v>
      </c>
      <c r="N889">
        <v>5768.9637553753973</v>
      </c>
      <c r="O889">
        <v>5768.9637553753973</v>
      </c>
      <c r="P889" t="s">
        <v>64</v>
      </c>
      <c r="Q889">
        <v>9.33</v>
      </c>
      <c r="R889">
        <v>3</v>
      </c>
      <c r="S889">
        <v>4</v>
      </c>
      <c r="T889">
        <v>1</v>
      </c>
      <c r="U889" t="s">
        <v>76</v>
      </c>
      <c r="V889">
        <v>1</v>
      </c>
      <c r="W889" t="s">
        <v>66</v>
      </c>
      <c r="X889" s="51" t="s">
        <v>1826</v>
      </c>
      <c r="Y889" s="51" t="s">
        <v>68</v>
      </c>
      <c r="Z889" s="26">
        <v>2</v>
      </c>
      <c r="AA889" s="51" t="s">
        <v>77</v>
      </c>
      <c r="AB889" s="51" t="s">
        <v>108</v>
      </c>
    </row>
    <row r="890" spans="1:28">
      <c r="A890" s="51" t="s">
        <v>1827</v>
      </c>
      <c r="B890" s="51" t="s">
        <v>140</v>
      </c>
      <c r="C890" s="1">
        <v>41704</v>
      </c>
      <c r="D890">
        <v>2014</v>
      </c>
      <c r="E890" s="26">
        <v>3</v>
      </c>
      <c r="F890" s="51" t="s">
        <v>23</v>
      </c>
      <c r="G890" s="26">
        <v>11</v>
      </c>
      <c r="H890" s="26">
        <v>11</v>
      </c>
      <c r="I890" t="s">
        <v>15</v>
      </c>
      <c r="J890" t="s">
        <v>102</v>
      </c>
      <c r="K890" t="s">
        <v>61</v>
      </c>
      <c r="L890" t="s">
        <v>110</v>
      </c>
      <c r="M890" t="s">
        <v>90</v>
      </c>
      <c r="N890">
        <v>11014.32473000495</v>
      </c>
      <c r="O890">
        <v>11014.32473000495</v>
      </c>
      <c r="P890" t="s">
        <v>64</v>
      </c>
      <c r="Q890">
        <v>16.63</v>
      </c>
      <c r="R890">
        <v>5</v>
      </c>
      <c r="S890">
        <v>2</v>
      </c>
      <c r="T890">
        <v>1</v>
      </c>
      <c r="U890" t="s">
        <v>76</v>
      </c>
      <c r="V890">
        <v>2</v>
      </c>
      <c r="W890" t="s">
        <v>77</v>
      </c>
      <c r="X890" s="51" t="s">
        <v>1828</v>
      </c>
      <c r="Y890" s="51" t="s">
        <v>86</v>
      </c>
      <c r="Z890" s="26">
        <v>2</v>
      </c>
      <c r="AA890" s="51" t="s">
        <v>77</v>
      </c>
      <c r="AB890" s="51" t="s">
        <v>69</v>
      </c>
    </row>
    <row r="891" spans="1:28">
      <c r="A891" s="51" t="s">
        <v>1829</v>
      </c>
      <c r="B891" s="51" t="s">
        <v>81</v>
      </c>
      <c r="C891" s="1">
        <v>42454</v>
      </c>
      <c r="D891">
        <v>2016</v>
      </c>
      <c r="E891" s="26">
        <v>3</v>
      </c>
      <c r="F891" s="51" t="s">
        <v>23</v>
      </c>
      <c r="G891" s="26">
        <v>9</v>
      </c>
      <c r="H891" s="26">
        <v>9</v>
      </c>
      <c r="I891" t="s">
        <v>15</v>
      </c>
      <c r="J891" t="s">
        <v>60</v>
      </c>
      <c r="K891" t="s">
        <v>88</v>
      </c>
      <c r="L891" t="s">
        <v>98</v>
      </c>
      <c r="M891" t="s">
        <v>90</v>
      </c>
      <c r="N891">
        <v>11696.262410723144</v>
      </c>
      <c r="O891">
        <v>11696.262410723144</v>
      </c>
      <c r="P891" t="s">
        <v>64</v>
      </c>
      <c r="Q891">
        <v>7.61</v>
      </c>
      <c r="R891">
        <v>2</v>
      </c>
      <c r="S891">
        <v>0</v>
      </c>
      <c r="T891">
        <v>0</v>
      </c>
      <c r="U891" t="s">
        <v>65</v>
      </c>
      <c r="V891">
        <v>2</v>
      </c>
      <c r="W891" t="s">
        <v>77</v>
      </c>
      <c r="X891" s="51" t="s">
        <v>1830</v>
      </c>
      <c r="Y891" s="51" t="s">
        <v>100</v>
      </c>
      <c r="Z891" s="26">
        <v>1</v>
      </c>
      <c r="AA891" s="51" t="s">
        <v>66</v>
      </c>
      <c r="AB891" s="51" t="s">
        <v>69</v>
      </c>
    </row>
    <row r="892" spans="1:28">
      <c r="A892" s="51" t="s">
        <v>1831</v>
      </c>
      <c r="B892" s="51" t="s">
        <v>140</v>
      </c>
      <c r="C892" s="1">
        <v>42829</v>
      </c>
      <c r="D892">
        <v>2017</v>
      </c>
      <c r="E892" s="26">
        <v>4</v>
      </c>
      <c r="F892" s="51" t="s">
        <v>24</v>
      </c>
      <c r="G892" s="26">
        <v>8</v>
      </c>
      <c r="H892" s="26">
        <v>8</v>
      </c>
      <c r="I892" t="s">
        <v>15</v>
      </c>
      <c r="J892" t="s">
        <v>60</v>
      </c>
      <c r="K892" t="s">
        <v>88</v>
      </c>
      <c r="L892" t="s">
        <v>103</v>
      </c>
      <c r="M892" t="s">
        <v>104</v>
      </c>
      <c r="N892">
        <v>5405.2336536469256</v>
      </c>
      <c r="O892">
        <v>5405.2336536469256</v>
      </c>
      <c r="P892" t="s">
        <v>64</v>
      </c>
      <c r="Q892">
        <v>1.87</v>
      </c>
      <c r="R892">
        <v>1</v>
      </c>
      <c r="S892">
        <v>2</v>
      </c>
      <c r="T892">
        <v>1</v>
      </c>
      <c r="U892" t="s">
        <v>76</v>
      </c>
      <c r="V892">
        <v>1</v>
      </c>
      <c r="W892" t="s">
        <v>66</v>
      </c>
      <c r="X892" s="51" t="s">
        <v>1832</v>
      </c>
      <c r="Y892" s="51" t="s">
        <v>119</v>
      </c>
      <c r="Z892" s="26">
        <v>1</v>
      </c>
      <c r="AA892" s="51" t="s">
        <v>66</v>
      </c>
      <c r="AB892" s="51" t="s">
        <v>69</v>
      </c>
    </row>
    <row r="893" spans="1:28">
      <c r="A893" s="51" t="s">
        <v>1833</v>
      </c>
      <c r="B893" s="51" t="s">
        <v>59</v>
      </c>
      <c r="C893" s="1">
        <v>45260</v>
      </c>
      <c r="D893">
        <v>2023</v>
      </c>
      <c r="E893" s="26">
        <v>11</v>
      </c>
      <c r="F893" s="51" t="s">
        <v>19</v>
      </c>
      <c r="G893" s="26">
        <v>2</v>
      </c>
      <c r="H893" s="26">
        <v>2</v>
      </c>
      <c r="I893" t="s">
        <v>15</v>
      </c>
      <c r="J893" t="s">
        <v>82</v>
      </c>
      <c r="K893" t="s">
        <v>124</v>
      </c>
      <c r="L893" t="s">
        <v>62</v>
      </c>
      <c r="M893" t="s">
        <v>75</v>
      </c>
      <c r="N893">
        <v>7046.0281134836614</v>
      </c>
      <c r="O893">
        <v>7046.0281134836614</v>
      </c>
      <c r="P893" t="s">
        <v>64</v>
      </c>
      <c r="Q893">
        <v>15.02</v>
      </c>
      <c r="R893">
        <v>2</v>
      </c>
      <c r="S893">
        <v>1</v>
      </c>
      <c r="T893">
        <v>1</v>
      </c>
      <c r="U893" t="s">
        <v>76</v>
      </c>
      <c r="V893">
        <v>2</v>
      </c>
      <c r="W893" t="s">
        <v>77</v>
      </c>
      <c r="X893" s="51" t="s">
        <v>1834</v>
      </c>
      <c r="Y893" s="51" t="s">
        <v>68</v>
      </c>
      <c r="Z893" s="26">
        <v>1</v>
      </c>
      <c r="AA893" s="51" t="s">
        <v>66</v>
      </c>
      <c r="AB893" s="51" t="s">
        <v>69</v>
      </c>
    </row>
    <row r="894" spans="1:28">
      <c r="A894" s="51" t="s">
        <v>1835</v>
      </c>
      <c r="B894" s="51" t="s">
        <v>71</v>
      </c>
      <c r="C894" s="1">
        <v>43079</v>
      </c>
      <c r="D894">
        <v>2017</v>
      </c>
      <c r="E894" s="26">
        <v>12</v>
      </c>
      <c r="F894" s="51" t="s">
        <v>20</v>
      </c>
      <c r="G894" s="26">
        <v>8</v>
      </c>
      <c r="H894" s="26">
        <v>8</v>
      </c>
      <c r="I894" t="s">
        <v>15</v>
      </c>
      <c r="J894" t="s">
        <v>60</v>
      </c>
      <c r="K894" t="s">
        <v>88</v>
      </c>
      <c r="L894" t="s">
        <v>103</v>
      </c>
      <c r="M894" t="s">
        <v>90</v>
      </c>
      <c r="N894">
        <v>7545.8754552516757</v>
      </c>
      <c r="O894">
        <v>7545.8754552516757</v>
      </c>
      <c r="P894" t="s">
        <v>64</v>
      </c>
      <c r="Q894">
        <v>8.07</v>
      </c>
      <c r="R894">
        <v>1</v>
      </c>
      <c r="S894">
        <v>3</v>
      </c>
      <c r="T894">
        <v>1</v>
      </c>
      <c r="U894" t="s">
        <v>76</v>
      </c>
      <c r="V894">
        <v>2</v>
      </c>
      <c r="W894" t="s">
        <v>77</v>
      </c>
      <c r="X894" s="51" t="s">
        <v>840</v>
      </c>
      <c r="Y894" s="51" t="s">
        <v>100</v>
      </c>
      <c r="Z894" s="26">
        <v>2</v>
      </c>
      <c r="AA894" s="51" t="s">
        <v>77</v>
      </c>
      <c r="AB894" s="51" t="s">
        <v>69</v>
      </c>
    </row>
    <row r="895" spans="1:28">
      <c r="A895" s="51" t="s">
        <v>1836</v>
      </c>
      <c r="B895" s="51" t="s">
        <v>140</v>
      </c>
      <c r="C895" s="1">
        <v>44035</v>
      </c>
      <c r="D895">
        <v>2020</v>
      </c>
      <c r="E895" s="26">
        <v>7</v>
      </c>
      <c r="F895" s="51" t="s">
        <v>27</v>
      </c>
      <c r="G895" s="26">
        <v>5</v>
      </c>
      <c r="H895" s="26">
        <v>5</v>
      </c>
      <c r="I895" t="s">
        <v>15</v>
      </c>
      <c r="J895" t="s">
        <v>72</v>
      </c>
      <c r="K895" t="s">
        <v>124</v>
      </c>
      <c r="L895" t="s">
        <v>116</v>
      </c>
      <c r="M895" t="s">
        <v>63</v>
      </c>
      <c r="N895">
        <v>9946.297810835742</v>
      </c>
      <c r="O895">
        <v>9946.297810835742</v>
      </c>
      <c r="P895" t="s">
        <v>64</v>
      </c>
      <c r="Q895">
        <v>12.08</v>
      </c>
      <c r="R895">
        <v>1</v>
      </c>
      <c r="S895">
        <v>3</v>
      </c>
      <c r="T895">
        <v>1</v>
      </c>
      <c r="U895" t="s">
        <v>76</v>
      </c>
      <c r="V895">
        <v>2</v>
      </c>
      <c r="W895" t="s">
        <v>77</v>
      </c>
      <c r="X895" s="51" t="s">
        <v>1837</v>
      </c>
      <c r="Y895" s="51" t="s">
        <v>100</v>
      </c>
      <c r="Z895" s="26">
        <v>1</v>
      </c>
      <c r="AA895" s="51" t="s">
        <v>66</v>
      </c>
      <c r="AB895" s="51" t="s">
        <v>69</v>
      </c>
    </row>
    <row r="896" spans="1:28">
      <c r="A896" s="51" t="s">
        <v>1838</v>
      </c>
      <c r="B896" s="51" t="s">
        <v>121</v>
      </c>
      <c r="C896" s="1">
        <v>43086</v>
      </c>
      <c r="D896">
        <v>2017</v>
      </c>
      <c r="E896" s="26">
        <v>12</v>
      </c>
      <c r="F896" s="51" t="s">
        <v>20</v>
      </c>
      <c r="G896" s="26">
        <v>8</v>
      </c>
      <c r="H896" s="26">
        <v>8</v>
      </c>
      <c r="I896" t="s">
        <v>15</v>
      </c>
      <c r="J896" t="s">
        <v>60</v>
      </c>
      <c r="K896" t="s">
        <v>73</v>
      </c>
      <c r="L896" t="s">
        <v>128</v>
      </c>
      <c r="M896" t="s">
        <v>75</v>
      </c>
      <c r="N896">
        <v>3356.7672069319669</v>
      </c>
      <c r="O896">
        <v>3356.7672069319669</v>
      </c>
      <c r="P896" t="s">
        <v>64</v>
      </c>
      <c r="Q896">
        <v>3.34</v>
      </c>
      <c r="R896">
        <v>1</v>
      </c>
      <c r="S896">
        <v>1</v>
      </c>
      <c r="T896">
        <v>1</v>
      </c>
      <c r="U896" t="s">
        <v>76</v>
      </c>
      <c r="V896">
        <v>1</v>
      </c>
      <c r="W896" t="s">
        <v>66</v>
      </c>
      <c r="X896" s="51" t="s">
        <v>1839</v>
      </c>
      <c r="Y896" s="51" t="s">
        <v>95</v>
      </c>
      <c r="Z896" s="26">
        <v>1</v>
      </c>
      <c r="AA896" s="51" t="s">
        <v>66</v>
      </c>
      <c r="AB896" s="51" t="s">
        <v>69</v>
      </c>
    </row>
    <row r="897" spans="1:28">
      <c r="A897" s="51" t="s">
        <v>1840</v>
      </c>
      <c r="B897" s="51" t="s">
        <v>97</v>
      </c>
      <c r="C897" s="1">
        <v>41895</v>
      </c>
      <c r="D897">
        <v>2014</v>
      </c>
      <c r="E897" s="26">
        <v>9</v>
      </c>
      <c r="F897" s="51" t="s">
        <v>29</v>
      </c>
      <c r="G897" s="26">
        <v>11</v>
      </c>
      <c r="H897" s="26">
        <v>11</v>
      </c>
      <c r="I897" t="s">
        <v>15</v>
      </c>
      <c r="J897" t="s">
        <v>102</v>
      </c>
      <c r="K897" t="s">
        <v>124</v>
      </c>
      <c r="L897" t="s">
        <v>74</v>
      </c>
      <c r="M897" t="s">
        <v>63</v>
      </c>
      <c r="N897">
        <v>14093.822481855999</v>
      </c>
      <c r="O897">
        <v>14093.822481855999</v>
      </c>
      <c r="P897" t="s">
        <v>64</v>
      </c>
      <c r="Q897">
        <v>18.010000000000002</v>
      </c>
      <c r="R897">
        <v>5</v>
      </c>
      <c r="S897">
        <v>2</v>
      </c>
      <c r="T897">
        <v>1</v>
      </c>
      <c r="U897" t="s">
        <v>76</v>
      </c>
      <c r="V897">
        <v>3</v>
      </c>
      <c r="W897" t="s">
        <v>84</v>
      </c>
      <c r="X897" s="51" t="s">
        <v>1841</v>
      </c>
      <c r="Y897" s="51" t="s">
        <v>119</v>
      </c>
      <c r="Z897" s="26">
        <v>4</v>
      </c>
      <c r="AA897" s="51" t="s">
        <v>84</v>
      </c>
      <c r="AB897" s="51" t="s">
        <v>108</v>
      </c>
    </row>
    <row r="898" spans="1:28">
      <c r="A898" s="51" t="s">
        <v>1842</v>
      </c>
      <c r="B898" s="51" t="s">
        <v>71</v>
      </c>
      <c r="C898" s="1">
        <v>43720</v>
      </c>
      <c r="D898">
        <v>2019</v>
      </c>
      <c r="E898" s="26">
        <v>9</v>
      </c>
      <c r="F898" s="51" t="s">
        <v>29</v>
      </c>
      <c r="G898" s="26">
        <v>6</v>
      </c>
      <c r="H898" s="26">
        <v>6</v>
      </c>
      <c r="I898" t="s">
        <v>15</v>
      </c>
      <c r="J898" t="s">
        <v>72</v>
      </c>
      <c r="K898" t="s">
        <v>83</v>
      </c>
      <c r="L898" t="s">
        <v>110</v>
      </c>
      <c r="M898" t="s">
        <v>104</v>
      </c>
      <c r="N898">
        <v>13239.059590263829</v>
      </c>
      <c r="O898">
        <v>13239.059590263829</v>
      </c>
      <c r="P898" t="s">
        <v>64</v>
      </c>
      <c r="Q898">
        <v>13.91</v>
      </c>
      <c r="R898">
        <v>3</v>
      </c>
      <c r="S898">
        <v>1</v>
      </c>
      <c r="T898">
        <v>1</v>
      </c>
      <c r="U898" t="s">
        <v>76</v>
      </c>
      <c r="V898">
        <v>2</v>
      </c>
      <c r="W898" t="s">
        <v>77</v>
      </c>
      <c r="X898" s="51" t="s">
        <v>1843</v>
      </c>
      <c r="Y898" s="51" t="s">
        <v>68</v>
      </c>
      <c r="Z898" s="26">
        <v>1</v>
      </c>
      <c r="AA898" s="51" t="s">
        <v>66</v>
      </c>
      <c r="AB898" s="51" t="s">
        <v>69</v>
      </c>
    </row>
    <row r="899" spans="1:28">
      <c r="A899" s="51" t="s">
        <v>1844</v>
      </c>
      <c r="B899" s="51" t="s">
        <v>121</v>
      </c>
      <c r="C899" s="1">
        <v>42278</v>
      </c>
      <c r="D899">
        <v>2015</v>
      </c>
      <c r="E899" s="26">
        <v>10</v>
      </c>
      <c r="F899" s="51" t="s">
        <v>10</v>
      </c>
      <c r="G899" s="26">
        <v>10</v>
      </c>
      <c r="H899" s="26">
        <v>10</v>
      </c>
      <c r="I899" t="s">
        <v>15</v>
      </c>
      <c r="J899" t="s">
        <v>102</v>
      </c>
      <c r="K899" t="s">
        <v>61</v>
      </c>
      <c r="L899" t="s">
        <v>116</v>
      </c>
      <c r="M899" t="s">
        <v>63</v>
      </c>
      <c r="N899">
        <v>24164.485956755841</v>
      </c>
      <c r="O899">
        <v>24164.485956755841</v>
      </c>
      <c r="P899" t="s">
        <v>64</v>
      </c>
      <c r="Q899">
        <v>11.62</v>
      </c>
      <c r="R899">
        <v>3</v>
      </c>
      <c r="S899">
        <v>0</v>
      </c>
      <c r="T899">
        <v>0</v>
      </c>
      <c r="U899" t="s">
        <v>65</v>
      </c>
      <c r="V899">
        <v>3</v>
      </c>
      <c r="W899" t="s">
        <v>84</v>
      </c>
      <c r="X899" s="51" t="s">
        <v>1845</v>
      </c>
      <c r="Y899" s="51" t="s">
        <v>95</v>
      </c>
      <c r="Z899" s="26">
        <v>3</v>
      </c>
      <c r="AA899" s="51" t="s">
        <v>77</v>
      </c>
      <c r="AB899" s="51" t="s">
        <v>69</v>
      </c>
    </row>
    <row r="900" spans="1:28">
      <c r="A900" s="51" t="s">
        <v>1846</v>
      </c>
      <c r="B900" s="51" t="s">
        <v>140</v>
      </c>
      <c r="C900" s="1">
        <v>42130</v>
      </c>
      <c r="D900">
        <v>2015</v>
      </c>
      <c r="E900" s="26">
        <v>5</v>
      </c>
      <c r="F900" s="51" t="s">
        <v>25</v>
      </c>
      <c r="G900" s="26">
        <v>10</v>
      </c>
      <c r="H900" s="26">
        <v>10</v>
      </c>
      <c r="I900" t="s">
        <v>15</v>
      </c>
      <c r="J900" t="s">
        <v>102</v>
      </c>
      <c r="K900" t="s">
        <v>73</v>
      </c>
      <c r="L900" t="s">
        <v>110</v>
      </c>
      <c r="M900" t="s">
        <v>93</v>
      </c>
      <c r="N900">
        <v>753.53847262188253</v>
      </c>
      <c r="O900">
        <v>753.53847262188253</v>
      </c>
      <c r="P900" t="s">
        <v>64</v>
      </c>
      <c r="Q900">
        <v>6.12</v>
      </c>
      <c r="R900">
        <v>5</v>
      </c>
      <c r="S900">
        <v>0</v>
      </c>
      <c r="T900">
        <v>0</v>
      </c>
      <c r="U900" t="s">
        <v>65</v>
      </c>
      <c r="V900">
        <v>1</v>
      </c>
      <c r="W900" t="s">
        <v>66</v>
      </c>
      <c r="X900" s="51" t="s">
        <v>1847</v>
      </c>
      <c r="Y900" s="51" t="s">
        <v>95</v>
      </c>
      <c r="Z900" s="26">
        <v>1</v>
      </c>
      <c r="AA900" s="51" t="s">
        <v>66</v>
      </c>
      <c r="AB900" s="51" t="s">
        <v>69</v>
      </c>
    </row>
    <row r="901" spans="1:28">
      <c r="A901" s="51" t="s">
        <v>1848</v>
      </c>
      <c r="B901" s="51" t="s">
        <v>71</v>
      </c>
      <c r="C901" s="1">
        <v>42700</v>
      </c>
      <c r="D901">
        <v>2016</v>
      </c>
      <c r="E901" s="26">
        <v>11</v>
      </c>
      <c r="F901" s="51" t="s">
        <v>19</v>
      </c>
      <c r="G901" s="26">
        <v>9</v>
      </c>
      <c r="H901" s="26">
        <v>9</v>
      </c>
      <c r="I901" t="s">
        <v>15</v>
      </c>
      <c r="J901" t="s">
        <v>60</v>
      </c>
      <c r="K901" t="s">
        <v>124</v>
      </c>
      <c r="L901" t="s">
        <v>103</v>
      </c>
      <c r="M901" t="s">
        <v>93</v>
      </c>
      <c r="N901">
        <v>303.0118181498666</v>
      </c>
      <c r="O901">
        <v>303.0118181498666</v>
      </c>
      <c r="P901" t="s">
        <v>64</v>
      </c>
      <c r="Q901">
        <v>24.88</v>
      </c>
      <c r="R901">
        <v>1</v>
      </c>
      <c r="S901">
        <v>0</v>
      </c>
      <c r="T901">
        <v>0</v>
      </c>
      <c r="U901" t="s">
        <v>65</v>
      </c>
      <c r="V901">
        <v>3</v>
      </c>
      <c r="W901" t="s">
        <v>84</v>
      </c>
      <c r="X901" s="51" t="s">
        <v>1849</v>
      </c>
      <c r="Y901" s="51" t="s">
        <v>119</v>
      </c>
      <c r="Z901" s="26">
        <v>3</v>
      </c>
      <c r="AA901" s="51" t="s">
        <v>77</v>
      </c>
      <c r="AB901" s="51" t="s">
        <v>69</v>
      </c>
    </row>
    <row r="902" spans="1:28">
      <c r="A902" s="51" t="s">
        <v>1850</v>
      </c>
      <c r="B902" s="51" t="s">
        <v>81</v>
      </c>
      <c r="C902" s="1">
        <v>44403</v>
      </c>
      <c r="D902">
        <v>2021</v>
      </c>
      <c r="E902" s="26">
        <v>7</v>
      </c>
      <c r="F902" s="51" t="s">
        <v>27</v>
      </c>
      <c r="G902" s="26">
        <v>4</v>
      </c>
      <c r="H902" s="26">
        <v>4</v>
      </c>
      <c r="I902" t="s">
        <v>15</v>
      </c>
      <c r="J902" t="s">
        <v>72</v>
      </c>
      <c r="K902" t="s">
        <v>88</v>
      </c>
      <c r="L902" t="s">
        <v>89</v>
      </c>
      <c r="M902" t="s">
        <v>90</v>
      </c>
      <c r="N902">
        <v>17022.241453920647</v>
      </c>
      <c r="O902">
        <v>17022.241453920647</v>
      </c>
      <c r="P902" t="s">
        <v>64</v>
      </c>
      <c r="Q902">
        <v>6.92</v>
      </c>
      <c r="R902">
        <v>4</v>
      </c>
      <c r="S902">
        <v>4</v>
      </c>
      <c r="T902">
        <v>1</v>
      </c>
      <c r="U902" t="s">
        <v>76</v>
      </c>
      <c r="V902">
        <v>3</v>
      </c>
      <c r="W902" t="s">
        <v>84</v>
      </c>
      <c r="X902" s="51" t="s">
        <v>1851</v>
      </c>
      <c r="Y902" s="51" t="s">
        <v>144</v>
      </c>
      <c r="Z902" s="26">
        <v>3</v>
      </c>
      <c r="AA902" s="51" t="s">
        <v>77</v>
      </c>
      <c r="AB902" s="51" t="s">
        <v>108</v>
      </c>
    </row>
    <row r="903" spans="1:28">
      <c r="A903" s="51" t="s">
        <v>1852</v>
      </c>
      <c r="B903" s="51" t="s">
        <v>59</v>
      </c>
      <c r="C903" s="1">
        <v>43580</v>
      </c>
      <c r="D903">
        <v>2019</v>
      </c>
      <c r="E903" s="26">
        <v>4</v>
      </c>
      <c r="F903" s="51" t="s">
        <v>24</v>
      </c>
      <c r="G903" s="26">
        <v>6</v>
      </c>
      <c r="H903" s="26">
        <v>6</v>
      </c>
      <c r="I903" t="s">
        <v>15</v>
      </c>
      <c r="J903" t="s">
        <v>72</v>
      </c>
      <c r="K903" t="s">
        <v>124</v>
      </c>
      <c r="L903" t="s">
        <v>125</v>
      </c>
      <c r="M903" t="s">
        <v>75</v>
      </c>
      <c r="N903">
        <v>4456.8626214005972</v>
      </c>
      <c r="O903">
        <v>4456.8626214005972</v>
      </c>
      <c r="P903" t="s">
        <v>64</v>
      </c>
      <c r="Q903">
        <v>5.04</v>
      </c>
      <c r="R903">
        <v>2</v>
      </c>
      <c r="S903">
        <v>1</v>
      </c>
      <c r="T903">
        <v>1</v>
      </c>
      <c r="U903" t="s">
        <v>76</v>
      </c>
      <c r="V903">
        <v>2</v>
      </c>
      <c r="W903" t="s">
        <v>77</v>
      </c>
      <c r="X903" s="51" t="s">
        <v>1568</v>
      </c>
      <c r="Y903" s="51" t="s">
        <v>68</v>
      </c>
      <c r="Z903" s="26">
        <v>0</v>
      </c>
      <c r="AA903" s="51" t="s">
        <v>66</v>
      </c>
      <c r="AB903" s="51" t="s">
        <v>69</v>
      </c>
    </row>
    <row r="904" spans="1:28">
      <c r="A904" s="51" t="s">
        <v>1853</v>
      </c>
      <c r="B904" s="51" t="s">
        <v>71</v>
      </c>
      <c r="C904" s="1">
        <v>41770</v>
      </c>
      <c r="D904">
        <v>2014</v>
      </c>
      <c r="E904" s="26">
        <v>5</v>
      </c>
      <c r="F904" s="51" t="s">
        <v>25</v>
      </c>
      <c r="G904" s="26">
        <v>11</v>
      </c>
      <c r="H904" s="26">
        <v>11</v>
      </c>
      <c r="I904" t="s">
        <v>15</v>
      </c>
      <c r="J904" t="s">
        <v>102</v>
      </c>
      <c r="K904" t="s">
        <v>88</v>
      </c>
      <c r="L904" t="s">
        <v>103</v>
      </c>
      <c r="M904" t="s">
        <v>90</v>
      </c>
      <c r="N904">
        <v>9557.7873620603805</v>
      </c>
      <c r="O904">
        <v>9557.7873620603805</v>
      </c>
      <c r="P904" t="s">
        <v>64</v>
      </c>
      <c r="Q904">
        <v>3.55</v>
      </c>
      <c r="R904">
        <v>4</v>
      </c>
      <c r="S904">
        <v>1</v>
      </c>
      <c r="T904">
        <v>1</v>
      </c>
      <c r="U904" t="s">
        <v>76</v>
      </c>
      <c r="V904">
        <v>2</v>
      </c>
      <c r="W904" t="s">
        <v>77</v>
      </c>
      <c r="X904" s="51" t="s">
        <v>1854</v>
      </c>
      <c r="Y904" s="51" t="s">
        <v>95</v>
      </c>
      <c r="Z904" s="26">
        <v>1</v>
      </c>
      <c r="AA904" s="51" t="s">
        <v>66</v>
      </c>
      <c r="AB904" s="51" t="s">
        <v>69</v>
      </c>
    </row>
    <row r="905" spans="1:28">
      <c r="A905" s="51" t="s">
        <v>1855</v>
      </c>
      <c r="B905" s="51" t="s">
        <v>59</v>
      </c>
      <c r="C905" s="1">
        <v>44221</v>
      </c>
      <c r="D905">
        <v>2021</v>
      </c>
      <c r="E905" s="26">
        <v>1</v>
      </c>
      <c r="F905" s="51" t="s">
        <v>21</v>
      </c>
      <c r="G905" s="26">
        <v>4</v>
      </c>
      <c r="H905" s="26">
        <v>4</v>
      </c>
      <c r="I905" t="s">
        <v>15</v>
      </c>
      <c r="J905" t="s">
        <v>72</v>
      </c>
      <c r="K905" t="s">
        <v>133</v>
      </c>
      <c r="L905" t="s">
        <v>103</v>
      </c>
      <c r="M905" t="s">
        <v>104</v>
      </c>
      <c r="N905">
        <v>-366.8318176567206</v>
      </c>
      <c r="O905">
        <v>366.8318176567206</v>
      </c>
      <c r="P905" t="s">
        <v>117</v>
      </c>
      <c r="Q905">
        <v>5.32</v>
      </c>
      <c r="R905">
        <v>1</v>
      </c>
      <c r="S905">
        <v>2</v>
      </c>
      <c r="T905">
        <v>1</v>
      </c>
      <c r="U905" t="s">
        <v>76</v>
      </c>
      <c r="V905">
        <v>1</v>
      </c>
      <c r="W905" t="s">
        <v>66</v>
      </c>
      <c r="X905" s="51" t="s">
        <v>1856</v>
      </c>
      <c r="Y905" s="51" t="s">
        <v>119</v>
      </c>
      <c r="Z905" s="26">
        <v>0</v>
      </c>
      <c r="AA905" s="51" t="s">
        <v>66</v>
      </c>
      <c r="AB905" s="51" t="s">
        <v>69</v>
      </c>
    </row>
    <row r="906" spans="1:28">
      <c r="A906" s="51" t="s">
        <v>1857</v>
      </c>
      <c r="B906" s="51" t="s">
        <v>140</v>
      </c>
      <c r="C906" s="1">
        <v>42901</v>
      </c>
      <c r="D906">
        <v>2017</v>
      </c>
      <c r="E906" s="26">
        <v>6</v>
      </c>
      <c r="F906" s="51" t="s">
        <v>26</v>
      </c>
      <c r="G906" s="26">
        <v>8</v>
      </c>
      <c r="H906" s="26">
        <v>8</v>
      </c>
      <c r="I906" t="s">
        <v>15</v>
      </c>
      <c r="J906" t="s">
        <v>60</v>
      </c>
      <c r="K906" t="s">
        <v>88</v>
      </c>
      <c r="L906" t="s">
        <v>128</v>
      </c>
      <c r="M906" t="s">
        <v>104</v>
      </c>
      <c r="N906">
        <v>2610.1573641827449</v>
      </c>
      <c r="O906">
        <v>2610.1573641827449</v>
      </c>
      <c r="P906" t="s">
        <v>64</v>
      </c>
      <c r="Q906">
        <v>18.34</v>
      </c>
      <c r="R906">
        <v>3</v>
      </c>
      <c r="S906">
        <v>1</v>
      </c>
      <c r="T906">
        <v>1</v>
      </c>
      <c r="U906" t="s">
        <v>76</v>
      </c>
      <c r="V906">
        <v>2</v>
      </c>
      <c r="W906" t="s">
        <v>77</v>
      </c>
      <c r="X906" s="51" t="s">
        <v>1858</v>
      </c>
      <c r="Y906" s="51" t="s">
        <v>79</v>
      </c>
      <c r="Z906" s="26">
        <v>2</v>
      </c>
      <c r="AA906" s="51" t="s">
        <v>77</v>
      </c>
      <c r="AB906" s="51" t="s">
        <v>69</v>
      </c>
    </row>
    <row r="907" spans="1:28">
      <c r="A907" s="51" t="s">
        <v>1859</v>
      </c>
      <c r="B907" s="51" t="s">
        <v>71</v>
      </c>
      <c r="C907" s="1">
        <v>42612</v>
      </c>
      <c r="D907">
        <v>2016</v>
      </c>
      <c r="E907" s="26">
        <v>8</v>
      </c>
      <c r="F907" s="51" t="s">
        <v>28</v>
      </c>
      <c r="G907" s="26">
        <v>9</v>
      </c>
      <c r="H907" s="26">
        <v>9</v>
      </c>
      <c r="I907" t="s">
        <v>15</v>
      </c>
      <c r="J907" t="s">
        <v>60</v>
      </c>
      <c r="K907" t="s">
        <v>61</v>
      </c>
      <c r="L907" t="s">
        <v>103</v>
      </c>
      <c r="M907" t="s">
        <v>104</v>
      </c>
      <c r="N907">
        <v>7720.2771736898703</v>
      </c>
      <c r="O907">
        <v>7720.2771736898703</v>
      </c>
      <c r="P907" t="s">
        <v>64</v>
      </c>
      <c r="Q907">
        <v>6.3</v>
      </c>
      <c r="R907">
        <v>3</v>
      </c>
      <c r="S907">
        <v>3</v>
      </c>
      <c r="T907">
        <v>1</v>
      </c>
      <c r="U907" t="s">
        <v>76</v>
      </c>
      <c r="V907">
        <v>2</v>
      </c>
      <c r="W907" t="s">
        <v>77</v>
      </c>
      <c r="X907" s="51" t="s">
        <v>1860</v>
      </c>
      <c r="Y907" s="51" t="s">
        <v>100</v>
      </c>
      <c r="Z907" s="26">
        <v>2</v>
      </c>
      <c r="AA907" s="51" t="s">
        <v>77</v>
      </c>
      <c r="AB907" s="51" t="s">
        <v>108</v>
      </c>
    </row>
    <row r="908" spans="1:28">
      <c r="A908" s="51" t="s">
        <v>1861</v>
      </c>
      <c r="B908" s="51" t="s">
        <v>59</v>
      </c>
      <c r="C908" s="1">
        <v>42453</v>
      </c>
      <c r="D908">
        <v>2016</v>
      </c>
      <c r="E908" s="26">
        <v>3</v>
      </c>
      <c r="F908" s="51" t="s">
        <v>23</v>
      </c>
      <c r="G908" s="26">
        <v>9</v>
      </c>
      <c r="H908" s="26">
        <v>9</v>
      </c>
      <c r="I908" t="s">
        <v>15</v>
      </c>
      <c r="J908" t="s">
        <v>60</v>
      </c>
      <c r="K908" t="s">
        <v>133</v>
      </c>
      <c r="L908" t="s">
        <v>89</v>
      </c>
      <c r="M908" t="s">
        <v>75</v>
      </c>
      <c r="N908">
        <v>3275.3862315350366</v>
      </c>
      <c r="O908">
        <v>3275.3862315350366</v>
      </c>
      <c r="P908" t="s">
        <v>64</v>
      </c>
      <c r="Q908">
        <v>7.79</v>
      </c>
      <c r="R908">
        <v>2</v>
      </c>
      <c r="S908">
        <v>3</v>
      </c>
      <c r="T908">
        <v>1</v>
      </c>
      <c r="U908" t="s">
        <v>76</v>
      </c>
      <c r="V908">
        <v>1</v>
      </c>
      <c r="W908" t="s">
        <v>66</v>
      </c>
      <c r="X908" s="51" t="s">
        <v>1862</v>
      </c>
      <c r="Y908" s="51" t="s">
        <v>68</v>
      </c>
      <c r="Z908" s="26">
        <v>2</v>
      </c>
      <c r="AA908" s="51" t="s">
        <v>77</v>
      </c>
      <c r="AB908" s="51" t="s">
        <v>108</v>
      </c>
    </row>
    <row r="909" spans="1:28">
      <c r="A909" s="51" t="s">
        <v>1863</v>
      </c>
      <c r="B909" s="51" t="s">
        <v>97</v>
      </c>
      <c r="C909" s="1">
        <v>43755</v>
      </c>
      <c r="D909">
        <v>2019</v>
      </c>
      <c r="E909" s="26">
        <v>10</v>
      </c>
      <c r="F909" s="51" t="s">
        <v>10</v>
      </c>
      <c r="G909" s="26">
        <v>6</v>
      </c>
      <c r="H909" s="26">
        <v>6</v>
      </c>
      <c r="I909" t="s">
        <v>15</v>
      </c>
      <c r="J909" t="s">
        <v>72</v>
      </c>
      <c r="K909" t="s">
        <v>73</v>
      </c>
      <c r="L909" t="s">
        <v>125</v>
      </c>
      <c r="M909" t="s">
        <v>63</v>
      </c>
      <c r="N909">
        <v>17956.311553231415</v>
      </c>
      <c r="O909">
        <v>17956.311553231415</v>
      </c>
      <c r="P909" t="s">
        <v>64</v>
      </c>
      <c r="Q909">
        <v>26.15</v>
      </c>
      <c r="R909">
        <v>3</v>
      </c>
      <c r="S909">
        <v>2</v>
      </c>
      <c r="T909">
        <v>1</v>
      </c>
      <c r="U909" t="s">
        <v>76</v>
      </c>
      <c r="V909">
        <v>3</v>
      </c>
      <c r="W909" t="s">
        <v>84</v>
      </c>
      <c r="X909" s="51" t="s">
        <v>1864</v>
      </c>
      <c r="Y909" s="51" t="s">
        <v>95</v>
      </c>
      <c r="Z909" s="26">
        <v>3</v>
      </c>
      <c r="AA909" s="51" t="s">
        <v>77</v>
      </c>
      <c r="AB909" s="51" t="s">
        <v>108</v>
      </c>
    </row>
    <row r="910" spans="1:28">
      <c r="A910" s="51" t="s">
        <v>1865</v>
      </c>
      <c r="B910" s="51" t="s">
        <v>71</v>
      </c>
      <c r="C910" s="1">
        <v>43722</v>
      </c>
      <c r="D910">
        <v>2019</v>
      </c>
      <c r="E910" s="26">
        <v>9</v>
      </c>
      <c r="F910" s="51" t="s">
        <v>29</v>
      </c>
      <c r="G910" s="26">
        <v>6</v>
      </c>
      <c r="H910" s="26">
        <v>6</v>
      </c>
      <c r="I910" t="s">
        <v>15</v>
      </c>
      <c r="J910" t="s">
        <v>72</v>
      </c>
      <c r="K910" t="s">
        <v>83</v>
      </c>
      <c r="L910" t="s">
        <v>98</v>
      </c>
      <c r="M910" t="s">
        <v>90</v>
      </c>
      <c r="N910">
        <v>7751.5705296255537</v>
      </c>
      <c r="O910">
        <v>7751.5705296255537</v>
      </c>
      <c r="P910" t="s">
        <v>64</v>
      </c>
      <c r="Q910">
        <v>2.54</v>
      </c>
      <c r="R910">
        <v>1</v>
      </c>
      <c r="S910">
        <v>2</v>
      </c>
      <c r="T910">
        <v>1</v>
      </c>
      <c r="U910" t="s">
        <v>76</v>
      </c>
      <c r="V910">
        <v>2</v>
      </c>
      <c r="W910" t="s">
        <v>77</v>
      </c>
      <c r="X910" s="51" t="s">
        <v>164</v>
      </c>
      <c r="Y910" s="51" t="s">
        <v>79</v>
      </c>
      <c r="Z910" s="26">
        <v>0</v>
      </c>
      <c r="AA910" s="51" t="s">
        <v>66</v>
      </c>
      <c r="AB910" s="51" t="s">
        <v>69</v>
      </c>
    </row>
    <row r="911" spans="1:28">
      <c r="A911" s="51" t="s">
        <v>1866</v>
      </c>
      <c r="B911" s="51" t="s">
        <v>121</v>
      </c>
      <c r="C911" s="1">
        <v>42622</v>
      </c>
      <c r="D911">
        <v>2016</v>
      </c>
      <c r="E911" s="26">
        <v>9</v>
      </c>
      <c r="F911" s="51" t="s">
        <v>29</v>
      </c>
      <c r="G911" s="26">
        <v>9</v>
      </c>
      <c r="H911" s="26">
        <v>9</v>
      </c>
      <c r="I911" t="s">
        <v>15</v>
      </c>
      <c r="J911" t="s">
        <v>60</v>
      </c>
      <c r="K911" t="s">
        <v>133</v>
      </c>
      <c r="L911" t="s">
        <v>62</v>
      </c>
      <c r="M911" t="s">
        <v>63</v>
      </c>
      <c r="N911">
        <v>17391.338979790758</v>
      </c>
      <c r="O911">
        <v>17391.338979790758</v>
      </c>
      <c r="P911" t="s">
        <v>64</v>
      </c>
      <c r="Q911">
        <v>19.600000000000001</v>
      </c>
      <c r="R911">
        <v>4</v>
      </c>
      <c r="S911">
        <v>3</v>
      </c>
      <c r="T911">
        <v>1</v>
      </c>
      <c r="U911" t="s">
        <v>76</v>
      </c>
      <c r="V911">
        <v>3</v>
      </c>
      <c r="W911" t="s">
        <v>84</v>
      </c>
      <c r="X911" s="51" t="s">
        <v>1867</v>
      </c>
      <c r="Y911" s="51" t="s">
        <v>100</v>
      </c>
      <c r="Z911" s="26">
        <v>5</v>
      </c>
      <c r="AA911" s="51" t="s">
        <v>84</v>
      </c>
      <c r="AB911" s="51" t="s">
        <v>108</v>
      </c>
    </row>
    <row r="912" spans="1:28">
      <c r="A912" s="51" t="s">
        <v>1868</v>
      </c>
      <c r="B912" s="51" t="s">
        <v>140</v>
      </c>
      <c r="C912" s="1">
        <v>45187</v>
      </c>
      <c r="D912">
        <v>2023</v>
      </c>
      <c r="E912" s="26">
        <v>9</v>
      </c>
      <c r="F912" s="51" t="s">
        <v>29</v>
      </c>
      <c r="G912" s="26">
        <v>2</v>
      </c>
      <c r="H912" s="26">
        <v>2</v>
      </c>
      <c r="I912" t="s">
        <v>15</v>
      </c>
      <c r="J912" t="s">
        <v>82</v>
      </c>
      <c r="K912" t="s">
        <v>88</v>
      </c>
      <c r="L912" t="s">
        <v>202</v>
      </c>
      <c r="M912" t="s">
        <v>63</v>
      </c>
      <c r="N912">
        <v>6403.5834600745202</v>
      </c>
      <c r="O912">
        <v>6403.5834600745202</v>
      </c>
      <c r="P912" t="s">
        <v>64</v>
      </c>
      <c r="Q912">
        <v>4.0999999999999996</v>
      </c>
      <c r="R912">
        <v>4</v>
      </c>
      <c r="S912">
        <v>5</v>
      </c>
      <c r="T912">
        <v>1</v>
      </c>
      <c r="U912" t="s">
        <v>76</v>
      </c>
      <c r="V912">
        <v>1</v>
      </c>
      <c r="W912" t="s">
        <v>66</v>
      </c>
      <c r="X912" s="51" t="s">
        <v>1869</v>
      </c>
      <c r="Y912" s="51" t="s">
        <v>144</v>
      </c>
      <c r="Z912" s="26">
        <v>1</v>
      </c>
      <c r="AA912" s="51" t="s">
        <v>66</v>
      </c>
      <c r="AB912" s="51" t="s">
        <v>69</v>
      </c>
    </row>
    <row r="913" spans="1:28">
      <c r="A913" s="51" t="s">
        <v>1870</v>
      </c>
      <c r="B913" s="51" t="s">
        <v>71</v>
      </c>
      <c r="C913" s="1">
        <v>44278</v>
      </c>
      <c r="D913">
        <v>2021</v>
      </c>
      <c r="E913" s="26">
        <v>3</v>
      </c>
      <c r="F913" s="51" t="s">
        <v>23</v>
      </c>
      <c r="G913" s="26">
        <v>4</v>
      </c>
      <c r="H913" s="26">
        <v>4</v>
      </c>
      <c r="I913" t="s">
        <v>15</v>
      </c>
      <c r="J913" t="s">
        <v>72</v>
      </c>
      <c r="K913" t="s">
        <v>61</v>
      </c>
      <c r="L913" t="s">
        <v>128</v>
      </c>
      <c r="M913" t="s">
        <v>152</v>
      </c>
      <c r="N913">
        <v>7147.2572546361616</v>
      </c>
      <c r="O913">
        <v>7147.2572546361616</v>
      </c>
      <c r="P913" t="s">
        <v>64</v>
      </c>
      <c r="Q913">
        <v>10.78</v>
      </c>
      <c r="R913">
        <v>5</v>
      </c>
      <c r="S913">
        <v>0</v>
      </c>
      <c r="T913">
        <v>0</v>
      </c>
      <c r="U913" t="s">
        <v>65</v>
      </c>
      <c r="V913">
        <v>1</v>
      </c>
      <c r="W913" t="s">
        <v>66</v>
      </c>
      <c r="X913" s="51" t="s">
        <v>1871</v>
      </c>
      <c r="Y913" s="51" t="s">
        <v>68</v>
      </c>
      <c r="Z913" s="26">
        <v>0</v>
      </c>
      <c r="AA913" s="51" t="s">
        <v>66</v>
      </c>
      <c r="AB913" s="51" t="s">
        <v>69</v>
      </c>
    </row>
    <row r="914" spans="1:28">
      <c r="A914" s="51" t="s">
        <v>1872</v>
      </c>
      <c r="B914" s="51" t="s">
        <v>97</v>
      </c>
      <c r="C914" s="1">
        <v>42141</v>
      </c>
      <c r="D914">
        <v>2015</v>
      </c>
      <c r="E914" s="26">
        <v>5</v>
      </c>
      <c r="F914" s="51" t="s">
        <v>25</v>
      </c>
      <c r="G914" s="26">
        <v>10</v>
      </c>
      <c r="H914" s="26">
        <v>10</v>
      </c>
      <c r="I914" t="s">
        <v>15</v>
      </c>
      <c r="J914" t="s">
        <v>102</v>
      </c>
      <c r="K914" t="s">
        <v>88</v>
      </c>
      <c r="L914" t="s">
        <v>110</v>
      </c>
      <c r="M914" t="s">
        <v>93</v>
      </c>
      <c r="N914">
        <v>857.0559523075442</v>
      </c>
      <c r="O914">
        <v>857.0559523075442</v>
      </c>
      <c r="P914" t="s">
        <v>64</v>
      </c>
      <c r="Q914">
        <v>1.92</v>
      </c>
      <c r="R914">
        <v>2</v>
      </c>
      <c r="S914">
        <v>6</v>
      </c>
      <c r="T914">
        <v>1</v>
      </c>
      <c r="U914" t="s">
        <v>76</v>
      </c>
      <c r="V914">
        <v>1</v>
      </c>
      <c r="W914" t="s">
        <v>66</v>
      </c>
      <c r="X914" s="51" t="s">
        <v>1873</v>
      </c>
      <c r="Y914" s="51" t="s">
        <v>95</v>
      </c>
      <c r="Z914" s="26">
        <v>2</v>
      </c>
      <c r="AA914" s="51" t="s">
        <v>77</v>
      </c>
      <c r="AB914" s="51" t="s">
        <v>108</v>
      </c>
    </row>
    <row r="915" spans="1:28">
      <c r="A915" s="51" t="s">
        <v>1874</v>
      </c>
      <c r="B915" s="51" t="s">
        <v>81</v>
      </c>
      <c r="C915" s="1">
        <v>41883</v>
      </c>
      <c r="D915">
        <v>2014</v>
      </c>
      <c r="E915" s="26">
        <v>9</v>
      </c>
      <c r="F915" s="51" t="s">
        <v>29</v>
      </c>
      <c r="G915" s="26">
        <v>11</v>
      </c>
      <c r="H915" s="26">
        <v>11</v>
      </c>
      <c r="I915" t="s">
        <v>15</v>
      </c>
      <c r="J915" t="s">
        <v>102</v>
      </c>
      <c r="K915" t="s">
        <v>124</v>
      </c>
      <c r="L915" t="s">
        <v>110</v>
      </c>
      <c r="M915" t="s">
        <v>75</v>
      </c>
      <c r="N915">
        <v>22680.225411613115</v>
      </c>
      <c r="O915">
        <v>22680.225411613115</v>
      </c>
      <c r="P915" t="s">
        <v>64</v>
      </c>
      <c r="Q915">
        <v>12.62</v>
      </c>
      <c r="R915">
        <v>4</v>
      </c>
      <c r="S915">
        <v>2</v>
      </c>
      <c r="T915">
        <v>1</v>
      </c>
      <c r="U915" t="s">
        <v>76</v>
      </c>
      <c r="V915">
        <v>3</v>
      </c>
      <c r="W915" t="s">
        <v>84</v>
      </c>
      <c r="X915" s="51" t="s">
        <v>1875</v>
      </c>
      <c r="Y915" s="51" t="s">
        <v>119</v>
      </c>
      <c r="Z915" s="26">
        <v>3</v>
      </c>
      <c r="AA915" s="51" t="s">
        <v>77</v>
      </c>
      <c r="AB915" s="51" t="s">
        <v>69</v>
      </c>
    </row>
    <row r="916" spans="1:28">
      <c r="A916" s="51" t="s">
        <v>1876</v>
      </c>
      <c r="B916" s="51" t="s">
        <v>71</v>
      </c>
      <c r="C916" s="1">
        <v>42396</v>
      </c>
      <c r="D916">
        <v>2016</v>
      </c>
      <c r="E916" s="26">
        <v>1</v>
      </c>
      <c r="F916" s="51" t="s">
        <v>21</v>
      </c>
      <c r="G916" s="26">
        <v>9</v>
      </c>
      <c r="H916" s="26">
        <v>9</v>
      </c>
      <c r="I916" t="s">
        <v>15</v>
      </c>
      <c r="J916" t="s">
        <v>60</v>
      </c>
      <c r="K916" t="s">
        <v>61</v>
      </c>
      <c r="L916" t="s">
        <v>157</v>
      </c>
      <c r="M916" t="s">
        <v>104</v>
      </c>
      <c r="N916">
        <v>12329.543763363608</v>
      </c>
      <c r="O916">
        <v>12329.543763363608</v>
      </c>
      <c r="P916" t="s">
        <v>64</v>
      </c>
      <c r="Q916">
        <v>19</v>
      </c>
      <c r="R916">
        <v>2</v>
      </c>
      <c r="S916">
        <v>0</v>
      </c>
      <c r="T916">
        <v>0</v>
      </c>
      <c r="U916" t="s">
        <v>65</v>
      </c>
      <c r="V916">
        <v>3</v>
      </c>
      <c r="W916" t="s">
        <v>84</v>
      </c>
      <c r="X916" s="51" t="s">
        <v>1877</v>
      </c>
      <c r="Y916" s="51" t="s">
        <v>79</v>
      </c>
      <c r="Z916" s="26">
        <v>4</v>
      </c>
      <c r="AA916" s="51" t="s">
        <v>84</v>
      </c>
      <c r="AB916" s="51" t="s">
        <v>108</v>
      </c>
    </row>
    <row r="917" spans="1:28">
      <c r="A917" s="51" t="s">
        <v>1878</v>
      </c>
      <c r="B917" s="51" t="s">
        <v>71</v>
      </c>
      <c r="C917" s="1">
        <v>44972</v>
      </c>
      <c r="D917">
        <v>2023</v>
      </c>
      <c r="E917" s="26">
        <v>2</v>
      </c>
      <c r="F917" s="51" t="s">
        <v>22</v>
      </c>
      <c r="G917" s="26">
        <v>2</v>
      </c>
      <c r="H917" s="26">
        <v>2</v>
      </c>
      <c r="I917" t="s">
        <v>15</v>
      </c>
      <c r="J917" t="s">
        <v>82</v>
      </c>
      <c r="K917" t="s">
        <v>133</v>
      </c>
      <c r="L917" t="s">
        <v>157</v>
      </c>
      <c r="M917" t="s">
        <v>93</v>
      </c>
      <c r="N917">
        <v>9153.4096844128017</v>
      </c>
      <c r="O917">
        <v>9153.4096844128017</v>
      </c>
      <c r="P917" t="s">
        <v>64</v>
      </c>
      <c r="Q917">
        <v>12.76</v>
      </c>
      <c r="R917">
        <v>4</v>
      </c>
      <c r="S917">
        <v>5</v>
      </c>
      <c r="T917">
        <v>1</v>
      </c>
      <c r="U917" t="s">
        <v>76</v>
      </c>
      <c r="V917">
        <v>2</v>
      </c>
      <c r="W917" t="s">
        <v>77</v>
      </c>
      <c r="X917" s="51" t="s">
        <v>1879</v>
      </c>
      <c r="Y917" s="51" t="s">
        <v>100</v>
      </c>
      <c r="Z917" s="26">
        <v>1</v>
      </c>
      <c r="AA917" s="51" t="s">
        <v>66</v>
      </c>
      <c r="AB917" s="51" t="s">
        <v>69</v>
      </c>
    </row>
    <row r="918" spans="1:28">
      <c r="A918" s="51" t="s">
        <v>1880</v>
      </c>
      <c r="B918" s="51" t="s">
        <v>140</v>
      </c>
      <c r="C918" s="1">
        <v>42962</v>
      </c>
      <c r="D918">
        <v>2017</v>
      </c>
      <c r="E918" s="26">
        <v>8</v>
      </c>
      <c r="F918" s="51" t="s">
        <v>28</v>
      </c>
      <c r="G918" s="26">
        <v>8</v>
      </c>
      <c r="H918" s="26">
        <v>8</v>
      </c>
      <c r="I918" t="s">
        <v>15</v>
      </c>
      <c r="J918" t="s">
        <v>60</v>
      </c>
      <c r="K918" t="s">
        <v>124</v>
      </c>
      <c r="L918" t="s">
        <v>113</v>
      </c>
      <c r="M918" t="s">
        <v>93</v>
      </c>
      <c r="N918">
        <v>14072.411070050201</v>
      </c>
      <c r="O918">
        <v>14072.411070050201</v>
      </c>
      <c r="P918" t="s">
        <v>64</v>
      </c>
      <c r="Q918">
        <v>27.42</v>
      </c>
      <c r="R918">
        <v>2</v>
      </c>
      <c r="S918">
        <v>3</v>
      </c>
      <c r="T918">
        <v>1</v>
      </c>
      <c r="U918" t="s">
        <v>76</v>
      </c>
      <c r="V918">
        <v>3</v>
      </c>
      <c r="W918" t="s">
        <v>84</v>
      </c>
      <c r="X918" s="51" t="s">
        <v>1881</v>
      </c>
      <c r="Y918" s="51" t="s">
        <v>119</v>
      </c>
      <c r="Z918" s="26">
        <v>5</v>
      </c>
      <c r="AA918" s="51" t="s">
        <v>84</v>
      </c>
      <c r="AB918" s="51" t="s">
        <v>108</v>
      </c>
    </row>
    <row r="919" spans="1:28">
      <c r="A919" s="51" t="s">
        <v>1882</v>
      </c>
      <c r="B919" s="51" t="s">
        <v>140</v>
      </c>
      <c r="C919" s="1">
        <v>41615</v>
      </c>
      <c r="D919">
        <v>2013</v>
      </c>
      <c r="E919" s="26">
        <v>12</v>
      </c>
      <c r="F919" s="51" t="s">
        <v>20</v>
      </c>
      <c r="G919" s="26">
        <v>12</v>
      </c>
      <c r="H919" s="26">
        <v>12</v>
      </c>
      <c r="I919" t="s">
        <v>15</v>
      </c>
      <c r="J919" t="s">
        <v>102</v>
      </c>
      <c r="K919" t="s">
        <v>124</v>
      </c>
      <c r="L919" t="s">
        <v>98</v>
      </c>
      <c r="M919" t="s">
        <v>63</v>
      </c>
      <c r="N919">
        <v>21026.530695728248</v>
      </c>
      <c r="O919">
        <v>21026.530695728248</v>
      </c>
      <c r="P919" t="s">
        <v>64</v>
      </c>
      <c r="Q919">
        <v>21.08</v>
      </c>
      <c r="R919">
        <v>2</v>
      </c>
      <c r="S919">
        <v>1</v>
      </c>
      <c r="T919">
        <v>1</v>
      </c>
      <c r="U919" t="s">
        <v>76</v>
      </c>
      <c r="V919">
        <v>3</v>
      </c>
      <c r="W919" t="s">
        <v>84</v>
      </c>
      <c r="X919" s="51" t="s">
        <v>1883</v>
      </c>
      <c r="Y919" s="51" t="s">
        <v>68</v>
      </c>
      <c r="Z919" s="26">
        <v>4</v>
      </c>
      <c r="AA919" s="51" t="s">
        <v>84</v>
      </c>
      <c r="AB919" s="51" t="s">
        <v>108</v>
      </c>
    </row>
    <row r="920" spans="1:28">
      <c r="A920" s="51" t="s">
        <v>1884</v>
      </c>
      <c r="B920" s="51" t="s">
        <v>71</v>
      </c>
      <c r="C920" s="1">
        <v>42595</v>
      </c>
      <c r="D920">
        <v>2016</v>
      </c>
      <c r="E920" s="26">
        <v>8</v>
      </c>
      <c r="F920" s="51" t="s">
        <v>28</v>
      </c>
      <c r="G920" s="26">
        <v>9</v>
      </c>
      <c r="H920" s="26">
        <v>9</v>
      </c>
      <c r="I920" t="s">
        <v>15</v>
      </c>
      <c r="J920" t="s">
        <v>60</v>
      </c>
      <c r="K920" t="s">
        <v>88</v>
      </c>
      <c r="L920" t="s">
        <v>62</v>
      </c>
      <c r="M920" t="s">
        <v>152</v>
      </c>
      <c r="N920">
        <v>3196.8788352378688</v>
      </c>
      <c r="O920">
        <v>3196.8788352378688</v>
      </c>
      <c r="P920" t="s">
        <v>64</v>
      </c>
      <c r="Q920">
        <v>11.87</v>
      </c>
      <c r="R920">
        <v>4</v>
      </c>
      <c r="S920">
        <v>1</v>
      </c>
      <c r="T920">
        <v>1</v>
      </c>
      <c r="U920" t="s">
        <v>76</v>
      </c>
      <c r="V920">
        <v>2</v>
      </c>
      <c r="W920" t="s">
        <v>77</v>
      </c>
      <c r="X920" s="51" t="s">
        <v>1885</v>
      </c>
      <c r="Y920" s="51" t="s">
        <v>100</v>
      </c>
      <c r="Z920" s="26">
        <v>1</v>
      </c>
      <c r="AA920" s="51" t="s">
        <v>66</v>
      </c>
      <c r="AB920" s="51" t="s">
        <v>69</v>
      </c>
    </row>
    <row r="921" spans="1:28">
      <c r="A921" s="51" t="s">
        <v>1886</v>
      </c>
      <c r="B921" s="51" t="s">
        <v>97</v>
      </c>
      <c r="C921" s="1">
        <v>43384</v>
      </c>
      <c r="D921">
        <v>2018</v>
      </c>
      <c r="E921" s="26">
        <v>10</v>
      </c>
      <c r="F921" s="51" t="s">
        <v>10</v>
      </c>
      <c r="G921" s="26">
        <v>7</v>
      </c>
      <c r="H921" s="26">
        <v>7</v>
      </c>
      <c r="I921" t="s">
        <v>15</v>
      </c>
      <c r="J921" t="s">
        <v>60</v>
      </c>
      <c r="K921" t="s">
        <v>133</v>
      </c>
      <c r="L921" t="s">
        <v>103</v>
      </c>
      <c r="M921" t="s">
        <v>93</v>
      </c>
      <c r="N921">
        <v>5777.6600788700171</v>
      </c>
      <c r="O921">
        <v>5777.6600788700171</v>
      </c>
      <c r="P921" t="s">
        <v>64</v>
      </c>
      <c r="Q921">
        <v>21.12</v>
      </c>
      <c r="R921">
        <v>4</v>
      </c>
      <c r="S921">
        <v>3</v>
      </c>
      <c r="T921">
        <v>1</v>
      </c>
      <c r="U921" t="s">
        <v>76</v>
      </c>
      <c r="V921">
        <v>3</v>
      </c>
      <c r="W921" t="s">
        <v>84</v>
      </c>
      <c r="X921" s="51" t="s">
        <v>1887</v>
      </c>
      <c r="Y921" s="51" t="s">
        <v>100</v>
      </c>
      <c r="Z921" s="26">
        <v>3</v>
      </c>
      <c r="AA921" s="51" t="s">
        <v>77</v>
      </c>
      <c r="AB921" s="51" t="s">
        <v>108</v>
      </c>
    </row>
    <row r="922" spans="1:28">
      <c r="A922" s="51" t="s">
        <v>1888</v>
      </c>
      <c r="B922" s="51" t="s">
        <v>140</v>
      </c>
      <c r="C922" s="1">
        <v>45233</v>
      </c>
      <c r="D922">
        <v>2023</v>
      </c>
      <c r="E922" s="26">
        <v>11</v>
      </c>
      <c r="F922" s="51" t="s">
        <v>19</v>
      </c>
      <c r="G922" s="26">
        <v>2</v>
      </c>
      <c r="H922" s="26">
        <v>2</v>
      </c>
      <c r="I922" t="s">
        <v>15</v>
      </c>
      <c r="J922" t="s">
        <v>82</v>
      </c>
      <c r="K922" t="s">
        <v>133</v>
      </c>
      <c r="L922" t="s">
        <v>74</v>
      </c>
      <c r="M922" t="s">
        <v>75</v>
      </c>
      <c r="N922">
        <v>15019.970380213224</v>
      </c>
      <c r="O922">
        <v>15019.970380213224</v>
      </c>
      <c r="P922" t="s">
        <v>64</v>
      </c>
      <c r="Q922">
        <v>17.71</v>
      </c>
      <c r="R922">
        <v>1</v>
      </c>
      <c r="S922">
        <v>4</v>
      </c>
      <c r="T922">
        <v>1</v>
      </c>
      <c r="U922" t="s">
        <v>76</v>
      </c>
      <c r="V922">
        <v>3</v>
      </c>
      <c r="W922" t="s">
        <v>84</v>
      </c>
      <c r="X922" s="51" t="s">
        <v>1889</v>
      </c>
      <c r="Y922" s="51" t="s">
        <v>119</v>
      </c>
      <c r="Z922" s="26">
        <v>4</v>
      </c>
      <c r="AA922" s="51" t="s">
        <v>84</v>
      </c>
      <c r="AB922" s="51" t="s">
        <v>108</v>
      </c>
    </row>
    <row r="923" spans="1:28">
      <c r="A923" s="51" t="s">
        <v>1890</v>
      </c>
      <c r="B923" s="51" t="s">
        <v>81</v>
      </c>
      <c r="C923" s="1">
        <v>42024</v>
      </c>
      <c r="D923">
        <v>2015</v>
      </c>
      <c r="E923" s="26">
        <v>1</v>
      </c>
      <c r="F923" s="51" t="s">
        <v>21</v>
      </c>
      <c r="G923" s="26">
        <v>10</v>
      </c>
      <c r="H923" s="26">
        <v>10</v>
      </c>
      <c r="I923" t="s">
        <v>15</v>
      </c>
      <c r="J923" t="s">
        <v>102</v>
      </c>
      <c r="K923" t="s">
        <v>61</v>
      </c>
      <c r="L923" t="s">
        <v>89</v>
      </c>
      <c r="M923" t="s">
        <v>104</v>
      </c>
      <c r="N923">
        <v>10728.958788586291</v>
      </c>
      <c r="O923">
        <v>10728.958788586291</v>
      </c>
      <c r="P923" t="s">
        <v>64</v>
      </c>
      <c r="Q923">
        <v>4.0599999999999996</v>
      </c>
      <c r="R923">
        <v>5</v>
      </c>
      <c r="S923">
        <v>0</v>
      </c>
      <c r="T923">
        <v>0</v>
      </c>
      <c r="U923" t="s">
        <v>65</v>
      </c>
      <c r="V923">
        <v>3</v>
      </c>
      <c r="W923" t="s">
        <v>84</v>
      </c>
      <c r="X923" s="51" t="s">
        <v>1891</v>
      </c>
      <c r="Y923" s="51" t="s">
        <v>79</v>
      </c>
      <c r="Z923" s="26">
        <v>2</v>
      </c>
      <c r="AA923" s="51" t="s">
        <v>77</v>
      </c>
      <c r="AB923" s="51" t="s">
        <v>69</v>
      </c>
    </row>
    <row r="924" spans="1:28">
      <c r="A924" s="51" t="s">
        <v>1892</v>
      </c>
      <c r="B924" s="51" t="s">
        <v>121</v>
      </c>
      <c r="C924" s="1">
        <v>42197</v>
      </c>
      <c r="D924">
        <v>2015</v>
      </c>
      <c r="E924" s="26">
        <v>7</v>
      </c>
      <c r="F924" s="51" t="s">
        <v>27</v>
      </c>
      <c r="G924" s="26">
        <v>10</v>
      </c>
      <c r="H924" s="26">
        <v>10</v>
      </c>
      <c r="I924" t="s">
        <v>15</v>
      </c>
      <c r="J924" t="s">
        <v>102</v>
      </c>
      <c r="K924" t="s">
        <v>133</v>
      </c>
      <c r="L924" t="s">
        <v>110</v>
      </c>
      <c r="M924" t="s">
        <v>93</v>
      </c>
      <c r="N924">
        <v>6139.0857091201606</v>
      </c>
      <c r="O924">
        <v>6139.0857091201606</v>
      </c>
      <c r="P924" t="s">
        <v>64</v>
      </c>
      <c r="Q924">
        <v>9.5500000000000007</v>
      </c>
      <c r="R924">
        <v>5</v>
      </c>
      <c r="S924">
        <v>1</v>
      </c>
      <c r="T924">
        <v>1</v>
      </c>
      <c r="U924" t="s">
        <v>76</v>
      </c>
      <c r="V924">
        <v>1</v>
      </c>
      <c r="W924" t="s">
        <v>66</v>
      </c>
      <c r="X924" s="51" t="s">
        <v>1893</v>
      </c>
      <c r="Y924" s="51" t="s">
        <v>144</v>
      </c>
      <c r="Z924" s="26">
        <v>1</v>
      </c>
      <c r="AA924" s="51" t="s">
        <v>66</v>
      </c>
      <c r="AB924" s="51" t="s">
        <v>69</v>
      </c>
    </row>
    <row r="925" spans="1:28">
      <c r="A925" s="51" t="s">
        <v>1894</v>
      </c>
      <c r="B925" s="51" t="s">
        <v>81</v>
      </c>
      <c r="C925" s="1">
        <v>41870</v>
      </c>
      <c r="D925">
        <v>2014</v>
      </c>
      <c r="E925" s="26">
        <v>8</v>
      </c>
      <c r="F925" s="51" t="s">
        <v>28</v>
      </c>
      <c r="G925" s="26">
        <v>11</v>
      </c>
      <c r="H925" s="26">
        <v>11</v>
      </c>
      <c r="I925" t="s">
        <v>15</v>
      </c>
      <c r="J925" t="s">
        <v>102</v>
      </c>
      <c r="K925" t="s">
        <v>88</v>
      </c>
      <c r="L925" t="s">
        <v>128</v>
      </c>
      <c r="M925" t="s">
        <v>63</v>
      </c>
      <c r="N925">
        <v>3135.8955077629171</v>
      </c>
      <c r="O925">
        <v>3135.8955077629171</v>
      </c>
      <c r="P925" t="s">
        <v>64</v>
      </c>
      <c r="Q925">
        <v>5.84</v>
      </c>
      <c r="R925">
        <v>2</v>
      </c>
      <c r="S925">
        <v>3</v>
      </c>
      <c r="T925">
        <v>1</v>
      </c>
      <c r="U925" t="s">
        <v>76</v>
      </c>
      <c r="V925">
        <v>3</v>
      </c>
      <c r="W925" t="s">
        <v>84</v>
      </c>
      <c r="X925" s="51" t="s">
        <v>1895</v>
      </c>
      <c r="Y925" s="51" t="s">
        <v>79</v>
      </c>
      <c r="Z925" s="26">
        <v>3</v>
      </c>
      <c r="AA925" s="51" t="s">
        <v>77</v>
      </c>
      <c r="AB925" s="51" t="s">
        <v>108</v>
      </c>
    </row>
    <row r="926" spans="1:28">
      <c r="A926" s="51" t="s">
        <v>1896</v>
      </c>
      <c r="B926" s="51" t="s">
        <v>59</v>
      </c>
      <c r="C926" s="1">
        <v>42034</v>
      </c>
      <c r="D926">
        <v>2015</v>
      </c>
      <c r="E926" s="26">
        <v>1</v>
      </c>
      <c r="F926" s="51" t="s">
        <v>21</v>
      </c>
      <c r="G926" s="26">
        <v>10</v>
      </c>
      <c r="H926" s="26">
        <v>10</v>
      </c>
      <c r="I926" t="s">
        <v>15</v>
      </c>
      <c r="J926" t="s">
        <v>102</v>
      </c>
      <c r="K926" t="s">
        <v>88</v>
      </c>
      <c r="L926" t="s">
        <v>128</v>
      </c>
      <c r="M926" t="s">
        <v>75</v>
      </c>
      <c r="N926">
        <v>15817.763599042186</v>
      </c>
      <c r="O926">
        <v>15817.763599042186</v>
      </c>
      <c r="P926" t="s">
        <v>64</v>
      </c>
      <c r="Q926">
        <v>17.239999999999998</v>
      </c>
      <c r="R926">
        <v>4</v>
      </c>
      <c r="S926">
        <v>0</v>
      </c>
      <c r="T926">
        <v>0</v>
      </c>
      <c r="U926" t="s">
        <v>65</v>
      </c>
      <c r="V926">
        <v>3</v>
      </c>
      <c r="W926" t="s">
        <v>84</v>
      </c>
      <c r="X926" s="51" t="s">
        <v>1897</v>
      </c>
      <c r="Y926" s="51" t="s">
        <v>68</v>
      </c>
      <c r="Z926" s="26">
        <v>4</v>
      </c>
      <c r="AA926" s="51" t="s">
        <v>84</v>
      </c>
      <c r="AB926" s="51" t="s">
        <v>108</v>
      </c>
    </row>
    <row r="927" spans="1:28">
      <c r="A927" s="51" t="s">
        <v>1898</v>
      </c>
      <c r="B927" s="51" t="s">
        <v>71</v>
      </c>
      <c r="C927" s="1">
        <v>43922</v>
      </c>
      <c r="D927">
        <v>2020</v>
      </c>
      <c r="E927" s="26">
        <v>4</v>
      </c>
      <c r="F927" s="51" t="s">
        <v>24</v>
      </c>
      <c r="G927" s="26">
        <v>5</v>
      </c>
      <c r="H927" s="26">
        <v>5</v>
      </c>
      <c r="I927" t="s">
        <v>15</v>
      </c>
      <c r="J927" t="s">
        <v>72</v>
      </c>
      <c r="K927" t="s">
        <v>61</v>
      </c>
      <c r="L927" t="s">
        <v>116</v>
      </c>
      <c r="M927" t="s">
        <v>93</v>
      </c>
      <c r="N927">
        <v>18397.611019981548</v>
      </c>
      <c r="O927">
        <v>18397.611019981548</v>
      </c>
      <c r="P927" t="s">
        <v>64</v>
      </c>
      <c r="Q927">
        <v>13.63</v>
      </c>
      <c r="R927">
        <v>4</v>
      </c>
      <c r="S927">
        <v>3</v>
      </c>
      <c r="T927">
        <v>1</v>
      </c>
      <c r="U927" t="s">
        <v>76</v>
      </c>
      <c r="V927">
        <v>2</v>
      </c>
      <c r="W927" t="s">
        <v>77</v>
      </c>
      <c r="X927" s="51" t="s">
        <v>1899</v>
      </c>
      <c r="Y927" s="51" t="s">
        <v>100</v>
      </c>
      <c r="Z927" s="26">
        <v>2</v>
      </c>
      <c r="AA927" s="51" t="s">
        <v>77</v>
      </c>
      <c r="AB927" s="51" t="s">
        <v>69</v>
      </c>
    </row>
    <row r="928" spans="1:28">
      <c r="A928" s="51" t="s">
        <v>1900</v>
      </c>
      <c r="B928" s="51" t="s">
        <v>121</v>
      </c>
      <c r="C928" s="1">
        <v>43992</v>
      </c>
      <c r="D928">
        <v>2020</v>
      </c>
      <c r="E928" s="26">
        <v>6</v>
      </c>
      <c r="F928" s="51" t="s">
        <v>26</v>
      </c>
      <c r="G928" s="26">
        <v>5</v>
      </c>
      <c r="H928" s="26">
        <v>5</v>
      </c>
      <c r="I928" t="s">
        <v>15</v>
      </c>
      <c r="J928" t="s">
        <v>72</v>
      </c>
      <c r="K928" t="s">
        <v>73</v>
      </c>
      <c r="L928" t="s">
        <v>98</v>
      </c>
      <c r="M928" t="s">
        <v>90</v>
      </c>
      <c r="N928">
        <v>3033.5513024464381</v>
      </c>
      <c r="O928">
        <v>3033.5513024464381</v>
      </c>
      <c r="P928" t="s">
        <v>64</v>
      </c>
      <c r="Q928">
        <v>5.38</v>
      </c>
      <c r="R928">
        <v>2</v>
      </c>
      <c r="S928">
        <v>3</v>
      </c>
      <c r="T928">
        <v>1</v>
      </c>
      <c r="U928" t="s">
        <v>76</v>
      </c>
      <c r="V928">
        <v>1</v>
      </c>
      <c r="W928" t="s">
        <v>66</v>
      </c>
      <c r="X928" s="51" t="s">
        <v>1901</v>
      </c>
      <c r="Y928" s="51" t="s">
        <v>95</v>
      </c>
      <c r="Z928" s="26">
        <v>1</v>
      </c>
      <c r="AA928" s="51" t="s">
        <v>66</v>
      </c>
      <c r="AB928" s="51" t="s">
        <v>69</v>
      </c>
    </row>
    <row r="929" spans="1:28">
      <c r="A929" s="51" t="s">
        <v>1902</v>
      </c>
      <c r="B929" s="51" t="s">
        <v>97</v>
      </c>
      <c r="C929" s="1">
        <v>45385</v>
      </c>
      <c r="D929">
        <v>2024</v>
      </c>
      <c r="E929" s="26">
        <v>4</v>
      </c>
      <c r="F929" s="51" t="s">
        <v>24</v>
      </c>
      <c r="G929" s="26">
        <v>1</v>
      </c>
      <c r="H929" s="26">
        <v>1</v>
      </c>
      <c r="I929" t="s">
        <v>15</v>
      </c>
      <c r="J929" t="s">
        <v>82</v>
      </c>
      <c r="K929" t="s">
        <v>61</v>
      </c>
      <c r="L929" t="s">
        <v>157</v>
      </c>
      <c r="M929" t="s">
        <v>152</v>
      </c>
      <c r="N929">
        <v>5889.2725872199799</v>
      </c>
      <c r="O929">
        <v>5889.2725872199799</v>
      </c>
      <c r="P929" t="s">
        <v>64</v>
      </c>
      <c r="Q929">
        <v>10.34</v>
      </c>
      <c r="R929">
        <v>1</v>
      </c>
      <c r="S929">
        <v>1</v>
      </c>
      <c r="T929">
        <v>1</v>
      </c>
      <c r="U929" t="s">
        <v>76</v>
      </c>
      <c r="V929">
        <v>2</v>
      </c>
      <c r="W929" t="s">
        <v>77</v>
      </c>
      <c r="X929" s="51" t="s">
        <v>1903</v>
      </c>
      <c r="Y929" s="51" t="s">
        <v>79</v>
      </c>
      <c r="Z929" s="26">
        <v>0</v>
      </c>
      <c r="AA929" s="51" t="s">
        <v>66</v>
      </c>
      <c r="AB929" s="51" t="s">
        <v>69</v>
      </c>
    </row>
    <row r="930" spans="1:28">
      <c r="A930" s="51" t="s">
        <v>1904</v>
      </c>
      <c r="B930" s="51" t="s">
        <v>121</v>
      </c>
      <c r="C930" s="1">
        <v>44972</v>
      </c>
      <c r="D930">
        <v>2023</v>
      </c>
      <c r="E930" s="26">
        <v>2</v>
      </c>
      <c r="F930" s="51" t="s">
        <v>22</v>
      </c>
      <c r="G930" s="26">
        <v>2</v>
      </c>
      <c r="H930" s="26">
        <v>2</v>
      </c>
      <c r="I930" t="s">
        <v>15</v>
      </c>
      <c r="J930" t="s">
        <v>82</v>
      </c>
      <c r="K930" t="s">
        <v>133</v>
      </c>
      <c r="L930" t="s">
        <v>113</v>
      </c>
      <c r="M930" t="s">
        <v>104</v>
      </c>
      <c r="N930">
        <v>6190.5400804486153</v>
      </c>
      <c r="O930">
        <v>6190.5400804486153</v>
      </c>
      <c r="P930" t="s">
        <v>64</v>
      </c>
      <c r="Q930">
        <v>20.25</v>
      </c>
      <c r="R930">
        <v>4</v>
      </c>
      <c r="S930">
        <v>2</v>
      </c>
      <c r="T930">
        <v>1</v>
      </c>
      <c r="U930" t="s">
        <v>76</v>
      </c>
      <c r="V930">
        <v>3</v>
      </c>
      <c r="W930" t="s">
        <v>84</v>
      </c>
      <c r="X930" s="51" t="s">
        <v>1905</v>
      </c>
      <c r="Y930" s="51" t="s">
        <v>86</v>
      </c>
      <c r="Z930" s="26">
        <v>2</v>
      </c>
      <c r="AA930" s="51" t="s">
        <v>77</v>
      </c>
      <c r="AB930" s="51" t="s">
        <v>69</v>
      </c>
    </row>
    <row r="931" spans="1:28">
      <c r="A931" s="51" t="s">
        <v>1906</v>
      </c>
      <c r="B931" s="51" t="s">
        <v>140</v>
      </c>
      <c r="C931" s="1">
        <v>43764</v>
      </c>
      <c r="D931">
        <v>2019</v>
      </c>
      <c r="E931" s="26">
        <v>10</v>
      </c>
      <c r="F931" s="51" t="s">
        <v>10</v>
      </c>
      <c r="G931" s="26">
        <v>6</v>
      </c>
      <c r="H931" s="26">
        <v>6</v>
      </c>
      <c r="I931" t="s">
        <v>15</v>
      </c>
      <c r="J931" t="s">
        <v>72</v>
      </c>
      <c r="K931" t="s">
        <v>61</v>
      </c>
      <c r="L931" t="s">
        <v>157</v>
      </c>
      <c r="M931" t="s">
        <v>75</v>
      </c>
      <c r="N931">
        <v>6616.0246337788749</v>
      </c>
      <c r="O931">
        <v>6616.0246337788749</v>
      </c>
      <c r="P931" t="s">
        <v>64</v>
      </c>
      <c r="Q931">
        <v>8.9499999999999993</v>
      </c>
      <c r="R931">
        <v>3</v>
      </c>
      <c r="S931">
        <v>2</v>
      </c>
      <c r="T931">
        <v>1</v>
      </c>
      <c r="U931" t="s">
        <v>76</v>
      </c>
      <c r="V931">
        <v>3</v>
      </c>
      <c r="W931" t="s">
        <v>84</v>
      </c>
      <c r="X931" s="51" t="s">
        <v>1907</v>
      </c>
      <c r="Y931" s="51" t="s">
        <v>100</v>
      </c>
      <c r="Z931" s="26">
        <v>1</v>
      </c>
      <c r="AA931" s="51" t="s">
        <v>66</v>
      </c>
      <c r="AB931" s="51" t="s">
        <v>69</v>
      </c>
    </row>
    <row r="932" spans="1:28">
      <c r="A932" s="51" t="s">
        <v>1908</v>
      </c>
      <c r="B932" s="51" t="s">
        <v>121</v>
      </c>
      <c r="C932" s="1">
        <v>44489</v>
      </c>
      <c r="D932">
        <v>2021</v>
      </c>
      <c r="E932" s="26">
        <v>10</v>
      </c>
      <c r="F932" s="51" t="s">
        <v>10</v>
      </c>
      <c r="G932" s="26">
        <v>4</v>
      </c>
      <c r="H932" s="26">
        <v>4</v>
      </c>
      <c r="I932" t="s">
        <v>15</v>
      </c>
      <c r="J932" t="s">
        <v>72</v>
      </c>
      <c r="K932" t="s">
        <v>124</v>
      </c>
      <c r="L932" t="s">
        <v>103</v>
      </c>
      <c r="M932" t="s">
        <v>104</v>
      </c>
      <c r="N932">
        <v>7669.6194387012692</v>
      </c>
      <c r="O932">
        <v>7669.6194387012692</v>
      </c>
      <c r="P932" t="s">
        <v>64</v>
      </c>
      <c r="Q932">
        <v>7.6</v>
      </c>
      <c r="R932">
        <v>4</v>
      </c>
      <c r="S932">
        <v>1</v>
      </c>
      <c r="T932">
        <v>1</v>
      </c>
      <c r="U932" t="s">
        <v>76</v>
      </c>
      <c r="V932">
        <v>2</v>
      </c>
      <c r="W932" t="s">
        <v>77</v>
      </c>
      <c r="X932" s="51" t="s">
        <v>1909</v>
      </c>
      <c r="Y932" s="51" t="s">
        <v>144</v>
      </c>
      <c r="Z932" s="26">
        <v>0</v>
      </c>
      <c r="AA932" s="51" t="s">
        <v>66</v>
      </c>
      <c r="AB932" s="51" t="s">
        <v>69</v>
      </c>
    </row>
    <row r="933" spans="1:28">
      <c r="A933" s="51" t="s">
        <v>1910</v>
      </c>
      <c r="B933" s="51" t="s">
        <v>97</v>
      </c>
      <c r="C933" s="1">
        <v>43719</v>
      </c>
      <c r="D933">
        <v>2019</v>
      </c>
      <c r="E933" s="26">
        <v>9</v>
      </c>
      <c r="F933" s="51" t="s">
        <v>29</v>
      </c>
      <c r="G933" s="26">
        <v>6</v>
      </c>
      <c r="H933" s="26">
        <v>6</v>
      </c>
      <c r="I933" t="s">
        <v>15</v>
      </c>
      <c r="J933" t="s">
        <v>72</v>
      </c>
      <c r="K933" t="s">
        <v>61</v>
      </c>
      <c r="L933" t="s">
        <v>62</v>
      </c>
      <c r="M933" t="s">
        <v>93</v>
      </c>
      <c r="N933">
        <v>13582.949298636549</v>
      </c>
      <c r="O933">
        <v>13582.949298636549</v>
      </c>
      <c r="P933" t="s">
        <v>64</v>
      </c>
      <c r="Q933">
        <v>10.73</v>
      </c>
      <c r="R933">
        <v>4</v>
      </c>
      <c r="S933">
        <v>3</v>
      </c>
      <c r="T933">
        <v>1</v>
      </c>
      <c r="U933" t="s">
        <v>76</v>
      </c>
      <c r="V933">
        <v>2</v>
      </c>
      <c r="W933" t="s">
        <v>77</v>
      </c>
      <c r="X933" s="51" t="s">
        <v>1911</v>
      </c>
      <c r="Y933" s="51" t="s">
        <v>100</v>
      </c>
      <c r="Z933" s="26">
        <v>2</v>
      </c>
      <c r="AA933" s="51" t="s">
        <v>77</v>
      </c>
      <c r="AB933" s="51" t="s">
        <v>69</v>
      </c>
    </row>
    <row r="934" spans="1:28">
      <c r="A934" s="51" t="s">
        <v>1912</v>
      </c>
      <c r="B934" s="51" t="s">
        <v>121</v>
      </c>
      <c r="C934" s="1">
        <v>43460</v>
      </c>
      <c r="D934">
        <v>2018</v>
      </c>
      <c r="E934" s="26">
        <v>12</v>
      </c>
      <c r="F934" s="51" t="s">
        <v>20</v>
      </c>
      <c r="G934" s="26">
        <v>7</v>
      </c>
      <c r="H934" s="26">
        <v>7</v>
      </c>
      <c r="I934" t="s">
        <v>15</v>
      </c>
      <c r="J934" t="s">
        <v>60</v>
      </c>
      <c r="K934" t="s">
        <v>61</v>
      </c>
      <c r="L934" t="s">
        <v>202</v>
      </c>
      <c r="M934" t="s">
        <v>152</v>
      </c>
      <c r="N934">
        <v>17212.038063820175</v>
      </c>
      <c r="O934">
        <v>17212.038063820175</v>
      </c>
      <c r="P934" t="s">
        <v>64</v>
      </c>
      <c r="Q934">
        <v>23.7</v>
      </c>
      <c r="R934">
        <v>5</v>
      </c>
      <c r="S934">
        <v>3</v>
      </c>
      <c r="T934">
        <v>1</v>
      </c>
      <c r="U934" t="s">
        <v>76</v>
      </c>
      <c r="V934">
        <v>3</v>
      </c>
      <c r="W934" t="s">
        <v>84</v>
      </c>
      <c r="X934" s="51" t="s">
        <v>1913</v>
      </c>
      <c r="Y934" s="51" t="s">
        <v>95</v>
      </c>
      <c r="Z934" s="26">
        <v>4</v>
      </c>
      <c r="AA934" s="51" t="s">
        <v>84</v>
      </c>
      <c r="AB934" s="51" t="s">
        <v>108</v>
      </c>
    </row>
    <row r="935" spans="1:28">
      <c r="A935" s="51" t="s">
        <v>1914</v>
      </c>
      <c r="B935" s="51" t="s">
        <v>140</v>
      </c>
      <c r="C935" s="1">
        <v>42388</v>
      </c>
      <c r="D935">
        <v>2016</v>
      </c>
      <c r="E935" s="26">
        <v>1</v>
      </c>
      <c r="F935" s="51" t="s">
        <v>21</v>
      </c>
      <c r="G935" s="26">
        <v>9</v>
      </c>
      <c r="H935" s="26">
        <v>9</v>
      </c>
      <c r="I935" t="s">
        <v>15</v>
      </c>
      <c r="J935" t="s">
        <v>60</v>
      </c>
      <c r="K935" t="s">
        <v>73</v>
      </c>
      <c r="L935" t="s">
        <v>103</v>
      </c>
      <c r="M935" t="s">
        <v>93</v>
      </c>
      <c r="N935">
        <v>12723.48591670096</v>
      </c>
      <c r="O935">
        <v>12723.48591670096</v>
      </c>
      <c r="P935" t="s">
        <v>64</v>
      </c>
      <c r="Q935">
        <v>5.85</v>
      </c>
      <c r="R935">
        <v>2</v>
      </c>
      <c r="S935">
        <v>1</v>
      </c>
      <c r="T935">
        <v>1</v>
      </c>
      <c r="U935" t="s">
        <v>76</v>
      </c>
      <c r="V935">
        <v>3</v>
      </c>
      <c r="W935" t="s">
        <v>84</v>
      </c>
      <c r="X935" s="51" t="s">
        <v>1915</v>
      </c>
      <c r="Y935" s="51" t="s">
        <v>100</v>
      </c>
      <c r="Z935" s="26">
        <v>3</v>
      </c>
      <c r="AA935" s="51" t="s">
        <v>77</v>
      </c>
      <c r="AB935" s="51" t="s">
        <v>69</v>
      </c>
    </row>
    <row r="936" spans="1:28">
      <c r="A936" s="51" t="s">
        <v>1916</v>
      </c>
      <c r="B936" s="51" t="s">
        <v>97</v>
      </c>
      <c r="C936" s="1">
        <v>42232</v>
      </c>
      <c r="D936">
        <v>2015</v>
      </c>
      <c r="E936" s="26">
        <v>8</v>
      </c>
      <c r="F936" s="51" t="s">
        <v>28</v>
      </c>
      <c r="G936" s="26">
        <v>10</v>
      </c>
      <c r="H936" s="26">
        <v>10</v>
      </c>
      <c r="I936" t="s">
        <v>15</v>
      </c>
      <c r="J936" t="s">
        <v>102</v>
      </c>
      <c r="K936" t="s">
        <v>133</v>
      </c>
      <c r="L936" t="s">
        <v>89</v>
      </c>
      <c r="M936" t="s">
        <v>90</v>
      </c>
      <c r="N936">
        <v>1913.199738565703</v>
      </c>
      <c r="O936">
        <v>1913.199738565703</v>
      </c>
      <c r="P936" t="s">
        <v>64</v>
      </c>
      <c r="Q936">
        <v>3.95</v>
      </c>
      <c r="R936">
        <v>3</v>
      </c>
      <c r="S936">
        <v>4</v>
      </c>
      <c r="T936">
        <v>1</v>
      </c>
      <c r="U936" t="s">
        <v>76</v>
      </c>
      <c r="V936">
        <v>1</v>
      </c>
      <c r="W936" t="s">
        <v>66</v>
      </c>
      <c r="X936" s="51" t="s">
        <v>1917</v>
      </c>
      <c r="Y936" s="51" t="s">
        <v>95</v>
      </c>
      <c r="Z936" s="26">
        <v>2</v>
      </c>
      <c r="AA936" s="51" t="s">
        <v>77</v>
      </c>
      <c r="AB936" s="51" t="s">
        <v>108</v>
      </c>
    </row>
    <row r="937" spans="1:28">
      <c r="A937" s="51" t="s">
        <v>1918</v>
      </c>
      <c r="B937" s="51" t="s">
        <v>59</v>
      </c>
      <c r="C937" s="1">
        <v>43147</v>
      </c>
      <c r="D937">
        <v>2018</v>
      </c>
      <c r="E937" s="26">
        <v>2</v>
      </c>
      <c r="F937" s="51" t="s">
        <v>22</v>
      </c>
      <c r="G937" s="26">
        <v>7</v>
      </c>
      <c r="H937" s="26">
        <v>7</v>
      </c>
      <c r="I937" t="s">
        <v>15</v>
      </c>
      <c r="J937" t="s">
        <v>60</v>
      </c>
      <c r="K937" t="s">
        <v>133</v>
      </c>
      <c r="L937" t="s">
        <v>89</v>
      </c>
      <c r="M937" t="s">
        <v>75</v>
      </c>
      <c r="N937">
        <v>7713.3596699896016</v>
      </c>
      <c r="O937">
        <v>7713.3596699896016</v>
      </c>
      <c r="P937" t="s">
        <v>64</v>
      </c>
      <c r="Q937">
        <v>28.36</v>
      </c>
      <c r="R937">
        <v>3</v>
      </c>
      <c r="S937">
        <v>4</v>
      </c>
      <c r="T937">
        <v>1</v>
      </c>
      <c r="U937" t="s">
        <v>76</v>
      </c>
      <c r="V937">
        <v>3</v>
      </c>
      <c r="W937" t="s">
        <v>84</v>
      </c>
      <c r="X937" s="51" t="s">
        <v>1919</v>
      </c>
      <c r="Y937" s="51" t="s">
        <v>95</v>
      </c>
      <c r="Z937" s="26">
        <v>3</v>
      </c>
      <c r="AA937" s="51" t="s">
        <v>77</v>
      </c>
      <c r="AB937" s="51" t="s">
        <v>108</v>
      </c>
    </row>
    <row r="938" spans="1:28">
      <c r="A938" s="51" t="s">
        <v>1920</v>
      </c>
      <c r="B938" s="51" t="s">
        <v>71</v>
      </c>
      <c r="C938" s="1">
        <v>42455</v>
      </c>
      <c r="D938">
        <v>2016</v>
      </c>
      <c r="E938" s="26">
        <v>3</v>
      </c>
      <c r="F938" s="51" t="s">
        <v>23</v>
      </c>
      <c r="G938" s="26">
        <v>9</v>
      </c>
      <c r="H938" s="26">
        <v>9</v>
      </c>
      <c r="I938" t="s">
        <v>15</v>
      </c>
      <c r="J938" t="s">
        <v>60</v>
      </c>
      <c r="K938" t="s">
        <v>88</v>
      </c>
      <c r="L938" t="s">
        <v>157</v>
      </c>
      <c r="M938" t="s">
        <v>75</v>
      </c>
      <c r="N938">
        <v>1766.3798847782164</v>
      </c>
      <c r="O938">
        <v>1766.3798847782164</v>
      </c>
      <c r="P938" t="s">
        <v>64</v>
      </c>
      <c r="Q938">
        <v>6.65</v>
      </c>
      <c r="R938">
        <v>5</v>
      </c>
      <c r="S938">
        <v>2</v>
      </c>
      <c r="T938">
        <v>1</v>
      </c>
      <c r="U938" t="s">
        <v>76</v>
      </c>
      <c r="V938">
        <v>1</v>
      </c>
      <c r="W938" t="s">
        <v>66</v>
      </c>
      <c r="X938" s="51" t="s">
        <v>1921</v>
      </c>
      <c r="Y938" s="51" t="s">
        <v>119</v>
      </c>
      <c r="Z938" s="26">
        <v>1</v>
      </c>
      <c r="AA938" s="51" t="s">
        <v>66</v>
      </c>
      <c r="AB938" s="51" t="s">
        <v>69</v>
      </c>
    </row>
    <row r="939" spans="1:28">
      <c r="A939" s="51" t="s">
        <v>1922</v>
      </c>
      <c r="B939" s="51" t="s">
        <v>59</v>
      </c>
      <c r="C939" s="1">
        <v>42969</v>
      </c>
      <c r="D939">
        <v>2017</v>
      </c>
      <c r="E939" s="26">
        <v>8</v>
      </c>
      <c r="F939" s="51" t="s">
        <v>28</v>
      </c>
      <c r="G939" s="26">
        <v>8</v>
      </c>
      <c r="H939" s="26">
        <v>8</v>
      </c>
      <c r="I939" t="s">
        <v>15</v>
      </c>
      <c r="J939" t="s">
        <v>60</v>
      </c>
      <c r="K939" t="s">
        <v>83</v>
      </c>
      <c r="L939" t="s">
        <v>128</v>
      </c>
      <c r="M939" t="s">
        <v>75</v>
      </c>
      <c r="N939">
        <v>4558.2719218716938</v>
      </c>
      <c r="O939">
        <v>4558.2719218716938</v>
      </c>
      <c r="P939" t="s">
        <v>64</v>
      </c>
      <c r="Q939">
        <v>9.02</v>
      </c>
      <c r="R939">
        <v>4</v>
      </c>
      <c r="S939">
        <v>2</v>
      </c>
      <c r="T939">
        <v>1</v>
      </c>
      <c r="U939" t="s">
        <v>76</v>
      </c>
      <c r="V939">
        <v>1</v>
      </c>
      <c r="W939" t="s">
        <v>66</v>
      </c>
      <c r="X939" s="51" t="s">
        <v>1923</v>
      </c>
      <c r="Y939" s="51" t="s">
        <v>100</v>
      </c>
      <c r="Z939" s="26">
        <v>1</v>
      </c>
      <c r="AA939" s="51" t="s">
        <v>66</v>
      </c>
      <c r="AB939" s="51" t="s">
        <v>69</v>
      </c>
    </row>
    <row r="940" spans="1:28">
      <c r="A940" s="51" t="s">
        <v>1924</v>
      </c>
      <c r="B940" s="51" t="s">
        <v>71</v>
      </c>
      <c r="C940" s="1">
        <v>44316</v>
      </c>
      <c r="D940">
        <v>2021</v>
      </c>
      <c r="E940" s="26">
        <v>4</v>
      </c>
      <c r="F940" s="51" t="s">
        <v>24</v>
      </c>
      <c r="G940" s="26">
        <v>4</v>
      </c>
      <c r="H940" s="26">
        <v>4</v>
      </c>
      <c r="I940" t="s">
        <v>15</v>
      </c>
      <c r="J940" t="s">
        <v>72</v>
      </c>
      <c r="K940" t="s">
        <v>73</v>
      </c>
      <c r="L940" t="s">
        <v>113</v>
      </c>
      <c r="M940" t="s">
        <v>93</v>
      </c>
      <c r="N940">
        <v>4655.5209089293821</v>
      </c>
      <c r="O940">
        <v>4655.5209089293821</v>
      </c>
      <c r="P940" t="s">
        <v>64</v>
      </c>
      <c r="Q940">
        <v>8.66</v>
      </c>
      <c r="R940">
        <v>2</v>
      </c>
      <c r="S940">
        <v>2</v>
      </c>
      <c r="T940">
        <v>1</v>
      </c>
      <c r="U940" t="s">
        <v>76</v>
      </c>
      <c r="V940">
        <v>1</v>
      </c>
      <c r="W940" t="s">
        <v>66</v>
      </c>
      <c r="X940" s="51" t="s">
        <v>1925</v>
      </c>
      <c r="Y940" s="51" t="s">
        <v>86</v>
      </c>
      <c r="Z940" s="26">
        <v>0</v>
      </c>
      <c r="AA940" s="51" t="s">
        <v>66</v>
      </c>
      <c r="AB940" s="51" t="s">
        <v>69</v>
      </c>
    </row>
    <row r="941" spans="1:28">
      <c r="A941" s="51" t="s">
        <v>1926</v>
      </c>
      <c r="B941" s="51" t="s">
        <v>59</v>
      </c>
      <c r="C941" s="1">
        <v>43599</v>
      </c>
      <c r="D941">
        <v>2019</v>
      </c>
      <c r="E941" s="26">
        <v>5</v>
      </c>
      <c r="F941" s="51" t="s">
        <v>25</v>
      </c>
      <c r="G941" s="26">
        <v>6</v>
      </c>
      <c r="H941" s="26">
        <v>6</v>
      </c>
      <c r="I941" t="s">
        <v>15</v>
      </c>
      <c r="J941" t="s">
        <v>72</v>
      </c>
      <c r="K941" t="s">
        <v>73</v>
      </c>
      <c r="L941" t="s">
        <v>98</v>
      </c>
      <c r="M941" t="s">
        <v>75</v>
      </c>
      <c r="N941">
        <v>15635.304681063157</v>
      </c>
      <c r="O941">
        <v>15635.304681063157</v>
      </c>
      <c r="P941" t="s">
        <v>64</v>
      </c>
      <c r="Q941">
        <v>7.56</v>
      </c>
      <c r="R941">
        <v>5</v>
      </c>
      <c r="S941">
        <v>1</v>
      </c>
      <c r="T941">
        <v>1</v>
      </c>
      <c r="U941" t="s">
        <v>76</v>
      </c>
      <c r="V941">
        <v>3</v>
      </c>
      <c r="W941" t="s">
        <v>84</v>
      </c>
      <c r="X941" s="51" t="s">
        <v>1927</v>
      </c>
      <c r="Y941" s="51" t="s">
        <v>79</v>
      </c>
      <c r="Z941" s="26">
        <v>2</v>
      </c>
      <c r="AA941" s="51" t="s">
        <v>77</v>
      </c>
      <c r="AB941" s="51" t="s">
        <v>69</v>
      </c>
    </row>
    <row r="942" spans="1:28">
      <c r="A942" s="51" t="s">
        <v>1928</v>
      </c>
      <c r="B942" s="51" t="s">
        <v>71</v>
      </c>
      <c r="C942" s="1">
        <v>42372</v>
      </c>
      <c r="D942">
        <v>2016</v>
      </c>
      <c r="E942" s="26">
        <v>1</v>
      </c>
      <c r="F942" s="51" t="s">
        <v>21</v>
      </c>
      <c r="G942" s="26">
        <v>9</v>
      </c>
      <c r="H942" s="26">
        <v>9</v>
      </c>
      <c r="I942" t="s">
        <v>15</v>
      </c>
      <c r="J942" t="s">
        <v>60</v>
      </c>
      <c r="K942" t="s">
        <v>124</v>
      </c>
      <c r="L942" t="s">
        <v>110</v>
      </c>
      <c r="M942" t="s">
        <v>63</v>
      </c>
      <c r="N942">
        <v>24819.579925768936</v>
      </c>
      <c r="O942">
        <v>24819.579925768936</v>
      </c>
      <c r="P942" t="s">
        <v>64</v>
      </c>
      <c r="Q942">
        <v>24.81</v>
      </c>
      <c r="R942">
        <v>3</v>
      </c>
      <c r="S942">
        <v>1</v>
      </c>
      <c r="T942">
        <v>1</v>
      </c>
      <c r="U942" t="s">
        <v>76</v>
      </c>
      <c r="V942">
        <v>3</v>
      </c>
      <c r="W942" t="s">
        <v>84</v>
      </c>
      <c r="X942" s="51" t="s">
        <v>1929</v>
      </c>
      <c r="Y942" s="51" t="s">
        <v>95</v>
      </c>
      <c r="Z942" s="26">
        <v>4</v>
      </c>
      <c r="AA942" s="51" t="s">
        <v>84</v>
      </c>
      <c r="AB942" s="51" t="s">
        <v>108</v>
      </c>
    </row>
    <row r="943" spans="1:28">
      <c r="A943" s="51" t="s">
        <v>1930</v>
      </c>
      <c r="B943" s="51" t="s">
        <v>71</v>
      </c>
      <c r="C943" s="1">
        <v>41412</v>
      </c>
      <c r="D943">
        <v>2013</v>
      </c>
      <c r="E943" s="26">
        <v>5</v>
      </c>
      <c r="F943" s="51" t="s">
        <v>25</v>
      </c>
      <c r="G943" s="26">
        <v>12</v>
      </c>
      <c r="H943" s="26">
        <v>12</v>
      </c>
      <c r="I943" t="s">
        <v>15</v>
      </c>
      <c r="J943" t="s">
        <v>102</v>
      </c>
      <c r="K943" t="s">
        <v>61</v>
      </c>
      <c r="L943" t="s">
        <v>202</v>
      </c>
      <c r="M943" t="s">
        <v>75</v>
      </c>
      <c r="N943">
        <v>5149.3755444842045</v>
      </c>
      <c r="O943">
        <v>5149.3755444842045</v>
      </c>
      <c r="P943" t="s">
        <v>64</v>
      </c>
      <c r="Q943">
        <v>5.8</v>
      </c>
      <c r="R943">
        <v>2</v>
      </c>
      <c r="S943">
        <v>2</v>
      </c>
      <c r="T943">
        <v>1</v>
      </c>
      <c r="U943" t="s">
        <v>76</v>
      </c>
      <c r="V943">
        <v>1</v>
      </c>
      <c r="W943" t="s">
        <v>66</v>
      </c>
      <c r="X943" s="51" t="s">
        <v>660</v>
      </c>
      <c r="Y943" s="51" t="s">
        <v>95</v>
      </c>
      <c r="Z943" s="26">
        <v>1</v>
      </c>
      <c r="AA943" s="51" t="s">
        <v>66</v>
      </c>
      <c r="AB943" s="51" t="s">
        <v>69</v>
      </c>
    </row>
    <row r="944" spans="1:28">
      <c r="A944" s="51" t="s">
        <v>1931</v>
      </c>
      <c r="B944" s="51" t="s">
        <v>71</v>
      </c>
      <c r="C944" s="1">
        <v>43675</v>
      </c>
      <c r="D944">
        <v>2019</v>
      </c>
      <c r="E944" s="26">
        <v>7</v>
      </c>
      <c r="F944" s="51" t="s">
        <v>27</v>
      </c>
      <c r="G944" s="26">
        <v>6</v>
      </c>
      <c r="H944" s="26">
        <v>6</v>
      </c>
      <c r="I944" t="s">
        <v>15</v>
      </c>
      <c r="J944" t="s">
        <v>72</v>
      </c>
      <c r="K944" t="s">
        <v>124</v>
      </c>
      <c r="L944" t="s">
        <v>202</v>
      </c>
      <c r="M944" t="s">
        <v>90</v>
      </c>
      <c r="N944">
        <v>7936.2375656007252</v>
      </c>
      <c r="O944">
        <v>7936.2375656007252</v>
      </c>
      <c r="P944" t="s">
        <v>64</v>
      </c>
      <c r="Q944">
        <v>14.51</v>
      </c>
      <c r="R944">
        <v>2</v>
      </c>
      <c r="S944">
        <v>1</v>
      </c>
      <c r="T944">
        <v>1</v>
      </c>
      <c r="U944" t="s">
        <v>76</v>
      </c>
      <c r="V944">
        <v>2</v>
      </c>
      <c r="W944" t="s">
        <v>77</v>
      </c>
      <c r="X944" s="51" t="s">
        <v>1932</v>
      </c>
      <c r="Y944" s="51" t="s">
        <v>79</v>
      </c>
      <c r="Z944" s="26">
        <v>0</v>
      </c>
      <c r="AA944" s="51" t="s">
        <v>66</v>
      </c>
      <c r="AB944" s="51" t="s">
        <v>69</v>
      </c>
    </row>
    <row r="945" spans="1:28">
      <c r="A945" s="51" t="s">
        <v>1933</v>
      </c>
      <c r="B945" s="51" t="s">
        <v>71</v>
      </c>
      <c r="C945" s="1">
        <v>44396</v>
      </c>
      <c r="D945">
        <v>2021</v>
      </c>
      <c r="E945" s="26">
        <v>7</v>
      </c>
      <c r="F945" s="51" t="s">
        <v>27</v>
      </c>
      <c r="G945" s="26">
        <v>4</v>
      </c>
      <c r="H945" s="26">
        <v>4</v>
      </c>
      <c r="I945" t="s">
        <v>15</v>
      </c>
      <c r="J945" t="s">
        <v>72</v>
      </c>
      <c r="K945" t="s">
        <v>88</v>
      </c>
      <c r="L945" t="s">
        <v>62</v>
      </c>
      <c r="M945" t="s">
        <v>93</v>
      </c>
      <c r="N945">
        <v>11970.050901704017</v>
      </c>
      <c r="O945">
        <v>11970.050901704017</v>
      </c>
      <c r="P945" t="s">
        <v>64</v>
      </c>
      <c r="Q945">
        <v>10.89</v>
      </c>
      <c r="R945">
        <v>3</v>
      </c>
      <c r="S945">
        <v>1</v>
      </c>
      <c r="T945">
        <v>1</v>
      </c>
      <c r="U945" t="s">
        <v>76</v>
      </c>
      <c r="V945">
        <v>3</v>
      </c>
      <c r="W945" t="s">
        <v>84</v>
      </c>
      <c r="X945" s="51" t="s">
        <v>178</v>
      </c>
      <c r="Y945" s="51" t="s">
        <v>100</v>
      </c>
      <c r="Z945" s="26">
        <v>1</v>
      </c>
      <c r="AA945" s="51" t="s">
        <v>66</v>
      </c>
      <c r="AB945" s="51" t="s">
        <v>69</v>
      </c>
    </row>
    <row r="946" spans="1:28">
      <c r="A946" s="51" t="s">
        <v>1934</v>
      </c>
      <c r="B946" s="51" t="s">
        <v>59</v>
      </c>
      <c r="C946" s="1">
        <v>44799</v>
      </c>
      <c r="D946">
        <v>2022</v>
      </c>
      <c r="E946" s="26">
        <v>8</v>
      </c>
      <c r="F946" s="51" t="s">
        <v>28</v>
      </c>
      <c r="G946" s="26">
        <v>3</v>
      </c>
      <c r="H946" s="26">
        <v>3</v>
      </c>
      <c r="I946" t="s">
        <v>15</v>
      </c>
      <c r="J946" t="s">
        <v>82</v>
      </c>
      <c r="K946" t="s">
        <v>124</v>
      </c>
      <c r="L946" t="s">
        <v>89</v>
      </c>
      <c r="M946" t="s">
        <v>104</v>
      </c>
      <c r="N946">
        <v>8025.2730838931211</v>
      </c>
      <c r="O946">
        <v>8025.2730838931211</v>
      </c>
      <c r="P946" t="s">
        <v>64</v>
      </c>
      <c r="Q946">
        <v>9.49</v>
      </c>
      <c r="R946">
        <v>2</v>
      </c>
      <c r="S946">
        <v>3</v>
      </c>
      <c r="T946">
        <v>1</v>
      </c>
      <c r="U946" t="s">
        <v>76</v>
      </c>
      <c r="V946">
        <v>2</v>
      </c>
      <c r="W946" t="s">
        <v>77</v>
      </c>
      <c r="X946" s="51" t="s">
        <v>1935</v>
      </c>
      <c r="Y946" s="51" t="s">
        <v>100</v>
      </c>
      <c r="Z946" s="26">
        <v>1</v>
      </c>
      <c r="AA946" s="51" t="s">
        <v>66</v>
      </c>
      <c r="AB946" s="51" t="s">
        <v>69</v>
      </c>
    </row>
    <row r="947" spans="1:28">
      <c r="A947" s="51" t="s">
        <v>1936</v>
      </c>
      <c r="B947" s="51" t="s">
        <v>81</v>
      </c>
      <c r="C947" s="1">
        <v>43250</v>
      </c>
      <c r="D947">
        <v>2018</v>
      </c>
      <c r="E947" s="26">
        <v>5</v>
      </c>
      <c r="F947" s="51" t="s">
        <v>25</v>
      </c>
      <c r="G947" s="26">
        <v>7</v>
      </c>
      <c r="H947" s="26">
        <v>7</v>
      </c>
      <c r="I947" t="s">
        <v>15</v>
      </c>
      <c r="J947" t="s">
        <v>60</v>
      </c>
      <c r="K947" t="s">
        <v>133</v>
      </c>
      <c r="L947" t="s">
        <v>103</v>
      </c>
      <c r="M947" t="s">
        <v>90</v>
      </c>
      <c r="N947">
        <v>21883.084080729859</v>
      </c>
      <c r="O947">
        <v>21883.084080729859</v>
      </c>
      <c r="P947" t="s">
        <v>64</v>
      </c>
      <c r="Q947">
        <v>7.41</v>
      </c>
      <c r="R947">
        <v>1</v>
      </c>
      <c r="S947">
        <v>0</v>
      </c>
      <c r="T947">
        <v>0</v>
      </c>
      <c r="U947" t="s">
        <v>65</v>
      </c>
      <c r="V947">
        <v>3</v>
      </c>
      <c r="W947" t="s">
        <v>84</v>
      </c>
      <c r="X947" s="51" t="s">
        <v>1937</v>
      </c>
      <c r="Y947" s="51" t="s">
        <v>79</v>
      </c>
      <c r="Z947" s="26">
        <v>2</v>
      </c>
      <c r="AA947" s="51" t="s">
        <v>77</v>
      </c>
      <c r="AB947" s="51" t="s">
        <v>69</v>
      </c>
    </row>
    <row r="948" spans="1:28">
      <c r="A948" s="51" t="s">
        <v>1938</v>
      </c>
      <c r="B948" s="51" t="s">
        <v>59</v>
      </c>
      <c r="C948" s="1">
        <v>45320</v>
      </c>
      <c r="D948">
        <v>2024</v>
      </c>
      <c r="E948" s="26">
        <v>1</v>
      </c>
      <c r="F948" s="51" t="s">
        <v>21</v>
      </c>
      <c r="G948" s="26">
        <v>1</v>
      </c>
      <c r="H948" s="26">
        <v>1</v>
      </c>
      <c r="I948" t="s">
        <v>15</v>
      </c>
      <c r="J948" t="s">
        <v>82</v>
      </c>
      <c r="K948" t="s">
        <v>73</v>
      </c>
      <c r="L948" t="s">
        <v>116</v>
      </c>
      <c r="M948" t="s">
        <v>104</v>
      </c>
      <c r="N948">
        <v>14488.236146321524</v>
      </c>
      <c r="O948">
        <v>14488.236146321524</v>
      </c>
      <c r="P948" t="s">
        <v>64</v>
      </c>
      <c r="Q948">
        <v>2.35</v>
      </c>
      <c r="R948">
        <v>5</v>
      </c>
      <c r="S948">
        <v>2</v>
      </c>
      <c r="T948">
        <v>1</v>
      </c>
      <c r="U948" t="s">
        <v>76</v>
      </c>
      <c r="V948">
        <v>2</v>
      </c>
      <c r="W948" t="s">
        <v>77</v>
      </c>
      <c r="X948" s="51" t="s">
        <v>1939</v>
      </c>
      <c r="Y948" s="51" t="s">
        <v>86</v>
      </c>
      <c r="Z948" s="26">
        <v>1</v>
      </c>
      <c r="AA948" s="51" t="s">
        <v>66</v>
      </c>
      <c r="AB948" s="51" t="s">
        <v>69</v>
      </c>
    </row>
    <row r="949" spans="1:28">
      <c r="A949" s="51" t="s">
        <v>1940</v>
      </c>
      <c r="B949" s="51" t="s">
        <v>140</v>
      </c>
      <c r="C949" s="1">
        <v>43951</v>
      </c>
      <c r="D949">
        <v>2020</v>
      </c>
      <c r="E949" s="26">
        <v>4</v>
      </c>
      <c r="F949" s="51" t="s">
        <v>24</v>
      </c>
      <c r="G949" s="26">
        <v>5</v>
      </c>
      <c r="H949" s="26">
        <v>5</v>
      </c>
      <c r="I949" t="s">
        <v>15</v>
      </c>
      <c r="J949" t="s">
        <v>72</v>
      </c>
      <c r="K949" t="s">
        <v>133</v>
      </c>
      <c r="L949" t="s">
        <v>128</v>
      </c>
      <c r="M949" t="s">
        <v>75</v>
      </c>
      <c r="N949">
        <v>670.18664086125523</v>
      </c>
      <c r="O949">
        <v>670.18664086125523</v>
      </c>
      <c r="P949" t="s">
        <v>64</v>
      </c>
      <c r="Q949">
        <v>8.74</v>
      </c>
      <c r="R949">
        <v>4</v>
      </c>
      <c r="S949">
        <v>1</v>
      </c>
      <c r="T949">
        <v>1</v>
      </c>
      <c r="U949" t="s">
        <v>76</v>
      </c>
      <c r="V949">
        <v>1</v>
      </c>
      <c r="W949" t="s">
        <v>66</v>
      </c>
      <c r="X949" s="51" t="s">
        <v>900</v>
      </c>
      <c r="Y949" s="51" t="s">
        <v>86</v>
      </c>
      <c r="Z949" s="26">
        <v>0</v>
      </c>
      <c r="AA949" s="51" t="s">
        <v>66</v>
      </c>
      <c r="AB949" s="51" t="s">
        <v>69</v>
      </c>
    </row>
    <row r="950" spans="1:28">
      <c r="A950" s="51" t="s">
        <v>1941</v>
      </c>
      <c r="B950" s="51" t="s">
        <v>71</v>
      </c>
      <c r="C950" s="1">
        <v>43031</v>
      </c>
      <c r="D950">
        <v>2017</v>
      </c>
      <c r="E950" s="26">
        <v>10</v>
      </c>
      <c r="F950" s="51" t="s">
        <v>10</v>
      </c>
      <c r="G950" s="26">
        <v>8</v>
      </c>
      <c r="H950" s="26">
        <v>8</v>
      </c>
      <c r="I950" t="s">
        <v>15</v>
      </c>
      <c r="J950" t="s">
        <v>60</v>
      </c>
      <c r="K950" t="s">
        <v>88</v>
      </c>
      <c r="L950" t="s">
        <v>113</v>
      </c>
      <c r="M950" t="s">
        <v>90</v>
      </c>
      <c r="N950">
        <v>540.43073594409509</v>
      </c>
      <c r="O950">
        <v>540.43073594409509</v>
      </c>
      <c r="P950" t="s">
        <v>64</v>
      </c>
      <c r="Q950">
        <v>9.59</v>
      </c>
      <c r="R950">
        <v>1</v>
      </c>
      <c r="S950">
        <v>2</v>
      </c>
      <c r="T950">
        <v>1</v>
      </c>
      <c r="U950" t="s">
        <v>76</v>
      </c>
      <c r="V950">
        <v>2</v>
      </c>
      <c r="W950" t="s">
        <v>77</v>
      </c>
      <c r="X950" s="51" t="s">
        <v>1097</v>
      </c>
      <c r="Y950" s="51" t="s">
        <v>144</v>
      </c>
      <c r="Z950" s="26">
        <v>1</v>
      </c>
      <c r="AA950" s="51" t="s">
        <v>66</v>
      </c>
      <c r="AB950" s="51" t="s">
        <v>69</v>
      </c>
    </row>
    <row r="951" spans="1:28">
      <c r="A951" s="51" t="s">
        <v>1942</v>
      </c>
      <c r="B951" s="51" t="s">
        <v>121</v>
      </c>
      <c r="C951" s="1">
        <v>42050</v>
      </c>
      <c r="D951">
        <v>2015</v>
      </c>
      <c r="E951" s="26">
        <v>2</v>
      </c>
      <c r="F951" s="51" t="s">
        <v>22</v>
      </c>
      <c r="G951" s="26">
        <v>10</v>
      </c>
      <c r="H951" s="26">
        <v>10</v>
      </c>
      <c r="I951" t="s">
        <v>15</v>
      </c>
      <c r="J951" t="s">
        <v>102</v>
      </c>
      <c r="K951" t="s">
        <v>73</v>
      </c>
      <c r="L951" t="s">
        <v>110</v>
      </c>
      <c r="M951" t="s">
        <v>104</v>
      </c>
      <c r="N951">
        <v>10190.378621639473</v>
      </c>
      <c r="O951">
        <v>10190.378621639473</v>
      </c>
      <c r="P951" t="s">
        <v>64</v>
      </c>
      <c r="Q951">
        <v>2.5299999999999998</v>
      </c>
      <c r="R951">
        <v>1</v>
      </c>
      <c r="S951">
        <v>3</v>
      </c>
      <c r="T951">
        <v>1</v>
      </c>
      <c r="U951" t="s">
        <v>76</v>
      </c>
      <c r="V951">
        <v>1</v>
      </c>
      <c r="W951" t="s">
        <v>66</v>
      </c>
      <c r="X951" s="51" t="s">
        <v>1943</v>
      </c>
      <c r="Y951" s="51" t="s">
        <v>100</v>
      </c>
      <c r="Z951" s="26">
        <v>2</v>
      </c>
      <c r="AA951" s="51" t="s">
        <v>77</v>
      </c>
      <c r="AB951" s="51" t="s">
        <v>108</v>
      </c>
    </row>
    <row r="952" spans="1:28">
      <c r="A952" s="51" t="s">
        <v>1944</v>
      </c>
      <c r="B952" s="51" t="s">
        <v>59</v>
      </c>
      <c r="C952" s="1">
        <v>41729</v>
      </c>
      <c r="D952">
        <v>2014</v>
      </c>
      <c r="E952" s="26">
        <v>3</v>
      </c>
      <c r="F952" s="51" t="s">
        <v>23</v>
      </c>
      <c r="G952" s="26">
        <v>11</v>
      </c>
      <c r="H952" s="26">
        <v>11</v>
      </c>
      <c r="I952" t="s">
        <v>15</v>
      </c>
      <c r="J952" t="s">
        <v>102</v>
      </c>
      <c r="K952" t="s">
        <v>124</v>
      </c>
      <c r="L952" t="s">
        <v>202</v>
      </c>
      <c r="M952" t="s">
        <v>152</v>
      </c>
      <c r="N952">
        <v>9875.2361359462848</v>
      </c>
      <c r="O952">
        <v>9875.2361359462848</v>
      </c>
      <c r="P952" t="s">
        <v>64</v>
      </c>
      <c r="Q952">
        <v>23.34</v>
      </c>
      <c r="R952">
        <v>1</v>
      </c>
      <c r="S952">
        <v>2</v>
      </c>
      <c r="T952">
        <v>1</v>
      </c>
      <c r="U952" t="s">
        <v>76</v>
      </c>
      <c r="V952">
        <v>3</v>
      </c>
      <c r="W952" t="s">
        <v>84</v>
      </c>
      <c r="X952" s="51" t="s">
        <v>1945</v>
      </c>
      <c r="Y952" s="51" t="s">
        <v>144</v>
      </c>
      <c r="Z952" s="26">
        <v>3</v>
      </c>
      <c r="AA952" s="51" t="s">
        <v>77</v>
      </c>
      <c r="AB952" s="51" t="s">
        <v>69</v>
      </c>
    </row>
    <row r="953" spans="1:28">
      <c r="A953" s="51" t="s">
        <v>1946</v>
      </c>
      <c r="B953" s="51" t="s">
        <v>71</v>
      </c>
      <c r="C953" s="1">
        <v>42107</v>
      </c>
      <c r="D953">
        <v>2015</v>
      </c>
      <c r="E953" s="26">
        <v>4</v>
      </c>
      <c r="F953" s="51" t="s">
        <v>24</v>
      </c>
      <c r="G953" s="26">
        <v>10</v>
      </c>
      <c r="H953" s="26">
        <v>10</v>
      </c>
      <c r="I953" t="s">
        <v>15</v>
      </c>
      <c r="J953" t="s">
        <v>102</v>
      </c>
      <c r="K953" t="s">
        <v>61</v>
      </c>
      <c r="L953" t="s">
        <v>110</v>
      </c>
      <c r="M953" t="s">
        <v>63</v>
      </c>
      <c r="N953">
        <v>13784.61505501652</v>
      </c>
      <c r="O953">
        <v>13784.61505501652</v>
      </c>
      <c r="P953" t="s">
        <v>64</v>
      </c>
      <c r="Q953">
        <v>15.13</v>
      </c>
      <c r="R953">
        <v>2</v>
      </c>
      <c r="S953">
        <v>1</v>
      </c>
      <c r="T953">
        <v>1</v>
      </c>
      <c r="U953" t="s">
        <v>76</v>
      </c>
      <c r="V953">
        <v>2</v>
      </c>
      <c r="W953" t="s">
        <v>77</v>
      </c>
      <c r="X953" s="51" t="s">
        <v>1947</v>
      </c>
      <c r="Y953" s="51" t="s">
        <v>100</v>
      </c>
      <c r="Z953" s="26">
        <v>3</v>
      </c>
      <c r="AA953" s="51" t="s">
        <v>77</v>
      </c>
      <c r="AB953" s="51" t="s">
        <v>108</v>
      </c>
    </row>
    <row r="954" spans="1:28">
      <c r="A954" s="51" t="s">
        <v>1948</v>
      </c>
      <c r="B954" s="51" t="s">
        <v>121</v>
      </c>
      <c r="C954" s="1">
        <v>42480</v>
      </c>
      <c r="D954">
        <v>2016</v>
      </c>
      <c r="E954" s="26">
        <v>4</v>
      </c>
      <c r="F954" s="51" t="s">
        <v>24</v>
      </c>
      <c r="G954" s="26">
        <v>9</v>
      </c>
      <c r="H954" s="26">
        <v>9</v>
      </c>
      <c r="I954" t="s">
        <v>15</v>
      </c>
      <c r="J954" t="s">
        <v>60</v>
      </c>
      <c r="K954" t="s">
        <v>73</v>
      </c>
      <c r="L954" t="s">
        <v>113</v>
      </c>
      <c r="M954" t="s">
        <v>152</v>
      </c>
      <c r="N954">
        <v>7922.1865021539406</v>
      </c>
      <c r="O954">
        <v>7922.1865021539406</v>
      </c>
      <c r="P954" t="s">
        <v>64</v>
      </c>
      <c r="Q954">
        <v>6.38</v>
      </c>
      <c r="R954">
        <v>4</v>
      </c>
      <c r="S954">
        <v>1</v>
      </c>
      <c r="T954">
        <v>1</v>
      </c>
      <c r="U954" t="s">
        <v>76</v>
      </c>
      <c r="V954">
        <v>2</v>
      </c>
      <c r="W954" t="s">
        <v>77</v>
      </c>
      <c r="X954" s="51" t="s">
        <v>1949</v>
      </c>
      <c r="Y954" s="51" t="s">
        <v>95</v>
      </c>
      <c r="Z954" s="26">
        <v>1</v>
      </c>
      <c r="AA954" s="51" t="s">
        <v>66</v>
      </c>
      <c r="AB954" s="51" t="s">
        <v>69</v>
      </c>
    </row>
    <row r="955" spans="1:28">
      <c r="A955" s="51" t="s">
        <v>1950</v>
      </c>
      <c r="B955" s="51" t="s">
        <v>97</v>
      </c>
      <c r="C955" s="1">
        <v>42807</v>
      </c>
      <c r="D955">
        <v>2017</v>
      </c>
      <c r="E955" s="26">
        <v>3</v>
      </c>
      <c r="F955" s="51" t="s">
        <v>23</v>
      </c>
      <c r="G955" s="26">
        <v>8</v>
      </c>
      <c r="H955" s="26">
        <v>8</v>
      </c>
      <c r="I955" t="s">
        <v>15</v>
      </c>
      <c r="J955" t="s">
        <v>60</v>
      </c>
      <c r="K955" t="s">
        <v>61</v>
      </c>
      <c r="L955" t="s">
        <v>110</v>
      </c>
      <c r="M955" t="s">
        <v>93</v>
      </c>
      <c r="N955">
        <v>6144.6881691682038</v>
      </c>
      <c r="O955">
        <v>6144.6881691682038</v>
      </c>
      <c r="P955" t="s">
        <v>64</v>
      </c>
      <c r="Q955">
        <v>3.57</v>
      </c>
      <c r="R955">
        <v>2</v>
      </c>
      <c r="S955">
        <v>0</v>
      </c>
      <c r="T955">
        <v>0</v>
      </c>
      <c r="U955" t="s">
        <v>65</v>
      </c>
      <c r="V955">
        <v>1</v>
      </c>
      <c r="W955" t="s">
        <v>66</v>
      </c>
      <c r="X955" s="51" t="s">
        <v>1951</v>
      </c>
      <c r="Y955" s="51" t="s">
        <v>95</v>
      </c>
      <c r="Z955" s="26">
        <v>1</v>
      </c>
      <c r="AA955" s="51" t="s">
        <v>66</v>
      </c>
      <c r="AB955" s="51" t="s">
        <v>69</v>
      </c>
    </row>
    <row r="956" spans="1:28">
      <c r="A956" s="51" t="s">
        <v>1952</v>
      </c>
      <c r="B956" s="51" t="s">
        <v>71</v>
      </c>
      <c r="C956" s="1">
        <v>43385</v>
      </c>
      <c r="D956">
        <v>2018</v>
      </c>
      <c r="E956" s="26">
        <v>10</v>
      </c>
      <c r="F956" s="51" t="s">
        <v>10</v>
      </c>
      <c r="G956" s="26">
        <v>7</v>
      </c>
      <c r="H956" s="26">
        <v>7</v>
      </c>
      <c r="I956" t="s">
        <v>15</v>
      </c>
      <c r="J956" t="s">
        <v>60</v>
      </c>
      <c r="K956" t="s">
        <v>61</v>
      </c>
      <c r="L956" t="s">
        <v>116</v>
      </c>
      <c r="M956" t="s">
        <v>152</v>
      </c>
      <c r="N956">
        <v>14996.464915647526</v>
      </c>
      <c r="O956">
        <v>14996.464915647526</v>
      </c>
      <c r="P956" t="s">
        <v>64</v>
      </c>
      <c r="Q956">
        <v>28.6</v>
      </c>
      <c r="R956">
        <v>2</v>
      </c>
      <c r="S956">
        <v>1</v>
      </c>
      <c r="T956">
        <v>1</v>
      </c>
      <c r="U956" t="s">
        <v>76</v>
      </c>
      <c r="V956">
        <v>3</v>
      </c>
      <c r="W956" t="s">
        <v>84</v>
      </c>
      <c r="X956" s="51" t="s">
        <v>1953</v>
      </c>
      <c r="Y956" s="51" t="s">
        <v>95</v>
      </c>
      <c r="Z956" s="26">
        <v>3</v>
      </c>
      <c r="AA956" s="51" t="s">
        <v>77</v>
      </c>
      <c r="AB956" s="51" t="s">
        <v>108</v>
      </c>
    </row>
    <row r="957" spans="1:28">
      <c r="A957" s="51" t="s">
        <v>1954</v>
      </c>
      <c r="B957" s="51" t="s">
        <v>97</v>
      </c>
      <c r="C957" s="1">
        <v>43202</v>
      </c>
      <c r="D957">
        <v>2018</v>
      </c>
      <c r="E957" s="26">
        <v>4</v>
      </c>
      <c r="F957" s="51" t="s">
        <v>24</v>
      </c>
      <c r="G957" s="26">
        <v>7</v>
      </c>
      <c r="H957" s="26">
        <v>7</v>
      </c>
      <c r="I957" t="s">
        <v>15</v>
      </c>
      <c r="J957" t="s">
        <v>60</v>
      </c>
      <c r="K957" t="s">
        <v>61</v>
      </c>
      <c r="L957" t="s">
        <v>89</v>
      </c>
      <c r="M957" t="s">
        <v>93</v>
      </c>
      <c r="N957">
        <v>4034.1196208323295</v>
      </c>
      <c r="O957">
        <v>4034.1196208323295</v>
      </c>
      <c r="P957" t="s">
        <v>64</v>
      </c>
      <c r="Q957">
        <v>5.7</v>
      </c>
      <c r="R957">
        <v>4</v>
      </c>
      <c r="S957">
        <v>0</v>
      </c>
      <c r="T957">
        <v>0</v>
      </c>
      <c r="U957" t="s">
        <v>65</v>
      </c>
      <c r="V957">
        <v>1</v>
      </c>
      <c r="W957" t="s">
        <v>66</v>
      </c>
      <c r="X957" s="51" t="s">
        <v>1955</v>
      </c>
      <c r="Y957" s="51" t="s">
        <v>119</v>
      </c>
      <c r="Z957" s="26">
        <v>0</v>
      </c>
      <c r="AA957" s="51" t="s">
        <v>66</v>
      </c>
      <c r="AB957" s="51" t="s">
        <v>69</v>
      </c>
    </row>
    <row r="958" spans="1:28">
      <c r="A958" s="51" t="s">
        <v>1956</v>
      </c>
      <c r="B958" s="51" t="s">
        <v>121</v>
      </c>
      <c r="C958" s="1">
        <v>42664</v>
      </c>
      <c r="D958">
        <v>2016</v>
      </c>
      <c r="E958" s="26">
        <v>10</v>
      </c>
      <c r="F958" s="51" t="s">
        <v>10</v>
      </c>
      <c r="G958" s="26">
        <v>9</v>
      </c>
      <c r="H958" s="26">
        <v>9</v>
      </c>
      <c r="I958" t="s">
        <v>15</v>
      </c>
      <c r="J958" t="s">
        <v>60</v>
      </c>
      <c r="K958" t="s">
        <v>73</v>
      </c>
      <c r="L958" t="s">
        <v>110</v>
      </c>
      <c r="M958" t="s">
        <v>104</v>
      </c>
      <c r="N958">
        <v>11347.716473578825</v>
      </c>
      <c r="O958">
        <v>11347.716473578825</v>
      </c>
      <c r="P958" t="s">
        <v>64</v>
      </c>
      <c r="Q958">
        <v>8.8699999999999992</v>
      </c>
      <c r="R958">
        <v>4</v>
      </c>
      <c r="S958">
        <v>2</v>
      </c>
      <c r="T958">
        <v>1</v>
      </c>
      <c r="U958" t="s">
        <v>76</v>
      </c>
      <c r="V958">
        <v>3</v>
      </c>
      <c r="W958" t="s">
        <v>84</v>
      </c>
      <c r="X958" s="51" t="s">
        <v>1957</v>
      </c>
      <c r="Y958" s="51" t="s">
        <v>95</v>
      </c>
      <c r="Z958" s="26">
        <v>2</v>
      </c>
      <c r="AA958" s="51" t="s">
        <v>77</v>
      </c>
      <c r="AB958" s="51" t="s">
        <v>69</v>
      </c>
    </row>
    <row r="959" spans="1:28">
      <c r="A959" s="51" t="s">
        <v>1958</v>
      </c>
      <c r="B959" s="51" t="s">
        <v>140</v>
      </c>
      <c r="C959" s="1">
        <v>41815</v>
      </c>
      <c r="D959">
        <v>2014</v>
      </c>
      <c r="E959" s="26">
        <v>6</v>
      </c>
      <c r="F959" s="51" t="s">
        <v>26</v>
      </c>
      <c r="G959" s="26">
        <v>11</v>
      </c>
      <c r="H959" s="26">
        <v>11</v>
      </c>
      <c r="I959" t="s">
        <v>15</v>
      </c>
      <c r="J959" t="s">
        <v>102</v>
      </c>
      <c r="K959" t="s">
        <v>133</v>
      </c>
      <c r="L959" t="s">
        <v>89</v>
      </c>
      <c r="M959" t="s">
        <v>63</v>
      </c>
      <c r="N959">
        <v>3825.6448486081122</v>
      </c>
      <c r="O959">
        <v>3825.6448486081122</v>
      </c>
      <c r="P959" t="s">
        <v>64</v>
      </c>
      <c r="Q959">
        <v>6.59</v>
      </c>
      <c r="R959">
        <v>1</v>
      </c>
      <c r="S959">
        <v>2</v>
      </c>
      <c r="T959">
        <v>1</v>
      </c>
      <c r="U959" t="s">
        <v>76</v>
      </c>
      <c r="V959">
        <v>2</v>
      </c>
      <c r="W959" t="s">
        <v>77</v>
      </c>
      <c r="X959" s="51" t="s">
        <v>1959</v>
      </c>
      <c r="Y959" s="51" t="s">
        <v>95</v>
      </c>
      <c r="Z959" s="26">
        <v>1</v>
      </c>
      <c r="AA959" s="51" t="s">
        <v>66</v>
      </c>
      <c r="AB959" s="51" t="s">
        <v>69</v>
      </c>
    </row>
    <row r="960" spans="1:28">
      <c r="A960" s="51" t="s">
        <v>1960</v>
      </c>
      <c r="B960" s="51" t="s">
        <v>121</v>
      </c>
      <c r="C960" s="1">
        <v>42055</v>
      </c>
      <c r="D960">
        <v>2015</v>
      </c>
      <c r="E960" s="26">
        <v>2</v>
      </c>
      <c r="F960" s="51" t="s">
        <v>22</v>
      </c>
      <c r="G960" s="26">
        <v>10</v>
      </c>
      <c r="H960" s="26">
        <v>10</v>
      </c>
      <c r="I960" t="s">
        <v>15</v>
      </c>
      <c r="J960" t="s">
        <v>102</v>
      </c>
      <c r="K960" t="s">
        <v>73</v>
      </c>
      <c r="L960" t="s">
        <v>113</v>
      </c>
      <c r="M960" t="s">
        <v>104</v>
      </c>
      <c r="N960">
        <v>7005.9352495486664</v>
      </c>
      <c r="O960">
        <v>7005.9352495486664</v>
      </c>
      <c r="P960" t="s">
        <v>64</v>
      </c>
      <c r="Q960">
        <v>2.41</v>
      </c>
      <c r="R960">
        <v>5</v>
      </c>
      <c r="S960">
        <v>1</v>
      </c>
      <c r="T960">
        <v>1</v>
      </c>
      <c r="U960" t="s">
        <v>76</v>
      </c>
      <c r="V960">
        <v>2</v>
      </c>
      <c r="W960" t="s">
        <v>77</v>
      </c>
      <c r="X960" s="51" t="s">
        <v>1620</v>
      </c>
      <c r="Y960" s="51" t="s">
        <v>68</v>
      </c>
      <c r="Z960" s="26">
        <v>1</v>
      </c>
      <c r="AA960" s="51" t="s">
        <v>66</v>
      </c>
      <c r="AB960" s="51" t="s">
        <v>69</v>
      </c>
    </row>
    <row r="961" spans="1:28">
      <c r="A961" s="51" t="s">
        <v>1961</v>
      </c>
      <c r="B961" s="51" t="s">
        <v>97</v>
      </c>
      <c r="C961" s="1">
        <v>41977</v>
      </c>
      <c r="D961">
        <v>2014</v>
      </c>
      <c r="E961" s="26">
        <v>12</v>
      </c>
      <c r="F961" s="51" t="s">
        <v>20</v>
      </c>
      <c r="G961" s="26">
        <v>11</v>
      </c>
      <c r="H961" s="26">
        <v>11</v>
      </c>
      <c r="I961" t="s">
        <v>15</v>
      </c>
      <c r="J961" t="s">
        <v>102</v>
      </c>
      <c r="K961" t="s">
        <v>88</v>
      </c>
      <c r="L961" t="s">
        <v>202</v>
      </c>
      <c r="M961" t="s">
        <v>152</v>
      </c>
      <c r="N961">
        <v>3172.8898889273496</v>
      </c>
      <c r="O961">
        <v>3172.8898889273496</v>
      </c>
      <c r="P961" t="s">
        <v>64</v>
      </c>
      <c r="Q961">
        <v>6.93</v>
      </c>
      <c r="R961">
        <v>3</v>
      </c>
      <c r="S961">
        <v>3</v>
      </c>
      <c r="T961">
        <v>1</v>
      </c>
      <c r="U961" t="s">
        <v>76</v>
      </c>
      <c r="V961">
        <v>1</v>
      </c>
      <c r="W961" t="s">
        <v>66</v>
      </c>
      <c r="X961" s="51" t="s">
        <v>1962</v>
      </c>
      <c r="Y961" s="51" t="s">
        <v>95</v>
      </c>
      <c r="Z961" s="26">
        <v>2</v>
      </c>
      <c r="AA961" s="51" t="s">
        <v>77</v>
      </c>
      <c r="AB961" s="51" t="s">
        <v>108</v>
      </c>
    </row>
    <row r="962" spans="1:28">
      <c r="A962" s="51" t="s">
        <v>1963</v>
      </c>
      <c r="B962" s="51" t="s">
        <v>140</v>
      </c>
      <c r="C962" s="1">
        <v>45062</v>
      </c>
      <c r="D962">
        <v>2023</v>
      </c>
      <c r="E962" s="26">
        <v>5</v>
      </c>
      <c r="F962" s="51" t="s">
        <v>25</v>
      </c>
      <c r="G962" s="26">
        <v>2</v>
      </c>
      <c r="H962" s="26">
        <v>2</v>
      </c>
      <c r="I962" t="s">
        <v>15</v>
      </c>
      <c r="J962" t="s">
        <v>82</v>
      </c>
      <c r="K962" t="s">
        <v>73</v>
      </c>
      <c r="L962" t="s">
        <v>125</v>
      </c>
      <c r="M962" t="s">
        <v>152</v>
      </c>
      <c r="N962">
        <v>1963.0127966271143</v>
      </c>
      <c r="O962">
        <v>1963.0127966271143</v>
      </c>
      <c r="P962" t="s">
        <v>64</v>
      </c>
      <c r="Q962">
        <v>10.91</v>
      </c>
      <c r="R962">
        <v>5</v>
      </c>
      <c r="S962">
        <v>2</v>
      </c>
      <c r="T962">
        <v>1</v>
      </c>
      <c r="U962" t="s">
        <v>76</v>
      </c>
      <c r="V962">
        <v>1</v>
      </c>
      <c r="W962" t="s">
        <v>66</v>
      </c>
      <c r="X962" s="51" t="s">
        <v>1084</v>
      </c>
      <c r="Y962" s="51" t="s">
        <v>144</v>
      </c>
      <c r="Z962" s="26">
        <v>0</v>
      </c>
      <c r="AA962" s="51" t="s">
        <v>66</v>
      </c>
      <c r="AB962" s="51" t="s">
        <v>69</v>
      </c>
    </row>
    <row r="963" spans="1:28">
      <c r="A963" s="51" t="s">
        <v>1964</v>
      </c>
      <c r="B963" s="51" t="s">
        <v>140</v>
      </c>
      <c r="C963" s="1">
        <v>42882</v>
      </c>
      <c r="D963">
        <v>2017</v>
      </c>
      <c r="E963" s="26">
        <v>5</v>
      </c>
      <c r="F963" s="51" t="s">
        <v>25</v>
      </c>
      <c r="G963" s="26">
        <v>8</v>
      </c>
      <c r="H963" s="26">
        <v>8</v>
      </c>
      <c r="I963" t="s">
        <v>15</v>
      </c>
      <c r="J963" t="s">
        <v>60</v>
      </c>
      <c r="K963" t="s">
        <v>73</v>
      </c>
      <c r="L963" t="s">
        <v>202</v>
      </c>
      <c r="M963" t="s">
        <v>75</v>
      </c>
      <c r="N963">
        <v>14928.241733376222</v>
      </c>
      <c r="O963">
        <v>14928.241733376222</v>
      </c>
      <c r="P963" t="s">
        <v>64</v>
      </c>
      <c r="Q963">
        <v>14.21</v>
      </c>
      <c r="R963">
        <v>3</v>
      </c>
      <c r="S963">
        <v>1</v>
      </c>
      <c r="T963">
        <v>1</v>
      </c>
      <c r="U963" t="s">
        <v>76</v>
      </c>
      <c r="V963">
        <v>3</v>
      </c>
      <c r="W963" t="s">
        <v>84</v>
      </c>
      <c r="X963" s="51" t="s">
        <v>1965</v>
      </c>
      <c r="Y963" s="51" t="s">
        <v>119</v>
      </c>
      <c r="Z963" s="26">
        <v>3</v>
      </c>
      <c r="AA963" s="51" t="s">
        <v>77</v>
      </c>
      <c r="AB963" s="51" t="s">
        <v>69</v>
      </c>
    </row>
    <row r="964" spans="1:28">
      <c r="A964" s="51" t="s">
        <v>1966</v>
      </c>
      <c r="B964" s="51" t="s">
        <v>97</v>
      </c>
      <c r="C964" s="1">
        <v>43456</v>
      </c>
      <c r="D964">
        <v>2018</v>
      </c>
      <c r="E964" s="26">
        <v>12</v>
      </c>
      <c r="F964" s="51" t="s">
        <v>20</v>
      </c>
      <c r="G964" s="26">
        <v>7</v>
      </c>
      <c r="H964" s="26">
        <v>7</v>
      </c>
      <c r="I964" t="s">
        <v>15</v>
      </c>
      <c r="J964" t="s">
        <v>60</v>
      </c>
      <c r="K964" t="s">
        <v>133</v>
      </c>
      <c r="L964" t="s">
        <v>202</v>
      </c>
      <c r="M964" t="s">
        <v>90</v>
      </c>
      <c r="N964">
        <v>20508.473169518831</v>
      </c>
      <c r="O964">
        <v>20508.473169518831</v>
      </c>
      <c r="P964" t="s">
        <v>64</v>
      </c>
      <c r="Q964">
        <v>30.34</v>
      </c>
      <c r="R964">
        <v>2</v>
      </c>
      <c r="S964">
        <v>0</v>
      </c>
      <c r="T964">
        <v>0</v>
      </c>
      <c r="U964" t="s">
        <v>65</v>
      </c>
      <c r="V964">
        <v>3</v>
      </c>
      <c r="W964" t="s">
        <v>84</v>
      </c>
      <c r="X964" s="51" t="s">
        <v>1967</v>
      </c>
      <c r="Y964" s="51" t="s">
        <v>119</v>
      </c>
      <c r="Z964" s="26">
        <v>3</v>
      </c>
      <c r="AA964" s="51" t="s">
        <v>77</v>
      </c>
      <c r="AB964" s="51" t="s">
        <v>108</v>
      </c>
    </row>
    <row r="965" spans="1:28">
      <c r="A965" s="51" t="s">
        <v>1968</v>
      </c>
      <c r="B965" s="51" t="s">
        <v>97</v>
      </c>
      <c r="C965" s="1">
        <v>44444</v>
      </c>
      <c r="D965">
        <v>2021</v>
      </c>
      <c r="E965" s="26">
        <v>9</v>
      </c>
      <c r="F965" s="51" t="s">
        <v>29</v>
      </c>
      <c r="G965" s="26">
        <v>4</v>
      </c>
      <c r="H965" s="26">
        <v>4</v>
      </c>
      <c r="I965" t="s">
        <v>15</v>
      </c>
      <c r="J965" t="s">
        <v>72</v>
      </c>
      <c r="K965" t="s">
        <v>73</v>
      </c>
      <c r="L965" t="s">
        <v>89</v>
      </c>
      <c r="M965" t="s">
        <v>93</v>
      </c>
      <c r="N965">
        <v>6849.3170679170771</v>
      </c>
      <c r="O965">
        <v>6849.3170679170771</v>
      </c>
      <c r="P965" t="s">
        <v>64</v>
      </c>
      <c r="Q965">
        <v>8.5299999999999994</v>
      </c>
      <c r="R965">
        <v>4</v>
      </c>
      <c r="S965">
        <v>0</v>
      </c>
      <c r="T965">
        <v>0</v>
      </c>
      <c r="U965" t="s">
        <v>65</v>
      </c>
      <c r="V965">
        <v>1</v>
      </c>
      <c r="W965" t="s">
        <v>66</v>
      </c>
      <c r="X965" s="51" t="s">
        <v>1969</v>
      </c>
      <c r="Y965" s="51" t="s">
        <v>95</v>
      </c>
      <c r="Z965" s="26">
        <v>0</v>
      </c>
      <c r="AA965" s="51" t="s">
        <v>66</v>
      </c>
      <c r="AB965" s="51" t="s">
        <v>69</v>
      </c>
    </row>
    <row r="966" spans="1:28">
      <c r="A966" s="51" t="s">
        <v>1970</v>
      </c>
      <c r="B966" s="51" t="s">
        <v>71</v>
      </c>
      <c r="C966" s="1">
        <v>42019</v>
      </c>
      <c r="D966">
        <v>2015</v>
      </c>
      <c r="E966" s="26">
        <v>1</v>
      </c>
      <c r="F966" s="51" t="s">
        <v>21</v>
      </c>
      <c r="G966" s="26">
        <v>10</v>
      </c>
      <c r="H966" s="26">
        <v>10</v>
      </c>
      <c r="I966" t="s">
        <v>15</v>
      </c>
      <c r="J966" t="s">
        <v>102</v>
      </c>
      <c r="K966" t="s">
        <v>88</v>
      </c>
      <c r="L966" t="s">
        <v>62</v>
      </c>
      <c r="M966" t="s">
        <v>90</v>
      </c>
      <c r="N966">
        <v>3713.364926046037</v>
      </c>
      <c r="O966">
        <v>3713.364926046037</v>
      </c>
      <c r="P966" t="s">
        <v>64</v>
      </c>
      <c r="Q966">
        <v>6.39</v>
      </c>
      <c r="R966">
        <v>3</v>
      </c>
      <c r="S966">
        <v>2</v>
      </c>
      <c r="T966">
        <v>1</v>
      </c>
      <c r="U966" t="s">
        <v>76</v>
      </c>
      <c r="V966">
        <v>1</v>
      </c>
      <c r="W966" t="s">
        <v>66</v>
      </c>
      <c r="X966" s="51" t="s">
        <v>1971</v>
      </c>
      <c r="Y966" s="51" t="s">
        <v>86</v>
      </c>
      <c r="Z966" s="26">
        <v>1</v>
      </c>
      <c r="AA966" s="51" t="s">
        <v>66</v>
      </c>
      <c r="AB966" s="51" t="s">
        <v>69</v>
      </c>
    </row>
    <row r="967" spans="1:28">
      <c r="A967" s="51" t="s">
        <v>1972</v>
      </c>
      <c r="B967" s="51" t="s">
        <v>59</v>
      </c>
      <c r="C967" s="1">
        <v>44827</v>
      </c>
      <c r="D967">
        <v>2022</v>
      </c>
      <c r="E967" s="26">
        <v>9</v>
      </c>
      <c r="F967" s="51" t="s">
        <v>29</v>
      </c>
      <c r="G967" s="26">
        <v>3</v>
      </c>
      <c r="H967" s="26">
        <v>3</v>
      </c>
      <c r="I967" t="s">
        <v>15</v>
      </c>
      <c r="J967" t="s">
        <v>82</v>
      </c>
      <c r="K967" t="s">
        <v>73</v>
      </c>
      <c r="L967" t="s">
        <v>103</v>
      </c>
      <c r="M967" t="s">
        <v>93</v>
      </c>
      <c r="N967">
        <v>9895.9633454357554</v>
      </c>
      <c r="O967">
        <v>9895.9633454357554</v>
      </c>
      <c r="P967" t="s">
        <v>64</v>
      </c>
      <c r="Q967">
        <v>16.04</v>
      </c>
      <c r="R967">
        <v>3</v>
      </c>
      <c r="S967">
        <v>2</v>
      </c>
      <c r="T967">
        <v>1</v>
      </c>
      <c r="U967" t="s">
        <v>76</v>
      </c>
      <c r="V967">
        <v>2</v>
      </c>
      <c r="W967" t="s">
        <v>77</v>
      </c>
      <c r="X967" s="51" t="s">
        <v>1973</v>
      </c>
      <c r="Y967" s="51" t="s">
        <v>100</v>
      </c>
      <c r="Z967" s="26">
        <v>1</v>
      </c>
      <c r="AA967" s="51" t="s">
        <v>66</v>
      </c>
      <c r="AB967" s="51" t="s">
        <v>69</v>
      </c>
    </row>
    <row r="968" spans="1:28">
      <c r="A968" s="51" t="s">
        <v>1974</v>
      </c>
      <c r="B968" s="51" t="s">
        <v>59</v>
      </c>
      <c r="C968" s="1">
        <v>44959</v>
      </c>
      <c r="D968">
        <v>2023</v>
      </c>
      <c r="E968" s="26">
        <v>2</v>
      </c>
      <c r="F968" s="51" t="s">
        <v>22</v>
      </c>
      <c r="G968" s="26">
        <v>2</v>
      </c>
      <c r="H968" s="26">
        <v>2</v>
      </c>
      <c r="I968" t="s">
        <v>15</v>
      </c>
      <c r="J968" t="s">
        <v>82</v>
      </c>
      <c r="K968" t="s">
        <v>61</v>
      </c>
      <c r="L968" t="s">
        <v>103</v>
      </c>
      <c r="M968" t="s">
        <v>152</v>
      </c>
      <c r="N968">
        <v>8383.1810856134271</v>
      </c>
      <c r="O968">
        <v>8383.1810856134271</v>
      </c>
      <c r="P968" t="s">
        <v>64</v>
      </c>
      <c r="Q968">
        <v>14.43</v>
      </c>
      <c r="R968">
        <v>1</v>
      </c>
      <c r="S968">
        <v>4</v>
      </c>
      <c r="T968">
        <v>1</v>
      </c>
      <c r="U968" t="s">
        <v>76</v>
      </c>
      <c r="V968">
        <v>2</v>
      </c>
      <c r="W968" t="s">
        <v>77</v>
      </c>
      <c r="X968" s="51" t="s">
        <v>1975</v>
      </c>
      <c r="Y968" s="51" t="s">
        <v>68</v>
      </c>
      <c r="Z968" s="26">
        <v>1</v>
      </c>
      <c r="AA968" s="51" t="s">
        <v>66</v>
      </c>
      <c r="AB968" s="51" t="s">
        <v>69</v>
      </c>
    </row>
    <row r="969" spans="1:28">
      <c r="A969" s="51" t="s">
        <v>1976</v>
      </c>
      <c r="B969" s="51" t="s">
        <v>97</v>
      </c>
      <c r="C969" s="1">
        <v>44985</v>
      </c>
      <c r="D969">
        <v>2023</v>
      </c>
      <c r="E969" s="26">
        <v>2</v>
      </c>
      <c r="F969" s="51" t="s">
        <v>22</v>
      </c>
      <c r="G969" s="26">
        <v>2</v>
      </c>
      <c r="H969" s="26">
        <v>2</v>
      </c>
      <c r="I969" t="s">
        <v>15</v>
      </c>
      <c r="J969" t="s">
        <v>82</v>
      </c>
      <c r="K969" t="s">
        <v>124</v>
      </c>
      <c r="L969" t="s">
        <v>74</v>
      </c>
      <c r="M969" t="s">
        <v>152</v>
      </c>
      <c r="N969">
        <v>7440.2582012103694</v>
      </c>
      <c r="O969">
        <v>7440.2582012103694</v>
      </c>
      <c r="P969" t="s">
        <v>64</v>
      </c>
      <c r="Q969">
        <v>9.83</v>
      </c>
      <c r="R969">
        <v>4</v>
      </c>
      <c r="S969">
        <v>3</v>
      </c>
      <c r="T969">
        <v>1</v>
      </c>
      <c r="U969" t="s">
        <v>76</v>
      </c>
      <c r="V969">
        <v>1</v>
      </c>
      <c r="W969" t="s">
        <v>66</v>
      </c>
      <c r="X969" s="51" t="s">
        <v>912</v>
      </c>
      <c r="Y969" s="51" t="s">
        <v>79</v>
      </c>
      <c r="Z969" s="26">
        <v>1</v>
      </c>
      <c r="AA969" s="51" t="s">
        <v>66</v>
      </c>
      <c r="AB969" s="51" t="s">
        <v>69</v>
      </c>
    </row>
    <row r="970" spans="1:28">
      <c r="A970" s="51" t="s">
        <v>1977</v>
      </c>
      <c r="B970" s="51" t="s">
        <v>140</v>
      </c>
      <c r="C970" s="1">
        <v>41589</v>
      </c>
      <c r="D970">
        <v>2013</v>
      </c>
      <c r="E970" s="26">
        <v>11</v>
      </c>
      <c r="F970" s="51" t="s">
        <v>19</v>
      </c>
      <c r="G970" s="26">
        <v>12</v>
      </c>
      <c r="H970" s="26">
        <v>12</v>
      </c>
      <c r="I970" t="s">
        <v>15</v>
      </c>
      <c r="J970" t="s">
        <v>102</v>
      </c>
      <c r="K970" t="s">
        <v>88</v>
      </c>
      <c r="L970" t="s">
        <v>98</v>
      </c>
      <c r="M970" t="s">
        <v>104</v>
      </c>
      <c r="N970">
        <v>6053.9431685854779</v>
      </c>
      <c r="O970">
        <v>6053.9431685854779</v>
      </c>
      <c r="P970" t="s">
        <v>64</v>
      </c>
      <c r="Q970">
        <v>4.8600000000000003</v>
      </c>
      <c r="R970">
        <v>5</v>
      </c>
      <c r="S970">
        <v>4</v>
      </c>
      <c r="T970">
        <v>1</v>
      </c>
      <c r="U970" t="s">
        <v>76</v>
      </c>
      <c r="V970">
        <v>1</v>
      </c>
      <c r="W970" t="s">
        <v>66</v>
      </c>
      <c r="X970" s="51" t="s">
        <v>1978</v>
      </c>
      <c r="Y970" s="51" t="s">
        <v>100</v>
      </c>
      <c r="Z970" s="26">
        <v>2</v>
      </c>
      <c r="AA970" s="51" t="s">
        <v>77</v>
      </c>
      <c r="AB970" s="51" t="s">
        <v>108</v>
      </c>
    </row>
    <row r="971" spans="1:28">
      <c r="A971" s="51" t="s">
        <v>1979</v>
      </c>
      <c r="B971" s="51" t="s">
        <v>81</v>
      </c>
      <c r="C971" s="1">
        <v>43723</v>
      </c>
      <c r="D971">
        <v>2019</v>
      </c>
      <c r="E971" s="26">
        <v>9</v>
      </c>
      <c r="F971" s="51" t="s">
        <v>29</v>
      </c>
      <c r="G971" s="26">
        <v>6</v>
      </c>
      <c r="H971" s="26">
        <v>6</v>
      </c>
      <c r="I971" t="s">
        <v>15</v>
      </c>
      <c r="J971" t="s">
        <v>72</v>
      </c>
      <c r="K971" t="s">
        <v>88</v>
      </c>
      <c r="L971" t="s">
        <v>98</v>
      </c>
      <c r="M971" t="s">
        <v>93</v>
      </c>
      <c r="N971">
        <v>-830.76009891698925</v>
      </c>
      <c r="O971">
        <v>830.76009891698925</v>
      </c>
      <c r="P971" t="s">
        <v>117</v>
      </c>
      <c r="Q971">
        <v>13.44</v>
      </c>
      <c r="R971">
        <v>3</v>
      </c>
      <c r="S971">
        <v>3</v>
      </c>
      <c r="T971">
        <v>1</v>
      </c>
      <c r="U971" t="s">
        <v>76</v>
      </c>
      <c r="V971">
        <v>3</v>
      </c>
      <c r="W971" t="s">
        <v>84</v>
      </c>
      <c r="X971" s="51" t="s">
        <v>1071</v>
      </c>
      <c r="Y971" s="51" t="s">
        <v>100</v>
      </c>
      <c r="Z971" s="26">
        <v>2</v>
      </c>
      <c r="AA971" s="51" t="s">
        <v>77</v>
      </c>
      <c r="AB971" s="51" t="s">
        <v>108</v>
      </c>
    </row>
    <row r="972" spans="1:28">
      <c r="A972" s="51" t="s">
        <v>1980</v>
      </c>
      <c r="B972" s="51" t="s">
        <v>71</v>
      </c>
      <c r="C972" s="1">
        <v>44134</v>
      </c>
      <c r="D972">
        <v>2020</v>
      </c>
      <c r="E972" s="26">
        <v>10</v>
      </c>
      <c r="F972" s="51" t="s">
        <v>10</v>
      </c>
      <c r="G972" s="26">
        <v>5</v>
      </c>
      <c r="H972" s="26">
        <v>5</v>
      </c>
      <c r="I972" t="s">
        <v>15</v>
      </c>
      <c r="J972" t="s">
        <v>72</v>
      </c>
      <c r="K972" t="s">
        <v>61</v>
      </c>
      <c r="L972" t="s">
        <v>74</v>
      </c>
      <c r="M972" t="s">
        <v>90</v>
      </c>
      <c r="N972">
        <v>8803.998455105122</v>
      </c>
      <c r="O972">
        <v>8803.998455105122</v>
      </c>
      <c r="P972" t="s">
        <v>64</v>
      </c>
      <c r="Q972">
        <v>9.27</v>
      </c>
      <c r="R972">
        <v>4</v>
      </c>
      <c r="S972">
        <v>2</v>
      </c>
      <c r="T972">
        <v>1</v>
      </c>
      <c r="U972" t="s">
        <v>76</v>
      </c>
      <c r="V972">
        <v>1</v>
      </c>
      <c r="W972" t="s">
        <v>66</v>
      </c>
      <c r="X972" s="51" t="s">
        <v>1981</v>
      </c>
      <c r="Y972" s="51" t="s">
        <v>100</v>
      </c>
      <c r="Z972" s="26">
        <v>0</v>
      </c>
      <c r="AA972" s="51" t="s">
        <v>66</v>
      </c>
      <c r="AB972" s="51" t="s">
        <v>69</v>
      </c>
    </row>
    <row r="973" spans="1:28">
      <c r="A973" s="51" t="s">
        <v>1982</v>
      </c>
      <c r="B973" s="51" t="s">
        <v>71</v>
      </c>
      <c r="C973" s="1">
        <v>42123</v>
      </c>
      <c r="D973">
        <v>2015</v>
      </c>
      <c r="E973" s="26">
        <v>4</v>
      </c>
      <c r="F973" s="51" t="s">
        <v>24</v>
      </c>
      <c r="G973" s="26">
        <v>10</v>
      </c>
      <c r="H973" s="26">
        <v>10</v>
      </c>
      <c r="I973" t="s">
        <v>15</v>
      </c>
      <c r="J973" t="s">
        <v>102</v>
      </c>
      <c r="K973" t="s">
        <v>124</v>
      </c>
      <c r="L973" t="s">
        <v>116</v>
      </c>
      <c r="M973" t="s">
        <v>152</v>
      </c>
      <c r="N973">
        <v>15186.225126405099</v>
      </c>
      <c r="O973">
        <v>15186.225126405099</v>
      </c>
      <c r="P973" t="s">
        <v>64</v>
      </c>
      <c r="Q973">
        <v>14.3</v>
      </c>
      <c r="R973">
        <v>1</v>
      </c>
      <c r="S973">
        <v>5</v>
      </c>
      <c r="T973">
        <v>1</v>
      </c>
      <c r="U973" t="s">
        <v>76</v>
      </c>
      <c r="V973">
        <v>2</v>
      </c>
      <c r="W973" t="s">
        <v>77</v>
      </c>
      <c r="X973" s="51" t="s">
        <v>1983</v>
      </c>
      <c r="Y973" s="51" t="s">
        <v>68</v>
      </c>
      <c r="Z973" s="26">
        <v>3</v>
      </c>
      <c r="AA973" s="51" t="s">
        <v>77</v>
      </c>
      <c r="AB973" s="51" t="s">
        <v>108</v>
      </c>
    </row>
    <row r="974" spans="1:28">
      <c r="A974" s="51" t="s">
        <v>1984</v>
      </c>
      <c r="B974" s="51" t="s">
        <v>59</v>
      </c>
      <c r="C974" s="1">
        <v>43817</v>
      </c>
      <c r="D974">
        <v>2019</v>
      </c>
      <c r="E974" s="26">
        <v>12</v>
      </c>
      <c r="F974" s="51" t="s">
        <v>20</v>
      </c>
      <c r="G974" s="26">
        <v>6</v>
      </c>
      <c r="H974" s="26">
        <v>6</v>
      </c>
      <c r="I974" t="s">
        <v>15</v>
      </c>
      <c r="J974" t="s">
        <v>72</v>
      </c>
      <c r="K974" t="s">
        <v>88</v>
      </c>
      <c r="L974" t="s">
        <v>113</v>
      </c>
      <c r="M974" t="s">
        <v>75</v>
      </c>
      <c r="N974">
        <v>5400.9325632456603</v>
      </c>
      <c r="O974">
        <v>5400.9325632456603</v>
      </c>
      <c r="P974" t="s">
        <v>64</v>
      </c>
      <c r="Q974">
        <v>4.87</v>
      </c>
      <c r="R974">
        <v>3</v>
      </c>
      <c r="S974">
        <v>0</v>
      </c>
      <c r="T974">
        <v>0</v>
      </c>
      <c r="U974" t="s">
        <v>65</v>
      </c>
      <c r="V974">
        <v>1</v>
      </c>
      <c r="W974" t="s">
        <v>66</v>
      </c>
      <c r="X974" s="51" t="s">
        <v>1985</v>
      </c>
      <c r="Y974" s="51" t="s">
        <v>100</v>
      </c>
      <c r="Z974" s="26">
        <v>0</v>
      </c>
      <c r="AA974" s="51" t="s">
        <v>66</v>
      </c>
      <c r="AB974" s="51" t="s">
        <v>69</v>
      </c>
    </row>
    <row r="975" spans="1:28">
      <c r="A975" s="51" t="s">
        <v>1986</v>
      </c>
      <c r="B975" s="51" t="s">
        <v>97</v>
      </c>
      <c r="C975" s="1">
        <v>43323</v>
      </c>
      <c r="D975">
        <v>2018</v>
      </c>
      <c r="E975" s="26">
        <v>8</v>
      </c>
      <c r="F975" s="51" t="s">
        <v>28</v>
      </c>
      <c r="G975" s="26">
        <v>7</v>
      </c>
      <c r="H975" s="26">
        <v>7</v>
      </c>
      <c r="I975" t="s">
        <v>15</v>
      </c>
      <c r="J975" t="s">
        <v>60</v>
      </c>
      <c r="K975" t="s">
        <v>88</v>
      </c>
      <c r="L975" t="s">
        <v>116</v>
      </c>
      <c r="M975" t="s">
        <v>93</v>
      </c>
      <c r="N975">
        <v>2329.7449860715342</v>
      </c>
      <c r="O975">
        <v>2329.7449860715342</v>
      </c>
      <c r="P975" t="s">
        <v>64</v>
      </c>
      <c r="Q975">
        <v>7.91</v>
      </c>
      <c r="R975">
        <v>2</v>
      </c>
      <c r="S975">
        <v>2</v>
      </c>
      <c r="T975">
        <v>1</v>
      </c>
      <c r="U975" t="s">
        <v>76</v>
      </c>
      <c r="V975">
        <v>1</v>
      </c>
      <c r="W975" t="s">
        <v>66</v>
      </c>
      <c r="X975" s="51" t="s">
        <v>1444</v>
      </c>
      <c r="Y975" s="51" t="s">
        <v>86</v>
      </c>
      <c r="Z975" s="26">
        <v>0</v>
      </c>
      <c r="AA975" s="51" t="s">
        <v>66</v>
      </c>
      <c r="AB975" s="51" t="s">
        <v>69</v>
      </c>
    </row>
    <row r="976" spans="1:28">
      <c r="A976" s="51" t="s">
        <v>1987</v>
      </c>
      <c r="B976" s="51" t="s">
        <v>97</v>
      </c>
      <c r="C976" s="1">
        <v>44068</v>
      </c>
      <c r="D976">
        <v>2020</v>
      </c>
      <c r="E976" s="26">
        <v>8</v>
      </c>
      <c r="F976" s="51" t="s">
        <v>28</v>
      </c>
      <c r="G976" s="26">
        <v>5</v>
      </c>
      <c r="H976" s="26">
        <v>5</v>
      </c>
      <c r="I976" t="s">
        <v>15</v>
      </c>
      <c r="J976" t="s">
        <v>72</v>
      </c>
      <c r="K976" t="s">
        <v>83</v>
      </c>
      <c r="L976" t="s">
        <v>89</v>
      </c>
      <c r="M976" t="s">
        <v>90</v>
      </c>
      <c r="N976">
        <v>7154.326524129031</v>
      </c>
      <c r="O976">
        <v>7154.326524129031</v>
      </c>
      <c r="P976" t="s">
        <v>64</v>
      </c>
      <c r="Q976">
        <v>27.7</v>
      </c>
      <c r="R976">
        <v>1</v>
      </c>
      <c r="S976">
        <v>2</v>
      </c>
      <c r="T976">
        <v>1</v>
      </c>
      <c r="U976" t="s">
        <v>76</v>
      </c>
      <c r="V976">
        <v>3</v>
      </c>
      <c r="W976" t="s">
        <v>84</v>
      </c>
      <c r="X976" s="51" t="s">
        <v>1988</v>
      </c>
      <c r="Y976" s="51" t="s">
        <v>68</v>
      </c>
      <c r="Z976" s="26">
        <v>2</v>
      </c>
      <c r="AA976" s="51" t="s">
        <v>77</v>
      </c>
      <c r="AB976" s="51" t="s">
        <v>69</v>
      </c>
    </row>
    <row r="977" spans="1:28">
      <c r="A977" s="51" t="s">
        <v>1989</v>
      </c>
      <c r="B977" s="51" t="s">
        <v>140</v>
      </c>
      <c r="C977" s="1">
        <v>41994</v>
      </c>
      <c r="D977">
        <v>2014</v>
      </c>
      <c r="E977" s="26">
        <v>12</v>
      </c>
      <c r="F977" s="51" t="s">
        <v>20</v>
      </c>
      <c r="G977" s="26">
        <v>11</v>
      </c>
      <c r="H977" s="26">
        <v>11</v>
      </c>
      <c r="I977" t="s">
        <v>15</v>
      </c>
      <c r="J977" t="s">
        <v>102</v>
      </c>
      <c r="K977" t="s">
        <v>88</v>
      </c>
      <c r="L977" t="s">
        <v>128</v>
      </c>
      <c r="M977" t="s">
        <v>104</v>
      </c>
      <c r="N977">
        <v>4093.2414109436622</v>
      </c>
      <c r="O977">
        <v>4093.2414109436622</v>
      </c>
      <c r="P977" t="s">
        <v>64</v>
      </c>
      <c r="Q977">
        <v>2.15</v>
      </c>
      <c r="R977">
        <v>5</v>
      </c>
      <c r="S977">
        <v>4</v>
      </c>
      <c r="T977">
        <v>1</v>
      </c>
      <c r="U977" t="s">
        <v>76</v>
      </c>
      <c r="V977">
        <v>1</v>
      </c>
      <c r="W977" t="s">
        <v>66</v>
      </c>
      <c r="X977" s="51" t="s">
        <v>1990</v>
      </c>
      <c r="Y977" s="51" t="s">
        <v>79</v>
      </c>
      <c r="Z977" s="26">
        <v>2</v>
      </c>
      <c r="AA977" s="51" t="s">
        <v>77</v>
      </c>
      <c r="AB977" s="51" t="s">
        <v>108</v>
      </c>
    </row>
    <row r="978" spans="1:28">
      <c r="A978" s="51" t="s">
        <v>1991</v>
      </c>
      <c r="B978" s="51" t="s">
        <v>81</v>
      </c>
      <c r="C978" s="1">
        <v>44279</v>
      </c>
      <c r="D978">
        <v>2021</v>
      </c>
      <c r="E978" s="26">
        <v>3</v>
      </c>
      <c r="F978" s="51" t="s">
        <v>23</v>
      </c>
      <c r="G978" s="26">
        <v>4</v>
      </c>
      <c r="H978" s="26">
        <v>4</v>
      </c>
      <c r="I978" t="s">
        <v>15</v>
      </c>
      <c r="J978" t="s">
        <v>72</v>
      </c>
      <c r="K978" t="s">
        <v>124</v>
      </c>
      <c r="L978" t="s">
        <v>74</v>
      </c>
      <c r="M978" t="s">
        <v>93</v>
      </c>
      <c r="N978">
        <v>10919.276007598161</v>
      </c>
      <c r="O978">
        <v>10919.276007598161</v>
      </c>
      <c r="P978" t="s">
        <v>64</v>
      </c>
      <c r="Q978">
        <v>16.63</v>
      </c>
      <c r="R978">
        <v>4</v>
      </c>
      <c r="S978">
        <v>1</v>
      </c>
      <c r="T978">
        <v>1</v>
      </c>
      <c r="U978" t="s">
        <v>76</v>
      </c>
      <c r="V978">
        <v>3</v>
      </c>
      <c r="W978" t="s">
        <v>84</v>
      </c>
      <c r="X978" s="51" t="s">
        <v>1992</v>
      </c>
      <c r="Y978" s="51" t="s">
        <v>79</v>
      </c>
      <c r="Z978" s="26">
        <v>2</v>
      </c>
      <c r="AA978" s="51" t="s">
        <v>77</v>
      </c>
      <c r="AB978" s="51" t="s">
        <v>69</v>
      </c>
    </row>
    <row r="979" spans="1:28">
      <c r="A979" s="51" t="s">
        <v>1993</v>
      </c>
      <c r="B979" s="51" t="s">
        <v>71</v>
      </c>
      <c r="C979" s="1">
        <v>42819</v>
      </c>
      <c r="D979">
        <v>2017</v>
      </c>
      <c r="E979" s="26">
        <v>3</v>
      </c>
      <c r="F979" s="51" t="s">
        <v>23</v>
      </c>
      <c r="G979" s="26">
        <v>8</v>
      </c>
      <c r="H979" s="26">
        <v>8</v>
      </c>
      <c r="I979" t="s">
        <v>15</v>
      </c>
      <c r="J979" t="s">
        <v>60</v>
      </c>
      <c r="K979" t="s">
        <v>124</v>
      </c>
      <c r="L979" t="s">
        <v>103</v>
      </c>
      <c r="M979" t="s">
        <v>104</v>
      </c>
      <c r="N979">
        <v>9665.5233275086648</v>
      </c>
      <c r="O979">
        <v>9665.5233275086648</v>
      </c>
      <c r="P979" t="s">
        <v>64</v>
      </c>
      <c r="Q979">
        <v>24.3</v>
      </c>
      <c r="R979">
        <v>4</v>
      </c>
      <c r="S979">
        <v>6</v>
      </c>
      <c r="T979">
        <v>1</v>
      </c>
      <c r="U979" t="s">
        <v>76</v>
      </c>
      <c r="V979">
        <v>3</v>
      </c>
      <c r="W979" t="s">
        <v>84</v>
      </c>
      <c r="X979" s="51" t="s">
        <v>1994</v>
      </c>
      <c r="Y979" s="51" t="s">
        <v>119</v>
      </c>
      <c r="Z979" s="26">
        <v>4</v>
      </c>
      <c r="AA979" s="51" t="s">
        <v>84</v>
      </c>
      <c r="AB979" s="51" t="s">
        <v>108</v>
      </c>
    </row>
    <row r="980" spans="1:28">
      <c r="A980" s="51" t="s">
        <v>1995</v>
      </c>
      <c r="B980" s="51" t="s">
        <v>140</v>
      </c>
      <c r="C980" s="1">
        <v>43981</v>
      </c>
      <c r="D980">
        <v>2020</v>
      </c>
      <c r="E980" s="26">
        <v>5</v>
      </c>
      <c r="F980" s="51" t="s">
        <v>25</v>
      </c>
      <c r="G980" s="26">
        <v>5</v>
      </c>
      <c r="H980" s="26">
        <v>5</v>
      </c>
      <c r="I980" t="s">
        <v>15</v>
      </c>
      <c r="J980" t="s">
        <v>72</v>
      </c>
      <c r="K980" t="s">
        <v>73</v>
      </c>
      <c r="L980" t="s">
        <v>98</v>
      </c>
      <c r="M980" t="s">
        <v>152</v>
      </c>
      <c r="N980">
        <v>6480.685404388214</v>
      </c>
      <c r="O980">
        <v>6480.685404388214</v>
      </c>
      <c r="P980" t="s">
        <v>64</v>
      </c>
      <c r="Q980">
        <v>11.75</v>
      </c>
      <c r="R980">
        <v>1</v>
      </c>
      <c r="S980">
        <v>1</v>
      </c>
      <c r="T980">
        <v>1</v>
      </c>
      <c r="U980" t="s">
        <v>76</v>
      </c>
      <c r="V980">
        <v>2</v>
      </c>
      <c r="W980" t="s">
        <v>77</v>
      </c>
      <c r="X980" s="51" t="s">
        <v>1996</v>
      </c>
      <c r="Y980" s="51" t="s">
        <v>100</v>
      </c>
      <c r="Z980" s="26">
        <v>0</v>
      </c>
      <c r="AA980" s="51" t="s">
        <v>66</v>
      </c>
      <c r="AB980" s="51" t="s">
        <v>69</v>
      </c>
    </row>
    <row r="981" spans="1:28">
      <c r="A981" s="51" t="s">
        <v>1997</v>
      </c>
      <c r="B981" s="51" t="s">
        <v>121</v>
      </c>
      <c r="C981" s="1">
        <v>44996</v>
      </c>
      <c r="D981">
        <v>2023</v>
      </c>
      <c r="E981" s="26">
        <v>3</v>
      </c>
      <c r="F981" s="51" t="s">
        <v>23</v>
      </c>
      <c r="G981" s="26">
        <v>2</v>
      </c>
      <c r="H981" s="26">
        <v>2</v>
      </c>
      <c r="I981" t="s">
        <v>15</v>
      </c>
      <c r="J981" t="s">
        <v>82</v>
      </c>
      <c r="K981" t="s">
        <v>61</v>
      </c>
      <c r="L981" t="s">
        <v>89</v>
      </c>
      <c r="M981" t="s">
        <v>90</v>
      </c>
      <c r="N981">
        <v>11689.116056190103</v>
      </c>
      <c r="O981">
        <v>11689.116056190103</v>
      </c>
      <c r="P981" t="s">
        <v>64</v>
      </c>
      <c r="Q981">
        <v>15.58</v>
      </c>
      <c r="R981">
        <v>2</v>
      </c>
      <c r="S981">
        <v>0</v>
      </c>
      <c r="T981">
        <v>0</v>
      </c>
      <c r="U981" t="s">
        <v>65</v>
      </c>
      <c r="V981">
        <v>2</v>
      </c>
      <c r="W981" t="s">
        <v>77</v>
      </c>
      <c r="X981" s="51" t="s">
        <v>1998</v>
      </c>
      <c r="Y981" s="51" t="s">
        <v>100</v>
      </c>
      <c r="Z981" s="26">
        <v>1</v>
      </c>
      <c r="AA981" s="51" t="s">
        <v>66</v>
      </c>
      <c r="AB981" s="51" t="s">
        <v>69</v>
      </c>
    </row>
    <row r="982" spans="1:28">
      <c r="A982" s="51" t="s">
        <v>1999</v>
      </c>
      <c r="B982" s="51" t="s">
        <v>59</v>
      </c>
      <c r="C982" s="1">
        <v>44467</v>
      </c>
      <c r="D982">
        <v>2021</v>
      </c>
      <c r="E982" s="26">
        <v>9</v>
      </c>
      <c r="F982" s="51" t="s">
        <v>29</v>
      </c>
      <c r="G982" s="26">
        <v>4</v>
      </c>
      <c r="H982" s="26">
        <v>4</v>
      </c>
      <c r="I982" t="s">
        <v>15</v>
      </c>
      <c r="J982" t="s">
        <v>72</v>
      </c>
      <c r="K982" t="s">
        <v>133</v>
      </c>
      <c r="L982" t="s">
        <v>116</v>
      </c>
      <c r="M982" t="s">
        <v>63</v>
      </c>
      <c r="N982">
        <v>9020.7782155171044</v>
      </c>
      <c r="O982">
        <v>9020.7782155171044</v>
      </c>
      <c r="P982" t="s">
        <v>64</v>
      </c>
      <c r="Q982">
        <v>14.7</v>
      </c>
      <c r="R982">
        <v>3</v>
      </c>
      <c r="S982">
        <v>3</v>
      </c>
      <c r="T982">
        <v>1</v>
      </c>
      <c r="U982" t="s">
        <v>76</v>
      </c>
      <c r="V982">
        <v>2</v>
      </c>
      <c r="W982" t="s">
        <v>77</v>
      </c>
      <c r="X982" s="51" t="s">
        <v>2000</v>
      </c>
      <c r="Y982" s="51" t="s">
        <v>119</v>
      </c>
      <c r="Z982" s="26">
        <v>2</v>
      </c>
      <c r="AA982" s="51" t="s">
        <v>77</v>
      </c>
      <c r="AB982" s="51" t="s">
        <v>69</v>
      </c>
    </row>
    <row r="983" spans="1:28">
      <c r="A983" s="51" t="s">
        <v>2001</v>
      </c>
      <c r="B983" s="51" t="s">
        <v>81</v>
      </c>
      <c r="C983" s="1">
        <v>43527</v>
      </c>
      <c r="D983">
        <v>2019</v>
      </c>
      <c r="E983" s="26">
        <v>3</v>
      </c>
      <c r="F983" s="51" t="s">
        <v>23</v>
      </c>
      <c r="G983" s="26">
        <v>6</v>
      </c>
      <c r="H983" s="26">
        <v>6</v>
      </c>
      <c r="I983" t="s">
        <v>15</v>
      </c>
      <c r="J983" t="s">
        <v>72</v>
      </c>
      <c r="K983" t="s">
        <v>133</v>
      </c>
      <c r="L983" t="s">
        <v>103</v>
      </c>
      <c r="M983" t="s">
        <v>93</v>
      </c>
      <c r="N983">
        <v>14532.241373055793</v>
      </c>
      <c r="O983">
        <v>14532.241373055793</v>
      </c>
      <c r="P983" t="s">
        <v>64</v>
      </c>
      <c r="Q983">
        <v>26.6</v>
      </c>
      <c r="R983">
        <v>3</v>
      </c>
      <c r="S983">
        <v>1</v>
      </c>
      <c r="T983">
        <v>1</v>
      </c>
      <c r="U983" t="s">
        <v>76</v>
      </c>
      <c r="V983">
        <v>3</v>
      </c>
      <c r="W983" t="s">
        <v>84</v>
      </c>
      <c r="X983" s="51" t="s">
        <v>2002</v>
      </c>
      <c r="Y983" s="51" t="s">
        <v>100</v>
      </c>
      <c r="Z983" s="26">
        <v>3</v>
      </c>
      <c r="AA983" s="51" t="s">
        <v>77</v>
      </c>
      <c r="AB983" s="51" t="s">
        <v>108</v>
      </c>
    </row>
    <row r="984" spans="1:28">
      <c r="A984" s="51" t="s">
        <v>2003</v>
      </c>
      <c r="B984" s="51" t="s">
        <v>97</v>
      </c>
      <c r="C984" s="1">
        <v>43550</v>
      </c>
      <c r="D984">
        <v>2019</v>
      </c>
      <c r="E984" s="26">
        <v>3</v>
      </c>
      <c r="F984" s="51" t="s">
        <v>23</v>
      </c>
      <c r="G984" s="26">
        <v>6</v>
      </c>
      <c r="H984" s="26">
        <v>6</v>
      </c>
      <c r="I984" t="s">
        <v>15</v>
      </c>
      <c r="J984" t="s">
        <v>72</v>
      </c>
      <c r="K984" t="s">
        <v>73</v>
      </c>
      <c r="L984" t="s">
        <v>116</v>
      </c>
      <c r="M984" t="s">
        <v>63</v>
      </c>
      <c r="N984">
        <v>14313.313997060141</v>
      </c>
      <c r="O984">
        <v>14313.313997060141</v>
      </c>
      <c r="P984" t="s">
        <v>64</v>
      </c>
      <c r="Q984">
        <v>9.33</v>
      </c>
      <c r="R984">
        <v>3</v>
      </c>
      <c r="S984">
        <v>4</v>
      </c>
      <c r="T984">
        <v>1</v>
      </c>
      <c r="U984" t="s">
        <v>76</v>
      </c>
      <c r="V984">
        <v>3</v>
      </c>
      <c r="W984" t="s">
        <v>84</v>
      </c>
      <c r="X984" s="51" t="s">
        <v>2004</v>
      </c>
      <c r="Y984" s="51" t="s">
        <v>79</v>
      </c>
      <c r="Z984" s="26">
        <v>3</v>
      </c>
      <c r="AA984" s="51" t="s">
        <v>77</v>
      </c>
      <c r="AB984" s="51" t="s">
        <v>108</v>
      </c>
    </row>
    <row r="985" spans="1:28">
      <c r="A985" s="51" t="s">
        <v>2005</v>
      </c>
      <c r="B985" s="51" t="s">
        <v>97</v>
      </c>
      <c r="C985" s="1">
        <v>44432</v>
      </c>
      <c r="D985">
        <v>2021</v>
      </c>
      <c r="E985" s="26">
        <v>8</v>
      </c>
      <c r="F985" s="51" t="s">
        <v>28</v>
      </c>
      <c r="G985" s="26">
        <v>4</v>
      </c>
      <c r="H985" s="26">
        <v>4</v>
      </c>
      <c r="I985" t="s">
        <v>15</v>
      </c>
      <c r="J985" t="s">
        <v>72</v>
      </c>
      <c r="K985" t="s">
        <v>61</v>
      </c>
      <c r="L985" t="s">
        <v>110</v>
      </c>
      <c r="M985" t="s">
        <v>75</v>
      </c>
      <c r="N985">
        <v>7059.2371820331264</v>
      </c>
      <c r="O985">
        <v>7059.2371820331264</v>
      </c>
      <c r="P985" t="s">
        <v>64</v>
      </c>
      <c r="Q985">
        <v>13.55</v>
      </c>
      <c r="R985">
        <v>5</v>
      </c>
      <c r="S985">
        <v>1</v>
      </c>
      <c r="T985">
        <v>1</v>
      </c>
      <c r="U985" t="s">
        <v>76</v>
      </c>
      <c r="V985">
        <v>2</v>
      </c>
      <c r="W985" t="s">
        <v>77</v>
      </c>
      <c r="X985" s="51" t="s">
        <v>2006</v>
      </c>
      <c r="Y985" s="51" t="s">
        <v>86</v>
      </c>
      <c r="Z985" s="26">
        <v>0</v>
      </c>
      <c r="AA985" s="51" t="s">
        <v>66</v>
      </c>
      <c r="AB985" s="51" t="s">
        <v>69</v>
      </c>
    </row>
    <row r="986" spans="1:28">
      <c r="A986" s="51" t="s">
        <v>2007</v>
      </c>
      <c r="B986" s="51" t="s">
        <v>140</v>
      </c>
      <c r="C986" s="1">
        <v>41838</v>
      </c>
      <c r="D986">
        <v>2014</v>
      </c>
      <c r="E986" s="26">
        <v>7</v>
      </c>
      <c r="F986" s="51" t="s">
        <v>27</v>
      </c>
      <c r="G986" s="26">
        <v>11</v>
      </c>
      <c r="H986" s="26">
        <v>11</v>
      </c>
      <c r="I986" t="s">
        <v>15</v>
      </c>
      <c r="J986" t="s">
        <v>102</v>
      </c>
      <c r="K986" t="s">
        <v>61</v>
      </c>
      <c r="L986" t="s">
        <v>157</v>
      </c>
      <c r="M986" t="s">
        <v>104</v>
      </c>
      <c r="N986">
        <v>20163.284495045398</v>
      </c>
      <c r="O986">
        <v>20163.284495045398</v>
      </c>
      <c r="P986" t="s">
        <v>64</v>
      </c>
      <c r="Q986">
        <v>7.93</v>
      </c>
      <c r="R986">
        <v>5</v>
      </c>
      <c r="S986">
        <v>2</v>
      </c>
      <c r="T986">
        <v>1</v>
      </c>
      <c r="U986" t="s">
        <v>76</v>
      </c>
      <c r="V986">
        <v>3</v>
      </c>
      <c r="W986" t="s">
        <v>84</v>
      </c>
      <c r="X986" s="51" t="s">
        <v>2008</v>
      </c>
      <c r="Y986" s="51" t="s">
        <v>95</v>
      </c>
      <c r="Z986" s="26">
        <v>3</v>
      </c>
      <c r="AA986" s="51" t="s">
        <v>77</v>
      </c>
      <c r="AB986" s="51" t="s">
        <v>69</v>
      </c>
    </row>
    <row r="987" spans="1:28">
      <c r="A987" s="51" t="s">
        <v>2009</v>
      </c>
      <c r="B987" s="51" t="s">
        <v>81</v>
      </c>
      <c r="C987" s="1">
        <v>44783</v>
      </c>
      <c r="D987">
        <v>2022</v>
      </c>
      <c r="E987" s="26">
        <v>8</v>
      </c>
      <c r="F987" s="51" t="s">
        <v>28</v>
      </c>
      <c r="G987" s="26">
        <v>3</v>
      </c>
      <c r="H987" s="26">
        <v>3</v>
      </c>
      <c r="I987" t="s">
        <v>15</v>
      </c>
      <c r="J987" t="s">
        <v>82</v>
      </c>
      <c r="K987" t="s">
        <v>83</v>
      </c>
      <c r="L987" t="s">
        <v>202</v>
      </c>
      <c r="M987" t="s">
        <v>152</v>
      </c>
      <c r="N987">
        <v>14773.244425274404</v>
      </c>
      <c r="O987">
        <v>14773.244425274404</v>
      </c>
      <c r="P987" t="s">
        <v>64</v>
      </c>
      <c r="Q987">
        <v>9.66</v>
      </c>
      <c r="R987">
        <v>1</v>
      </c>
      <c r="S987">
        <v>1</v>
      </c>
      <c r="T987">
        <v>1</v>
      </c>
      <c r="U987" t="s">
        <v>76</v>
      </c>
      <c r="V987">
        <v>3</v>
      </c>
      <c r="W987" t="s">
        <v>84</v>
      </c>
      <c r="X987" s="51" t="s">
        <v>2010</v>
      </c>
      <c r="Y987" s="51" t="s">
        <v>144</v>
      </c>
      <c r="Z987" s="26">
        <v>2</v>
      </c>
      <c r="AA987" s="51" t="s">
        <v>77</v>
      </c>
      <c r="AB987" s="51" t="s">
        <v>69</v>
      </c>
    </row>
    <row r="988" spans="1:28">
      <c r="A988" s="51" t="s">
        <v>2011</v>
      </c>
      <c r="B988" s="51" t="s">
        <v>59</v>
      </c>
      <c r="C988" s="1">
        <v>42340</v>
      </c>
      <c r="D988">
        <v>2015</v>
      </c>
      <c r="E988" s="26">
        <v>12</v>
      </c>
      <c r="F988" s="51" t="s">
        <v>20</v>
      </c>
      <c r="G988" s="26">
        <v>10</v>
      </c>
      <c r="H988" s="26">
        <v>10</v>
      </c>
      <c r="I988" t="s">
        <v>15</v>
      </c>
      <c r="J988" t="s">
        <v>102</v>
      </c>
      <c r="K988" t="s">
        <v>88</v>
      </c>
      <c r="L988" t="s">
        <v>157</v>
      </c>
      <c r="M988" t="s">
        <v>93</v>
      </c>
      <c r="N988">
        <v>4015.4933128448888</v>
      </c>
      <c r="O988">
        <v>4015.4933128448888</v>
      </c>
      <c r="P988" t="s">
        <v>64</v>
      </c>
      <c r="Q988">
        <v>1.57</v>
      </c>
      <c r="R988">
        <v>3</v>
      </c>
      <c r="S988">
        <v>0</v>
      </c>
      <c r="T988">
        <v>0</v>
      </c>
      <c r="U988" t="s">
        <v>65</v>
      </c>
      <c r="V988">
        <v>1</v>
      </c>
      <c r="W988" t="s">
        <v>66</v>
      </c>
      <c r="X988" s="51" t="s">
        <v>2012</v>
      </c>
      <c r="Y988" s="51" t="s">
        <v>68</v>
      </c>
      <c r="Z988" s="26">
        <v>1</v>
      </c>
      <c r="AA988" s="51" t="s">
        <v>66</v>
      </c>
      <c r="AB988" s="51" t="s">
        <v>69</v>
      </c>
    </row>
    <row r="989" spans="1:28">
      <c r="A989" s="51" t="s">
        <v>2013</v>
      </c>
      <c r="B989" s="51" t="s">
        <v>81</v>
      </c>
      <c r="C989" s="1">
        <v>43179</v>
      </c>
      <c r="D989">
        <v>2018</v>
      </c>
      <c r="E989" s="26">
        <v>3</v>
      </c>
      <c r="F989" s="51" t="s">
        <v>23</v>
      </c>
      <c r="G989" s="26">
        <v>7</v>
      </c>
      <c r="H989" s="26">
        <v>7</v>
      </c>
      <c r="I989" t="s">
        <v>15</v>
      </c>
      <c r="J989" t="s">
        <v>60</v>
      </c>
      <c r="K989" t="s">
        <v>133</v>
      </c>
      <c r="L989" t="s">
        <v>62</v>
      </c>
      <c r="M989" t="s">
        <v>104</v>
      </c>
      <c r="N989">
        <v>8029.6366703546819</v>
      </c>
      <c r="O989">
        <v>8029.6366703546819</v>
      </c>
      <c r="P989" t="s">
        <v>64</v>
      </c>
      <c r="Q989">
        <v>7.82</v>
      </c>
      <c r="R989">
        <v>3</v>
      </c>
      <c r="S989">
        <v>1</v>
      </c>
      <c r="T989">
        <v>1</v>
      </c>
      <c r="U989" t="s">
        <v>76</v>
      </c>
      <c r="V989">
        <v>2</v>
      </c>
      <c r="W989" t="s">
        <v>77</v>
      </c>
      <c r="X989" s="51" t="s">
        <v>2014</v>
      </c>
      <c r="Y989" s="51" t="s">
        <v>95</v>
      </c>
      <c r="Z989" s="26">
        <v>0</v>
      </c>
      <c r="AA989" s="51" t="s">
        <v>66</v>
      </c>
      <c r="AB989" s="51" t="s">
        <v>69</v>
      </c>
    </row>
    <row r="990" spans="1:28">
      <c r="A990" s="51" t="s">
        <v>2015</v>
      </c>
      <c r="B990" s="51" t="s">
        <v>81</v>
      </c>
      <c r="C990" s="1">
        <v>43509</v>
      </c>
      <c r="D990">
        <v>2019</v>
      </c>
      <c r="E990" s="26">
        <v>2</v>
      </c>
      <c r="F990" s="51" t="s">
        <v>22</v>
      </c>
      <c r="G990" s="26">
        <v>6</v>
      </c>
      <c r="H990" s="26">
        <v>6</v>
      </c>
      <c r="I990" t="s">
        <v>15</v>
      </c>
      <c r="J990" t="s">
        <v>72</v>
      </c>
      <c r="K990" t="s">
        <v>83</v>
      </c>
      <c r="L990" t="s">
        <v>157</v>
      </c>
      <c r="M990" t="s">
        <v>75</v>
      </c>
      <c r="N990">
        <v>4715.9410177471627</v>
      </c>
      <c r="O990">
        <v>4715.9410177471627</v>
      </c>
      <c r="P990" t="s">
        <v>64</v>
      </c>
      <c r="Q990">
        <v>12.75</v>
      </c>
      <c r="R990">
        <v>5</v>
      </c>
      <c r="S990">
        <v>1</v>
      </c>
      <c r="T990">
        <v>1</v>
      </c>
      <c r="U990" t="s">
        <v>76</v>
      </c>
      <c r="V990">
        <v>3</v>
      </c>
      <c r="W990" t="s">
        <v>84</v>
      </c>
      <c r="X990" s="51" t="s">
        <v>170</v>
      </c>
      <c r="Y990" s="51" t="s">
        <v>119</v>
      </c>
      <c r="Z990" s="26">
        <v>1</v>
      </c>
      <c r="AA990" s="51" t="s">
        <v>66</v>
      </c>
      <c r="AB990" s="51" t="s">
        <v>69</v>
      </c>
    </row>
    <row r="991" spans="1:28">
      <c r="A991" s="51" t="s">
        <v>2016</v>
      </c>
      <c r="B991" s="51" t="s">
        <v>121</v>
      </c>
      <c r="C991" s="1">
        <v>41690</v>
      </c>
      <c r="D991">
        <v>2014</v>
      </c>
      <c r="E991" s="26">
        <v>2</v>
      </c>
      <c r="F991" s="51" t="s">
        <v>22</v>
      </c>
      <c r="G991" s="26">
        <v>11</v>
      </c>
      <c r="H991" s="26">
        <v>11</v>
      </c>
      <c r="I991" t="s">
        <v>15</v>
      </c>
      <c r="J991" t="s">
        <v>102</v>
      </c>
      <c r="K991" t="s">
        <v>133</v>
      </c>
      <c r="L991" t="s">
        <v>110</v>
      </c>
      <c r="M991" t="s">
        <v>75</v>
      </c>
      <c r="N991">
        <v>6691.605074169659</v>
      </c>
      <c r="O991">
        <v>6691.605074169659</v>
      </c>
      <c r="P991" t="s">
        <v>64</v>
      </c>
      <c r="Q991">
        <v>1.91</v>
      </c>
      <c r="R991">
        <v>3</v>
      </c>
      <c r="S991">
        <v>0</v>
      </c>
      <c r="T991">
        <v>0</v>
      </c>
      <c r="U991" t="s">
        <v>65</v>
      </c>
      <c r="V991">
        <v>1</v>
      </c>
      <c r="W991" t="s">
        <v>66</v>
      </c>
      <c r="X991" s="51" t="s">
        <v>2017</v>
      </c>
      <c r="Y991" s="51" t="s">
        <v>95</v>
      </c>
      <c r="Z991" s="26">
        <v>1</v>
      </c>
      <c r="AA991" s="51" t="s">
        <v>66</v>
      </c>
      <c r="AB991" s="51" t="s">
        <v>69</v>
      </c>
    </row>
    <row r="992" spans="1:28">
      <c r="A992" s="51" t="s">
        <v>2018</v>
      </c>
      <c r="B992" s="51" t="s">
        <v>81</v>
      </c>
      <c r="C992" s="1">
        <v>41963</v>
      </c>
      <c r="D992">
        <v>2014</v>
      </c>
      <c r="E992" s="26">
        <v>11</v>
      </c>
      <c r="F992" s="51" t="s">
        <v>19</v>
      </c>
      <c r="G992" s="26">
        <v>11</v>
      </c>
      <c r="H992" s="26">
        <v>11</v>
      </c>
      <c r="I992" t="s">
        <v>15</v>
      </c>
      <c r="J992" t="s">
        <v>102</v>
      </c>
      <c r="K992" t="s">
        <v>83</v>
      </c>
      <c r="L992" t="s">
        <v>116</v>
      </c>
      <c r="M992" t="s">
        <v>93</v>
      </c>
      <c r="N992">
        <v>141.85775187204212</v>
      </c>
      <c r="O992">
        <v>141.85775187204212</v>
      </c>
      <c r="P992" t="s">
        <v>64</v>
      </c>
      <c r="Q992">
        <v>5.2</v>
      </c>
      <c r="R992">
        <v>4</v>
      </c>
      <c r="S992">
        <v>0</v>
      </c>
      <c r="T992">
        <v>0</v>
      </c>
      <c r="U992" t="s">
        <v>65</v>
      </c>
      <c r="V992">
        <v>1</v>
      </c>
      <c r="W992" t="s">
        <v>66</v>
      </c>
      <c r="X992" s="51" t="s">
        <v>2019</v>
      </c>
      <c r="Y992" s="51" t="s">
        <v>100</v>
      </c>
      <c r="Z992" s="26">
        <v>1</v>
      </c>
      <c r="AA992" s="51" t="s">
        <v>66</v>
      </c>
      <c r="AB992" s="51" t="s">
        <v>69</v>
      </c>
    </row>
    <row r="993" spans="1:28">
      <c r="A993" s="51" t="s">
        <v>2020</v>
      </c>
      <c r="B993" s="51" t="s">
        <v>59</v>
      </c>
      <c r="C993" s="1">
        <v>44442</v>
      </c>
      <c r="D993">
        <v>2021</v>
      </c>
      <c r="E993" s="26">
        <v>9</v>
      </c>
      <c r="F993" s="51" t="s">
        <v>29</v>
      </c>
      <c r="G993" s="26">
        <v>4</v>
      </c>
      <c r="H993" s="26">
        <v>4</v>
      </c>
      <c r="I993" t="s">
        <v>15</v>
      </c>
      <c r="J993" t="s">
        <v>72</v>
      </c>
      <c r="K993" t="s">
        <v>83</v>
      </c>
      <c r="L993" t="s">
        <v>128</v>
      </c>
      <c r="M993" t="s">
        <v>93</v>
      </c>
      <c r="N993">
        <v>25590.67636573824</v>
      </c>
      <c r="O993">
        <v>25590.67636573824</v>
      </c>
      <c r="P993" t="s">
        <v>64</v>
      </c>
      <c r="Q993">
        <v>9.84</v>
      </c>
      <c r="R993">
        <v>5</v>
      </c>
      <c r="S993">
        <v>2</v>
      </c>
      <c r="T993">
        <v>1</v>
      </c>
      <c r="U993" t="s">
        <v>76</v>
      </c>
      <c r="V993">
        <v>3</v>
      </c>
      <c r="W993" t="s">
        <v>84</v>
      </c>
      <c r="X993" s="51" t="s">
        <v>2021</v>
      </c>
      <c r="Y993" s="51" t="s">
        <v>119</v>
      </c>
      <c r="Z993" s="26">
        <v>2</v>
      </c>
      <c r="AA993" s="51" t="s">
        <v>77</v>
      </c>
      <c r="AB993" s="51" t="s">
        <v>69</v>
      </c>
    </row>
    <row r="994" spans="1:28">
      <c r="A994" s="51" t="s">
        <v>2022</v>
      </c>
      <c r="B994" s="51" t="s">
        <v>97</v>
      </c>
      <c r="C994" s="1">
        <v>42724</v>
      </c>
      <c r="D994">
        <v>2016</v>
      </c>
      <c r="E994" s="26">
        <v>12</v>
      </c>
      <c r="F994" s="51" t="s">
        <v>20</v>
      </c>
      <c r="G994" s="26">
        <v>9</v>
      </c>
      <c r="H994" s="26">
        <v>9</v>
      </c>
      <c r="I994" t="s">
        <v>15</v>
      </c>
      <c r="J994" t="s">
        <v>60</v>
      </c>
      <c r="K994" t="s">
        <v>124</v>
      </c>
      <c r="L994" t="s">
        <v>98</v>
      </c>
      <c r="M994" t="s">
        <v>93</v>
      </c>
      <c r="N994">
        <v>3108.5375493185497</v>
      </c>
      <c r="O994">
        <v>3108.5375493185497</v>
      </c>
      <c r="P994" t="s">
        <v>64</v>
      </c>
      <c r="Q994">
        <v>16.68</v>
      </c>
      <c r="R994">
        <v>4</v>
      </c>
      <c r="S994">
        <v>0</v>
      </c>
      <c r="T994">
        <v>0</v>
      </c>
      <c r="U994" t="s">
        <v>65</v>
      </c>
      <c r="V994">
        <v>2</v>
      </c>
      <c r="W994" t="s">
        <v>77</v>
      </c>
      <c r="X994" s="51" t="s">
        <v>2023</v>
      </c>
      <c r="Y994" s="51" t="s">
        <v>95</v>
      </c>
      <c r="Z994" s="26">
        <v>2</v>
      </c>
      <c r="AA994" s="51" t="s">
        <v>77</v>
      </c>
      <c r="AB994" s="51" t="s">
        <v>69</v>
      </c>
    </row>
    <row r="995" spans="1:28">
      <c r="A995" s="51" t="s">
        <v>2024</v>
      </c>
      <c r="B995" s="51" t="s">
        <v>59</v>
      </c>
      <c r="C995" s="1">
        <v>42401</v>
      </c>
      <c r="D995">
        <v>2016</v>
      </c>
      <c r="E995" s="26">
        <v>2</v>
      </c>
      <c r="F995" s="51" t="s">
        <v>22</v>
      </c>
      <c r="G995" s="26">
        <v>9</v>
      </c>
      <c r="H995" s="26">
        <v>9</v>
      </c>
      <c r="I995" t="s">
        <v>15</v>
      </c>
      <c r="J995" t="s">
        <v>60</v>
      </c>
      <c r="K995" t="s">
        <v>61</v>
      </c>
      <c r="L995" t="s">
        <v>62</v>
      </c>
      <c r="M995" t="s">
        <v>152</v>
      </c>
      <c r="N995">
        <v>4974.7870033724221</v>
      </c>
      <c r="O995">
        <v>4974.7870033724221</v>
      </c>
      <c r="P995" t="s">
        <v>64</v>
      </c>
      <c r="Q995">
        <v>2.4500000000000002</v>
      </c>
      <c r="R995">
        <v>4</v>
      </c>
      <c r="S995">
        <v>3</v>
      </c>
      <c r="T995">
        <v>1</v>
      </c>
      <c r="U995" t="s">
        <v>76</v>
      </c>
      <c r="V995">
        <v>1</v>
      </c>
      <c r="W995" t="s">
        <v>66</v>
      </c>
      <c r="X995" s="51" t="s">
        <v>2025</v>
      </c>
      <c r="Y995" s="51" t="s">
        <v>144</v>
      </c>
      <c r="Z995" s="26">
        <v>2</v>
      </c>
      <c r="AA995" s="51" t="s">
        <v>77</v>
      </c>
      <c r="AB995" s="51" t="s">
        <v>108</v>
      </c>
    </row>
    <row r="996" spans="1:28">
      <c r="A996" s="51" t="s">
        <v>2026</v>
      </c>
      <c r="B996" s="51" t="s">
        <v>81</v>
      </c>
      <c r="C996" s="1">
        <v>45062</v>
      </c>
      <c r="D996">
        <v>2023</v>
      </c>
      <c r="E996" s="26">
        <v>5</v>
      </c>
      <c r="F996" s="51" t="s">
        <v>25</v>
      </c>
      <c r="G996" s="26">
        <v>2</v>
      </c>
      <c r="H996" s="26">
        <v>2</v>
      </c>
      <c r="I996" t="s">
        <v>15</v>
      </c>
      <c r="J996" t="s">
        <v>82</v>
      </c>
      <c r="K996" t="s">
        <v>133</v>
      </c>
      <c r="L996" t="s">
        <v>128</v>
      </c>
      <c r="M996" t="s">
        <v>152</v>
      </c>
      <c r="N996">
        <v>18311.683840719736</v>
      </c>
      <c r="O996">
        <v>18311.683840719736</v>
      </c>
      <c r="P996" t="s">
        <v>64</v>
      </c>
      <c r="Q996">
        <v>10.54</v>
      </c>
      <c r="R996">
        <v>5</v>
      </c>
      <c r="S996">
        <v>0</v>
      </c>
      <c r="T996">
        <v>0</v>
      </c>
      <c r="U996" t="s">
        <v>65</v>
      </c>
      <c r="V996">
        <v>3</v>
      </c>
      <c r="W996" t="s">
        <v>84</v>
      </c>
      <c r="X996" s="51" t="s">
        <v>2027</v>
      </c>
      <c r="Y996" s="51" t="s">
        <v>68</v>
      </c>
      <c r="Z996" s="26">
        <v>2</v>
      </c>
      <c r="AA996" s="51" t="s">
        <v>77</v>
      </c>
      <c r="AB996" s="51" t="s">
        <v>69</v>
      </c>
    </row>
    <row r="997" spans="1:28">
      <c r="A997" s="51" t="s">
        <v>2028</v>
      </c>
      <c r="B997" s="51" t="s">
        <v>59</v>
      </c>
      <c r="C997" s="1">
        <v>42186</v>
      </c>
      <c r="D997">
        <v>2015</v>
      </c>
      <c r="E997" s="26">
        <v>7</v>
      </c>
      <c r="F997" s="51" t="s">
        <v>27</v>
      </c>
      <c r="G997" s="26">
        <v>10</v>
      </c>
      <c r="H997" s="26">
        <v>10</v>
      </c>
      <c r="I997" t="s">
        <v>15</v>
      </c>
      <c r="J997" t="s">
        <v>102</v>
      </c>
      <c r="K997" t="s">
        <v>133</v>
      </c>
      <c r="L997" t="s">
        <v>62</v>
      </c>
      <c r="M997" t="s">
        <v>93</v>
      </c>
      <c r="N997">
        <v>8116.3657570677988</v>
      </c>
      <c r="O997">
        <v>8116.3657570677988</v>
      </c>
      <c r="P997" t="s">
        <v>64</v>
      </c>
      <c r="Q997">
        <v>3.54</v>
      </c>
      <c r="R997">
        <v>1</v>
      </c>
      <c r="S997">
        <v>4</v>
      </c>
      <c r="T997">
        <v>1</v>
      </c>
      <c r="U997" t="s">
        <v>76</v>
      </c>
      <c r="V997">
        <v>2</v>
      </c>
      <c r="W997" t="s">
        <v>77</v>
      </c>
      <c r="X997" s="51" t="s">
        <v>2029</v>
      </c>
      <c r="Y997" s="51" t="s">
        <v>79</v>
      </c>
      <c r="Z997" s="26">
        <v>2</v>
      </c>
      <c r="AA997" s="51" t="s">
        <v>77</v>
      </c>
      <c r="AB997" s="51" t="s">
        <v>108</v>
      </c>
    </row>
    <row r="998" spans="1:28">
      <c r="A998" s="51" t="s">
        <v>2030</v>
      </c>
      <c r="B998" s="51" t="s">
        <v>59</v>
      </c>
      <c r="C998" s="1">
        <v>44809</v>
      </c>
      <c r="D998">
        <v>2022</v>
      </c>
      <c r="E998" s="26">
        <v>9</v>
      </c>
      <c r="F998" s="51" t="s">
        <v>29</v>
      </c>
      <c r="G998" s="26">
        <v>3</v>
      </c>
      <c r="H998" s="26">
        <v>3</v>
      </c>
      <c r="I998" t="s">
        <v>15</v>
      </c>
      <c r="J998" t="s">
        <v>82</v>
      </c>
      <c r="K998" t="s">
        <v>133</v>
      </c>
      <c r="L998" t="s">
        <v>113</v>
      </c>
      <c r="M998" t="s">
        <v>152</v>
      </c>
      <c r="N998">
        <v>13321.50341296777</v>
      </c>
      <c r="O998">
        <v>13321.50341296777</v>
      </c>
      <c r="P998" t="s">
        <v>64</v>
      </c>
      <c r="Q998">
        <v>2.11</v>
      </c>
      <c r="R998">
        <v>1</v>
      </c>
      <c r="S998">
        <v>4</v>
      </c>
      <c r="T998">
        <v>1</v>
      </c>
      <c r="U998" t="s">
        <v>76</v>
      </c>
      <c r="V998">
        <v>2</v>
      </c>
      <c r="W998" t="s">
        <v>77</v>
      </c>
      <c r="X998" s="51" t="s">
        <v>2031</v>
      </c>
      <c r="Y998" s="51" t="s">
        <v>86</v>
      </c>
      <c r="Z998" s="26">
        <v>2</v>
      </c>
      <c r="AA998" s="51" t="s">
        <v>77</v>
      </c>
      <c r="AB998" s="51" t="s">
        <v>69</v>
      </c>
    </row>
    <row r="999" spans="1:28">
      <c r="A999" s="51" t="s">
        <v>2032</v>
      </c>
      <c r="B999" s="51" t="s">
        <v>81</v>
      </c>
      <c r="C999" s="1">
        <v>43066</v>
      </c>
      <c r="D999">
        <v>2017</v>
      </c>
      <c r="E999" s="26">
        <v>11</v>
      </c>
      <c r="F999" s="51" t="s">
        <v>19</v>
      </c>
      <c r="G999" s="26">
        <v>8</v>
      </c>
      <c r="H999" s="26">
        <v>8</v>
      </c>
      <c r="I999" t="s">
        <v>15</v>
      </c>
      <c r="J999" t="s">
        <v>60</v>
      </c>
      <c r="K999" t="s">
        <v>133</v>
      </c>
      <c r="L999" t="s">
        <v>113</v>
      </c>
      <c r="M999" t="s">
        <v>63</v>
      </c>
      <c r="N999">
        <v>16551.2371260201</v>
      </c>
      <c r="O999">
        <v>16551.2371260201</v>
      </c>
      <c r="P999" t="s">
        <v>64</v>
      </c>
      <c r="Q999">
        <v>10.53</v>
      </c>
      <c r="R999">
        <v>4</v>
      </c>
      <c r="S999">
        <v>8</v>
      </c>
      <c r="T999">
        <v>1</v>
      </c>
      <c r="U999" t="s">
        <v>76</v>
      </c>
      <c r="V999">
        <v>3</v>
      </c>
      <c r="W999" t="s">
        <v>84</v>
      </c>
      <c r="X999" s="51" t="s">
        <v>2033</v>
      </c>
      <c r="Y999" s="51" t="s">
        <v>119</v>
      </c>
      <c r="Z999" s="26">
        <v>4</v>
      </c>
      <c r="AA999" s="51" t="s">
        <v>84</v>
      </c>
      <c r="AB999" s="51" t="s">
        <v>108</v>
      </c>
    </row>
    <row r="1000" spans="1:28">
      <c r="A1000" s="51" t="s">
        <v>2034</v>
      </c>
      <c r="B1000" s="51" t="s">
        <v>121</v>
      </c>
      <c r="C1000" s="1">
        <v>44416</v>
      </c>
      <c r="D1000">
        <v>2021</v>
      </c>
      <c r="E1000" s="26">
        <v>8</v>
      </c>
      <c r="F1000" s="51" t="s">
        <v>28</v>
      </c>
      <c r="G1000" s="26">
        <v>4</v>
      </c>
      <c r="H1000" s="26">
        <v>4</v>
      </c>
      <c r="I1000" t="s">
        <v>15</v>
      </c>
      <c r="J1000" t="s">
        <v>72</v>
      </c>
      <c r="K1000" t="s">
        <v>83</v>
      </c>
      <c r="L1000" t="s">
        <v>128</v>
      </c>
      <c r="M1000" t="s">
        <v>93</v>
      </c>
      <c r="N1000">
        <v>2940.0316859296731</v>
      </c>
      <c r="O1000">
        <v>2940.0316859296731</v>
      </c>
      <c r="P1000" t="s">
        <v>64</v>
      </c>
      <c r="Q1000">
        <v>1.65</v>
      </c>
      <c r="R1000">
        <v>3</v>
      </c>
      <c r="S1000">
        <v>1</v>
      </c>
      <c r="T1000">
        <v>1</v>
      </c>
      <c r="U1000" t="s">
        <v>76</v>
      </c>
      <c r="V1000">
        <v>1</v>
      </c>
      <c r="W1000" t="s">
        <v>66</v>
      </c>
      <c r="X1000" s="51" t="s">
        <v>2035</v>
      </c>
      <c r="Y1000" s="51" t="s">
        <v>119</v>
      </c>
      <c r="Z1000" s="26">
        <v>0</v>
      </c>
      <c r="AA1000" s="51" t="s">
        <v>66</v>
      </c>
      <c r="AB1000" s="51" t="s">
        <v>69</v>
      </c>
    </row>
    <row r="1001" spans="1:28">
      <c r="A1001" s="51" t="s">
        <v>2036</v>
      </c>
      <c r="B1001" s="51" t="s">
        <v>97</v>
      </c>
      <c r="C1001" s="1">
        <v>44215</v>
      </c>
      <c r="D1001">
        <v>2021</v>
      </c>
      <c r="E1001" s="26">
        <v>1</v>
      </c>
      <c r="F1001" s="51" t="s">
        <v>21</v>
      </c>
      <c r="G1001" s="26">
        <v>4</v>
      </c>
      <c r="H1001" s="26">
        <v>4</v>
      </c>
      <c r="I1001" t="s">
        <v>15</v>
      </c>
      <c r="J1001" t="s">
        <v>72</v>
      </c>
      <c r="K1001" t="s">
        <v>133</v>
      </c>
      <c r="L1001" t="s">
        <v>125</v>
      </c>
      <c r="M1001" t="s">
        <v>75</v>
      </c>
      <c r="N1001">
        <v>4247.2245982200893</v>
      </c>
      <c r="O1001">
        <v>4247.2245982200893</v>
      </c>
      <c r="P1001" t="s">
        <v>64</v>
      </c>
      <c r="Q1001">
        <v>2.66</v>
      </c>
      <c r="R1001">
        <v>3</v>
      </c>
      <c r="S1001">
        <v>3</v>
      </c>
      <c r="T1001">
        <v>1</v>
      </c>
      <c r="U1001" t="s">
        <v>76</v>
      </c>
      <c r="V1001">
        <v>2</v>
      </c>
      <c r="W1001" t="s">
        <v>77</v>
      </c>
      <c r="X1001" s="51" t="s">
        <v>2037</v>
      </c>
      <c r="Y1001" s="51" t="s">
        <v>100</v>
      </c>
      <c r="Z1001" s="26">
        <v>1</v>
      </c>
      <c r="AA1001" s="51" t="s">
        <v>66</v>
      </c>
      <c r="AB1001" s="51" t="s">
        <v>69</v>
      </c>
    </row>
    <row r="1002" spans="1:28">
      <c r="A1002" s="51" t="s">
        <v>2038</v>
      </c>
      <c r="B1002" s="51" t="s">
        <v>140</v>
      </c>
      <c r="C1002" s="1">
        <v>42165</v>
      </c>
      <c r="D1002">
        <v>2015</v>
      </c>
      <c r="E1002" s="26">
        <v>6</v>
      </c>
      <c r="F1002" s="51" t="s">
        <v>26</v>
      </c>
      <c r="G1002" s="26">
        <v>10</v>
      </c>
      <c r="H1002" s="26">
        <v>10</v>
      </c>
      <c r="I1002" t="s">
        <v>15</v>
      </c>
      <c r="J1002" t="s">
        <v>102</v>
      </c>
      <c r="K1002" t="s">
        <v>83</v>
      </c>
      <c r="L1002" t="s">
        <v>110</v>
      </c>
      <c r="M1002" t="s">
        <v>90</v>
      </c>
      <c r="N1002">
        <v>11886.171578940999</v>
      </c>
      <c r="O1002">
        <v>11886.171578940999</v>
      </c>
      <c r="P1002" t="s">
        <v>64</v>
      </c>
      <c r="Q1002">
        <v>21.05</v>
      </c>
      <c r="R1002">
        <v>2</v>
      </c>
      <c r="S1002">
        <v>2</v>
      </c>
      <c r="T1002">
        <v>1</v>
      </c>
      <c r="U1002" t="s">
        <v>76</v>
      </c>
      <c r="V1002">
        <v>3</v>
      </c>
      <c r="W1002" t="s">
        <v>84</v>
      </c>
      <c r="X1002" s="51" t="s">
        <v>2039</v>
      </c>
      <c r="Y1002" s="51" t="s">
        <v>144</v>
      </c>
      <c r="Z1002" s="26">
        <v>3</v>
      </c>
      <c r="AA1002" s="51" t="s">
        <v>77</v>
      </c>
      <c r="AB1002" s="51" t="s">
        <v>69</v>
      </c>
    </row>
    <row r="1003" spans="1:28">
      <c r="A1003" s="51" t="s">
        <v>2040</v>
      </c>
      <c r="B1003" s="51" t="s">
        <v>140</v>
      </c>
      <c r="C1003" s="1">
        <v>44873</v>
      </c>
      <c r="D1003">
        <v>2022</v>
      </c>
      <c r="E1003" s="26">
        <v>11</v>
      </c>
      <c r="F1003" s="51" t="s">
        <v>19</v>
      </c>
      <c r="G1003" s="26">
        <v>3</v>
      </c>
      <c r="H1003" s="26">
        <v>3</v>
      </c>
      <c r="I1003" t="s">
        <v>15</v>
      </c>
      <c r="J1003" t="s">
        <v>82</v>
      </c>
      <c r="K1003" t="s">
        <v>133</v>
      </c>
      <c r="L1003" t="s">
        <v>89</v>
      </c>
      <c r="M1003" t="s">
        <v>93</v>
      </c>
      <c r="N1003">
        <v>17246.992478901713</v>
      </c>
      <c r="O1003">
        <v>17246.992478901713</v>
      </c>
      <c r="P1003" t="s">
        <v>64</v>
      </c>
      <c r="Q1003">
        <v>9.0500000000000007</v>
      </c>
      <c r="R1003">
        <v>4</v>
      </c>
      <c r="S1003">
        <v>0</v>
      </c>
      <c r="T1003">
        <v>0</v>
      </c>
      <c r="U1003" t="s">
        <v>65</v>
      </c>
      <c r="V1003">
        <v>3</v>
      </c>
      <c r="W1003" t="s">
        <v>84</v>
      </c>
      <c r="X1003" s="51" t="s">
        <v>2041</v>
      </c>
      <c r="Y1003" s="51" t="s">
        <v>79</v>
      </c>
      <c r="Z1003" s="26">
        <v>2</v>
      </c>
      <c r="AA1003" s="51" t="s">
        <v>77</v>
      </c>
      <c r="AB1003" s="51" t="s">
        <v>69</v>
      </c>
    </row>
    <row r="1004" spans="1:28">
      <c r="A1004" s="51" t="s">
        <v>2042</v>
      </c>
      <c r="B1004" s="51" t="s">
        <v>59</v>
      </c>
      <c r="C1004" s="1">
        <v>44374</v>
      </c>
      <c r="D1004">
        <v>2021</v>
      </c>
      <c r="E1004" s="26">
        <v>6</v>
      </c>
      <c r="F1004" s="51" t="s">
        <v>26</v>
      </c>
      <c r="G1004" s="26">
        <v>4</v>
      </c>
      <c r="H1004" s="26">
        <v>4</v>
      </c>
      <c r="I1004" t="s">
        <v>15</v>
      </c>
      <c r="J1004" t="s">
        <v>72</v>
      </c>
      <c r="K1004" t="s">
        <v>73</v>
      </c>
      <c r="L1004" t="s">
        <v>116</v>
      </c>
      <c r="M1004" t="s">
        <v>104</v>
      </c>
      <c r="N1004">
        <v>17555.016484867814</v>
      </c>
      <c r="O1004">
        <v>17555.016484867814</v>
      </c>
      <c r="P1004" t="s">
        <v>64</v>
      </c>
      <c r="Q1004">
        <v>7.92</v>
      </c>
      <c r="R1004">
        <v>3</v>
      </c>
      <c r="S1004">
        <v>3</v>
      </c>
      <c r="T1004">
        <v>1</v>
      </c>
      <c r="U1004" t="s">
        <v>76</v>
      </c>
      <c r="V1004">
        <v>3</v>
      </c>
      <c r="W1004" t="s">
        <v>84</v>
      </c>
      <c r="X1004" s="51" t="s">
        <v>406</v>
      </c>
      <c r="Y1004" s="51" t="s">
        <v>100</v>
      </c>
      <c r="Z1004" s="26">
        <v>3</v>
      </c>
      <c r="AA1004" s="51" t="s">
        <v>77</v>
      </c>
      <c r="AB1004" s="51" t="s">
        <v>108</v>
      </c>
    </row>
    <row r="1005" spans="1:28">
      <c r="A1005" s="51" t="s">
        <v>2043</v>
      </c>
      <c r="B1005" s="51" t="s">
        <v>59</v>
      </c>
      <c r="C1005" s="1">
        <v>44617</v>
      </c>
      <c r="D1005">
        <v>2022</v>
      </c>
      <c r="E1005" s="26">
        <v>2</v>
      </c>
      <c r="F1005" s="51" t="s">
        <v>22</v>
      </c>
      <c r="G1005" s="26">
        <v>3</v>
      </c>
      <c r="H1005" s="26">
        <v>3</v>
      </c>
      <c r="I1005" t="s">
        <v>15</v>
      </c>
      <c r="J1005" t="s">
        <v>82</v>
      </c>
      <c r="K1005" t="s">
        <v>73</v>
      </c>
      <c r="L1005" t="s">
        <v>103</v>
      </c>
      <c r="M1005" t="s">
        <v>104</v>
      </c>
      <c r="N1005">
        <v>9127.8521082967509</v>
      </c>
      <c r="O1005">
        <v>9127.8521082967509</v>
      </c>
      <c r="P1005" t="s">
        <v>64</v>
      </c>
      <c r="Q1005">
        <v>8.69</v>
      </c>
      <c r="R1005">
        <v>1</v>
      </c>
      <c r="S1005">
        <v>2</v>
      </c>
      <c r="T1005">
        <v>1</v>
      </c>
      <c r="U1005" t="s">
        <v>76</v>
      </c>
      <c r="V1005">
        <v>2</v>
      </c>
      <c r="W1005" t="s">
        <v>77</v>
      </c>
      <c r="X1005" s="51" t="s">
        <v>2044</v>
      </c>
      <c r="Y1005" s="51" t="s">
        <v>100</v>
      </c>
      <c r="Z1005" s="26">
        <v>0</v>
      </c>
      <c r="AA1005" s="51" t="s">
        <v>66</v>
      </c>
      <c r="AB1005" s="51" t="s">
        <v>69</v>
      </c>
    </row>
    <row r="1006" spans="1:28">
      <c r="A1006" s="51" t="s">
        <v>2045</v>
      </c>
      <c r="B1006" s="51" t="s">
        <v>59</v>
      </c>
      <c r="C1006" s="1">
        <v>45367</v>
      </c>
      <c r="D1006">
        <v>2024</v>
      </c>
      <c r="E1006" s="26">
        <v>3</v>
      </c>
      <c r="F1006" s="51" t="s">
        <v>23</v>
      </c>
      <c r="G1006" s="26">
        <v>1</v>
      </c>
      <c r="H1006" s="26">
        <v>1</v>
      </c>
      <c r="I1006" t="s">
        <v>15</v>
      </c>
      <c r="J1006" t="s">
        <v>82</v>
      </c>
      <c r="K1006" t="s">
        <v>133</v>
      </c>
      <c r="L1006" t="s">
        <v>125</v>
      </c>
      <c r="M1006" t="s">
        <v>75</v>
      </c>
      <c r="N1006">
        <v>5417.8289486263302</v>
      </c>
      <c r="O1006">
        <v>5417.8289486263302</v>
      </c>
      <c r="P1006" t="s">
        <v>64</v>
      </c>
      <c r="Q1006">
        <v>6.16</v>
      </c>
      <c r="R1006">
        <v>5</v>
      </c>
      <c r="S1006">
        <v>1</v>
      </c>
      <c r="T1006">
        <v>1</v>
      </c>
      <c r="U1006" t="s">
        <v>76</v>
      </c>
      <c r="V1006">
        <v>1</v>
      </c>
      <c r="W1006" t="s">
        <v>66</v>
      </c>
      <c r="X1006" s="51" t="s">
        <v>2046</v>
      </c>
      <c r="Y1006" s="51" t="s">
        <v>95</v>
      </c>
      <c r="Z1006" s="26">
        <v>0</v>
      </c>
      <c r="AA1006" s="51" t="s">
        <v>66</v>
      </c>
      <c r="AB1006" s="51" t="s">
        <v>69</v>
      </c>
    </row>
    <row r="1007" spans="1:28">
      <c r="A1007" s="51" t="s">
        <v>2047</v>
      </c>
      <c r="B1007" s="51" t="s">
        <v>121</v>
      </c>
      <c r="C1007" s="1">
        <v>44666</v>
      </c>
      <c r="D1007">
        <v>2022</v>
      </c>
      <c r="E1007" s="26">
        <v>4</v>
      </c>
      <c r="F1007" s="51" t="s">
        <v>24</v>
      </c>
      <c r="G1007" s="26">
        <v>3</v>
      </c>
      <c r="H1007" s="26">
        <v>3</v>
      </c>
      <c r="I1007" t="s">
        <v>15</v>
      </c>
      <c r="J1007" t="s">
        <v>82</v>
      </c>
      <c r="K1007" t="s">
        <v>133</v>
      </c>
      <c r="L1007" t="s">
        <v>125</v>
      </c>
      <c r="M1007" t="s">
        <v>104</v>
      </c>
      <c r="N1007">
        <v>-73.436014539943926</v>
      </c>
      <c r="O1007">
        <v>73.436014539943926</v>
      </c>
      <c r="P1007" t="s">
        <v>117</v>
      </c>
      <c r="Q1007">
        <v>1.18</v>
      </c>
      <c r="R1007">
        <v>5</v>
      </c>
      <c r="S1007">
        <v>0</v>
      </c>
      <c r="T1007">
        <v>0</v>
      </c>
      <c r="U1007" t="s">
        <v>65</v>
      </c>
      <c r="V1007">
        <v>1</v>
      </c>
      <c r="W1007" t="s">
        <v>66</v>
      </c>
      <c r="X1007" s="51" t="s">
        <v>2048</v>
      </c>
      <c r="Y1007" s="51" t="s">
        <v>95</v>
      </c>
      <c r="Z1007" s="26">
        <v>0</v>
      </c>
      <c r="AA1007" s="51" t="s">
        <v>66</v>
      </c>
      <c r="AB1007" s="51" t="s">
        <v>69</v>
      </c>
    </row>
    <row r="1008" spans="1:28">
      <c r="A1008" s="51" t="s">
        <v>2049</v>
      </c>
      <c r="B1008" s="51" t="s">
        <v>71</v>
      </c>
      <c r="C1008" s="1">
        <v>44665</v>
      </c>
      <c r="D1008">
        <v>2022</v>
      </c>
      <c r="E1008" s="26">
        <v>4</v>
      </c>
      <c r="F1008" s="51" t="s">
        <v>24</v>
      </c>
      <c r="G1008" s="26">
        <v>3</v>
      </c>
      <c r="H1008" s="26">
        <v>3</v>
      </c>
      <c r="I1008" t="s">
        <v>15</v>
      </c>
      <c r="J1008" t="s">
        <v>82</v>
      </c>
      <c r="K1008" t="s">
        <v>83</v>
      </c>
      <c r="L1008" t="s">
        <v>125</v>
      </c>
      <c r="M1008" t="s">
        <v>93</v>
      </c>
      <c r="N1008">
        <v>9603.5580072994071</v>
      </c>
      <c r="O1008">
        <v>9603.5580072994071</v>
      </c>
      <c r="P1008" t="s">
        <v>64</v>
      </c>
      <c r="Q1008">
        <v>27.06</v>
      </c>
      <c r="R1008">
        <v>3</v>
      </c>
      <c r="S1008">
        <v>3</v>
      </c>
      <c r="T1008">
        <v>1</v>
      </c>
      <c r="U1008" t="s">
        <v>76</v>
      </c>
      <c r="V1008">
        <v>3</v>
      </c>
      <c r="W1008" t="s">
        <v>84</v>
      </c>
      <c r="X1008" s="51" t="s">
        <v>1867</v>
      </c>
      <c r="Y1008" s="51" t="s">
        <v>100</v>
      </c>
      <c r="Z1008" s="26">
        <v>3</v>
      </c>
      <c r="AA1008" s="51" t="s">
        <v>77</v>
      </c>
      <c r="AB1008" s="51" t="s">
        <v>108</v>
      </c>
    </row>
    <row r="1009" spans="1:28">
      <c r="A1009" s="51" t="s">
        <v>2050</v>
      </c>
      <c r="B1009" s="51" t="s">
        <v>121</v>
      </c>
      <c r="C1009" s="1">
        <v>42744</v>
      </c>
      <c r="D1009">
        <v>2017</v>
      </c>
      <c r="E1009" s="26">
        <v>1</v>
      </c>
      <c r="F1009" s="51" t="s">
        <v>21</v>
      </c>
      <c r="G1009" s="26">
        <v>8</v>
      </c>
      <c r="H1009" s="26">
        <v>8</v>
      </c>
      <c r="I1009" t="s">
        <v>15</v>
      </c>
      <c r="J1009" t="s">
        <v>60</v>
      </c>
      <c r="K1009" t="s">
        <v>88</v>
      </c>
      <c r="L1009" t="s">
        <v>62</v>
      </c>
      <c r="M1009" t="s">
        <v>104</v>
      </c>
      <c r="N1009">
        <v>13483.697369889787</v>
      </c>
      <c r="O1009">
        <v>13483.697369889787</v>
      </c>
      <c r="P1009" t="s">
        <v>64</v>
      </c>
      <c r="Q1009">
        <v>24.91</v>
      </c>
      <c r="R1009">
        <v>2</v>
      </c>
      <c r="S1009">
        <v>2</v>
      </c>
      <c r="T1009">
        <v>1</v>
      </c>
      <c r="U1009" t="s">
        <v>76</v>
      </c>
      <c r="V1009">
        <v>3</v>
      </c>
      <c r="W1009" t="s">
        <v>84</v>
      </c>
      <c r="X1009" s="51" t="s">
        <v>926</v>
      </c>
      <c r="Y1009" s="51" t="s">
        <v>95</v>
      </c>
      <c r="Z1009" s="26">
        <v>4</v>
      </c>
      <c r="AA1009" s="51" t="s">
        <v>84</v>
      </c>
      <c r="AB1009" s="51" t="s">
        <v>108</v>
      </c>
    </row>
    <row r="1010" spans="1:28">
      <c r="A1010" s="51" t="s">
        <v>2051</v>
      </c>
      <c r="B1010" s="51" t="s">
        <v>71</v>
      </c>
      <c r="C1010" s="1">
        <v>42296</v>
      </c>
      <c r="D1010">
        <v>2015</v>
      </c>
      <c r="E1010" s="26">
        <v>10</v>
      </c>
      <c r="F1010" s="51" t="s">
        <v>10</v>
      </c>
      <c r="G1010" s="26">
        <v>10</v>
      </c>
      <c r="H1010" s="26">
        <v>10</v>
      </c>
      <c r="I1010" t="s">
        <v>15</v>
      </c>
      <c r="J1010" t="s">
        <v>102</v>
      </c>
      <c r="K1010" t="s">
        <v>133</v>
      </c>
      <c r="L1010" t="s">
        <v>128</v>
      </c>
      <c r="M1010" t="s">
        <v>152</v>
      </c>
      <c r="N1010">
        <v>8619.2321964826588</v>
      </c>
      <c r="O1010">
        <v>8619.2321964826588</v>
      </c>
      <c r="P1010" t="s">
        <v>64</v>
      </c>
      <c r="Q1010">
        <v>28</v>
      </c>
      <c r="R1010">
        <v>2</v>
      </c>
      <c r="S1010">
        <v>1</v>
      </c>
      <c r="T1010">
        <v>1</v>
      </c>
      <c r="U1010" t="s">
        <v>76</v>
      </c>
      <c r="V1010">
        <v>3</v>
      </c>
      <c r="W1010" t="s">
        <v>84</v>
      </c>
      <c r="X1010" s="51" t="s">
        <v>2052</v>
      </c>
      <c r="Y1010" s="51" t="s">
        <v>68</v>
      </c>
      <c r="Z1010" s="26">
        <v>3</v>
      </c>
      <c r="AA1010" s="51" t="s">
        <v>77</v>
      </c>
      <c r="AB1010" s="51" t="s">
        <v>69</v>
      </c>
    </row>
    <row r="1011" spans="1:28">
      <c r="A1011" s="51" t="s">
        <v>2053</v>
      </c>
      <c r="B1011" s="51" t="s">
        <v>81</v>
      </c>
      <c r="C1011" s="1">
        <v>42669</v>
      </c>
      <c r="D1011">
        <v>2016</v>
      </c>
      <c r="E1011" s="26">
        <v>10</v>
      </c>
      <c r="F1011" s="51" t="s">
        <v>10</v>
      </c>
      <c r="G1011" s="26">
        <v>9</v>
      </c>
      <c r="H1011" s="26">
        <v>9</v>
      </c>
      <c r="I1011" t="s">
        <v>15</v>
      </c>
      <c r="J1011" t="s">
        <v>60</v>
      </c>
      <c r="K1011" t="s">
        <v>133</v>
      </c>
      <c r="L1011" t="s">
        <v>128</v>
      </c>
      <c r="M1011" t="s">
        <v>90</v>
      </c>
      <c r="N1011">
        <v>8930.984930597182</v>
      </c>
      <c r="O1011">
        <v>8930.984930597182</v>
      </c>
      <c r="P1011" t="s">
        <v>64</v>
      </c>
      <c r="Q1011">
        <v>6.49</v>
      </c>
      <c r="R1011">
        <v>3</v>
      </c>
      <c r="S1011">
        <v>2</v>
      </c>
      <c r="T1011">
        <v>1</v>
      </c>
      <c r="U1011" t="s">
        <v>76</v>
      </c>
      <c r="V1011">
        <v>2</v>
      </c>
      <c r="W1011" t="s">
        <v>77</v>
      </c>
      <c r="X1011" s="51" t="s">
        <v>2054</v>
      </c>
      <c r="Y1011" s="51" t="s">
        <v>68</v>
      </c>
      <c r="Z1011" s="26">
        <v>1</v>
      </c>
      <c r="AA1011" s="51" t="s">
        <v>66</v>
      </c>
      <c r="AB1011" s="51" t="s">
        <v>69</v>
      </c>
    </row>
    <row r="1012" spans="1:28">
      <c r="A1012" s="51" t="s">
        <v>2055</v>
      </c>
      <c r="B1012" s="51" t="s">
        <v>59</v>
      </c>
      <c r="C1012" s="1">
        <v>45071</v>
      </c>
      <c r="D1012">
        <v>2023</v>
      </c>
      <c r="E1012" s="26">
        <v>5</v>
      </c>
      <c r="F1012" s="51" t="s">
        <v>25</v>
      </c>
      <c r="G1012" s="26">
        <v>2</v>
      </c>
      <c r="H1012" s="26">
        <v>2</v>
      </c>
      <c r="I1012" t="s">
        <v>15</v>
      </c>
      <c r="J1012" t="s">
        <v>82</v>
      </c>
      <c r="K1012" t="s">
        <v>73</v>
      </c>
      <c r="L1012" t="s">
        <v>98</v>
      </c>
      <c r="M1012" t="s">
        <v>75</v>
      </c>
      <c r="N1012">
        <v>7632.3574801431005</v>
      </c>
      <c r="O1012">
        <v>7632.3574801431005</v>
      </c>
      <c r="P1012" t="s">
        <v>64</v>
      </c>
      <c r="Q1012">
        <v>6.41</v>
      </c>
      <c r="R1012">
        <v>4</v>
      </c>
      <c r="S1012">
        <v>0</v>
      </c>
      <c r="T1012">
        <v>0</v>
      </c>
      <c r="U1012" t="s">
        <v>65</v>
      </c>
      <c r="V1012">
        <v>2</v>
      </c>
      <c r="W1012" t="s">
        <v>77</v>
      </c>
      <c r="X1012" s="51" t="s">
        <v>2056</v>
      </c>
      <c r="Y1012" s="51" t="s">
        <v>100</v>
      </c>
      <c r="Z1012" s="26">
        <v>0</v>
      </c>
      <c r="AA1012" s="51" t="s">
        <v>66</v>
      </c>
      <c r="AB1012" s="51" t="s">
        <v>69</v>
      </c>
    </row>
    <row r="1013" spans="1:28">
      <c r="A1013" s="51" t="s">
        <v>2057</v>
      </c>
      <c r="B1013" s="51" t="s">
        <v>121</v>
      </c>
      <c r="C1013" s="1">
        <v>44382</v>
      </c>
      <c r="D1013">
        <v>2021</v>
      </c>
      <c r="E1013" s="26">
        <v>7</v>
      </c>
      <c r="F1013" s="51" t="s">
        <v>27</v>
      </c>
      <c r="G1013" s="26">
        <v>4</v>
      </c>
      <c r="H1013" s="26">
        <v>4</v>
      </c>
      <c r="I1013" t="s">
        <v>15</v>
      </c>
      <c r="J1013" t="s">
        <v>72</v>
      </c>
      <c r="K1013" t="s">
        <v>61</v>
      </c>
      <c r="L1013" t="s">
        <v>202</v>
      </c>
      <c r="M1013" t="s">
        <v>104</v>
      </c>
      <c r="N1013">
        <v>2902.1333425893163</v>
      </c>
      <c r="O1013">
        <v>2902.1333425893163</v>
      </c>
      <c r="P1013" t="s">
        <v>64</v>
      </c>
      <c r="Q1013">
        <v>7.69</v>
      </c>
      <c r="R1013">
        <v>4</v>
      </c>
      <c r="S1013">
        <v>4</v>
      </c>
      <c r="T1013">
        <v>1</v>
      </c>
      <c r="U1013" t="s">
        <v>76</v>
      </c>
      <c r="V1013">
        <v>1</v>
      </c>
      <c r="W1013" t="s">
        <v>66</v>
      </c>
      <c r="X1013" s="51" t="s">
        <v>2058</v>
      </c>
      <c r="Y1013" s="51" t="s">
        <v>79</v>
      </c>
      <c r="Z1013" s="26">
        <v>1</v>
      </c>
      <c r="AA1013" s="51" t="s">
        <v>66</v>
      </c>
      <c r="AB1013" s="51" t="s">
        <v>69</v>
      </c>
    </row>
    <row r="1014" spans="1:28">
      <c r="A1014" s="51" t="s">
        <v>2059</v>
      </c>
      <c r="B1014" s="51" t="s">
        <v>71</v>
      </c>
      <c r="C1014" s="1">
        <v>42160</v>
      </c>
      <c r="D1014">
        <v>2015</v>
      </c>
      <c r="E1014" s="26">
        <v>6</v>
      </c>
      <c r="F1014" s="51" t="s">
        <v>26</v>
      </c>
      <c r="G1014" s="26">
        <v>10</v>
      </c>
      <c r="H1014" s="26">
        <v>10</v>
      </c>
      <c r="I1014" t="s">
        <v>15</v>
      </c>
      <c r="J1014" t="s">
        <v>102</v>
      </c>
      <c r="K1014" t="s">
        <v>124</v>
      </c>
      <c r="L1014" t="s">
        <v>157</v>
      </c>
      <c r="M1014" t="s">
        <v>104</v>
      </c>
      <c r="N1014">
        <v>7126.0816933480364</v>
      </c>
      <c r="O1014">
        <v>7126.0816933480364</v>
      </c>
      <c r="P1014" t="s">
        <v>64</v>
      </c>
      <c r="Q1014">
        <v>3.28</v>
      </c>
      <c r="R1014">
        <v>3</v>
      </c>
      <c r="S1014">
        <v>2</v>
      </c>
      <c r="T1014">
        <v>1</v>
      </c>
      <c r="U1014" t="s">
        <v>76</v>
      </c>
      <c r="V1014">
        <v>1</v>
      </c>
      <c r="W1014" t="s">
        <v>66</v>
      </c>
      <c r="X1014" s="51" t="s">
        <v>2060</v>
      </c>
      <c r="Y1014" s="51" t="s">
        <v>119</v>
      </c>
      <c r="Z1014" s="26">
        <v>1</v>
      </c>
      <c r="AA1014" s="51" t="s">
        <v>66</v>
      </c>
      <c r="AB1014" s="51" t="s">
        <v>69</v>
      </c>
    </row>
    <row r="1015" spans="1:28">
      <c r="A1015" s="51" t="s">
        <v>2061</v>
      </c>
      <c r="B1015" s="51" t="s">
        <v>81</v>
      </c>
      <c r="C1015" s="1">
        <v>44455</v>
      </c>
      <c r="D1015">
        <v>2021</v>
      </c>
      <c r="E1015" s="26">
        <v>9</v>
      </c>
      <c r="F1015" s="51" t="s">
        <v>29</v>
      </c>
      <c r="G1015" s="26">
        <v>4</v>
      </c>
      <c r="H1015" s="26">
        <v>4</v>
      </c>
      <c r="I1015" t="s">
        <v>15</v>
      </c>
      <c r="J1015" t="s">
        <v>72</v>
      </c>
      <c r="K1015" t="s">
        <v>61</v>
      </c>
      <c r="L1015" t="s">
        <v>113</v>
      </c>
      <c r="M1015" t="s">
        <v>75</v>
      </c>
      <c r="N1015">
        <v>833.83536371386879</v>
      </c>
      <c r="O1015">
        <v>833.83536371386879</v>
      </c>
      <c r="P1015" t="s">
        <v>64</v>
      </c>
      <c r="Q1015">
        <v>13.48</v>
      </c>
      <c r="R1015">
        <v>2</v>
      </c>
      <c r="S1015">
        <v>1</v>
      </c>
      <c r="T1015">
        <v>1</v>
      </c>
      <c r="U1015" t="s">
        <v>76</v>
      </c>
      <c r="V1015">
        <v>2</v>
      </c>
      <c r="W1015" t="s">
        <v>77</v>
      </c>
      <c r="X1015" s="51" t="s">
        <v>2062</v>
      </c>
      <c r="Y1015" s="51" t="s">
        <v>119</v>
      </c>
      <c r="Z1015" s="26">
        <v>0</v>
      </c>
      <c r="AA1015" s="51" t="s">
        <v>66</v>
      </c>
      <c r="AB1015" s="51" t="s">
        <v>69</v>
      </c>
    </row>
    <row r="1016" spans="1:28">
      <c r="A1016" s="51" t="s">
        <v>2063</v>
      </c>
      <c r="B1016" s="51" t="s">
        <v>81</v>
      </c>
      <c r="C1016" s="1">
        <v>43790</v>
      </c>
      <c r="D1016">
        <v>2019</v>
      </c>
      <c r="E1016" s="26">
        <v>11</v>
      </c>
      <c r="F1016" s="51" t="s">
        <v>19</v>
      </c>
      <c r="G1016" s="26">
        <v>6</v>
      </c>
      <c r="H1016" s="26">
        <v>6</v>
      </c>
      <c r="I1016" t="s">
        <v>15</v>
      </c>
      <c r="J1016" t="s">
        <v>72</v>
      </c>
      <c r="K1016" t="s">
        <v>61</v>
      </c>
      <c r="L1016" t="s">
        <v>89</v>
      </c>
      <c r="M1016" t="s">
        <v>63</v>
      </c>
      <c r="N1016">
        <v>6009.7665990142268</v>
      </c>
      <c r="O1016">
        <v>6009.7665990142268</v>
      </c>
      <c r="P1016" t="s">
        <v>64</v>
      </c>
      <c r="Q1016">
        <v>4.43</v>
      </c>
      <c r="R1016">
        <v>1</v>
      </c>
      <c r="S1016">
        <v>0</v>
      </c>
      <c r="T1016">
        <v>0</v>
      </c>
      <c r="U1016" t="s">
        <v>65</v>
      </c>
      <c r="V1016">
        <v>2</v>
      </c>
      <c r="W1016" t="s">
        <v>77</v>
      </c>
      <c r="X1016" s="51" t="s">
        <v>2064</v>
      </c>
      <c r="Y1016" s="51" t="s">
        <v>79</v>
      </c>
      <c r="Z1016" s="26">
        <v>0</v>
      </c>
      <c r="AA1016" s="51" t="s">
        <v>66</v>
      </c>
      <c r="AB1016" s="51" t="s">
        <v>69</v>
      </c>
    </row>
    <row r="1017" spans="1:28">
      <c r="A1017" s="51" t="s">
        <v>2065</v>
      </c>
      <c r="B1017" s="51" t="s">
        <v>81</v>
      </c>
      <c r="C1017" s="1">
        <v>42403</v>
      </c>
      <c r="D1017">
        <v>2016</v>
      </c>
      <c r="E1017" s="26">
        <v>2</v>
      </c>
      <c r="F1017" s="51" t="s">
        <v>22</v>
      </c>
      <c r="G1017" s="26">
        <v>9</v>
      </c>
      <c r="H1017" s="26">
        <v>9</v>
      </c>
      <c r="I1017" t="s">
        <v>15</v>
      </c>
      <c r="J1017" t="s">
        <v>60</v>
      </c>
      <c r="K1017" t="s">
        <v>124</v>
      </c>
      <c r="L1017" t="s">
        <v>103</v>
      </c>
      <c r="M1017" t="s">
        <v>152</v>
      </c>
      <c r="N1017">
        <v>3656.3468196645576</v>
      </c>
      <c r="O1017">
        <v>3656.3468196645576</v>
      </c>
      <c r="P1017" t="s">
        <v>64</v>
      </c>
      <c r="Q1017">
        <v>9.82</v>
      </c>
      <c r="R1017">
        <v>1</v>
      </c>
      <c r="S1017">
        <v>0</v>
      </c>
      <c r="T1017">
        <v>0</v>
      </c>
      <c r="U1017" t="s">
        <v>65</v>
      </c>
      <c r="V1017">
        <v>1</v>
      </c>
      <c r="W1017" t="s">
        <v>66</v>
      </c>
      <c r="X1017" s="51" t="s">
        <v>2066</v>
      </c>
      <c r="Y1017" s="51" t="s">
        <v>100</v>
      </c>
      <c r="Z1017" s="26">
        <v>1</v>
      </c>
      <c r="AA1017" s="51" t="s">
        <v>66</v>
      </c>
      <c r="AB1017" s="51" t="s">
        <v>69</v>
      </c>
    </row>
    <row r="1018" spans="1:28">
      <c r="A1018" s="51" t="s">
        <v>2067</v>
      </c>
      <c r="B1018" s="51" t="s">
        <v>71</v>
      </c>
      <c r="C1018" s="1">
        <v>44067</v>
      </c>
      <c r="D1018">
        <v>2020</v>
      </c>
      <c r="E1018" s="26">
        <v>8</v>
      </c>
      <c r="F1018" s="51" t="s">
        <v>28</v>
      </c>
      <c r="G1018" s="26">
        <v>5</v>
      </c>
      <c r="H1018" s="26">
        <v>5</v>
      </c>
      <c r="I1018" t="s">
        <v>15</v>
      </c>
      <c r="J1018" t="s">
        <v>72</v>
      </c>
      <c r="K1018" t="s">
        <v>61</v>
      </c>
      <c r="L1018" t="s">
        <v>103</v>
      </c>
      <c r="M1018" t="s">
        <v>75</v>
      </c>
      <c r="N1018">
        <v>6271.0599419346563</v>
      </c>
      <c r="O1018">
        <v>6271.0599419346563</v>
      </c>
      <c r="P1018" t="s">
        <v>64</v>
      </c>
      <c r="Q1018">
        <v>7.92</v>
      </c>
      <c r="R1018">
        <v>2</v>
      </c>
      <c r="S1018">
        <v>2</v>
      </c>
      <c r="T1018">
        <v>1</v>
      </c>
      <c r="U1018" t="s">
        <v>76</v>
      </c>
      <c r="V1018">
        <v>2</v>
      </c>
      <c r="W1018" t="s">
        <v>77</v>
      </c>
      <c r="X1018" s="51" t="s">
        <v>2068</v>
      </c>
      <c r="Y1018" s="51" t="s">
        <v>119</v>
      </c>
      <c r="Z1018" s="26">
        <v>0</v>
      </c>
      <c r="AA1018" s="51" t="s">
        <v>66</v>
      </c>
      <c r="AB1018" s="51" t="s">
        <v>69</v>
      </c>
    </row>
    <row r="1019" spans="1:28">
      <c r="A1019" s="51" t="s">
        <v>2069</v>
      </c>
      <c r="B1019" s="51" t="s">
        <v>97</v>
      </c>
      <c r="C1019" s="1">
        <v>41739</v>
      </c>
      <c r="D1019">
        <v>2014</v>
      </c>
      <c r="E1019" s="26">
        <v>4</v>
      </c>
      <c r="F1019" s="51" t="s">
        <v>24</v>
      </c>
      <c r="G1019" s="26">
        <v>11</v>
      </c>
      <c r="H1019" s="26">
        <v>11</v>
      </c>
      <c r="I1019" t="s">
        <v>15</v>
      </c>
      <c r="J1019" t="s">
        <v>102</v>
      </c>
      <c r="K1019" t="s">
        <v>124</v>
      </c>
      <c r="L1019" t="s">
        <v>74</v>
      </c>
      <c r="M1019" t="s">
        <v>90</v>
      </c>
      <c r="N1019">
        <v>457.46063197692962</v>
      </c>
      <c r="O1019">
        <v>457.46063197692962</v>
      </c>
      <c r="P1019" t="s">
        <v>64</v>
      </c>
      <c r="Q1019">
        <v>13.93</v>
      </c>
      <c r="R1019">
        <v>1</v>
      </c>
      <c r="S1019">
        <v>2</v>
      </c>
      <c r="T1019">
        <v>1</v>
      </c>
      <c r="U1019" t="s">
        <v>76</v>
      </c>
      <c r="V1019">
        <v>2</v>
      </c>
      <c r="W1019" t="s">
        <v>77</v>
      </c>
      <c r="X1019" s="51" t="s">
        <v>2070</v>
      </c>
      <c r="Y1019" s="51" t="s">
        <v>95</v>
      </c>
      <c r="Z1019" s="26">
        <v>1</v>
      </c>
      <c r="AA1019" s="51" t="s">
        <v>66</v>
      </c>
      <c r="AB1019" s="51" t="s">
        <v>69</v>
      </c>
    </row>
    <row r="1020" spans="1:28">
      <c r="A1020" s="51" t="s">
        <v>2071</v>
      </c>
      <c r="B1020" s="51" t="s">
        <v>121</v>
      </c>
      <c r="C1020" s="1">
        <v>43889</v>
      </c>
      <c r="D1020">
        <v>2020</v>
      </c>
      <c r="E1020" s="26">
        <v>2</v>
      </c>
      <c r="F1020" s="51" t="s">
        <v>22</v>
      </c>
      <c r="G1020" s="26">
        <v>5</v>
      </c>
      <c r="H1020" s="26">
        <v>5</v>
      </c>
      <c r="I1020" t="s">
        <v>15</v>
      </c>
      <c r="J1020" t="s">
        <v>72</v>
      </c>
      <c r="K1020" t="s">
        <v>83</v>
      </c>
      <c r="L1020" t="s">
        <v>157</v>
      </c>
      <c r="M1020" t="s">
        <v>93</v>
      </c>
      <c r="N1020">
        <v>7144.917073869331</v>
      </c>
      <c r="O1020">
        <v>7144.917073869331</v>
      </c>
      <c r="P1020" t="s">
        <v>64</v>
      </c>
      <c r="Q1020">
        <v>14.66</v>
      </c>
      <c r="R1020">
        <v>3</v>
      </c>
      <c r="S1020">
        <v>1</v>
      </c>
      <c r="T1020">
        <v>1</v>
      </c>
      <c r="U1020" t="s">
        <v>76</v>
      </c>
      <c r="V1020">
        <v>2</v>
      </c>
      <c r="W1020" t="s">
        <v>77</v>
      </c>
      <c r="X1020" s="51" t="s">
        <v>2072</v>
      </c>
      <c r="Y1020" s="51" t="s">
        <v>95</v>
      </c>
      <c r="Z1020" s="26">
        <v>1</v>
      </c>
      <c r="AA1020" s="51" t="s">
        <v>66</v>
      </c>
      <c r="AB1020" s="51" t="s">
        <v>69</v>
      </c>
    </row>
    <row r="1021" spans="1:28">
      <c r="A1021" s="51" t="s">
        <v>2073</v>
      </c>
      <c r="B1021" s="51" t="s">
        <v>140</v>
      </c>
      <c r="C1021" s="1">
        <v>44475</v>
      </c>
      <c r="D1021">
        <v>2021</v>
      </c>
      <c r="E1021" s="26">
        <v>10</v>
      </c>
      <c r="F1021" s="51" t="s">
        <v>10</v>
      </c>
      <c r="G1021" s="26">
        <v>4</v>
      </c>
      <c r="H1021" s="26">
        <v>4</v>
      </c>
      <c r="I1021" t="s">
        <v>15</v>
      </c>
      <c r="J1021" t="s">
        <v>72</v>
      </c>
      <c r="K1021" t="s">
        <v>88</v>
      </c>
      <c r="L1021" t="s">
        <v>202</v>
      </c>
      <c r="M1021" t="s">
        <v>152</v>
      </c>
      <c r="N1021">
        <v>17074.360030482188</v>
      </c>
      <c r="O1021">
        <v>17074.360030482188</v>
      </c>
      <c r="P1021" t="s">
        <v>64</v>
      </c>
      <c r="Q1021">
        <v>14.55</v>
      </c>
      <c r="R1021">
        <v>3</v>
      </c>
      <c r="S1021">
        <v>1</v>
      </c>
      <c r="T1021">
        <v>1</v>
      </c>
      <c r="U1021" t="s">
        <v>76</v>
      </c>
      <c r="V1021">
        <v>3</v>
      </c>
      <c r="W1021" t="s">
        <v>84</v>
      </c>
      <c r="X1021" s="51" t="s">
        <v>2074</v>
      </c>
      <c r="Y1021" s="51" t="s">
        <v>119</v>
      </c>
      <c r="Z1021" s="26">
        <v>2</v>
      </c>
      <c r="AA1021" s="51" t="s">
        <v>77</v>
      </c>
      <c r="AB1021" s="51" t="s">
        <v>69</v>
      </c>
    </row>
    <row r="1022" spans="1:28">
      <c r="A1022" s="51" t="s">
        <v>2075</v>
      </c>
      <c r="B1022" s="51" t="s">
        <v>121</v>
      </c>
      <c r="C1022" s="1">
        <v>45333</v>
      </c>
      <c r="D1022">
        <v>2024</v>
      </c>
      <c r="E1022" s="26">
        <v>2</v>
      </c>
      <c r="F1022" s="51" t="s">
        <v>22</v>
      </c>
      <c r="G1022" s="26">
        <v>1</v>
      </c>
      <c r="H1022" s="26">
        <v>1</v>
      </c>
      <c r="I1022" t="s">
        <v>15</v>
      </c>
      <c r="J1022" t="s">
        <v>82</v>
      </c>
      <c r="K1022" t="s">
        <v>124</v>
      </c>
      <c r="L1022" t="s">
        <v>74</v>
      </c>
      <c r="M1022" t="s">
        <v>104</v>
      </c>
      <c r="N1022">
        <v>15944.917945387391</v>
      </c>
      <c r="O1022">
        <v>15944.917945387391</v>
      </c>
      <c r="P1022" t="s">
        <v>64</v>
      </c>
      <c r="Q1022">
        <v>3.37</v>
      </c>
      <c r="R1022">
        <v>3</v>
      </c>
      <c r="S1022">
        <v>1</v>
      </c>
      <c r="T1022">
        <v>1</v>
      </c>
      <c r="U1022" t="s">
        <v>76</v>
      </c>
      <c r="V1022">
        <v>3</v>
      </c>
      <c r="W1022" t="s">
        <v>84</v>
      </c>
      <c r="X1022" s="51" t="s">
        <v>2076</v>
      </c>
      <c r="Y1022" s="51" t="s">
        <v>95</v>
      </c>
      <c r="Z1022" s="26">
        <v>2</v>
      </c>
      <c r="AA1022" s="51" t="s">
        <v>77</v>
      </c>
      <c r="AB1022" s="51" t="s">
        <v>69</v>
      </c>
    </row>
    <row r="1023" spans="1:28">
      <c r="A1023" s="51" t="s">
        <v>2077</v>
      </c>
      <c r="B1023" s="51" t="s">
        <v>81</v>
      </c>
      <c r="C1023" s="1">
        <v>42281</v>
      </c>
      <c r="D1023">
        <v>2015</v>
      </c>
      <c r="E1023" s="26">
        <v>10</v>
      </c>
      <c r="F1023" s="51" t="s">
        <v>10</v>
      </c>
      <c r="G1023" s="26">
        <v>10</v>
      </c>
      <c r="H1023" s="26">
        <v>10</v>
      </c>
      <c r="I1023" t="s">
        <v>15</v>
      </c>
      <c r="J1023" t="s">
        <v>102</v>
      </c>
      <c r="K1023" t="s">
        <v>88</v>
      </c>
      <c r="L1023" t="s">
        <v>113</v>
      </c>
      <c r="M1023" t="s">
        <v>93</v>
      </c>
      <c r="N1023">
        <v>12920.326364490693</v>
      </c>
      <c r="O1023">
        <v>12920.326364490693</v>
      </c>
      <c r="P1023" t="s">
        <v>64</v>
      </c>
      <c r="Q1023">
        <v>3.87</v>
      </c>
      <c r="R1023">
        <v>3</v>
      </c>
      <c r="S1023">
        <v>2</v>
      </c>
      <c r="T1023">
        <v>1</v>
      </c>
      <c r="U1023" t="s">
        <v>76</v>
      </c>
      <c r="V1023">
        <v>3</v>
      </c>
      <c r="W1023" t="s">
        <v>84</v>
      </c>
      <c r="X1023" s="51" t="s">
        <v>2078</v>
      </c>
      <c r="Y1023" s="51" t="s">
        <v>144</v>
      </c>
      <c r="Z1023" s="26">
        <v>3</v>
      </c>
      <c r="AA1023" s="51" t="s">
        <v>77</v>
      </c>
      <c r="AB1023" s="51" t="s">
        <v>69</v>
      </c>
    </row>
    <row r="1024" spans="1:28">
      <c r="A1024" s="51" t="s">
        <v>2079</v>
      </c>
      <c r="B1024" s="51" t="s">
        <v>81</v>
      </c>
      <c r="C1024" s="1">
        <v>44051</v>
      </c>
      <c r="D1024">
        <v>2020</v>
      </c>
      <c r="E1024" s="26">
        <v>8</v>
      </c>
      <c r="F1024" s="51" t="s">
        <v>28</v>
      </c>
      <c r="G1024" s="26">
        <v>5</v>
      </c>
      <c r="H1024" s="26">
        <v>5</v>
      </c>
      <c r="I1024" t="s">
        <v>15</v>
      </c>
      <c r="J1024" t="s">
        <v>72</v>
      </c>
      <c r="K1024" t="s">
        <v>73</v>
      </c>
      <c r="L1024" t="s">
        <v>89</v>
      </c>
      <c r="M1024" t="s">
        <v>93</v>
      </c>
      <c r="N1024">
        <v>11652.279217258334</v>
      </c>
      <c r="O1024">
        <v>11652.279217258334</v>
      </c>
      <c r="P1024" t="s">
        <v>64</v>
      </c>
      <c r="Q1024">
        <v>8.4499999999999993</v>
      </c>
      <c r="R1024">
        <v>1</v>
      </c>
      <c r="S1024">
        <v>3</v>
      </c>
      <c r="T1024">
        <v>1</v>
      </c>
      <c r="U1024" t="s">
        <v>76</v>
      </c>
      <c r="V1024">
        <v>3</v>
      </c>
      <c r="W1024" t="s">
        <v>84</v>
      </c>
      <c r="X1024" s="51" t="s">
        <v>2080</v>
      </c>
      <c r="Y1024" s="51" t="s">
        <v>100</v>
      </c>
      <c r="Z1024" s="26">
        <v>2</v>
      </c>
      <c r="AA1024" s="51" t="s">
        <v>77</v>
      </c>
      <c r="AB1024" s="51" t="s">
        <v>108</v>
      </c>
    </row>
    <row r="1025" spans="1:28">
      <c r="A1025" s="51" t="s">
        <v>2081</v>
      </c>
      <c r="B1025" s="51" t="s">
        <v>121</v>
      </c>
      <c r="C1025" s="1">
        <v>41405</v>
      </c>
      <c r="D1025">
        <v>2013</v>
      </c>
      <c r="E1025" s="26">
        <v>5</v>
      </c>
      <c r="F1025" s="51" t="s">
        <v>25</v>
      </c>
      <c r="G1025" s="26">
        <v>12</v>
      </c>
      <c r="H1025" s="26">
        <v>12</v>
      </c>
      <c r="I1025" t="s">
        <v>15</v>
      </c>
      <c r="J1025" t="s">
        <v>102</v>
      </c>
      <c r="K1025" t="s">
        <v>73</v>
      </c>
      <c r="L1025" t="s">
        <v>98</v>
      </c>
      <c r="M1025" t="s">
        <v>152</v>
      </c>
      <c r="N1025">
        <v>11181.447802421715</v>
      </c>
      <c r="O1025">
        <v>11181.447802421715</v>
      </c>
      <c r="P1025" t="s">
        <v>64</v>
      </c>
      <c r="Q1025">
        <v>6.45</v>
      </c>
      <c r="R1025">
        <v>3</v>
      </c>
      <c r="S1025">
        <v>3</v>
      </c>
      <c r="T1025">
        <v>1</v>
      </c>
      <c r="U1025" t="s">
        <v>76</v>
      </c>
      <c r="V1025">
        <v>2</v>
      </c>
      <c r="W1025" t="s">
        <v>77</v>
      </c>
      <c r="X1025" s="51" t="s">
        <v>2082</v>
      </c>
      <c r="Y1025" s="51" t="s">
        <v>100</v>
      </c>
      <c r="Z1025" s="26">
        <v>2</v>
      </c>
      <c r="AA1025" s="51" t="s">
        <v>77</v>
      </c>
      <c r="AB1025" s="51" t="s">
        <v>108</v>
      </c>
    </row>
    <row r="1026" spans="1:28">
      <c r="A1026" s="51" t="s">
        <v>2083</v>
      </c>
      <c r="B1026" s="51" t="s">
        <v>71</v>
      </c>
      <c r="C1026" s="1">
        <v>43371</v>
      </c>
      <c r="D1026">
        <v>2018</v>
      </c>
      <c r="E1026" s="26">
        <v>9</v>
      </c>
      <c r="F1026" s="51" t="s">
        <v>29</v>
      </c>
      <c r="G1026" s="26">
        <v>7</v>
      </c>
      <c r="H1026" s="26">
        <v>7</v>
      </c>
      <c r="I1026" t="s">
        <v>15</v>
      </c>
      <c r="J1026" t="s">
        <v>60</v>
      </c>
      <c r="K1026" t="s">
        <v>61</v>
      </c>
      <c r="L1026" t="s">
        <v>202</v>
      </c>
      <c r="M1026" t="s">
        <v>90</v>
      </c>
      <c r="N1026">
        <v>14376.403406067691</v>
      </c>
      <c r="O1026">
        <v>14376.403406067691</v>
      </c>
      <c r="P1026" t="s">
        <v>64</v>
      </c>
      <c r="Q1026">
        <v>3.76</v>
      </c>
      <c r="R1026">
        <v>1</v>
      </c>
      <c r="S1026">
        <v>3</v>
      </c>
      <c r="T1026">
        <v>1</v>
      </c>
      <c r="U1026" t="s">
        <v>76</v>
      </c>
      <c r="V1026">
        <v>2</v>
      </c>
      <c r="W1026" t="s">
        <v>77</v>
      </c>
      <c r="X1026" s="51" t="s">
        <v>2084</v>
      </c>
      <c r="Y1026" s="51" t="s">
        <v>79</v>
      </c>
      <c r="Z1026" s="26">
        <v>2</v>
      </c>
      <c r="AA1026" s="51" t="s">
        <v>77</v>
      </c>
      <c r="AB1026" s="51" t="s">
        <v>69</v>
      </c>
    </row>
    <row r="1027" spans="1:28">
      <c r="A1027" s="51" t="s">
        <v>2085</v>
      </c>
      <c r="B1027" s="51" t="s">
        <v>59</v>
      </c>
      <c r="C1027" s="1">
        <v>41913</v>
      </c>
      <c r="D1027">
        <v>2014</v>
      </c>
      <c r="E1027" s="26">
        <v>10</v>
      </c>
      <c r="F1027" s="51" t="s">
        <v>10</v>
      </c>
      <c r="G1027" s="26">
        <v>11</v>
      </c>
      <c r="H1027" s="26">
        <v>11</v>
      </c>
      <c r="I1027" t="s">
        <v>15</v>
      </c>
      <c r="J1027" t="s">
        <v>102</v>
      </c>
      <c r="K1027" t="s">
        <v>124</v>
      </c>
      <c r="L1027" t="s">
        <v>110</v>
      </c>
      <c r="M1027" t="s">
        <v>75</v>
      </c>
      <c r="N1027">
        <v>5926.9840375768181</v>
      </c>
      <c r="O1027">
        <v>5926.9840375768181</v>
      </c>
      <c r="P1027" t="s">
        <v>64</v>
      </c>
      <c r="Q1027">
        <v>6.6</v>
      </c>
      <c r="R1027">
        <v>1</v>
      </c>
      <c r="S1027">
        <v>1</v>
      </c>
      <c r="T1027">
        <v>1</v>
      </c>
      <c r="U1027" t="s">
        <v>76</v>
      </c>
      <c r="V1027">
        <v>1</v>
      </c>
      <c r="W1027" t="s">
        <v>66</v>
      </c>
      <c r="X1027" s="51" t="s">
        <v>2086</v>
      </c>
      <c r="Y1027" s="51" t="s">
        <v>68</v>
      </c>
      <c r="Z1027" s="26">
        <v>1</v>
      </c>
      <c r="AA1027" s="51" t="s">
        <v>66</v>
      </c>
      <c r="AB1027" s="51" t="s">
        <v>69</v>
      </c>
    </row>
    <row r="1028" spans="1:28">
      <c r="A1028" s="51" t="s">
        <v>2087</v>
      </c>
      <c r="B1028" s="51" t="s">
        <v>140</v>
      </c>
      <c r="C1028" s="1">
        <v>42415</v>
      </c>
      <c r="D1028">
        <v>2016</v>
      </c>
      <c r="E1028" s="26">
        <v>2</v>
      </c>
      <c r="F1028" s="51" t="s">
        <v>22</v>
      </c>
      <c r="G1028" s="26">
        <v>9</v>
      </c>
      <c r="H1028" s="26">
        <v>9</v>
      </c>
      <c r="I1028" t="s">
        <v>15</v>
      </c>
      <c r="J1028" t="s">
        <v>60</v>
      </c>
      <c r="K1028" t="s">
        <v>61</v>
      </c>
      <c r="L1028" t="s">
        <v>74</v>
      </c>
      <c r="M1028" t="s">
        <v>93</v>
      </c>
      <c r="N1028">
        <v>11799.468096505232</v>
      </c>
      <c r="O1028">
        <v>11799.468096505232</v>
      </c>
      <c r="P1028" t="s">
        <v>64</v>
      </c>
      <c r="Q1028">
        <v>13.56</v>
      </c>
      <c r="R1028">
        <v>5</v>
      </c>
      <c r="S1028">
        <v>2</v>
      </c>
      <c r="T1028">
        <v>1</v>
      </c>
      <c r="U1028" t="s">
        <v>76</v>
      </c>
      <c r="V1028">
        <v>3</v>
      </c>
      <c r="W1028" t="s">
        <v>84</v>
      </c>
      <c r="X1028" s="51" t="s">
        <v>2088</v>
      </c>
      <c r="Y1028" s="51" t="s">
        <v>119</v>
      </c>
      <c r="Z1028" s="26">
        <v>2</v>
      </c>
      <c r="AA1028" s="51" t="s">
        <v>77</v>
      </c>
      <c r="AB1028" s="51" t="s">
        <v>69</v>
      </c>
    </row>
    <row r="1029" spans="1:28">
      <c r="A1029" s="51" t="s">
        <v>2089</v>
      </c>
      <c r="B1029" s="51" t="s">
        <v>71</v>
      </c>
      <c r="C1029" s="1">
        <v>44651</v>
      </c>
      <c r="D1029">
        <v>2022</v>
      </c>
      <c r="E1029" s="26">
        <v>3</v>
      </c>
      <c r="F1029" s="51" t="s">
        <v>23</v>
      </c>
      <c r="G1029" s="26">
        <v>3</v>
      </c>
      <c r="H1029" s="26">
        <v>3</v>
      </c>
      <c r="I1029" t="s">
        <v>15</v>
      </c>
      <c r="J1029" t="s">
        <v>82</v>
      </c>
      <c r="K1029" t="s">
        <v>83</v>
      </c>
      <c r="L1029" t="s">
        <v>110</v>
      </c>
      <c r="M1029" t="s">
        <v>93</v>
      </c>
      <c r="N1029">
        <v>21102.994466835509</v>
      </c>
      <c r="O1029">
        <v>21102.994466835509</v>
      </c>
      <c r="P1029" t="s">
        <v>64</v>
      </c>
      <c r="Q1029">
        <v>25.87</v>
      </c>
      <c r="R1029">
        <v>1</v>
      </c>
      <c r="S1029">
        <v>2</v>
      </c>
      <c r="T1029">
        <v>1</v>
      </c>
      <c r="U1029" t="s">
        <v>76</v>
      </c>
      <c r="V1029">
        <v>3</v>
      </c>
      <c r="W1029" t="s">
        <v>84</v>
      </c>
      <c r="X1029" s="51" t="s">
        <v>2090</v>
      </c>
      <c r="Y1029" s="51" t="s">
        <v>95</v>
      </c>
      <c r="Z1029" s="26">
        <v>3</v>
      </c>
      <c r="AA1029" s="51" t="s">
        <v>77</v>
      </c>
      <c r="AB1029" s="51" t="s">
        <v>108</v>
      </c>
    </row>
    <row r="1030" spans="1:28">
      <c r="A1030" s="51" t="s">
        <v>2091</v>
      </c>
      <c r="B1030" s="51" t="s">
        <v>71</v>
      </c>
      <c r="C1030" s="1">
        <v>43913</v>
      </c>
      <c r="D1030">
        <v>2020</v>
      </c>
      <c r="E1030" s="26">
        <v>3</v>
      </c>
      <c r="F1030" s="51" t="s">
        <v>23</v>
      </c>
      <c r="G1030" s="26">
        <v>5</v>
      </c>
      <c r="H1030" s="26">
        <v>5</v>
      </c>
      <c r="I1030" t="s">
        <v>15</v>
      </c>
      <c r="J1030" t="s">
        <v>72</v>
      </c>
      <c r="K1030" t="s">
        <v>73</v>
      </c>
      <c r="L1030" t="s">
        <v>98</v>
      </c>
      <c r="M1030" t="s">
        <v>90</v>
      </c>
      <c r="N1030">
        <v>1772.2712407046213</v>
      </c>
      <c r="O1030">
        <v>1772.2712407046213</v>
      </c>
      <c r="P1030" t="s">
        <v>64</v>
      </c>
      <c r="Q1030">
        <v>22.13</v>
      </c>
      <c r="R1030">
        <v>4</v>
      </c>
      <c r="S1030">
        <v>2</v>
      </c>
      <c r="T1030">
        <v>1</v>
      </c>
      <c r="U1030" t="s">
        <v>76</v>
      </c>
      <c r="V1030">
        <v>3</v>
      </c>
      <c r="W1030" t="s">
        <v>84</v>
      </c>
      <c r="X1030" s="51" t="s">
        <v>2092</v>
      </c>
      <c r="Y1030" s="51" t="s">
        <v>119</v>
      </c>
      <c r="Z1030" s="26">
        <v>2</v>
      </c>
      <c r="AA1030" s="51" t="s">
        <v>77</v>
      </c>
      <c r="AB1030" s="51" t="s">
        <v>69</v>
      </c>
    </row>
    <row r="1031" spans="1:28">
      <c r="A1031" s="51" t="s">
        <v>2093</v>
      </c>
      <c r="B1031" s="51" t="s">
        <v>97</v>
      </c>
      <c r="C1031" s="1">
        <v>43085</v>
      </c>
      <c r="D1031">
        <v>2017</v>
      </c>
      <c r="E1031" s="26">
        <v>12</v>
      </c>
      <c r="F1031" s="51" t="s">
        <v>20</v>
      </c>
      <c r="G1031" s="26">
        <v>8</v>
      </c>
      <c r="H1031" s="26">
        <v>8</v>
      </c>
      <c r="I1031" t="s">
        <v>15</v>
      </c>
      <c r="J1031" t="s">
        <v>60</v>
      </c>
      <c r="K1031" t="s">
        <v>133</v>
      </c>
      <c r="L1031" t="s">
        <v>110</v>
      </c>
      <c r="M1031" t="s">
        <v>63</v>
      </c>
      <c r="N1031">
        <v>10573.422176498028</v>
      </c>
      <c r="O1031">
        <v>10573.422176498028</v>
      </c>
      <c r="P1031" t="s">
        <v>64</v>
      </c>
      <c r="Q1031">
        <v>9.58</v>
      </c>
      <c r="R1031">
        <v>1</v>
      </c>
      <c r="S1031">
        <v>6</v>
      </c>
      <c r="T1031">
        <v>1</v>
      </c>
      <c r="U1031" t="s">
        <v>76</v>
      </c>
      <c r="V1031">
        <v>2</v>
      </c>
      <c r="W1031" t="s">
        <v>77</v>
      </c>
      <c r="X1031" s="51" t="s">
        <v>2094</v>
      </c>
      <c r="Y1031" s="51" t="s">
        <v>100</v>
      </c>
      <c r="Z1031" s="26">
        <v>2</v>
      </c>
      <c r="AA1031" s="51" t="s">
        <v>77</v>
      </c>
      <c r="AB1031" s="51" t="s">
        <v>69</v>
      </c>
    </row>
    <row r="1032" spans="1:28">
      <c r="A1032" s="51" t="s">
        <v>2095</v>
      </c>
      <c r="B1032" s="51" t="s">
        <v>140</v>
      </c>
      <c r="C1032" s="1">
        <v>45010</v>
      </c>
      <c r="D1032">
        <v>2023</v>
      </c>
      <c r="E1032" s="26">
        <v>3</v>
      </c>
      <c r="F1032" s="51" t="s">
        <v>23</v>
      </c>
      <c r="G1032" s="26">
        <v>2</v>
      </c>
      <c r="H1032" s="26">
        <v>2</v>
      </c>
      <c r="I1032" t="s">
        <v>15</v>
      </c>
      <c r="J1032" t="s">
        <v>82</v>
      </c>
      <c r="K1032" t="s">
        <v>73</v>
      </c>
      <c r="L1032" t="s">
        <v>113</v>
      </c>
      <c r="M1032" t="s">
        <v>75</v>
      </c>
      <c r="N1032">
        <v>6006.5908769330063</v>
      </c>
      <c r="O1032">
        <v>6006.5908769330063</v>
      </c>
      <c r="P1032" t="s">
        <v>64</v>
      </c>
      <c r="Q1032">
        <v>5.38</v>
      </c>
      <c r="R1032">
        <v>1</v>
      </c>
      <c r="S1032">
        <v>2</v>
      </c>
      <c r="T1032">
        <v>1</v>
      </c>
      <c r="U1032" t="s">
        <v>76</v>
      </c>
      <c r="V1032">
        <v>1</v>
      </c>
      <c r="W1032" t="s">
        <v>66</v>
      </c>
      <c r="X1032" s="51" t="s">
        <v>2096</v>
      </c>
      <c r="Y1032" s="51" t="s">
        <v>95</v>
      </c>
      <c r="Z1032" s="26">
        <v>0</v>
      </c>
      <c r="AA1032" s="51" t="s">
        <v>66</v>
      </c>
      <c r="AB1032" s="51" t="s">
        <v>69</v>
      </c>
    </row>
    <row r="1033" spans="1:28">
      <c r="A1033" s="51" t="s">
        <v>2097</v>
      </c>
      <c r="B1033" s="51" t="s">
        <v>81</v>
      </c>
      <c r="C1033" s="1">
        <v>43066</v>
      </c>
      <c r="D1033">
        <v>2017</v>
      </c>
      <c r="E1033" s="26">
        <v>11</v>
      </c>
      <c r="F1033" s="51" t="s">
        <v>19</v>
      </c>
      <c r="G1033" s="26">
        <v>8</v>
      </c>
      <c r="H1033" s="26">
        <v>8</v>
      </c>
      <c r="I1033" t="s">
        <v>15</v>
      </c>
      <c r="J1033" t="s">
        <v>60</v>
      </c>
      <c r="K1033" t="s">
        <v>133</v>
      </c>
      <c r="L1033" t="s">
        <v>116</v>
      </c>
      <c r="M1033" t="s">
        <v>93</v>
      </c>
      <c r="N1033">
        <v>5308.3571646804403</v>
      </c>
      <c r="O1033">
        <v>5308.3571646804403</v>
      </c>
      <c r="P1033" t="s">
        <v>64</v>
      </c>
      <c r="Q1033">
        <v>3.18</v>
      </c>
      <c r="R1033">
        <v>1</v>
      </c>
      <c r="S1033">
        <v>6</v>
      </c>
      <c r="T1033">
        <v>1</v>
      </c>
      <c r="U1033" t="s">
        <v>76</v>
      </c>
      <c r="V1033">
        <v>1</v>
      </c>
      <c r="W1033" t="s">
        <v>66</v>
      </c>
      <c r="X1033" s="51" t="s">
        <v>372</v>
      </c>
      <c r="Y1033" s="51" t="s">
        <v>119</v>
      </c>
      <c r="Z1033" s="26">
        <v>2</v>
      </c>
      <c r="AA1033" s="51" t="s">
        <v>77</v>
      </c>
      <c r="AB1033" s="51" t="s">
        <v>69</v>
      </c>
    </row>
    <row r="1034" spans="1:28">
      <c r="A1034" s="51" t="s">
        <v>2098</v>
      </c>
      <c r="B1034" s="51" t="s">
        <v>59</v>
      </c>
      <c r="C1034" s="1">
        <v>43876</v>
      </c>
      <c r="D1034">
        <v>2020</v>
      </c>
      <c r="E1034" s="26">
        <v>2</v>
      </c>
      <c r="F1034" s="51" t="s">
        <v>22</v>
      </c>
      <c r="G1034" s="26">
        <v>5</v>
      </c>
      <c r="H1034" s="26">
        <v>5</v>
      </c>
      <c r="I1034" t="s">
        <v>15</v>
      </c>
      <c r="J1034" t="s">
        <v>72</v>
      </c>
      <c r="K1034" t="s">
        <v>88</v>
      </c>
      <c r="L1034" t="s">
        <v>110</v>
      </c>
      <c r="M1034" t="s">
        <v>75</v>
      </c>
      <c r="N1034">
        <v>5933.9232083671213</v>
      </c>
      <c r="O1034">
        <v>5933.9232083671213</v>
      </c>
      <c r="P1034" t="s">
        <v>64</v>
      </c>
      <c r="Q1034">
        <v>10.11</v>
      </c>
      <c r="R1034">
        <v>3</v>
      </c>
      <c r="S1034">
        <v>1</v>
      </c>
      <c r="T1034">
        <v>1</v>
      </c>
      <c r="U1034" t="s">
        <v>76</v>
      </c>
      <c r="V1034">
        <v>2</v>
      </c>
      <c r="W1034" t="s">
        <v>77</v>
      </c>
      <c r="X1034" s="51" t="s">
        <v>2099</v>
      </c>
      <c r="Y1034" s="51" t="s">
        <v>100</v>
      </c>
      <c r="Z1034" s="26">
        <v>0</v>
      </c>
      <c r="AA1034" s="51" t="s">
        <v>66</v>
      </c>
      <c r="AB1034" s="51" t="s">
        <v>69</v>
      </c>
    </row>
    <row r="1035" spans="1:28">
      <c r="A1035" s="51" t="s">
        <v>2100</v>
      </c>
      <c r="B1035" s="51" t="s">
        <v>97</v>
      </c>
      <c r="C1035" s="1">
        <v>42663</v>
      </c>
      <c r="D1035">
        <v>2016</v>
      </c>
      <c r="E1035" s="26">
        <v>10</v>
      </c>
      <c r="F1035" s="51" t="s">
        <v>10</v>
      </c>
      <c r="G1035" s="26">
        <v>9</v>
      </c>
      <c r="H1035" s="26">
        <v>9</v>
      </c>
      <c r="I1035" t="s">
        <v>15</v>
      </c>
      <c r="J1035" t="s">
        <v>60</v>
      </c>
      <c r="K1035" t="s">
        <v>124</v>
      </c>
      <c r="L1035" t="s">
        <v>98</v>
      </c>
      <c r="M1035" t="s">
        <v>93</v>
      </c>
      <c r="N1035">
        <v>4659.4238094173161</v>
      </c>
      <c r="O1035">
        <v>4659.4238094173161</v>
      </c>
      <c r="P1035" t="s">
        <v>64</v>
      </c>
      <c r="Q1035">
        <v>8.48</v>
      </c>
      <c r="R1035">
        <v>2</v>
      </c>
      <c r="S1035">
        <v>2</v>
      </c>
      <c r="T1035">
        <v>1</v>
      </c>
      <c r="U1035" t="s">
        <v>76</v>
      </c>
      <c r="V1035">
        <v>1</v>
      </c>
      <c r="W1035" t="s">
        <v>66</v>
      </c>
      <c r="X1035" s="51" t="s">
        <v>1540</v>
      </c>
      <c r="Y1035" s="51" t="s">
        <v>119</v>
      </c>
      <c r="Z1035" s="26">
        <v>1</v>
      </c>
      <c r="AA1035" s="51" t="s">
        <v>66</v>
      </c>
      <c r="AB1035" s="51" t="s">
        <v>69</v>
      </c>
    </row>
    <row r="1036" spans="1:28">
      <c r="A1036" s="51" t="s">
        <v>2101</v>
      </c>
      <c r="B1036" s="51" t="s">
        <v>81</v>
      </c>
      <c r="C1036" s="1">
        <v>44122</v>
      </c>
      <c r="D1036">
        <v>2020</v>
      </c>
      <c r="E1036" s="26">
        <v>10</v>
      </c>
      <c r="F1036" s="51" t="s">
        <v>10</v>
      </c>
      <c r="G1036" s="26">
        <v>5</v>
      </c>
      <c r="H1036" s="26">
        <v>5</v>
      </c>
      <c r="I1036" t="s">
        <v>15</v>
      </c>
      <c r="J1036" t="s">
        <v>72</v>
      </c>
      <c r="K1036" t="s">
        <v>133</v>
      </c>
      <c r="L1036" t="s">
        <v>202</v>
      </c>
      <c r="M1036" t="s">
        <v>93</v>
      </c>
      <c r="N1036">
        <v>3058.9835762120174</v>
      </c>
      <c r="O1036">
        <v>3058.9835762120174</v>
      </c>
      <c r="P1036" t="s">
        <v>64</v>
      </c>
      <c r="Q1036">
        <v>9.58</v>
      </c>
      <c r="R1036">
        <v>5</v>
      </c>
      <c r="S1036">
        <v>1</v>
      </c>
      <c r="T1036">
        <v>1</v>
      </c>
      <c r="U1036" t="s">
        <v>76</v>
      </c>
      <c r="V1036">
        <v>2</v>
      </c>
      <c r="W1036" t="s">
        <v>77</v>
      </c>
      <c r="X1036" s="51" t="s">
        <v>2102</v>
      </c>
      <c r="Y1036" s="51" t="s">
        <v>68</v>
      </c>
      <c r="Z1036" s="26">
        <v>0</v>
      </c>
      <c r="AA1036" s="51" t="s">
        <v>66</v>
      </c>
      <c r="AB1036" s="51" t="s">
        <v>69</v>
      </c>
    </row>
    <row r="1037" spans="1:28">
      <c r="A1037" s="51" t="s">
        <v>2103</v>
      </c>
      <c r="B1037" s="51" t="s">
        <v>71</v>
      </c>
      <c r="C1037" s="1">
        <v>43404</v>
      </c>
      <c r="D1037">
        <v>2018</v>
      </c>
      <c r="E1037" s="26">
        <v>10</v>
      </c>
      <c r="F1037" s="51" t="s">
        <v>10</v>
      </c>
      <c r="G1037" s="26">
        <v>7</v>
      </c>
      <c r="H1037" s="26">
        <v>7</v>
      </c>
      <c r="I1037" t="s">
        <v>15</v>
      </c>
      <c r="J1037" t="s">
        <v>60</v>
      </c>
      <c r="K1037" t="s">
        <v>88</v>
      </c>
      <c r="L1037" t="s">
        <v>157</v>
      </c>
      <c r="M1037" t="s">
        <v>152</v>
      </c>
      <c r="N1037">
        <v>5802.7841116091367</v>
      </c>
      <c r="O1037">
        <v>5802.7841116091367</v>
      </c>
      <c r="P1037" t="s">
        <v>64</v>
      </c>
      <c r="Q1037">
        <v>7.25</v>
      </c>
      <c r="R1037">
        <v>3</v>
      </c>
      <c r="S1037">
        <v>1</v>
      </c>
      <c r="T1037">
        <v>1</v>
      </c>
      <c r="U1037" t="s">
        <v>76</v>
      </c>
      <c r="V1037">
        <v>2</v>
      </c>
      <c r="W1037" t="s">
        <v>77</v>
      </c>
      <c r="X1037" s="51" t="s">
        <v>2104</v>
      </c>
      <c r="Y1037" s="51" t="s">
        <v>119</v>
      </c>
      <c r="Z1037" s="26">
        <v>0</v>
      </c>
      <c r="AA1037" s="51" t="s">
        <v>66</v>
      </c>
      <c r="AB1037" s="51" t="s">
        <v>69</v>
      </c>
    </row>
    <row r="1038" spans="1:28">
      <c r="A1038" s="51" t="s">
        <v>2105</v>
      </c>
      <c r="B1038" s="51" t="s">
        <v>121</v>
      </c>
      <c r="C1038" s="1">
        <v>44388</v>
      </c>
      <c r="D1038">
        <v>2021</v>
      </c>
      <c r="E1038" s="26">
        <v>7</v>
      </c>
      <c r="F1038" s="51" t="s">
        <v>27</v>
      </c>
      <c r="G1038" s="26">
        <v>4</v>
      </c>
      <c r="H1038" s="26">
        <v>4</v>
      </c>
      <c r="I1038" t="s">
        <v>15</v>
      </c>
      <c r="J1038" t="s">
        <v>72</v>
      </c>
      <c r="K1038" t="s">
        <v>133</v>
      </c>
      <c r="L1038" t="s">
        <v>89</v>
      </c>
      <c r="M1038" t="s">
        <v>93</v>
      </c>
      <c r="N1038">
        <v>7819.2308056363709</v>
      </c>
      <c r="O1038">
        <v>7819.2308056363709</v>
      </c>
      <c r="P1038" t="s">
        <v>64</v>
      </c>
      <c r="Q1038">
        <v>3.59</v>
      </c>
      <c r="R1038">
        <v>4</v>
      </c>
      <c r="S1038">
        <v>3</v>
      </c>
      <c r="T1038">
        <v>1</v>
      </c>
      <c r="U1038" t="s">
        <v>76</v>
      </c>
      <c r="V1038">
        <v>3</v>
      </c>
      <c r="W1038" t="s">
        <v>84</v>
      </c>
      <c r="X1038" s="51" t="s">
        <v>2106</v>
      </c>
      <c r="Y1038" s="51" t="s">
        <v>68</v>
      </c>
      <c r="Z1038" s="26">
        <v>2</v>
      </c>
      <c r="AA1038" s="51" t="s">
        <v>77</v>
      </c>
      <c r="AB1038" s="51" t="s">
        <v>108</v>
      </c>
    </row>
    <row r="1039" spans="1:28">
      <c r="A1039" s="51" t="s">
        <v>2107</v>
      </c>
      <c r="B1039" s="51" t="s">
        <v>121</v>
      </c>
      <c r="C1039" s="1">
        <v>41810</v>
      </c>
      <c r="D1039">
        <v>2014</v>
      </c>
      <c r="E1039" s="26">
        <v>6</v>
      </c>
      <c r="F1039" s="51" t="s">
        <v>26</v>
      </c>
      <c r="G1039" s="26">
        <v>11</v>
      </c>
      <c r="H1039" s="26">
        <v>11</v>
      </c>
      <c r="I1039" t="s">
        <v>15</v>
      </c>
      <c r="J1039" t="s">
        <v>102</v>
      </c>
      <c r="K1039" t="s">
        <v>73</v>
      </c>
      <c r="L1039" t="s">
        <v>113</v>
      </c>
      <c r="M1039" t="s">
        <v>63</v>
      </c>
      <c r="N1039">
        <v>15839.722905184995</v>
      </c>
      <c r="O1039">
        <v>15839.722905184995</v>
      </c>
      <c r="P1039" t="s">
        <v>64</v>
      </c>
      <c r="Q1039">
        <v>13.42</v>
      </c>
      <c r="R1039">
        <v>3</v>
      </c>
      <c r="S1039">
        <v>3</v>
      </c>
      <c r="T1039">
        <v>1</v>
      </c>
      <c r="U1039" t="s">
        <v>76</v>
      </c>
      <c r="V1039">
        <v>3</v>
      </c>
      <c r="W1039" t="s">
        <v>84</v>
      </c>
      <c r="X1039" s="51" t="s">
        <v>2108</v>
      </c>
      <c r="Y1039" s="51" t="s">
        <v>79</v>
      </c>
      <c r="Z1039" s="26">
        <v>4</v>
      </c>
      <c r="AA1039" s="51" t="s">
        <v>84</v>
      </c>
      <c r="AB1039" s="51" t="s">
        <v>108</v>
      </c>
    </row>
    <row r="1040" spans="1:28">
      <c r="A1040" s="51" t="s">
        <v>2109</v>
      </c>
      <c r="B1040" s="51" t="s">
        <v>59</v>
      </c>
      <c r="C1040" s="1">
        <v>44079</v>
      </c>
      <c r="D1040">
        <v>2020</v>
      </c>
      <c r="E1040" s="26">
        <v>9</v>
      </c>
      <c r="F1040" s="51" t="s">
        <v>29</v>
      </c>
      <c r="G1040" s="26">
        <v>5</v>
      </c>
      <c r="H1040" s="26">
        <v>5</v>
      </c>
      <c r="I1040" t="s">
        <v>15</v>
      </c>
      <c r="J1040" t="s">
        <v>72</v>
      </c>
      <c r="K1040" t="s">
        <v>61</v>
      </c>
      <c r="L1040" t="s">
        <v>103</v>
      </c>
      <c r="M1040" t="s">
        <v>104</v>
      </c>
      <c r="N1040">
        <v>5589.7834177811801</v>
      </c>
      <c r="O1040">
        <v>5589.7834177811801</v>
      </c>
      <c r="P1040" t="s">
        <v>64</v>
      </c>
      <c r="Q1040">
        <v>7.24</v>
      </c>
      <c r="R1040">
        <v>1</v>
      </c>
      <c r="S1040">
        <v>2</v>
      </c>
      <c r="T1040">
        <v>1</v>
      </c>
      <c r="U1040" t="s">
        <v>76</v>
      </c>
      <c r="V1040">
        <v>2</v>
      </c>
      <c r="W1040" t="s">
        <v>77</v>
      </c>
      <c r="X1040" s="51" t="s">
        <v>2110</v>
      </c>
      <c r="Y1040" s="51" t="s">
        <v>68</v>
      </c>
      <c r="Z1040" s="26">
        <v>0</v>
      </c>
      <c r="AA1040" s="51" t="s">
        <v>66</v>
      </c>
      <c r="AB1040" s="51" t="s">
        <v>69</v>
      </c>
    </row>
    <row r="1041" spans="1:28">
      <c r="A1041" s="51" t="s">
        <v>2111</v>
      </c>
      <c r="B1041" s="51" t="s">
        <v>71</v>
      </c>
      <c r="C1041" s="1">
        <v>44046</v>
      </c>
      <c r="D1041">
        <v>2020</v>
      </c>
      <c r="E1041" s="26">
        <v>8</v>
      </c>
      <c r="F1041" s="51" t="s">
        <v>28</v>
      </c>
      <c r="G1041" s="26">
        <v>5</v>
      </c>
      <c r="H1041" s="26">
        <v>5</v>
      </c>
      <c r="I1041" t="s">
        <v>15</v>
      </c>
      <c r="J1041" t="s">
        <v>72</v>
      </c>
      <c r="K1041" t="s">
        <v>133</v>
      </c>
      <c r="L1041" t="s">
        <v>98</v>
      </c>
      <c r="M1041" t="s">
        <v>93</v>
      </c>
      <c r="N1041">
        <v>4663.8250815009587</v>
      </c>
      <c r="O1041">
        <v>4663.8250815009587</v>
      </c>
      <c r="P1041" t="s">
        <v>64</v>
      </c>
      <c r="Q1041">
        <v>9.9700000000000006</v>
      </c>
      <c r="R1041">
        <v>3</v>
      </c>
      <c r="S1041">
        <v>2</v>
      </c>
      <c r="T1041">
        <v>1</v>
      </c>
      <c r="U1041" t="s">
        <v>76</v>
      </c>
      <c r="V1041">
        <v>1</v>
      </c>
      <c r="W1041" t="s">
        <v>66</v>
      </c>
      <c r="X1041" s="51" t="s">
        <v>2112</v>
      </c>
      <c r="Y1041" s="51" t="s">
        <v>100</v>
      </c>
      <c r="Z1041" s="26">
        <v>0</v>
      </c>
      <c r="AA1041" s="51" t="s">
        <v>66</v>
      </c>
      <c r="AB1041" s="51" t="s">
        <v>69</v>
      </c>
    </row>
    <row r="1042" spans="1:28">
      <c r="A1042" s="51" t="s">
        <v>2113</v>
      </c>
      <c r="B1042" s="51" t="s">
        <v>59</v>
      </c>
      <c r="C1042" s="1">
        <v>42033</v>
      </c>
      <c r="D1042">
        <v>2015</v>
      </c>
      <c r="E1042" s="26">
        <v>1</v>
      </c>
      <c r="F1042" s="51" t="s">
        <v>21</v>
      </c>
      <c r="G1042" s="26">
        <v>10</v>
      </c>
      <c r="H1042" s="26">
        <v>10</v>
      </c>
      <c r="I1042" t="s">
        <v>15</v>
      </c>
      <c r="J1042" t="s">
        <v>102</v>
      </c>
      <c r="K1042" t="s">
        <v>124</v>
      </c>
      <c r="L1042" t="s">
        <v>110</v>
      </c>
      <c r="M1042" t="s">
        <v>104</v>
      </c>
      <c r="N1042">
        <v>7251.8416470437351</v>
      </c>
      <c r="O1042">
        <v>7251.8416470437351</v>
      </c>
      <c r="P1042" t="s">
        <v>64</v>
      </c>
      <c r="Q1042">
        <v>5.32</v>
      </c>
      <c r="R1042">
        <v>3</v>
      </c>
      <c r="S1042">
        <v>2</v>
      </c>
      <c r="T1042">
        <v>1</v>
      </c>
      <c r="U1042" t="s">
        <v>76</v>
      </c>
      <c r="V1042">
        <v>1</v>
      </c>
      <c r="W1042" t="s">
        <v>66</v>
      </c>
      <c r="X1042" s="51" t="s">
        <v>2114</v>
      </c>
      <c r="Y1042" s="51" t="s">
        <v>95</v>
      </c>
      <c r="Z1042" s="26">
        <v>1</v>
      </c>
      <c r="AA1042" s="51" t="s">
        <v>66</v>
      </c>
      <c r="AB1042" s="51" t="s">
        <v>69</v>
      </c>
    </row>
    <row r="1043" spans="1:28">
      <c r="A1043" s="51" t="s">
        <v>2115</v>
      </c>
      <c r="B1043" s="51" t="s">
        <v>140</v>
      </c>
      <c r="C1043" s="1">
        <v>42765</v>
      </c>
      <c r="D1043">
        <v>2017</v>
      </c>
      <c r="E1043" s="26">
        <v>1</v>
      </c>
      <c r="F1043" s="51" t="s">
        <v>21</v>
      </c>
      <c r="G1043" s="26">
        <v>8</v>
      </c>
      <c r="H1043" s="26">
        <v>8</v>
      </c>
      <c r="I1043" t="s">
        <v>15</v>
      </c>
      <c r="J1043" t="s">
        <v>60</v>
      </c>
      <c r="K1043" t="s">
        <v>73</v>
      </c>
      <c r="L1043" t="s">
        <v>113</v>
      </c>
      <c r="M1043" t="s">
        <v>75</v>
      </c>
      <c r="N1043">
        <v>4490.6300746517954</v>
      </c>
      <c r="O1043">
        <v>4490.6300746517954</v>
      </c>
      <c r="P1043" t="s">
        <v>64</v>
      </c>
      <c r="Q1043">
        <v>3.8</v>
      </c>
      <c r="R1043">
        <v>1</v>
      </c>
      <c r="S1043">
        <v>1</v>
      </c>
      <c r="T1043">
        <v>1</v>
      </c>
      <c r="U1043" t="s">
        <v>76</v>
      </c>
      <c r="V1043">
        <v>1</v>
      </c>
      <c r="W1043" t="s">
        <v>66</v>
      </c>
      <c r="X1043" s="51" t="s">
        <v>2116</v>
      </c>
      <c r="Y1043" s="51" t="s">
        <v>144</v>
      </c>
      <c r="Z1043" s="26">
        <v>1</v>
      </c>
      <c r="AA1043" s="51" t="s">
        <v>66</v>
      </c>
      <c r="AB1043" s="51" t="s">
        <v>69</v>
      </c>
    </row>
    <row r="1044" spans="1:28">
      <c r="A1044" s="51" t="s">
        <v>2117</v>
      </c>
      <c r="B1044" s="51" t="s">
        <v>71</v>
      </c>
      <c r="C1044" s="1">
        <v>41591</v>
      </c>
      <c r="D1044">
        <v>2013</v>
      </c>
      <c r="E1044" s="26">
        <v>11</v>
      </c>
      <c r="F1044" s="51" t="s">
        <v>19</v>
      </c>
      <c r="G1044" s="26">
        <v>12</v>
      </c>
      <c r="H1044" s="26">
        <v>12</v>
      </c>
      <c r="I1044" t="s">
        <v>15</v>
      </c>
      <c r="J1044" t="s">
        <v>102</v>
      </c>
      <c r="K1044" t="s">
        <v>88</v>
      </c>
      <c r="L1044" t="s">
        <v>103</v>
      </c>
      <c r="M1044" t="s">
        <v>152</v>
      </c>
      <c r="N1044">
        <v>12608.900634286469</v>
      </c>
      <c r="O1044">
        <v>12608.900634286469</v>
      </c>
      <c r="P1044" t="s">
        <v>64</v>
      </c>
      <c r="Q1044">
        <v>6.34</v>
      </c>
      <c r="R1044">
        <v>5</v>
      </c>
      <c r="S1044">
        <v>1</v>
      </c>
      <c r="T1044">
        <v>1</v>
      </c>
      <c r="U1044" t="s">
        <v>76</v>
      </c>
      <c r="V1044">
        <v>2</v>
      </c>
      <c r="W1044" t="s">
        <v>77</v>
      </c>
      <c r="X1044" s="51" t="s">
        <v>2118</v>
      </c>
      <c r="Y1044" s="51" t="s">
        <v>119</v>
      </c>
      <c r="Z1044" s="26">
        <v>2</v>
      </c>
      <c r="AA1044" s="51" t="s">
        <v>77</v>
      </c>
      <c r="AB1044" s="51" t="s">
        <v>69</v>
      </c>
    </row>
    <row r="1045" spans="1:28">
      <c r="A1045" s="51" t="s">
        <v>2119</v>
      </c>
      <c r="B1045" s="51" t="s">
        <v>121</v>
      </c>
      <c r="C1045" s="1">
        <v>44501</v>
      </c>
      <c r="D1045">
        <v>2021</v>
      </c>
      <c r="E1045" s="26">
        <v>11</v>
      </c>
      <c r="F1045" s="51" t="s">
        <v>19</v>
      </c>
      <c r="G1045" s="26">
        <v>4</v>
      </c>
      <c r="H1045" s="26">
        <v>4</v>
      </c>
      <c r="I1045" t="s">
        <v>15</v>
      </c>
      <c r="J1045" t="s">
        <v>72</v>
      </c>
      <c r="K1045" t="s">
        <v>61</v>
      </c>
      <c r="L1045" t="s">
        <v>113</v>
      </c>
      <c r="M1045" t="s">
        <v>63</v>
      </c>
      <c r="N1045">
        <v>16679.031034555363</v>
      </c>
      <c r="O1045">
        <v>16679.031034555363</v>
      </c>
      <c r="P1045" t="s">
        <v>64</v>
      </c>
      <c r="Q1045">
        <v>3.96</v>
      </c>
      <c r="R1045">
        <v>2</v>
      </c>
      <c r="S1045">
        <v>1</v>
      </c>
      <c r="T1045">
        <v>1</v>
      </c>
      <c r="U1045" t="s">
        <v>76</v>
      </c>
      <c r="V1045">
        <v>2</v>
      </c>
      <c r="W1045" t="s">
        <v>77</v>
      </c>
      <c r="X1045" s="51" t="s">
        <v>2120</v>
      </c>
      <c r="Y1045" s="51" t="s">
        <v>100</v>
      </c>
      <c r="Z1045" s="26">
        <v>1</v>
      </c>
      <c r="AA1045" s="51" t="s">
        <v>66</v>
      </c>
      <c r="AB1045" s="51" t="s">
        <v>69</v>
      </c>
    </row>
    <row r="1046" spans="1:28">
      <c r="A1046" s="51" t="s">
        <v>2121</v>
      </c>
      <c r="B1046" s="51" t="s">
        <v>97</v>
      </c>
      <c r="C1046" s="1">
        <v>45331</v>
      </c>
      <c r="D1046">
        <v>2024</v>
      </c>
      <c r="E1046" s="26">
        <v>2</v>
      </c>
      <c r="F1046" s="51" t="s">
        <v>22</v>
      </c>
      <c r="G1046" s="26">
        <v>1</v>
      </c>
      <c r="H1046" s="26">
        <v>1</v>
      </c>
      <c r="I1046" t="s">
        <v>15</v>
      </c>
      <c r="J1046" t="s">
        <v>82</v>
      </c>
      <c r="K1046" t="s">
        <v>88</v>
      </c>
      <c r="L1046" t="s">
        <v>74</v>
      </c>
      <c r="M1046" t="s">
        <v>90</v>
      </c>
      <c r="N1046">
        <v>4393.1625896751939</v>
      </c>
      <c r="O1046">
        <v>4393.1625896751939</v>
      </c>
      <c r="P1046" t="s">
        <v>64</v>
      </c>
      <c r="Q1046">
        <v>1.97</v>
      </c>
      <c r="R1046">
        <v>4</v>
      </c>
      <c r="S1046">
        <v>1</v>
      </c>
      <c r="T1046">
        <v>1</v>
      </c>
      <c r="U1046" t="s">
        <v>76</v>
      </c>
      <c r="V1046">
        <v>1</v>
      </c>
      <c r="W1046" t="s">
        <v>66</v>
      </c>
      <c r="X1046" s="51" t="s">
        <v>2122</v>
      </c>
      <c r="Y1046" s="51" t="s">
        <v>79</v>
      </c>
      <c r="Z1046" s="26">
        <v>0</v>
      </c>
      <c r="AA1046" s="51" t="s">
        <v>66</v>
      </c>
      <c r="AB1046" s="51" t="s">
        <v>69</v>
      </c>
    </row>
    <row r="1047" spans="1:28">
      <c r="A1047" s="51" t="s">
        <v>2123</v>
      </c>
      <c r="B1047" s="51" t="s">
        <v>121</v>
      </c>
      <c r="C1047" s="1">
        <v>43803</v>
      </c>
      <c r="D1047">
        <v>2019</v>
      </c>
      <c r="E1047" s="26">
        <v>12</v>
      </c>
      <c r="F1047" s="51" t="s">
        <v>20</v>
      </c>
      <c r="G1047" s="26">
        <v>6</v>
      </c>
      <c r="H1047" s="26">
        <v>6</v>
      </c>
      <c r="I1047" t="s">
        <v>15</v>
      </c>
      <c r="J1047" t="s">
        <v>72</v>
      </c>
      <c r="K1047" t="s">
        <v>88</v>
      </c>
      <c r="L1047" t="s">
        <v>202</v>
      </c>
      <c r="M1047" t="s">
        <v>93</v>
      </c>
      <c r="N1047">
        <v>22279.57055707652</v>
      </c>
      <c r="O1047">
        <v>22279.57055707652</v>
      </c>
      <c r="P1047" t="s">
        <v>64</v>
      </c>
      <c r="Q1047">
        <v>25.22</v>
      </c>
      <c r="R1047">
        <v>5</v>
      </c>
      <c r="S1047">
        <v>2</v>
      </c>
      <c r="T1047">
        <v>1</v>
      </c>
      <c r="U1047" t="s">
        <v>76</v>
      </c>
      <c r="V1047">
        <v>3</v>
      </c>
      <c r="W1047" t="s">
        <v>84</v>
      </c>
      <c r="X1047" s="51" t="s">
        <v>2124</v>
      </c>
      <c r="Y1047" s="51" t="s">
        <v>119</v>
      </c>
      <c r="Z1047" s="26">
        <v>3</v>
      </c>
      <c r="AA1047" s="51" t="s">
        <v>77</v>
      </c>
      <c r="AB1047" s="51" t="s">
        <v>108</v>
      </c>
    </row>
    <row r="1048" spans="1:28">
      <c r="A1048" s="51" t="s">
        <v>2125</v>
      </c>
      <c r="B1048" s="51" t="s">
        <v>71</v>
      </c>
      <c r="C1048" s="1">
        <v>44280</v>
      </c>
      <c r="D1048">
        <v>2021</v>
      </c>
      <c r="E1048" s="26">
        <v>3</v>
      </c>
      <c r="F1048" s="51" t="s">
        <v>23</v>
      </c>
      <c r="G1048" s="26">
        <v>4</v>
      </c>
      <c r="H1048" s="26">
        <v>4</v>
      </c>
      <c r="I1048" t="s">
        <v>15</v>
      </c>
      <c r="J1048" t="s">
        <v>72</v>
      </c>
      <c r="K1048" t="s">
        <v>61</v>
      </c>
      <c r="L1048" t="s">
        <v>113</v>
      </c>
      <c r="M1048" t="s">
        <v>75</v>
      </c>
      <c r="N1048">
        <v>18949.72552889221</v>
      </c>
      <c r="O1048">
        <v>18949.72552889221</v>
      </c>
      <c r="P1048" t="s">
        <v>64</v>
      </c>
      <c r="Q1048">
        <v>14.13</v>
      </c>
      <c r="R1048">
        <v>3</v>
      </c>
      <c r="S1048">
        <v>2</v>
      </c>
      <c r="T1048">
        <v>1</v>
      </c>
      <c r="U1048" t="s">
        <v>76</v>
      </c>
      <c r="V1048">
        <v>3</v>
      </c>
      <c r="W1048" t="s">
        <v>84</v>
      </c>
      <c r="X1048" s="51" t="s">
        <v>2126</v>
      </c>
      <c r="Y1048" s="51" t="s">
        <v>95</v>
      </c>
      <c r="Z1048" s="26">
        <v>2</v>
      </c>
      <c r="AA1048" s="51" t="s">
        <v>77</v>
      </c>
      <c r="AB1048" s="51" t="s">
        <v>69</v>
      </c>
    </row>
    <row r="1049" spans="1:28">
      <c r="A1049" s="51" t="s">
        <v>2127</v>
      </c>
      <c r="B1049" s="51" t="s">
        <v>121</v>
      </c>
      <c r="C1049" s="1">
        <v>44200</v>
      </c>
      <c r="D1049">
        <v>2021</v>
      </c>
      <c r="E1049" s="26">
        <v>1</v>
      </c>
      <c r="F1049" s="51" t="s">
        <v>21</v>
      </c>
      <c r="G1049" s="26">
        <v>4</v>
      </c>
      <c r="H1049" s="26">
        <v>4</v>
      </c>
      <c r="I1049" t="s">
        <v>15</v>
      </c>
      <c r="J1049" t="s">
        <v>72</v>
      </c>
      <c r="K1049" t="s">
        <v>83</v>
      </c>
      <c r="L1049" t="s">
        <v>103</v>
      </c>
      <c r="M1049" t="s">
        <v>152</v>
      </c>
      <c r="N1049">
        <v>16820.171556227833</v>
      </c>
      <c r="O1049">
        <v>16820.171556227833</v>
      </c>
      <c r="P1049" t="s">
        <v>64</v>
      </c>
      <c r="Q1049">
        <v>20.23</v>
      </c>
      <c r="R1049">
        <v>5</v>
      </c>
      <c r="S1049">
        <v>3</v>
      </c>
      <c r="T1049">
        <v>1</v>
      </c>
      <c r="U1049" t="s">
        <v>76</v>
      </c>
      <c r="V1049">
        <v>3</v>
      </c>
      <c r="W1049" t="s">
        <v>84</v>
      </c>
      <c r="X1049" s="51" t="s">
        <v>2128</v>
      </c>
      <c r="Y1049" s="51" t="s">
        <v>68</v>
      </c>
      <c r="Z1049" s="26">
        <v>4</v>
      </c>
      <c r="AA1049" s="51" t="s">
        <v>84</v>
      </c>
      <c r="AB1049" s="51" t="s">
        <v>108</v>
      </c>
    </row>
    <row r="1050" spans="1:28">
      <c r="A1050" s="51" t="s">
        <v>2129</v>
      </c>
      <c r="B1050" s="51" t="s">
        <v>121</v>
      </c>
      <c r="C1050" s="1">
        <v>43534</v>
      </c>
      <c r="D1050">
        <v>2019</v>
      </c>
      <c r="E1050" s="26">
        <v>3</v>
      </c>
      <c r="F1050" s="51" t="s">
        <v>23</v>
      </c>
      <c r="G1050" s="26">
        <v>6</v>
      </c>
      <c r="H1050" s="26">
        <v>6</v>
      </c>
      <c r="I1050" t="s">
        <v>15</v>
      </c>
      <c r="J1050" t="s">
        <v>72</v>
      </c>
      <c r="K1050" t="s">
        <v>88</v>
      </c>
      <c r="L1050" t="s">
        <v>125</v>
      </c>
      <c r="M1050" t="s">
        <v>75</v>
      </c>
      <c r="N1050">
        <v>13377.094923772942</v>
      </c>
      <c r="O1050">
        <v>13377.094923772942</v>
      </c>
      <c r="P1050" t="s">
        <v>64</v>
      </c>
      <c r="Q1050">
        <v>17.5</v>
      </c>
      <c r="R1050">
        <v>5</v>
      </c>
      <c r="S1050">
        <v>1</v>
      </c>
      <c r="T1050">
        <v>1</v>
      </c>
      <c r="U1050" t="s">
        <v>76</v>
      </c>
      <c r="V1050">
        <v>3</v>
      </c>
      <c r="W1050" t="s">
        <v>84</v>
      </c>
      <c r="X1050" s="51" t="s">
        <v>2130</v>
      </c>
      <c r="Y1050" s="51" t="s">
        <v>95</v>
      </c>
      <c r="Z1050" s="26">
        <v>3</v>
      </c>
      <c r="AA1050" s="51" t="s">
        <v>77</v>
      </c>
      <c r="AB1050" s="51" t="s">
        <v>108</v>
      </c>
    </row>
    <row r="1051" spans="1:28">
      <c r="A1051" s="51" t="s">
        <v>2131</v>
      </c>
      <c r="B1051" s="51" t="s">
        <v>121</v>
      </c>
      <c r="C1051" s="1">
        <v>41439</v>
      </c>
      <c r="D1051">
        <v>2013</v>
      </c>
      <c r="E1051" s="26">
        <v>6</v>
      </c>
      <c r="F1051" s="51" t="s">
        <v>26</v>
      </c>
      <c r="G1051" s="26">
        <v>12</v>
      </c>
      <c r="H1051" s="26">
        <v>12</v>
      </c>
      <c r="I1051" t="s">
        <v>15</v>
      </c>
      <c r="J1051" t="s">
        <v>102</v>
      </c>
      <c r="K1051" t="s">
        <v>61</v>
      </c>
      <c r="L1051" t="s">
        <v>128</v>
      </c>
      <c r="M1051" t="s">
        <v>104</v>
      </c>
      <c r="N1051">
        <v>10588.057950540377</v>
      </c>
      <c r="O1051">
        <v>10588.057950540377</v>
      </c>
      <c r="P1051" t="s">
        <v>64</v>
      </c>
      <c r="Q1051">
        <v>3.37</v>
      </c>
      <c r="R1051">
        <v>3</v>
      </c>
      <c r="S1051">
        <v>2</v>
      </c>
      <c r="T1051">
        <v>1</v>
      </c>
      <c r="U1051" t="s">
        <v>76</v>
      </c>
      <c r="V1051">
        <v>3</v>
      </c>
      <c r="W1051" t="s">
        <v>84</v>
      </c>
      <c r="X1051" s="51" t="s">
        <v>246</v>
      </c>
      <c r="Y1051" s="51" t="s">
        <v>144</v>
      </c>
      <c r="Z1051" s="26">
        <v>2</v>
      </c>
      <c r="AA1051" s="51" t="s">
        <v>77</v>
      </c>
      <c r="AB1051" s="51" t="s">
        <v>69</v>
      </c>
    </row>
    <row r="1052" spans="1:28">
      <c r="A1052" s="51" t="s">
        <v>2132</v>
      </c>
      <c r="B1052" s="51" t="s">
        <v>59</v>
      </c>
      <c r="C1052" s="1">
        <v>44457</v>
      </c>
      <c r="D1052">
        <v>2021</v>
      </c>
      <c r="E1052" s="26">
        <v>9</v>
      </c>
      <c r="F1052" s="51" t="s">
        <v>29</v>
      </c>
      <c r="G1052" s="26">
        <v>4</v>
      </c>
      <c r="H1052" s="26">
        <v>4</v>
      </c>
      <c r="I1052" t="s">
        <v>15</v>
      </c>
      <c r="J1052" t="s">
        <v>72</v>
      </c>
      <c r="K1052" t="s">
        <v>124</v>
      </c>
      <c r="L1052" t="s">
        <v>98</v>
      </c>
      <c r="M1052" t="s">
        <v>90</v>
      </c>
      <c r="N1052">
        <v>9302.4166079841489</v>
      </c>
      <c r="O1052">
        <v>9302.4166079841489</v>
      </c>
      <c r="P1052" t="s">
        <v>64</v>
      </c>
      <c r="Q1052">
        <v>1.19</v>
      </c>
      <c r="R1052">
        <v>4</v>
      </c>
      <c r="S1052">
        <v>4</v>
      </c>
      <c r="T1052">
        <v>1</v>
      </c>
      <c r="U1052" t="s">
        <v>76</v>
      </c>
      <c r="V1052">
        <v>1</v>
      </c>
      <c r="W1052" t="s">
        <v>66</v>
      </c>
      <c r="X1052" s="51" t="s">
        <v>2133</v>
      </c>
      <c r="Y1052" s="51" t="s">
        <v>95</v>
      </c>
      <c r="Z1052" s="26">
        <v>1</v>
      </c>
      <c r="AA1052" s="51" t="s">
        <v>66</v>
      </c>
      <c r="AB1052" s="51" t="s">
        <v>69</v>
      </c>
    </row>
    <row r="1053" spans="1:28">
      <c r="A1053" s="51" t="s">
        <v>2134</v>
      </c>
      <c r="B1053" s="51" t="s">
        <v>81</v>
      </c>
      <c r="C1053" s="1">
        <v>42415</v>
      </c>
      <c r="D1053">
        <v>2016</v>
      </c>
      <c r="E1053" s="26">
        <v>2</v>
      </c>
      <c r="F1053" s="51" t="s">
        <v>22</v>
      </c>
      <c r="G1053" s="26">
        <v>9</v>
      </c>
      <c r="H1053" s="26">
        <v>9</v>
      </c>
      <c r="I1053" t="s">
        <v>15</v>
      </c>
      <c r="J1053" t="s">
        <v>60</v>
      </c>
      <c r="K1053" t="s">
        <v>124</v>
      </c>
      <c r="L1053" t="s">
        <v>74</v>
      </c>
      <c r="M1053" t="s">
        <v>90</v>
      </c>
      <c r="N1053">
        <v>3411.5469669196223</v>
      </c>
      <c r="O1053">
        <v>3411.5469669196223</v>
      </c>
      <c r="P1053" t="s">
        <v>64</v>
      </c>
      <c r="Q1053">
        <v>2.97</v>
      </c>
      <c r="R1053">
        <v>1</v>
      </c>
      <c r="S1053">
        <v>0</v>
      </c>
      <c r="T1053">
        <v>0</v>
      </c>
      <c r="U1053" t="s">
        <v>65</v>
      </c>
      <c r="V1053">
        <v>1</v>
      </c>
      <c r="W1053" t="s">
        <v>66</v>
      </c>
      <c r="X1053" s="51" t="s">
        <v>2135</v>
      </c>
      <c r="Y1053" s="51" t="s">
        <v>95</v>
      </c>
      <c r="Z1053" s="26">
        <v>1</v>
      </c>
      <c r="AA1053" s="51" t="s">
        <v>66</v>
      </c>
      <c r="AB1053" s="51" t="s">
        <v>69</v>
      </c>
    </row>
    <row r="1054" spans="1:28">
      <c r="A1054" s="51" t="s">
        <v>2136</v>
      </c>
      <c r="B1054" s="51" t="s">
        <v>71</v>
      </c>
      <c r="C1054" s="1">
        <v>44176</v>
      </c>
      <c r="D1054">
        <v>2020</v>
      </c>
      <c r="E1054" s="26">
        <v>12</v>
      </c>
      <c r="F1054" s="51" t="s">
        <v>20</v>
      </c>
      <c r="G1054" s="26">
        <v>5</v>
      </c>
      <c r="H1054" s="26">
        <v>5</v>
      </c>
      <c r="I1054" t="s">
        <v>15</v>
      </c>
      <c r="J1054" t="s">
        <v>72</v>
      </c>
      <c r="K1054" t="s">
        <v>61</v>
      </c>
      <c r="L1054" t="s">
        <v>128</v>
      </c>
      <c r="M1054" t="s">
        <v>93</v>
      </c>
      <c r="N1054">
        <v>1863.2900973304831</v>
      </c>
      <c r="O1054">
        <v>1863.2900973304831</v>
      </c>
      <c r="P1054" t="s">
        <v>64</v>
      </c>
      <c r="Q1054">
        <v>4.0199999999999996</v>
      </c>
      <c r="R1054">
        <v>1</v>
      </c>
      <c r="S1054">
        <v>0</v>
      </c>
      <c r="T1054">
        <v>0</v>
      </c>
      <c r="U1054" t="s">
        <v>65</v>
      </c>
      <c r="V1054">
        <v>1</v>
      </c>
      <c r="W1054" t="s">
        <v>66</v>
      </c>
      <c r="X1054" s="51" t="s">
        <v>2137</v>
      </c>
      <c r="Y1054" s="51" t="s">
        <v>100</v>
      </c>
      <c r="Z1054" s="26">
        <v>0</v>
      </c>
      <c r="AA1054" s="51" t="s">
        <v>66</v>
      </c>
      <c r="AB1054" s="51" t="s">
        <v>69</v>
      </c>
    </row>
    <row r="1055" spans="1:28">
      <c r="A1055" s="51" t="s">
        <v>2138</v>
      </c>
      <c r="B1055" s="51" t="s">
        <v>121</v>
      </c>
      <c r="C1055" s="1">
        <v>42641</v>
      </c>
      <c r="D1055">
        <v>2016</v>
      </c>
      <c r="E1055" s="26">
        <v>9</v>
      </c>
      <c r="F1055" s="51" t="s">
        <v>29</v>
      </c>
      <c r="G1055" s="26">
        <v>9</v>
      </c>
      <c r="H1055" s="26">
        <v>9</v>
      </c>
      <c r="I1055" t="s">
        <v>15</v>
      </c>
      <c r="J1055" t="s">
        <v>60</v>
      </c>
      <c r="K1055" t="s">
        <v>61</v>
      </c>
      <c r="L1055" t="s">
        <v>74</v>
      </c>
      <c r="M1055" t="s">
        <v>75</v>
      </c>
      <c r="N1055">
        <v>6408.2120439341697</v>
      </c>
      <c r="O1055">
        <v>6408.2120439341697</v>
      </c>
      <c r="P1055" t="s">
        <v>64</v>
      </c>
      <c r="Q1055">
        <v>12.42</v>
      </c>
      <c r="R1055">
        <v>1</v>
      </c>
      <c r="S1055">
        <v>1</v>
      </c>
      <c r="T1055">
        <v>1</v>
      </c>
      <c r="U1055" t="s">
        <v>76</v>
      </c>
      <c r="V1055">
        <v>2</v>
      </c>
      <c r="W1055" t="s">
        <v>77</v>
      </c>
      <c r="X1055" s="51" t="s">
        <v>2139</v>
      </c>
      <c r="Y1055" s="51" t="s">
        <v>100</v>
      </c>
      <c r="Z1055" s="26">
        <v>1</v>
      </c>
      <c r="AA1055" s="51" t="s">
        <v>66</v>
      </c>
      <c r="AB1055" s="51" t="s">
        <v>69</v>
      </c>
    </row>
    <row r="1056" spans="1:28">
      <c r="A1056" s="51" t="s">
        <v>2140</v>
      </c>
      <c r="B1056" s="51" t="s">
        <v>71</v>
      </c>
      <c r="C1056" s="1">
        <v>41746</v>
      </c>
      <c r="D1056">
        <v>2014</v>
      </c>
      <c r="E1056" s="26">
        <v>4</v>
      </c>
      <c r="F1056" s="51" t="s">
        <v>24</v>
      </c>
      <c r="G1056" s="26">
        <v>11</v>
      </c>
      <c r="H1056" s="26">
        <v>11</v>
      </c>
      <c r="I1056" t="s">
        <v>15</v>
      </c>
      <c r="J1056" t="s">
        <v>102</v>
      </c>
      <c r="K1056" t="s">
        <v>61</v>
      </c>
      <c r="L1056" t="s">
        <v>116</v>
      </c>
      <c r="M1056" t="s">
        <v>90</v>
      </c>
      <c r="N1056">
        <v>3602.7362025249281</v>
      </c>
      <c r="O1056">
        <v>3602.7362025249281</v>
      </c>
      <c r="P1056" t="s">
        <v>64</v>
      </c>
      <c r="Q1056">
        <v>11.79</v>
      </c>
      <c r="R1056">
        <v>4</v>
      </c>
      <c r="S1056">
        <v>4</v>
      </c>
      <c r="T1056">
        <v>1</v>
      </c>
      <c r="U1056" t="s">
        <v>76</v>
      </c>
      <c r="V1056">
        <v>1</v>
      </c>
      <c r="W1056" t="s">
        <v>66</v>
      </c>
      <c r="X1056" s="51" t="s">
        <v>2141</v>
      </c>
      <c r="Y1056" s="51" t="s">
        <v>95</v>
      </c>
      <c r="Z1056" s="26">
        <v>2</v>
      </c>
      <c r="AA1056" s="51" t="s">
        <v>77</v>
      </c>
      <c r="AB1056" s="51" t="s">
        <v>108</v>
      </c>
    </row>
    <row r="1057" spans="1:28">
      <c r="A1057" s="51" t="s">
        <v>2142</v>
      </c>
      <c r="B1057" s="51" t="s">
        <v>71</v>
      </c>
      <c r="C1057" s="1">
        <v>43588</v>
      </c>
      <c r="D1057">
        <v>2019</v>
      </c>
      <c r="E1057" s="26">
        <v>5</v>
      </c>
      <c r="F1057" s="51" t="s">
        <v>25</v>
      </c>
      <c r="G1057" s="26">
        <v>6</v>
      </c>
      <c r="H1057" s="26">
        <v>6</v>
      </c>
      <c r="I1057" t="s">
        <v>15</v>
      </c>
      <c r="J1057" t="s">
        <v>72</v>
      </c>
      <c r="K1057" t="s">
        <v>88</v>
      </c>
      <c r="L1057" t="s">
        <v>110</v>
      </c>
      <c r="M1057" t="s">
        <v>93</v>
      </c>
      <c r="N1057">
        <v>19324.214351630664</v>
      </c>
      <c r="O1057">
        <v>19324.214351630664</v>
      </c>
      <c r="P1057" t="s">
        <v>64</v>
      </c>
      <c r="Q1057">
        <v>20.52</v>
      </c>
      <c r="R1057">
        <v>2</v>
      </c>
      <c r="S1057">
        <v>2</v>
      </c>
      <c r="T1057">
        <v>1</v>
      </c>
      <c r="U1057" t="s">
        <v>76</v>
      </c>
      <c r="V1057">
        <v>3</v>
      </c>
      <c r="W1057" t="s">
        <v>84</v>
      </c>
      <c r="X1057" s="51" t="s">
        <v>2143</v>
      </c>
      <c r="Y1057" s="51" t="s">
        <v>119</v>
      </c>
      <c r="Z1057" s="26">
        <v>3</v>
      </c>
      <c r="AA1057" s="51" t="s">
        <v>77</v>
      </c>
      <c r="AB1057" s="51" t="s">
        <v>108</v>
      </c>
    </row>
    <row r="1058" spans="1:28">
      <c r="A1058" s="51" t="s">
        <v>2144</v>
      </c>
      <c r="B1058" s="51" t="s">
        <v>97</v>
      </c>
      <c r="C1058" s="1">
        <v>43274</v>
      </c>
      <c r="D1058">
        <v>2018</v>
      </c>
      <c r="E1058" s="26">
        <v>6</v>
      </c>
      <c r="F1058" s="51" t="s">
        <v>26</v>
      </c>
      <c r="G1058" s="26">
        <v>7</v>
      </c>
      <c r="H1058" s="26">
        <v>7</v>
      </c>
      <c r="I1058" t="s">
        <v>15</v>
      </c>
      <c r="J1058" t="s">
        <v>60</v>
      </c>
      <c r="K1058" t="s">
        <v>133</v>
      </c>
      <c r="L1058" t="s">
        <v>89</v>
      </c>
      <c r="M1058" t="s">
        <v>104</v>
      </c>
      <c r="N1058">
        <v>10007.118991104202</v>
      </c>
      <c r="O1058">
        <v>10007.118991104202</v>
      </c>
      <c r="P1058" t="s">
        <v>64</v>
      </c>
      <c r="Q1058">
        <v>5</v>
      </c>
      <c r="R1058">
        <v>2</v>
      </c>
      <c r="S1058">
        <v>2</v>
      </c>
      <c r="T1058">
        <v>1</v>
      </c>
      <c r="U1058" t="s">
        <v>76</v>
      </c>
      <c r="V1058">
        <v>2</v>
      </c>
      <c r="W1058" t="s">
        <v>77</v>
      </c>
      <c r="X1058" s="51" t="s">
        <v>2145</v>
      </c>
      <c r="Y1058" s="51" t="s">
        <v>100</v>
      </c>
      <c r="Z1058" s="26">
        <v>0</v>
      </c>
      <c r="AA1058" s="51" t="s">
        <v>66</v>
      </c>
      <c r="AB1058" s="51" t="s">
        <v>69</v>
      </c>
    </row>
    <row r="1059" spans="1:28">
      <c r="A1059" s="51" t="s">
        <v>2146</v>
      </c>
      <c r="B1059" s="51" t="s">
        <v>71</v>
      </c>
      <c r="C1059" s="1">
        <v>43179</v>
      </c>
      <c r="D1059">
        <v>2018</v>
      </c>
      <c r="E1059" s="26">
        <v>3</v>
      </c>
      <c r="F1059" s="51" t="s">
        <v>23</v>
      </c>
      <c r="G1059" s="26">
        <v>7</v>
      </c>
      <c r="H1059" s="26">
        <v>7</v>
      </c>
      <c r="I1059" t="s">
        <v>15</v>
      </c>
      <c r="J1059" t="s">
        <v>60</v>
      </c>
      <c r="K1059" t="s">
        <v>73</v>
      </c>
      <c r="L1059" t="s">
        <v>113</v>
      </c>
      <c r="M1059" t="s">
        <v>104</v>
      </c>
      <c r="N1059">
        <v>5460.1757843359992</v>
      </c>
      <c r="O1059">
        <v>5460.1757843359992</v>
      </c>
      <c r="P1059" t="s">
        <v>64</v>
      </c>
      <c r="Q1059">
        <v>6.34</v>
      </c>
      <c r="R1059">
        <v>3</v>
      </c>
      <c r="S1059">
        <v>1</v>
      </c>
      <c r="T1059">
        <v>1</v>
      </c>
      <c r="U1059" t="s">
        <v>76</v>
      </c>
      <c r="V1059">
        <v>3</v>
      </c>
      <c r="W1059" t="s">
        <v>84</v>
      </c>
      <c r="X1059" s="51" t="s">
        <v>2147</v>
      </c>
      <c r="Y1059" s="51" t="s">
        <v>95</v>
      </c>
      <c r="Z1059" s="26">
        <v>1</v>
      </c>
      <c r="AA1059" s="51" t="s">
        <v>66</v>
      </c>
      <c r="AB1059" s="51" t="s">
        <v>69</v>
      </c>
    </row>
    <row r="1060" spans="1:28">
      <c r="A1060" s="51" t="s">
        <v>2148</v>
      </c>
      <c r="B1060" s="51" t="s">
        <v>140</v>
      </c>
      <c r="C1060" s="1">
        <v>42139</v>
      </c>
      <c r="D1060">
        <v>2015</v>
      </c>
      <c r="E1060" s="26">
        <v>5</v>
      </c>
      <c r="F1060" s="51" t="s">
        <v>25</v>
      </c>
      <c r="G1060" s="26">
        <v>10</v>
      </c>
      <c r="H1060" s="26">
        <v>10</v>
      </c>
      <c r="I1060" t="s">
        <v>15</v>
      </c>
      <c r="J1060" t="s">
        <v>102</v>
      </c>
      <c r="K1060" t="s">
        <v>88</v>
      </c>
      <c r="L1060" t="s">
        <v>103</v>
      </c>
      <c r="M1060" t="s">
        <v>104</v>
      </c>
      <c r="N1060">
        <v>5972.362140300821</v>
      </c>
      <c r="O1060">
        <v>5972.362140300821</v>
      </c>
      <c r="P1060" t="s">
        <v>64</v>
      </c>
      <c r="Q1060">
        <v>3.52</v>
      </c>
      <c r="R1060">
        <v>3</v>
      </c>
      <c r="S1060">
        <v>1</v>
      </c>
      <c r="T1060">
        <v>1</v>
      </c>
      <c r="U1060" t="s">
        <v>76</v>
      </c>
      <c r="V1060">
        <v>1</v>
      </c>
      <c r="W1060" t="s">
        <v>66</v>
      </c>
      <c r="X1060" s="51" t="s">
        <v>2149</v>
      </c>
      <c r="Y1060" s="51" t="s">
        <v>95</v>
      </c>
      <c r="Z1060" s="26">
        <v>1</v>
      </c>
      <c r="AA1060" s="51" t="s">
        <v>66</v>
      </c>
      <c r="AB1060" s="51" t="s">
        <v>69</v>
      </c>
    </row>
    <row r="1061" spans="1:28">
      <c r="A1061" s="51" t="s">
        <v>2150</v>
      </c>
      <c r="B1061" s="51" t="s">
        <v>121</v>
      </c>
      <c r="C1061" s="1">
        <v>43532</v>
      </c>
      <c r="D1061">
        <v>2019</v>
      </c>
      <c r="E1061" s="26">
        <v>3</v>
      </c>
      <c r="F1061" s="51" t="s">
        <v>23</v>
      </c>
      <c r="G1061" s="26">
        <v>6</v>
      </c>
      <c r="H1061" s="26">
        <v>6</v>
      </c>
      <c r="I1061" t="s">
        <v>15</v>
      </c>
      <c r="J1061" t="s">
        <v>72</v>
      </c>
      <c r="K1061" t="s">
        <v>124</v>
      </c>
      <c r="L1061" t="s">
        <v>98</v>
      </c>
      <c r="M1061" t="s">
        <v>104</v>
      </c>
      <c r="N1061">
        <v>2830.2826868217944</v>
      </c>
      <c r="O1061">
        <v>2830.2826868217944</v>
      </c>
      <c r="P1061" t="s">
        <v>64</v>
      </c>
      <c r="Q1061">
        <v>1.44</v>
      </c>
      <c r="R1061">
        <v>2</v>
      </c>
      <c r="S1061">
        <v>2</v>
      </c>
      <c r="T1061">
        <v>1</v>
      </c>
      <c r="U1061" t="s">
        <v>76</v>
      </c>
      <c r="V1061">
        <v>1</v>
      </c>
      <c r="W1061" t="s">
        <v>66</v>
      </c>
      <c r="X1061" s="51" t="s">
        <v>2151</v>
      </c>
      <c r="Y1061" s="51" t="s">
        <v>68</v>
      </c>
      <c r="Z1061" s="26">
        <v>0</v>
      </c>
      <c r="AA1061" s="51" t="s">
        <v>66</v>
      </c>
      <c r="AB1061" s="51" t="s">
        <v>69</v>
      </c>
    </row>
    <row r="1062" spans="1:28">
      <c r="A1062" s="51" t="s">
        <v>2152</v>
      </c>
      <c r="B1062" s="51" t="s">
        <v>81</v>
      </c>
      <c r="C1062" s="1">
        <v>43325</v>
      </c>
      <c r="D1062">
        <v>2018</v>
      </c>
      <c r="E1062" s="26">
        <v>8</v>
      </c>
      <c r="F1062" s="51" t="s">
        <v>28</v>
      </c>
      <c r="G1062" s="26">
        <v>7</v>
      </c>
      <c r="H1062" s="26">
        <v>7</v>
      </c>
      <c r="I1062" t="s">
        <v>15</v>
      </c>
      <c r="J1062" t="s">
        <v>60</v>
      </c>
      <c r="K1062" t="s">
        <v>124</v>
      </c>
      <c r="L1062" t="s">
        <v>110</v>
      </c>
      <c r="M1062" t="s">
        <v>75</v>
      </c>
      <c r="N1062">
        <v>17386.784765941975</v>
      </c>
      <c r="O1062">
        <v>17386.784765941975</v>
      </c>
      <c r="P1062" t="s">
        <v>64</v>
      </c>
      <c r="Q1062">
        <v>30.15</v>
      </c>
      <c r="R1062">
        <v>5</v>
      </c>
      <c r="S1062">
        <v>5</v>
      </c>
      <c r="T1062">
        <v>1</v>
      </c>
      <c r="U1062" t="s">
        <v>76</v>
      </c>
      <c r="V1062">
        <v>3</v>
      </c>
      <c r="W1062" t="s">
        <v>84</v>
      </c>
      <c r="X1062" s="51" t="s">
        <v>2153</v>
      </c>
      <c r="Y1062" s="51" t="s">
        <v>119</v>
      </c>
      <c r="Z1062" s="26">
        <v>4</v>
      </c>
      <c r="AA1062" s="51" t="s">
        <v>84</v>
      </c>
      <c r="AB1062" s="51" t="s">
        <v>108</v>
      </c>
    </row>
    <row r="1063" spans="1:28">
      <c r="A1063" s="51" t="s">
        <v>2154</v>
      </c>
      <c r="B1063" s="51" t="s">
        <v>140</v>
      </c>
      <c r="C1063" s="1">
        <v>43292</v>
      </c>
      <c r="D1063">
        <v>2018</v>
      </c>
      <c r="E1063" s="26">
        <v>7</v>
      </c>
      <c r="F1063" s="51" t="s">
        <v>27</v>
      </c>
      <c r="G1063" s="26">
        <v>7</v>
      </c>
      <c r="H1063" s="26">
        <v>7</v>
      </c>
      <c r="I1063" t="s">
        <v>15</v>
      </c>
      <c r="J1063" t="s">
        <v>60</v>
      </c>
      <c r="K1063" t="s">
        <v>73</v>
      </c>
      <c r="L1063" t="s">
        <v>74</v>
      </c>
      <c r="M1063" t="s">
        <v>75</v>
      </c>
      <c r="N1063">
        <v>6409.0784040596645</v>
      </c>
      <c r="O1063">
        <v>6409.0784040596645</v>
      </c>
      <c r="P1063" t="s">
        <v>64</v>
      </c>
      <c r="Q1063">
        <v>21.01</v>
      </c>
      <c r="R1063">
        <v>3</v>
      </c>
      <c r="S1063">
        <v>4</v>
      </c>
      <c r="T1063">
        <v>1</v>
      </c>
      <c r="U1063" t="s">
        <v>76</v>
      </c>
      <c r="V1063">
        <v>3</v>
      </c>
      <c r="W1063" t="s">
        <v>84</v>
      </c>
      <c r="X1063" s="51" t="s">
        <v>2155</v>
      </c>
      <c r="Y1063" s="51" t="s">
        <v>119</v>
      </c>
      <c r="Z1063" s="26">
        <v>3</v>
      </c>
      <c r="AA1063" s="51" t="s">
        <v>77</v>
      </c>
      <c r="AB1063" s="51" t="s">
        <v>108</v>
      </c>
    </row>
    <row r="1064" spans="1:28">
      <c r="A1064" s="51" t="s">
        <v>2156</v>
      </c>
      <c r="B1064" s="51" t="s">
        <v>140</v>
      </c>
      <c r="C1064" s="1">
        <v>44957</v>
      </c>
      <c r="D1064">
        <v>2023</v>
      </c>
      <c r="E1064" s="26">
        <v>1</v>
      </c>
      <c r="F1064" s="51" t="s">
        <v>21</v>
      </c>
      <c r="G1064" s="26">
        <v>2</v>
      </c>
      <c r="H1064" s="26">
        <v>2</v>
      </c>
      <c r="I1064" t="s">
        <v>15</v>
      </c>
      <c r="J1064" t="s">
        <v>82</v>
      </c>
      <c r="K1064" t="s">
        <v>73</v>
      </c>
      <c r="L1064" t="s">
        <v>202</v>
      </c>
      <c r="M1064" t="s">
        <v>152</v>
      </c>
      <c r="N1064">
        <v>14015.688309427043</v>
      </c>
      <c r="O1064">
        <v>14015.688309427043</v>
      </c>
      <c r="P1064" t="s">
        <v>64</v>
      </c>
      <c r="Q1064">
        <v>13.65</v>
      </c>
      <c r="R1064">
        <v>3</v>
      </c>
      <c r="S1064">
        <v>3</v>
      </c>
      <c r="T1064">
        <v>1</v>
      </c>
      <c r="U1064" t="s">
        <v>76</v>
      </c>
      <c r="V1064">
        <v>2</v>
      </c>
      <c r="W1064" t="s">
        <v>77</v>
      </c>
      <c r="X1064" s="51" t="s">
        <v>2157</v>
      </c>
      <c r="Y1064" s="51" t="s">
        <v>79</v>
      </c>
      <c r="Z1064" s="26">
        <v>2</v>
      </c>
      <c r="AA1064" s="51" t="s">
        <v>77</v>
      </c>
      <c r="AB1064" s="51" t="s">
        <v>69</v>
      </c>
    </row>
    <row r="1065" spans="1:28">
      <c r="A1065" s="51" t="s">
        <v>2158</v>
      </c>
      <c r="B1065" s="51" t="s">
        <v>121</v>
      </c>
      <c r="C1065" s="1">
        <v>45111</v>
      </c>
      <c r="D1065">
        <v>2023</v>
      </c>
      <c r="E1065" s="26">
        <v>7</v>
      </c>
      <c r="F1065" s="51" t="s">
        <v>27</v>
      </c>
      <c r="G1065" s="26">
        <v>2</v>
      </c>
      <c r="H1065" s="26">
        <v>2</v>
      </c>
      <c r="I1065" t="s">
        <v>15</v>
      </c>
      <c r="J1065" t="s">
        <v>82</v>
      </c>
      <c r="K1065" t="s">
        <v>61</v>
      </c>
      <c r="L1065" t="s">
        <v>125</v>
      </c>
      <c r="M1065" t="s">
        <v>90</v>
      </c>
      <c r="N1065">
        <v>14141.209148716378</v>
      </c>
      <c r="O1065">
        <v>14141.209148716378</v>
      </c>
      <c r="P1065" t="s">
        <v>64</v>
      </c>
      <c r="Q1065">
        <v>8.8000000000000007</v>
      </c>
      <c r="R1065">
        <v>1</v>
      </c>
      <c r="S1065">
        <v>3</v>
      </c>
      <c r="T1065">
        <v>1</v>
      </c>
      <c r="U1065" t="s">
        <v>76</v>
      </c>
      <c r="V1065">
        <v>3</v>
      </c>
      <c r="W1065" t="s">
        <v>84</v>
      </c>
      <c r="X1065" s="51" t="s">
        <v>2159</v>
      </c>
      <c r="Y1065" s="51" t="s">
        <v>95</v>
      </c>
      <c r="Z1065" s="26">
        <v>3</v>
      </c>
      <c r="AA1065" s="51" t="s">
        <v>77</v>
      </c>
      <c r="AB1065" s="51" t="s">
        <v>108</v>
      </c>
    </row>
    <row r="1066" spans="1:28">
      <c r="A1066" s="51" t="s">
        <v>2160</v>
      </c>
      <c r="B1066" s="51" t="s">
        <v>81</v>
      </c>
      <c r="C1066" s="1">
        <v>42980</v>
      </c>
      <c r="D1066">
        <v>2017</v>
      </c>
      <c r="E1066" s="26">
        <v>9</v>
      </c>
      <c r="F1066" s="51" t="s">
        <v>29</v>
      </c>
      <c r="G1066" s="26">
        <v>8</v>
      </c>
      <c r="H1066" s="26">
        <v>8</v>
      </c>
      <c r="I1066" t="s">
        <v>15</v>
      </c>
      <c r="J1066" t="s">
        <v>60</v>
      </c>
      <c r="K1066" t="s">
        <v>124</v>
      </c>
      <c r="L1066" t="s">
        <v>157</v>
      </c>
      <c r="M1066" t="s">
        <v>104</v>
      </c>
      <c r="N1066">
        <v>13257.859769613751</v>
      </c>
      <c r="O1066">
        <v>13257.859769613751</v>
      </c>
      <c r="P1066" t="s">
        <v>64</v>
      </c>
      <c r="Q1066">
        <v>6.71</v>
      </c>
      <c r="R1066">
        <v>4</v>
      </c>
      <c r="S1066">
        <v>3</v>
      </c>
      <c r="T1066">
        <v>1</v>
      </c>
      <c r="U1066" t="s">
        <v>76</v>
      </c>
      <c r="V1066">
        <v>3</v>
      </c>
      <c r="W1066" t="s">
        <v>84</v>
      </c>
      <c r="X1066" s="51" t="s">
        <v>2161</v>
      </c>
      <c r="Y1066" s="51" t="s">
        <v>68</v>
      </c>
      <c r="Z1066" s="26">
        <v>4</v>
      </c>
      <c r="AA1066" s="51" t="s">
        <v>84</v>
      </c>
      <c r="AB1066" s="51" t="s">
        <v>108</v>
      </c>
    </row>
    <row r="1067" spans="1:28">
      <c r="A1067" s="51" t="s">
        <v>2162</v>
      </c>
      <c r="B1067" s="51" t="s">
        <v>81</v>
      </c>
      <c r="C1067" s="1">
        <v>44208</v>
      </c>
      <c r="D1067">
        <v>2021</v>
      </c>
      <c r="E1067" s="26">
        <v>1</v>
      </c>
      <c r="F1067" s="51" t="s">
        <v>21</v>
      </c>
      <c r="G1067" s="26">
        <v>4</v>
      </c>
      <c r="H1067" s="26">
        <v>4</v>
      </c>
      <c r="I1067" t="s">
        <v>15</v>
      </c>
      <c r="J1067" t="s">
        <v>72</v>
      </c>
      <c r="K1067" t="s">
        <v>83</v>
      </c>
      <c r="L1067" t="s">
        <v>74</v>
      </c>
      <c r="M1067" t="s">
        <v>75</v>
      </c>
      <c r="N1067">
        <v>20131.401800972559</v>
      </c>
      <c r="O1067">
        <v>20131.401800972559</v>
      </c>
      <c r="P1067" t="s">
        <v>64</v>
      </c>
      <c r="Q1067">
        <v>27.86</v>
      </c>
      <c r="R1067">
        <v>1</v>
      </c>
      <c r="S1067">
        <v>0</v>
      </c>
      <c r="T1067">
        <v>0</v>
      </c>
      <c r="U1067" t="s">
        <v>65</v>
      </c>
      <c r="V1067">
        <v>3</v>
      </c>
      <c r="W1067" t="s">
        <v>84</v>
      </c>
      <c r="X1067" s="51" t="s">
        <v>2163</v>
      </c>
      <c r="Y1067" s="51" t="s">
        <v>144</v>
      </c>
      <c r="Z1067" s="26">
        <v>3</v>
      </c>
      <c r="AA1067" s="51" t="s">
        <v>77</v>
      </c>
      <c r="AB1067" s="51" t="s">
        <v>108</v>
      </c>
    </row>
    <row r="1068" spans="1:28">
      <c r="A1068" s="51" t="s">
        <v>2164</v>
      </c>
      <c r="B1068" s="51" t="s">
        <v>59</v>
      </c>
      <c r="C1068" s="1">
        <v>43666</v>
      </c>
      <c r="D1068">
        <v>2019</v>
      </c>
      <c r="E1068" s="26">
        <v>7</v>
      </c>
      <c r="F1068" s="51" t="s">
        <v>27</v>
      </c>
      <c r="G1068" s="26">
        <v>6</v>
      </c>
      <c r="H1068" s="26">
        <v>6</v>
      </c>
      <c r="I1068" t="s">
        <v>15</v>
      </c>
      <c r="J1068" t="s">
        <v>72</v>
      </c>
      <c r="K1068" t="s">
        <v>83</v>
      </c>
      <c r="L1068" t="s">
        <v>116</v>
      </c>
      <c r="M1068" t="s">
        <v>75</v>
      </c>
      <c r="N1068">
        <v>11588.8538288687</v>
      </c>
      <c r="O1068">
        <v>11588.8538288687</v>
      </c>
      <c r="P1068" t="s">
        <v>64</v>
      </c>
      <c r="Q1068">
        <v>4.5</v>
      </c>
      <c r="R1068">
        <v>3</v>
      </c>
      <c r="S1068">
        <v>2</v>
      </c>
      <c r="T1068">
        <v>1</v>
      </c>
      <c r="U1068" t="s">
        <v>76</v>
      </c>
      <c r="V1068">
        <v>3</v>
      </c>
      <c r="W1068" t="s">
        <v>84</v>
      </c>
      <c r="X1068" s="51" t="s">
        <v>2165</v>
      </c>
      <c r="Y1068" s="51" t="s">
        <v>95</v>
      </c>
      <c r="Z1068" s="26">
        <v>1</v>
      </c>
      <c r="AA1068" s="51" t="s">
        <v>66</v>
      </c>
      <c r="AB1068" s="51" t="s">
        <v>69</v>
      </c>
    </row>
    <row r="1069" spans="1:28">
      <c r="A1069" s="51" t="s">
        <v>2166</v>
      </c>
      <c r="B1069" s="51" t="s">
        <v>97</v>
      </c>
      <c r="C1069" s="1">
        <v>42608</v>
      </c>
      <c r="D1069">
        <v>2016</v>
      </c>
      <c r="E1069" s="26">
        <v>8</v>
      </c>
      <c r="F1069" s="51" t="s">
        <v>28</v>
      </c>
      <c r="G1069" s="26">
        <v>9</v>
      </c>
      <c r="H1069" s="26">
        <v>9</v>
      </c>
      <c r="I1069" t="s">
        <v>15</v>
      </c>
      <c r="J1069" t="s">
        <v>60</v>
      </c>
      <c r="K1069" t="s">
        <v>73</v>
      </c>
      <c r="L1069" t="s">
        <v>113</v>
      </c>
      <c r="M1069" t="s">
        <v>152</v>
      </c>
      <c r="N1069">
        <v>3734.3798611451962</v>
      </c>
      <c r="O1069">
        <v>3734.3798611451962</v>
      </c>
      <c r="P1069" t="s">
        <v>64</v>
      </c>
      <c r="Q1069">
        <v>8.3699999999999992</v>
      </c>
      <c r="R1069">
        <v>4</v>
      </c>
      <c r="S1069">
        <v>1</v>
      </c>
      <c r="T1069">
        <v>1</v>
      </c>
      <c r="U1069" t="s">
        <v>76</v>
      </c>
      <c r="V1069">
        <v>1</v>
      </c>
      <c r="W1069" t="s">
        <v>66</v>
      </c>
      <c r="X1069" s="51" t="s">
        <v>2167</v>
      </c>
      <c r="Y1069" s="51" t="s">
        <v>68</v>
      </c>
      <c r="Z1069" s="26">
        <v>1</v>
      </c>
      <c r="AA1069" s="51" t="s">
        <v>66</v>
      </c>
      <c r="AB1069" s="51" t="s">
        <v>69</v>
      </c>
    </row>
    <row r="1070" spans="1:28">
      <c r="A1070" s="51" t="s">
        <v>2168</v>
      </c>
      <c r="B1070" s="51" t="s">
        <v>97</v>
      </c>
      <c r="C1070" s="1">
        <v>45082</v>
      </c>
      <c r="D1070">
        <v>2023</v>
      </c>
      <c r="E1070" s="26">
        <v>6</v>
      </c>
      <c r="F1070" s="51" t="s">
        <v>26</v>
      </c>
      <c r="G1070" s="26">
        <v>2</v>
      </c>
      <c r="H1070" s="26">
        <v>2</v>
      </c>
      <c r="I1070" t="s">
        <v>15</v>
      </c>
      <c r="J1070" t="s">
        <v>82</v>
      </c>
      <c r="K1070" t="s">
        <v>88</v>
      </c>
      <c r="L1070" t="s">
        <v>74</v>
      </c>
      <c r="M1070" t="s">
        <v>104</v>
      </c>
      <c r="N1070">
        <v>9654.2924167601559</v>
      </c>
      <c r="O1070">
        <v>9654.2924167601559</v>
      </c>
      <c r="P1070" t="s">
        <v>64</v>
      </c>
      <c r="Q1070">
        <v>14.07</v>
      </c>
      <c r="R1070">
        <v>2</v>
      </c>
      <c r="S1070">
        <v>0</v>
      </c>
      <c r="T1070">
        <v>0</v>
      </c>
      <c r="U1070" t="s">
        <v>65</v>
      </c>
      <c r="V1070">
        <v>2</v>
      </c>
      <c r="W1070" t="s">
        <v>77</v>
      </c>
      <c r="X1070" s="51" t="s">
        <v>894</v>
      </c>
      <c r="Y1070" s="51" t="s">
        <v>100</v>
      </c>
      <c r="Z1070" s="26">
        <v>0</v>
      </c>
      <c r="AA1070" s="51" t="s">
        <v>66</v>
      </c>
      <c r="AB1070" s="51" t="s">
        <v>69</v>
      </c>
    </row>
    <row r="1071" spans="1:28">
      <c r="A1071" s="51" t="s">
        <v>2169</v>
      </c>
      <c r="B1071" s="51" t="s">
        <v>140</v>
      </c>
      <c r="C1071" s="1">
        <v>44459</v>
      </c>
      <c r="D1071">
        <v>2021</v>
      </c>
      <c r="E1071" s="26">
        <v>9</v>
      </c>
      <c r="F1071" s="51" t="s">
        <v>29</v>
      </c>
      <c r="G1071" s="26">
        <v>4</v>
      </c>
      <c r="H1071" s="26">
        <v>4</v>
      </c>
      <c r="I1071" t="s">
        <v>15</v>
      </c>
      <c r="J1071" t="s">
        <v>72</v>
      </c>
      <c r="K1071" t="s">
        <v>61</v>
      </c>
      <c r="L1071" t="s">
        <v>110</v>
      </c>
      <c r="M1071" t="s">
        <v>63</v>
      </c>
      <c r="N1071">
        <v>611.18491970042999</v>
      </c>
      <c r="O1071">
        <v>611.18491970042999</v>
      </c>
      <c r="P1071" t="s">
        <v>64</v>
      </c>
      <c r="Q1071">
        <v>6.95</v>
      </c>
      <c r="R1071">
        <v>4</v>
      </c>
      <c r="S1071">
        <v>2</v>
      </c>
      <c r="T1071">
        <v>1</v>
      </c>
      <c r="U1071" t="s">
        <v>76</v>
      </c>
      <c r="V1071">
        <v>1</v>
      </c>
      <c r="W1071" t="s">
        <v>66</v>
      </c>
      <c r="X1071" s="51" t="s">
        <v>2170</v>
      </c>
      <c r="Y1071" s="51" t="s">
        <v>95</v>
      </c>
      <c r="Z1071" s="26">
        <v>0</v>
      </c>
      <c r="AA1071" s="51" t="s">
        <v>66</v>
      </c>
      <c r="AB1071" s="51" t="s">
        <v>69</v>
      </c>
    </row>
    <row r="1072" spans="1:28">
      <c r="A1072" s="51" t="s">
        <v>2171</v>
      </c>
      <c r="B1072" s="51" t="s">
        <v>121</v>
      </c>
      <c r="C1072" s="1">
        <v>45337</v>
      </c>
      <c r="D1072">
        <v>2024</v>
      </c>
      <c r="E1072" s="26">
        <v>2</v>
      </c>
      <c r="F1072" s="51" t="s">
        <v>22</v>
      </c>
      <c r="G1072" s="26">
        <v>1</v>
      </c>
      <c r="H1072" s="26">
        <v>1</v>
      </c>
      <c r="I1072" t="s">
        <v>15</v>
      </c>
      <c r="J1072" t="s">
        <v>82</v>
      </c>
      <c r="K1072" t="s">
        <v>73</v>
      </c>
      <c r="L1072" t="s">
        <v>116</v>
      </c>
      <c r="M1072" t="s">
        <v>104</v>
      </c>
      <c r="N1072">
        <v>10618.419190236746</v>
      </c>
      <c r="O1072">
        <v>10618.419190236746</v>
      </c>
      <c r="P1072" t="s">
        <v>64</v>
      </c>
      <c r="Q1072">
        <v>16.75</v>
      </c>
      <c r="R1072">
        <v>2</v>
      </c>
      <c r="S1072">
        <v>3</v>
      </c>
      <c r="T1072">
        <v>1</v>
      </c>
      <c r="U1072" t="s">
        <v>76</v>
      </c>
      <c r="V1072">
        <v>2</v>
      </c>
      <c r="W1072" t="s">
        <v>77</v>
      </c>
      <c r="X1072" s="51" t="s">
        <v>2172</v>
      </c>
      <c r="Y1072" s="51" t="s">
        <v>144</v>
      </c>
      <c r="Z1072" s="26">
        <v>2</v>
      </c>
      <c r="AA1072" s="51" t="s">
        <v>77</v>
      </c>
      <c r="AB1072" s="51" t="s">
        <v>69</v>
      </c>
    </row>
    <row r="1073" spans="1:28">
      <c r="A1073" s="51" t="s">
        <v>2173</v>
      </c>
      <c r="B1073" s="51" t="s">
        <v>59</v>
      </c>
      <c r="C1073" s="1">
        <v>42207</v>
      </c>
      <c r="D1073">
        <v>2015</v>
      </c>
      <c r="E1073" s="26">
        <v>7</v>
      </c>
      <c r="F1073" s="51" t="s">
        <v>27</v>
      </c>
      <c r="G1073" s="26">
        <v>10</v>
      </c>
      <c r="H1073" s="26">
        <v>10</v>
      </c>
      <c r="I1073" t="s">
        <v>15</v>
      </c>
      <c r="J1073" t="s">
        <v>102</v>
      </c>
      <c r="K1073" t="s">
        <v>133</v>
      </c>
      <c r="L1073" t="s">
        <v>113</v>
      </c>
      <c r="M1073" t="s">
        <v>63</v>
      </c>
      <c r="N1073">
        <v>6174.0033889909528</v>
      </c>
      <c r="O1073">
        <v>6174.0033889909528</v>
      </c>
      <c r="P1073" t="s">
        <v>64</v>
      </c>
      <c r="Q1073">
        <v>7.67</v>
      </c>
      <c r="R1073">
        <v>3</v>
      </c>
      <c r="S1073">
        <v>2</v>
      </c>
      <c r="T1073">
        <v>1</v>
      </c>
      <c r="U1073" t="s">
        <v>76</v>
      </c>
      <c r="V1073">
        <v>1</v>
      </c>
      <c r="W1073" t="s">
        <v>66</v>
      </c>
      <c r="X1073" s="51" t="s">
        <v>2174</v>
      </c>
      <c r="Y1073" s="51" t="s">
        <v>95</v>
      </c>
      <c r="Z1073" s="26">
        <v>1</v>
      </c>
      <c r="AA1073" s="51" t="s">
        <v>66</v>
      </c>
      <c r="AB1073" s="51" t="s">
        <v>69</v>
      </c>
    </row>
    <row r="1074" spans="1:28">
      <c r="A1074" s="51" t="s">
        <v>2175</v>
      </c>
      <c r="B1074" s="51" t="s">
        <v>81</v>
      </c>
      <c r="C1074" s="1">
        <v>44247</v>
      </c>
      <c r="D1074">
        <v>2021</v>
      </c>
      <c r="E1074" s="26">
        <v>2</v>
      </c>
      <c r="F1074" s="51" t="s">
        <v>22</v>
      </c>
      <c r="G1074" s="26">
        <v>4</v>
      </c>
      <c r="H1074" s="26">
        <v>4</v>
      </c>
      <c r="I1074" t="s">
        <v>15</v>
      </c>
      <c r="J1074" t="s">
        <v>72</v>
      </c>
      <c r="K1074" t="s">
        <v>73</v>
      </c>
      <c r="L1074" t="s">
        <v>157</v>
      </c>
      <c r="M1074" t="s">
        <v>63</v>
      </c>
      <c r="N1074">
        <v>4548.788115979768</v>
      </c>
      <c r="O1074">
        <v>4548.788115979768</v>
      </c>
      <c r="P1074" t="s">
        <v>64</v>
      </c>
      <c r="Q1074">
        <v>3.83</v>
      </c>
      <c r="R1074">
        <v>4</v>
      </c>
      <c r="S1074">
        <v>2</v>
      </c>
      <c r="T1074">
        <v>1</v>
      </c>
      <c r="U1074" t="s">
        <v>76</v>
      </c>
      <c r="V1074">
        <v>1</v>
      </c>
      <c r="W1074" t="s">
        <v>66</v>
      </c>
      <c r="X1074" s="51" t="s">
        <v>2176</v>
      </c>
      <c r="Y1074" s="51" t="s">
        <v>144</v>
      </c>
      <c r="Z1074" s="26">
        <v>0</v>
      </c>
      <c r="AA1074" s="51" t="s">
        <v>66</v>
      </c>
      <c r="AB1074" s="51" t="s">
        <v>69</v>
      </c>
    </row>
    <row r="1075" spans="1:28">
      <c r="A1075" s="51" t="s">
        <v>2177</v>
      </c>
      <c r="B1075" s="51" t="s">
        <v>97</v>
      </c>
      <c r="C1075" s="1">
        <v>42849</v>
      </c>
      <c r="D1075">
        <v>2017</v>
      </c>
      <c r="E1075" s="26">
        <v>4</v>
      </c>
      <c r="F1075" s="51" t="s">
        <v>24</v>
      </c>
      <c r="G1075" s="26">
        <v>8</v>
      </c>
      <c r="H1075" s="26">
        <v>8</v>
      </c>
      <c r="I1075" t="s">
        <v>15</v>
      </c>
      <c r="J1075" t="s">
        <v>60</v>
      </c>
      <c r="K1075" t="s">
        <v>88</v>
      </c>
      <c r="L1075" t="s">
        <v>74</v>
      </c>
      <c r="M1075" t="s">
        <v>104</v>
      </c>
      <c r="N1075">
        <v>8956.5719851004123</v>
      </c>
      <c r="O1075">
        <v>8956.5719851004123</v>
      </c>
      <c r="P1075" t="s">
        <v>64</v>
      </c>
      <c r="Q1075">
        <v>3.18</v>
      </c>
      <c r="R1075">
        <v>5</v>
      </c>
      <c r="S1075">
        <v>2</v>
      </c>
      <c r="T1075">
        <v>1</v>
      </c>
      <c r="U1075" t="s">
        <v>76</v>
      </c>
      <c r="V1075">
        <v>2</v>
      </c>
      <c r="W1075" t="s">
        <v>77</v>
      </c>
      <c r="X1075" s="51" t="s">
        <v>2178</v>
      </c>
      <c r="Y1075" s="51" t="s">
        <v>119</v>
      </c>
      <c r="Z1075" s="26">
        <v>1</v>
      </c>
      <c r="AA1075" s="51" t="s">
        <v>66</v>
      </c>
      <c r="AB1075" s="51" t="s">
        <v>69</v>
      </c>
    </row>
    <row r="1076" spans="1:28">
      <c r="A1076" s="51" t="s">
        <v>2179</v>
      </c>
      <c r="B1076" s="51" t="s">
        <v>97</v>
      </c>
      <c r="C1076" s="1">
        <v>42793</v>
      </c>
      <c r="D1076">
        <v>2017</v>
      </c>
      <c r="E1076" s="26">
        <v>2</v>
      </c>
      <c r="F1076" s="51" t="s">
        <v>22</v>
      </c>
      <c r="G1076" s="26">
        <v>8</v>
      </c>
      <c r="H1076" s="26">
        <v>8</v>
      </c>
      <c r="I1076" t="s">
        <v>15</v>
      </c>
      <c r="J1076" t="s">
        <v>60</v>
      </c>
      <c r="K1076" t="s">
        <v>61</v>
      </c>
      <c r="L1076" t="s">
        <v>125</v>
      </c>
      <c r="M1076" t="s">
        <v>75</v>
      </c>
      <c r="N1076">
        <v>8127.2704090346242</v>
      </c>
      <c r="O1076">
        <v>8127.2704090346242</v>
      </c>
      <c r="P1076" t="s">
        <v>64</v>
      </c>
      <c r="Q1076">
        <v>3.28</v>
      </c>
      <c r="R1076">
        <v>5</v>
      </c>
      <c r="S1076">
        <v>1</v>
      </c>
      <c r="T1076">
        <v>1</v>
      </c>
      <c r="U1076" t="s">
        <v>76</v>
      </c>
      <c r="V1076">
        <v>1</v>
      </c>
      <c r="W1076" t="s">
        <v>66</v>
      </c>
      <c r="X1076" s="51" t="s">
        <v>1040</v>
      </c>
      <c r="Y1076" s="51" t="s">
        <v>68</v>
      </c>
      <c r="Z1076" s="26">
        <v>1</v>
      </c>
      <c r="AA1076" s="51" t="s">
        <v>66</v>
      </c>
      <c r="AB1076" s="51" t="s">
        <v>69</v>
      </c>
    </row>
    <row r="1077" spans="1:28">
      <c r="A1077" s="51" t="s">
        <v>2180</v>
      </c>
      <c r="B1077" s="51" t="s">
        <v>97</v>
      </c>
      <c r="C1077" s="1">
        <v>41852</v>
      </c>
      <c r="D1077">
        <v>2014</v>
      </c>
      <c r="E1077" s="26">
        <v>8</v>
      </c>
      <c r="F1077" s="51" t="s">
        <v>28</v>
      </c>
      <c r="G1077" s="26">
        <v>11</v>
      </c>
      <c r="H1077" s="26">
        <v>11</v>
      </c>
      <c r="I1077" t="s">
        <v>15</v>
      </c>
      <c r="J1077" t="s">
        <v>102</v>
      </c>
      <c r="K1077" t="s">
        <v>83</v>
      </c>
      <c r="L1077" t="s">
        <v>113</v>
      </c>
      <c r="M1077" t="s">
        <v>75</v>
      </c>
      <c r="N1077">
        <v>3047.2800541969059</v>
      </c>
      <c r="O1077">
        <v>3047.2800541969059</v>
      </c>
      <c r="P1077" t="s">
        <v>64</v>
      </c>
      <c r="Q1077">
        <v>4.22</v>
      </c>
      <c r="R1077">
        <v>1</v>
      </c>
      <c r="S1077">
        <v>2</v>
      </c>
      <c r="T1077">
        <v>1</v>
      </c>
      <c r="U1077" t="s">
        <v>76</v>
      </c>
      <c r="V1077">
        <v>1</v>
      </c>
      <c r="W1077" t="s">
        <v>66</v>
      </c>
      <c r="X1077" s="51" t="s">
        <v>2181</v>
      </c>
      <c r="Y1077" s="51" t="s">
        <v>79</v>
      </c>
      <c r="Z1077" s="26">
        <v>1</v>
      </c>
      <c r="AA1077" s="51" t="s">
        <v>66</v>
      </c>
      <c r="AB1077" s="51" t="s">
        <v>69</v>
      </c>
    </row>
    <row r="1078" spans="1:28">
      <c r="A1078" s="51" t="s">
        <v>2182</v>
      </c>
      <c r="B1078" s="51" t="s">
        <v>59</v>
      </c>
      <c r="C1078" s="1">
        <v>43019</v>
      </c>
      <c r="D1078">
        <v>2017</v>
      </c>
      <c r="E1078" s="26">
        <v>10</v>
      </c>
      <c r="F1078" s="51" t="s">
        <v>10</v>
      </c>
      <c r="G1078" s="26">
        <v>8</v>
      </c>
      <c r="H1078" s="26">
        <v>8</v>
      </c>
      <c r="I1078" t="s">
        <v>15</v>
      </c>
      <c r="J1078" t="s">
        <v>60</v>
      </c>
      <c r="K1078" t="s">
        <v>83</v>
      </c>
      <c r="L1078" t="s">
        <v>113</v>
      </c>
      <c r="M1078" t="s">
        <v>90</v>
      </c>
      <c r="N1078">
        <v>3083.7380789009758</v>
      </c>
      <c r="O1078">
        <v>3083.7380789009758</v>
      </c>
      <c r="P1078" t="s">
        <v>64</v>
      </c>
      <c r="Q1078">
        <v>2.42</v>
      </c>
      <c r="R1078">
        <v>5</v>
      </c>
      <c r="S1078">
        <v>0</v>
      </c>
      <c r="T1078">
        <v>0</v>
      </c>
      <c r="U1078" t="s">
        <v>65</v>
      </c>
      <c r="V1078">
        <v>1</v>
      </c>
      <c r="W1078" t="s">
        <v>66</v>
      </c>
      <c r="X1078" s="51" t="s">
        <v>630</v>
      </c>
      <c r="Y1078" s="51" t="s">
        <v>95</v>
      </c>
      <c r="Z1078" s="26">
        <v>1</v>
      </c>
      <c r="AA1078" s="51" t="s">
        <v>66</v>
      </c>
      <c r="AB1078" s="51" t="s">
        <v>69</v>
      </c>
    </row>
    <row r="1079" spans="1:28">
      <c r="A1079" s="51" t="s">
        <v>2183</v>
      </c>
      <c r="B1079" s="51" t="s">
        <v>81</v>
      </c>
      <c r="C1079" s="1">
        <v>41408</v>
      </c>
      <c r="D1079">
        <v>2013</v>
      </c>
      <c r="E1079" s="26">
        <v>5</v>
      </c>
      <c r="F1079" s="51" t="s">
        <v>25</v>
      </c>
      <c r="G1079" s="26">
        <v>12</v>
      </c>
      <c r="H1079" s="26">
        <v>12</v>
      </c>
      <c r="I1079" t="s">
        <v>15</v>
      </c>
      <c r="J1079" t="s">
        <v>102</v>
      </c>
      <c r="K1079" t="s">
        <v>73</v>
      </c>
      <c r="L1079" t="s">
        <v>128</v>
      </c>
      <c r="M1079" t="s">
        <v>90</v>
      </c>
      <c r="N1079">
        <v>8000.6488975942984</v>
      </c>
      <c r="O1079">
        <v>8000.6488975942984</v>
      </c>
      <c r="P1079" t="s">
        <v>64</v>
      </c>
      <c r="Q1079">
        <v>1.34</v>
      </c>
      <c r="R1079">
        <v>2</v>
      </c>
      <c r="S1079">
        <v>2</v>
      </c>
      <c r="T1079">
        <v>1</v>
      </c>
      <c r="U1079" t="s">
        <v>76</v>
      </c>
      <c r="V1079">
        <v>1</v>
      </c>
      <c r="W1079" t="s">
        <v>66</v>
      </c>
      <c r="X1079" s="51" t="s">
        <v>2184</v>
      </c>
      <c r="Y1079" s="51" t="s">
        <v>95</v>
      </c>
      <c r="Z1079" s="26">
        <v>1</v>
      </c>
      <c r="AA1079" s="51" t="s">
        <v>66</v>
      </c>
      <c r="AB1079" s="51" t="s">
        <v>69</v>
      </c>
    </row>
    <row r="1080" spans="1:28">
      <c r="A1080" s="51" t="s">
        <v>2185</v>
      </c>
      <c r="B1080" s="51" t="s">
        <v>140</v>
      </c>
      <c r="C1080" s="1">
        <v>43170</v>
      </c>
      <c r="D1080">
        <v>2018</v>
      </c>
      <c r="E1080" s="26">
        <v>3</v>
      </c>
      <c r="F1080" s="51" t="s">
        <v>23</v>
      </c>
      <c r="G1080" s="26">
        <v>7</v>
      </c>
      <c r="H1080" s="26">
        <v>7</v>
      </c>
      <c r="I1080" t="s">
        <v>15</v>
      </c>
      <c r="J1080" t="s">
        <v>60</v>
      </c>
      <c r="K1080" t="s">
        <v>133</v>
      </c>
      <c r="L1080" t="s">
        <v>103</v>
      </c>
      <c r="M1080" t="s">
        <v>63</v>
      </c>
      <c r="N1080">
        <v>5643.0767544170549</v>
      </c>
      <c r="O1080">
        <v>5643.0767544170549</v>
      </c>
      <c r="P1080" t="s">
        <v>64</v>
      </c>
      <c r="Q1080">
        <v>6.85</v>
      </c>
      <c r="R1080">
        <v>2</v>
      </c>
      <c r="S1080">
        <v>1</v>
      </c>
      <c r="T1080">
        <v>1</v>
      </c>
      <c r="U1080" t="s">
        <v>76</v>
      </c>
      <c r="V1080">
        <v>1</v>
      </c>
      <c r="W1080" t="s">
        <v>66</v>
      </c>
      <c r="X1080" s="51" t="s">
        <v>2186</v>
      </c>
      <c r="Y1080" s="51" t="s">
        <v>86</v>
      </c>
      <c r="Z1080" s="26">
        <v>0</v>
      </c>
      <c r="AA1080" s="51" t="s">
        <v>66</v>
      </c>
      <c r="AB1080" s="51" t="s">
        <v>69</v>
      </c>
    </row>
    <row r="1081" spans="1:28">
      <c r="A1081" s="51" t="s">
        <v>2187</v>
      </c>
      <c r="B1081" s="51" t="s">
        <v>71</v>
      </c>
      <c r="C1081" s="1">
        <v>44639</v>
      </c>
      <c r="D1081">
        <v>2022</v>
      </c>
      <c r="E1081" s="26">
        <v>3</v>
      </c>
      <c r="F1081" s="51" t="s">
        <v>23</v>
      </c>
      <c r="G1081" s="26">
        <v>3</v>
      </c>
      <c r="H1081" s="26">
        <v>3</v>
      </c>
      <c r="I1081" t="s">
        <v>15</v>
      </c>
      <c r="J1081" t="s">
        <v>82</v>
      </c>
      <c r="K1081" t="s">
        <v>61</v>
      </c>
      <c r="L1081" t="s">
        <v>110</v>
      </c>
      <c r="M1081" t="s">
        <v>93</v>
      </c>
      <c r="N1081">
        <v>2784.1415706140388</v>
      </c>
      <c r="O1081">
        <v>2784.1415706140388</v>
      </c>
      <c r="P1081" t="s">
        <v>64</v>
      </c>
      <c r="Q1081">
        <v>3.92</v>
      </c>
      <c r="R1081">
        <v>5</v>
      </c>
      <c r="S1081">
        <v>1</v>
      </c>
      <c r="T1081">
        <v>1</v>
      </c>
      <c r="U1081" t="s">
        <v>76</v>
      </c>
      <c r="V1081">
        <v>3</v>
      </c>
      <c r="W1081" t="s">
        <v>84</v>
      </c>
      <c r="X1081" s="51" t="s">
        <v>2188</v>
      </c>
      <c r="Y1081" s="51" t="s">
        <v>95</v>
      </c>
      <c r="Z1081" s="26">
        <v>1</v>
      </c>
      <c r="AA1081" s="51" t="s">
        <v>66</v>
      </c>
      <c r="AB1081" s="51" t="s">
        <v>69</v>
      </c>
    </row>
    <row r="1082" spans="1:28">
      <c r="A1082" s="51" t="s">
        <v>2189</v>
      </c>
      <c r="B1082" s="51" t="s">
        <v>71</v>
      </c>
      <c r="C1082" s="1">
        <v>43292</v>
      </c>
      <c r="D1082">
        <v>2018</v>
      </c>
      <c r="E1082" s="26">
        <v>7</v>
      </c>
      <c r="F1082" s="51" t="s">
        <v>27</v>
      </c>
      <c r="G1082" s="26">
        <v>7</v>
      </c>
      <c r="H1082" s="26">
        <v>7</v>
      </c>
      <c r="I1082" t="s">
        <v>15</v>
      </c>
      <c r="J1082" t="s">
        <v>60</v>
      </c>
      <c r="K1082" t="s">
        <v>83</v>
      </c>
      <c r="L1082" t="s">
        <v>157</v>
      </c>
      <c r="M1082" t="s">
        <v>152</v>
      </c>
      <c r="N1082">
        <v>-2612.3835570580318</v>
      </c>
      <c r="O1082">
        <v>2612.3835570580318</v>
      </c>
      <c r="P1082" t="s">
        <v>117</v>
      </c>
      <c r="Q1082">
        <v>7.65</v>
      </c>
      <c r="R1082">
        <v>3</v>
      </c>
      <c r="S1082">
        <v>1</v>
      </c>
      <c r="T1082">
        <v>1</v>
      </c>
      <c r="U1082" t="s">
        <v>76</v>
      </c>
      <c r="V1082">
        <v>1</v>
      </c>
      <c r="W1082" t="s">
        <v>66</v>
      </c>
      <c r="X1082" s="51" t="s">
        <v>2176</v>
      </c>
      <c r="Y1082" s="51" t="s">
        <v>144</v>
      </c>
      <c r="Z1082" s="26">
        <v>0</v>
      </c>
      <c r="AA1082" s="51" t="s">
        <v>66</v>
      </c>
      <c r="AB1082" s="51" t="s">
        <v>69</v>
      </c>
    </row>
    <row r="1083" spans="1:28">
      <c r="A1083" s="51" t="s">
        <v>2190</v>
      </c>
      <c r="B1083" s="51" t="s">
        <v>140</v>
      </c>
      <c r="C1083" s="1">
        <v>41560</v>
      </c>
      <c r="D1083">
        <v>2013</v>
      </c>
      <c r="E1083" s="26">
        <v>10</v>
      </c>
      <c r="F1083" s="51" t="s">
        <v>10</v>
      </c>
      <c r="G1083" s="26">
        <v>12</v>
      </c>
      <c r="H1083" s="26">
        <v>12</v>
      </c>
      <c r="I1083" t="s">
        <v>15</v>
      </c>
      <c r="J1083" t="s">
        <v>102</v>
      </c>
      <c r="K1083" t="s">
        <v>61</v>
      </c>
      <c r="L1083" t="s">
        <v>128</v>
      </c>
      <c r="M1083" t="s">
        <v>63</v>
      </c>
      <c r="N1083">
        <v>3207.2374836181248</v>
      </c>
      <c r="O1083">
        <v>3207.2374836181248</v>
      </c>
      <c r="P1083" t="s">
        <v>64</v>
      </c>
      <c r="Q1083">
        <v>13.6</v>
      </c>
      <c r="R1083">
        <v>3</v>
      </c>
      <c r="S1083">
        <v>1</v>
      </c>
      <c r="T1083">
        <v>1</v>
      </c>
      <c r="U1083" t="s">
        <v>76</v>
      </c>
      <c r="V1083">
        <v>2</v>
      </c>
      <c r="W1083" t="s">
        <v>77</v>
      </c>
      <c r="X1083" s="51" t="s">
        <v>2191</v>
      </c>
      <c r="Y1083" s="51" t="s">
        <v>68</v>
      </c>
      <c r="Z1083" s="26">
        <v>1</v>
      </c>
      <c r="AA1083" s="51" t="s">
        <v>66</v>
      </c>
      <c r="AB1083" s="51" t="s">
        <v>69</v>
      </c>
    </row>
    <row r="1084" spans="1:28">
      <c r="A1084" s="51" t="s">
        <v>2192</v>
      </c>
      <c r="B1084" s="51" t="s">
        <v>97</v>
      </c>
      <c r="C1084" s="1">
        <v>42625</v>
      </c>
      <c r="D1084">
        <v>2016</v>
      </c>
      <c r="E1084" s="26">
        <v>9</v>
      </c>
      <c r="F1084" s="51" t="s">
        <v>29</v>
      </c>
      <c r="G1084" s="26">
        <v>9</v>
      </c>
      <c r="H1084" s="26">
        <v>9</v>
      </c>
      <c r="I1084" t="s">
        <v>15</v>
      </c>
      <c r="J1084" t="s">
        <v>60</v>
      </c>
      <c r="K1084" t="s">
        <v>88</v>
      </c>
      <c r="L1084" t="s">
        <v>103</v>
      </c>
      <c r="M1084" t="s">
        <v>93</v>
      </c>
      <c r="N1084">
        <v>760.75491259383659</v>
      </c>
      <c r="O1084">
        <v>760.75491259383659</v>
      </c>
      <c r="P1084" t="s">
        <v>64</v>
      </c>
      <c r="Q1084">
        <v>18.34</v>
      </c>
      <c r="R1084">
        <v>3</v>
      </c>
      <c r="S1084">
        <v>1</v>
      </c>
      <c r="T1084">
        <v>1</v>
      </c>
      <c r="U1084" t="s">
        <v>76</v>
      </c>
      <c r="V1084">
        <v>3</v>
      </c>
      <c r="W1084" t="s">
        <v>84</v>
      </c>
      <c r="X1084" s="51" t="s">
        <v>1905</v>
      </c>
      <c r="Y1084" s="51" t="s">
        <v>86</v>
      </c>
      <c r="Z1084" s="26">
        <v>3</v>
      </c>
      <c r="AA1084" s="51" t="s">
        <v>77</v>
      </c>
      <c r="AB1084" s="51" t="s">
        <v>69</v>
      </c>
    </row>
    <row r="1085" spans="1:28">
      <c r="A1085" s="51" t="s">
        <v>2193</v>
      </c>
      <c r="B1085" s="51" t="s">
        <v>97</v>
      </c>
      <c r="C1085" s="1">
        <v>42325</v>
      </c>
      <c r="D1085">
        <v>2015</v>
      </c>
      <c r="E1085" s="26">
        <v>11</v>
      </c>
      <c r="F1085" s="51" t="s">
        <v>19</v>
      </c>
      <c r="G1085" s="26">
        <v>10</v>
      </c>
      <c r="H1085" s="26">
        <v>10</v>
      </c>
      <c r="I1085" t="s">
        <v>15</v>
      </c>
      <c r="J1085" t="s">
        <v>102</v>
      </c>
      <c r="K1085" t="s">
        <v>61</v>
      </c>
      <c r="L1085" t="s">
        <v>113</v>
      </c>
      <c r="M1085" t="s">
        <v>63</v>
      </c>
      <c r="N1085">
        <v>5642.0805258014088</v>
      </c>
      <c r="O1085">
        <v>5642.0805258014088</v>
      </c>
      <c r="P1085" t="s">
        <v>64</v>
      </c>
      <c r="Q1085">
        <v>8.6300000000000008</v>
      </c>
      <c r="R1085">
        <v>2</v>
      </c>
      <c r="S1085">
        <v>3</v>
      </c>
      <c r="T1085">
        <v>1</v>
      </c>
      <c r="U1085" t="s">
        <v>76</v>
      </c>
      <c r="V1085">
        <v>1</v>
      </c>
      <c r="W1085" t="s">
        <v>66</v>
      </c>
      <c r="X1085" s="51" t="s">
        <v>2194</v>
      </c>
      <c r="Y1085" s="51" t="s">
        <v>119</v>
      </c>
      <c r="Z1085" s="26">
        <v>2</v>
      </c>
      <c r="AA1085" s="51" t="s">
        <v>77</v>
      </c>
      <c r="AB1085" s="51" t="s">
        <v>108</v>
      </c>
    </row>
    <row r="1086" spans="1:28">
      <c r="A1086" s="51" t="s">
        <v>2195</v>
      </c>
      <c r="B1086" s="51" t="s">
        <v>140</v>
      </c>
      <c r="C1086" s="1">
        <v>41855</v>
      </c>
      <c r="D1086">
        <v>2014</v>
      </c>
      <c r="E1086" s="26">
        <v>8</v>
      </c>
      <c r="F1086" s="51" t="s">
        <v>28</v>
      </c>
      <c r="G1086" s="26">
        <v>11</v>
      </c>
      <c r="H1086" s="26">
        <v>11</v>
      </c>
      <c r="I1086" t="s">
        <v>15</v>
      </c>
      <c r="J1086" t="s">
        <v>102</v>
      </c>
      <c r="K1086" t="s">
        <v>88</v>
      </c>
      <c r="L1086" t="s">
        <v>62</v>
      </c>
      <c r="M1086" t="s">
        <v>75</v>
      </c>
      <c r="N1086">
        <v>13431.801773481093</v>
      </c>
      <c r="O1086">
        <v>13431.801773481093</v>
      </c>
      <c r="P1086" t="s">
        <v>64</v>
      </c>
      <c r="Q1086">
        <v>9.34</v>
      </c>
      <c r="R1086">
        <v>4</v>
      </c>
      <c r="S1086">
        <v>4</v>
      </c>
      <c r="T1086">
        <v>1</v>
      </c>
      <c r="U1086" t="s">
        <v>76</v>
      </c>
      <c r="V1086">
        <v>3</v>
      </c>
      <c r="W1086" t="s">
        <v>84</v>
      </c>
      <c r="X1086" s="51" t="s">
        <v>2196</v>
      </c>
      <c r="Y1086" s="51" t="s">
        <v>79</v>
      </c>
      <c r="Z1086" s="26">
        <v>4</v>
      </c>
      <c r="AA1086" s="51" t="s">
        <v>84</v>
      </c>
      <c r="AB1086" s="51" t="s">
        <v>108</v>
      </c>
    </row>
    <row r="1087" spans="1:28">
      <c r="A1087" s="51" t="s">
        <v>2197</v>
      </c>
      <c r="B1087" s="51" t="s">
        <v>81</v>
      </c>
      <c r="C1087" s="1">
        <v>44421</v>
      </c>
      <c r="D1087">
        <v>2021</v>
      </c>
      <c r="E1087" s="26">
        <v>8</v>
      </c>
      <c r="F1087" s="51" t="s">
        <v>28</v>
      </c>
      <c r="G1087" s="26">
        <v>4</v>
      </c>
      <c r="H1087" s="26">
        <v>4</v>
      </c>
      <c r="I1087" t="s">
        <v>15</v>
      </c>
      <c r="J1087" t="s">
        <v>72</v>
      </c>
      <c r="K1087" t="s">
        <v>133</v>
      </c>
      <c r="L1087" t="s">
        <v>116</v>
      </c>
      <c r="M1087" t="s">
        <v>90</v>
      </c>
      <c r="N1087">
        <v>3553.7155084042438</v>
      </c>
      <c r="O1087">
        <v>3553.7155084042438</v>
      </c>
      <c r="P1087" t="s">
        <v>64</v>
      </c>
      <c r="Q1087">
        <v>6.68</v>
      </c>
      <c r="R1087">
        <v>5</v>
      </c>
      <c r="S1087">
        <v>1</v>
      </c>
      <c r="T1087">
        <v>1</v>
      </c>
      <c r="U1087" t="s">
        <v>76</v>
      </c>
      <c r="V1087">
        <v>1</v>
      </c>
      <c r="W1087" t="s">
        <v>66</v>
      </c>
      <c r="X1087" s="51" t="s">
        <v>2198</v>
      </c>
      <c r="Y1087" s="51" t="s">
        <v>100</v>
      </c>
      <c r="Z1087" s="26">
        <v>0</v>
      </c>
      <c r="AA1087" s="51" t="s">
        <v>66</v>
      </c>
      <c r="AB1087" s="51" t="s">
        <v>69</v>
      </c>
    </row>
    <row r="1088" spans="1:28">
      <c r="A1088" s="51" t="s">
        <v>2199</v>
      </c>
      <c r="B1088" s="51" t="s">
        <v>97</v>
      </c>
      <c r="C1088" s="1">
        <v>42715</v>
      </c>
      <c r="D1088">
        <v>2016</v>
      </c>
      <c r="E1088" s="26">
        <v>12</v>
      </c>
      <c r="F1088" s="51" t="s">
        <v>20</v>
      </c>
      <c r="G1088" s="26">
        <v>9</v>
      </c>
      <c r="H1088" s="26">
        <v>9</v>
      </c>
      <c r="I1088" t="s">
        <v>15</v>
      </c>
      <c r="J1088" t="s">
        <v>60</v>
      </c>
      <c r="K1088" t="s">
        <v>73</v>
      </c>
      <c r="L1088" t="s">
        <v>74</v>
      </c>
      <c r="M1088" t="s">
        <v>63</v>
      </c>
      <c r="N1088">
        <v>872.45353855340022</v>
      </c>
      <c r="O1088">
        <v>872.45353855340022</v>
      </c>
      <c r="P1088" t="s">
        <v>64</v>
      </c>
      <c r="Q1088">
        <v>1.66</v>
      </c>
      <c r="R1088">
        <v>2</v>
      </c>
      <c r="S1088">
        <v>2</v>
      </c>
      <c r="T1088">
        <v>1</v>
      </c>
      <c r="U1088" t="s">
        <v>76</v>
      </c>
      <c r="V1088">
        <v>1</v>
      </c>
      <c r="W1088" t="s">
        <v>66</v>
      </c>
      <c r="X1088" s="51" t="s">
        <v>2200</v>
      </c>
      <c r="Y1088" s="51" t="s">
        <v>100</v>
      </c>
      <c r="Z1088" s="26">
        <v>1</v>
      </c>
      <c r="AA1088" s="51" t="s">
        <v>66</v>
      </c>
      <c r="AB1088" s="51" t="s">
        <v>69</v>
      </c>
    </row>
    <row r="1089" spans="1:28">
      <c r="A1089" s="51" t="s">
        <v>2201</v>
      </c>
      <c r="B1089" s="51" t="s">
        <v>59</v>
      </c>
      <c r="C1089" s="1">
        <v>41828</v>
      </c>
      <c r="D1089">
        <v>2014</v>
      </c>
      <c r="E1089" s="26">
        <v>7</v>
      </c>
      <c r="F1089" s="51" t="s">
        <v>27</v>
      </c>
      <c r="G1089" s="26">
        <v>11</v>
      </c>
      <c r="H1089" s="26">
        <v>11</v>
      </c>
      <c r="I1089" t="s">
        <v>15</v>
      </c>
      <c r="J1089" t="s">
        <v>102</v>
      </c>
      <c r="K1089" t="s">
        <v>133</v>
      </c>
      <c r="L1089" t="s">
        <v>98</v>
      </c>
      <c r="M1089" t="s">
        <v>75</v>
      </c>
      <c r="N1089">
        <v>18002.126753874571</v>
      </c>
      <c r="O1089">
        <v>18002.126753874571</v>
      </c>
      <c r="P1089" t="s">
        <v>64</v>
      </c>
      <c r="Q1089">
        <v>12.73</v>
      </c>
      <c r="R1089">
        <v>4</v>
      </c>
      <c r="S1089">
        <v>1</v>
      </c>
      <c r="T1089">
        <v>1</v>
      </c>
      <c r="U1089" t="s">
        <v>76</v>
      </c>
      <c r="V1089">
        <v>3</v>
      </c>
      <c r="W1089" t="s">
        <v>84</v>
      </c>
      <c r="X1089" s="51" t="s">
        <v>398</v>
      </c>
      <c r="Y1089" s="51" t="s">
        <v>119</v>
      </c>
      <c r="Z1089" s="26">
        <v>3</v>
      </c>
      <c r="AA1089" s="51" t="s">
        <v>77</v>
      </c>
      <c r="AB1089" s="51" t="s">
        <v>69</v>
      </c>
    </row>
    <row r="1090" spans="1:28">
      <c r="A1090" s="51" t="s">
        <v>2202</v>
      </c>
      <c r="B1090" s="51" t="s">
        <v>59</v>
      </c>
      <c r="C1090" s="1">
        <v>43451</v>
      </c>
      <c r="D1090">
        <v>2018</v>
      </c>
      <c r="E1090" s="26">
        <v>12</v>
      </c>
      <c r="F1090" s="51" t="s">
        <v>20</v>
      </c>
      <c r="G1090" s="26">
        <v>7</v>
      </c>
      <c r="H1090" s="26">
        <v>7</v>
      </c>
      <c r="I1090" t="s">
        <v>15</v>
      </c>
      <c r="J1090" t="s">
        <v>60</v>
      </c>
      <c r="K1090" t="s">
        <v>83</v>
      </c>
      <c r="L1090" t="s">
        <v>98</v>
      </c>
      <c r="M1090" t="s">
        <v>93</v>
      </c>
      <c r="N1090">
        <v>16633.822375599626</v>
      </c>
      <c r="O1090">
        <v>16633.822375599626</v>
      </c>
      <c r="P1090" t="s">
        <v>64</v>
      </c>
      <c r="Q1090">
        <v>4.8</v>
      </c>
      <c r="R1090">
        <v>1</v>
      </c>
      <c r="S1090">
        <v>2</v>
      </c>
      <c r="T1090">
        <v>1</v>
      </c>
      <c r="U1090" t="s">
        <v>76</v>
      </c>
      <c r="V1090">
        <v>2</v>
      </c>
      <c r="W1090" t="s">
        <v>77</v>
      </c>
      <c r="X1090" s="51" t="s">
        <v>2203</v>
      </c>
      <c r="Y1090" s="51" t="s">
        <v>95</v>
      </c>
      <c r="Z1090" s="26">
        <v>1</v>
      </c>
      <c r="AA1090" s="51" t="s">
        <v>66</v>
      </c>
      <c r="AB1090" s="51" t="s">
        <v>69</v>
      </c>
    </row>
    <row r="1091" spans="1:28">
      <c r="A1091" s="51" t="s">
        <v>2204</v>
      </c>
      <c r="B1091" s="51" t="s">
        <v>59</v>
      </c>
      <c r="C1091" s="1">
        <v>41593</v>
      </c>
      <c r="D1091">
        <v>2013</v>
      </c>
      <c r="E1091" s="26">
        <v>11</v>
      </c>
      <c r="F1091" s="51" t="s">
        <v>19</v>
      </c>
      <c r="G1091" s="26">
        <v>12</v>
      </c>
      <c r="H1091" s="26">
        <v>12</v>
      </c>
      <c r="I1091" t="s">
        <v>15</v>
      </c>
      <c r="J1091" t="s">
        <v>102</v>
      </c>
      <c r="K1091" t="s">
        <v>124</v>
      </c>
      <c r="L1091" t="s">
        <v>98</v>
      </c>
      <c r="M1091" t="s">
        <v>90</v>
      </c>
      <c r="N1091">
        <v>12632.886515247739</v>
      </c>
      <c r="O1091">
        <v>12632.886515247739</v>
      </c>
      <c r="P1091" t="s">
        <v>64</v>
      </c>
      <c r="Q1091">
        <v>27.96</v>
      </c>
      <c r="R1091">
        <v>5</v>
      </c>
      <c r="S1091">
        <v>1</v>
      </c>
      <c r="T1091">
        <v>1</v>
      </c>
      <c r="U1091" t="s">
        <v>76</v>
      </c>
      <c r="V1091">
        <v>3</v>
      </c>
      <c r="W1091" t="s">
        <v>84</v>
      </c>
      <c r="X1091" s="51" t="s">
        <v>2205</v>
      </c>
      <c r="Y1091" s="51" t="s">
        <v>144</v>
      </c>
      <c r="Z1091" s="26">
        <v>4</v>
      </c>
      <c r="AA1091" s="51" t="s">
        <v>84</v>
      </c>
      <c r="AB1091" s="51" t="s">
        <v>108</v>
      </c>
    </row>
    <row r="1092" spans="1:28">
      <c r="A1092" s="51" t="s">
        <v>2206</v>
      </c>
      <c r="B1092" s="51" t="s">
        <v>97</v>
      </c>
      <c r="C1092" s="1">
        <v>41533</v>
      </c>
      <c r="D1092">
        <v>2013</v>
      </c>
      <c r="E1092" s="26">
        <v>9</v>
      </c>
      <c r="F1092" s="51" t="s">
        <v>29</v>
      </c>
      <c r="G1092" s="26">
        <v>12</v>
      </c>
      <c r="H1092" s="26">
        <v>12</v>
      </c>
      <c r="I1092" t="s">
        <v>15</v>
      </c>
      <c r="J1092" t="s">
        <v>102</v>
      </c>
      <c r="K1092" t="s">
        <v>61</v>
      </c>
      <c r="L1092" t="s">
        <v>62</v>
      </c>
      <c r="M1092" t="s">
        <v>152</v>
      </c>
      <c r="N1092">
        <v>7795.2878825803973</v>
      </c>
      <c r="O1092">
        <v>7795.2878825803973</v>
      </c>
      <c r="P1092" t="s">
        <v>64</v>
      </c>
      <c r="Q1092">
        <v>30.33</v>
      </c>
      <c r="R1092">
        <v>4</v>
      </c>
      <c r="S1092">
        <v>0</v>
      </c>
      <c r="T1092">
        <v>0</v>
      </c>
      <c r="U1092" t="s">
        <v>65</v>
      </c>
      <c r="V1092">
        <v>3</v>
      </c>
      <c r="W1092" t="s">
        <v>84</v>
      </c>
      <c r="X1092" s="51" t="s">
        <v>2207</v>
      </c>
      <c r="Y1092" s="51" t="s">
        <v>95</v>
      </c>
      <c r="Z1092" s="26">
        <v>3</v>
      </c>
      <c r="AA1092" s="51" t="s">
        <v>77</v>
      </c>
      <c r="AB1092" s="51" t="s">
        <v>69</v>
      </c>
    </row>
    <row r="1093" spans="1:28">
      <c r="A1093" s="51" t="s">
        <v>2208</v>
      </c>
      <c r="B1093" s="51" t="s">
        <v>81</v>
      </c>
      <c r="C1093" s="1">
        <v>42777</v>
      </c>
      <c r="D1093">
        <v>2017</v>
      </c>
      <c r="E1093" s="26">
        <v>2</v>
      </c>
      <c r="F1093" s="51" t="s">
        <v>22</v>
      </c>
      <c r="G1093" s="26">
        <v>8</v>
      </c>
      <c r="H1093" s="26">
        <v>8</v>
      </c>
      <c r="I1093" t="s">
        <v>15</v>
      </c>
      <c r="J1093" t="s">
        <v>60</v>
      </c>
      <c r="K1093" t="s">
        <v>73</v>
      </c>
      <c r="L1093" t="s">
        <v>202</v>
      </c>
      <c r="M1093" t="s">
        <v>75</v>
      </c>
      <c r="N1093">
        <v>17225.669206126695</v>
      </c>
      <c r="O1093">
        <v>17225.669206126695</v>
      </c>
      <c r="P1093" t="s">
        <v>64</v>
      </c>
      <c r="Q1093">
        <v>2.11</v>
      </c>
      <c r="R1093">
        <v>3</v>
      </c>
      <c r="S1093">
        <v>4</v>
      </c>
      <c r="T1093">
        <v>1</v>
      </c>
      <c r="U1093" t="s">
        <v>76</v>
      </c>
      <c r="V1093">
        <v>2</v>
      </c>
      <c r="W1093" t="s">
        <v>77</v>
      </c>
      <c r="X1093" s="51" t="s">
        <v>2209</v>
      </c>
      <c r="Y1093" s="51" t="s">
        <v>95</v>
      </c>
      <c r="Z1093" s="26">
        <v>3</v>
      </c>
      <c r="AA1093" s="51" t="s">
        <v>77</v>
      </c>
      <c r="AB1093" s="51" t="s">
        <v>69</v>
      </c>
    </row>
    <row r="1094" spans="1:28">
      <c r="A1094" s="51" t="s">
        <v>2210</v>
      </c>
      <c r="B1094" s="51" t="s">
        <v>121</v>
      </c>
      <c r="C1094" s="1">
        <v>41852</v>
      </c>
      <c r="D1094">
        <v>2014</v>
      </c>
      <c r="E1094" s="26">
        <v>8</v>
      </c>
      <c r="F1094" s="51" t="s">
        <v>28</v>
      </c>
      <c r="G1094" s="26">
        <v>11</v>
      </c>
      <c r="H1094" s="26">
        <v>11</v>
      </c>
      <c r="I1094" t="s">
        <v>15</v>
      </c>
      <c r="J1094" t="s">
        <v>102</v>
      </c>
      <c r="K1094" t="s">
        <v>124</v>
      </c>
      <c r="L1094" t="s">
        <v>74</v>
      </c>
      <c r="M1094" t="s">
        <v>63</v>
      </c>
      <c r="N1094">
        <v>7742.4435943481212</v>
      </c>
      <c r="O1094">
        <v>7742.4435943481212</v>
      </c>
      <c r="P1094" t="s">
        <v>64</v>
      </c>
      <c r="Q1094">
        <v>17.739999999999998</v>
      </c>
      <c r="R1094">
        <v>4</v>
      </c>
      <c r="S1094">
        <v>2</v>
      </c>
      <c r="T1094">
        <v>1</v>
      </c>
      <c r="U1094" t="s">
        <v>76</v>
      </c>
      <c r="V1094">
        <v>2</v>
      </c>
      <c r="W1094" t="s">
        <v>77</v>
      </c>
      <c r="X1094" s="51" t="s">
        <v>496</v>
      </c>
      <c r="Y1094" s="51" t="s">
        <v>95</v>
      </c>
      <c r="Z1094" s="26">
        <v>2</v>
      </c>
      <c r="AA1094" s="51" t="s">
        <v>77</v>
      </c>
      <c r="AB1094" s="51" t="s">
        <v>69</v>
      </c>
    </row>
    <row r="1095" spans="1:28">
      <c r="A1095" s="51" t="s">
        <v>2211</v>
      </c>
      <c r="B1095" s="51" t="s">
        <v>71</v>
      </c>
      <c r="C1095" s="1">
        <v>42868</v>
      </c>
      <c r="D1095">
        <v>2017</v>
      </c>
      <c r="E1095" s="26">
        <v>5</v>
      </c>
      <c r="F1095" s="51" t="s">
        <v>25</v>
      </c>
      <c r="G1095" s="26">
        <v>8</v>
      </c>
      <c r="H1095" s="26">
        <v>8</v>
      </c>
      <c r="I1095" t="s">
        <v>15</v>
      </c>
      <c r="J1095" t="s">
        <v>60</v>
      </c>
      <c r="K1095" t="s">
        <v>124</v>
      </c>
      <c r="L1095" t="s">
        <v>113</v>
      </c>
      <c r="M1095" t="s">
        <v>63</v>
      </c>
      <c r="N1095">
        <v>11649.65980280606</v>
      </c>
      <c r="O1095">
        <v>11649.65980280606</v>
      </c>
      <c r="P1095" t="s">
        <v>64</v>
      </c>
      <c r="Q1095">
        <v>6.22</v>
      </c>
      <c r="R1095">
        <v>5</v>
      </c>
      <c r="S1095">
        <v>1</v>
      </c>
      <c r="T1095">
        <v>1</v>
      </c>
      <c r="U1095" t="s">
        <v>76</v>
      </c>
      <c r="V1095">
        <v>3</v>
      </c>
      <c r="W1095" t="s">
        <v>84</v>
      </c>
      <c r="X1095" s="51" t="s">
        <v>2212</v>
      </c>
      <c r="Y1095" s="51" t="s">
        <v>119</v>
      </c>
      <c r="Z1095" s="26">
        <v>2</v>
      </c>
      <c r="AA1095" s="51" t="s">
        <v>77</v>
      </c>
      <c r="AB1095" s="51" t="s">
        <v>69</v>
      </c>
    </row>
    <row r="1096" spans="1:28">
      <c r="A1096" s="51" t="s">
        <v>2213</v>
      </c>
      <c r="B1096" s="51" t="s">
        <v>81</v>
      </c>
      <c r="C1096" s="1">
        <v>45260</v>
      </c>
      <c r="D1096">
        <v>2023</v>
      </c>
      <c r="E1096" s="26">
        <v>11</v>
      </c>
      <c r="F1096" s="51" t="s">
        <v>19</v>
      </c>
      <c r="G1096" s="26">
        <v>2</v>
      </c>
      <c r="H1096" s="26">
        <v>2</v>
      </c>
      <c r="I1096" t="s">
        <v>15</v>
      </c>
      <c r="J1096" t="s">
        <v>82</v>
      </c>
      <c r="K1096" t="s">
        <v>88</v>
      </c>
      <c r="L1096" t="s">
        <v>125</v>
      </c>
      <c r="M1096" t="s">
        <v>63</v>
      </c>
      <c r="N1096">
        <v>5384.240649831052</v>
      </c>
      <c r="O1096">
        <v>5384.240649831052</v>
      </c>
      <c r="P1096" t="s">
        <v>64</v>
      </c>
      <c r="Q1096">
        <v>25.02</v>
      </c>
      <c r="R1096">
        <v>4</v>
      </c>
      <c r="S1096">
        <v>0</v>
      </c>
      <c r="T1096">
        <v>0</v>
      </c>
      <c r="U1096" t="s">
        <v>65</v>
      </c>
      <c r="V1096">
        <v>3</v>
      </c>
      <c r="W1096" t="s">
        <v>84</v>
      </c>
      <c r="X1096" s="51" t="s">
        <v>2214</v>
      </c>
      <c r="Y1096" s="51" t="s">
        <v>95</v>
      </c>
      <c r="Z1096" s="26">
        <v>2</v>
      </c>
      <c r="AA1096" s="51" t="s">
        <v>77</v>
      </c>
      <c r="AB1096" s="51" t="s">
        <v>69</v>
      </c>
    </row>
    <row r="1097" spans="1:28">
      <c r="A1097" s="51" t="s">
        <v>2215</v>
      </c>
      <c r="B1097" s="51" t="s">
        <v>71</v>
      </c>
      <c r="C1097" s="1">
        <v>44260</v>
      </c>
      <c r="D1097">
        <v>2021</v>
      </c>
      <c r="E1097" s="26">
        <v>3</v>
      </c>
      <c r="F1097" s="51" t="s">
        <v>23</v>
      </c>
      <c r="G1097" s="26">
        <v>4</v>
      </c>
      <c r="H1097" s="26">
        <v>4</v>
      </c>
      <c r="I1097" t="s">
        <v>15</v>
      </c>
      <c r="J1097" t="s">
        <v>72</v>
      </c>
      <c r="K1097" t="s">
        <v>124</v>
      </c>
      <c r="L1097" t="s">
        <v>202</v>
      </c>
      <c r="M1097" t="s">
        <v>75</v>
      </c>
      <c r="N1097">
        <v>13308.023732901824</v>
      </c>
      <c r="O1097">
        <v>13308.023732901824</v>
      </c>
      <c r="P1097" t="s">
        <v>64</v>
      </c>
      <c r="Q1097">
        <v>13.14</v>
      </c>
      <c r="R1097">
        <v>4</v>
      </c>
      <c r="S1097">
        <v>0</v>
      </c>
      <c r="T1097">
        <v>0</v>
      </c>
      <c r="U1097" t="s">
        <v>65</v>
      </c>
      <c r="V1097">
        <v>3</v>
      </c>
      <c r="W1097" t="s">
        <v>84</v>
      </c>
      <c r="X1097" s="51" t="s">
        <v>2216</v>
      </c>
      <c r="Y1097" s="51" t="s">
        <v>86</v>
      </c>
      <c r="Z1097" s="26">
        <v>2</v>
      </c>
      <c r="AA1097" s="51" t="s">
        <v>77</v>
      </c>
      <c r="AB1097" s="51" t="s">
        <v>69</v>
      </c>
    </row>
    <row r="1098" spans="1:28">
      <c r="A1098" s="51" t="s">
        <v>2217</v>
      </c>
      <c r="B1098" s="51" t="s">
        <v>97</v>
      </c>
      <c r="C1098" s="1">
        <v>43137</v>
      </c>
      <c r="D1098">
        <v>2018</v>
      </c>
      <c r="E1098" s="26">
        <v>2</v>
      </c>
      <c r="F1098" s="51" t="s">
        <v>22</v>
      </c>
      <c r="G1098" s="26">
        <v>7</v>
      </c>
      <c r="H1098" s="26">
        <v>7</v>
      </c>
      <c r="I1098" t="s">
        <v>15</v>
      </c>
      <c r="J1098" t="s">
        <v>60</v>
      </c>
      <c r="K1098" t="s">
        <v>73</v>
      </c>
      <c r="L1098" t="s">
        <v>74</v>
      </c>
      <c r="M1098" t="s">
        <v>75</v>
      </c>
      <c r="N1098">
        <v>5547.9825096018249</v>
      </c>
      <c r="O1098">
        <v>5547.9825096018249</v>
      </c>
      <c r="P1098" t="s">
        <v>64</v>
      </c>
      <c r="Q1098">
        <v>30.13</v>
      </c>
      <c r="R1098">
        <v>5</v>
      </c>
      <c r="S1098">
        <v>2</v>
      </c>
      <c r="T1098">
        <v>1</v>
      </c>
      <c r="U1098" t="s">
        <v>76</v>
      </c>
      <c r="V1098">
        <v>3</v>
      </c>
      <c r="W1098" t="s">
        <v>84</v>
      </c>
      <c r="X1098" s="51" t="s">
        <v>2218</v>
      </c>
      <c r="Y1098" s="51" t="s">
        <v>86</v>
      </c>
      <c r="Z1098" s="26">
        <v>2</v>
      </c>
      <c r="AA1098" s="51" t="s">
        <v>77</v>
      </c>
      <c r="AB1098" s="51" t="s">
        <v>69</v>
      </c>
    </row>
    <row r="1099" spans="1:28">
      <c r="A1099" s="51" t="s">
        <v>2219</v>
      </c>
      <c r="B1099" s="51" t="s">
        <v>97</v>
      </c>
      <c r="C1099" s="1">
        <v>44290</v>
      </c>
      <c r="D1099">
        <v>2021</v>
      </c>
      <c r="E1099" s="26">
        <v>4</v>
      </c>
      <c r="F1099" s="51" t="s">
        <v>24</v>
      </c>
      <c r="G1099" s="26">
        <v>4</v>
      </c>
      <c r="H1099" s="26">
        <v>4</v>
      </c>
      <c r="I1099" t="s">
        <v>15</v>
      </c>
      <c r="J1099" t="s">
        <v>72</v>
      </c>
      <c r="K1099" t="s">
        <v>61</v>
      </c>
      <c r="L1099" t="s">
        <v>202</v>
      </c>
      <c r="M1099" t="s">
        <v>90</v>
      </c>
      <c r="N1099">
        <v>22384.786486133959</v>
      </c>
      <c r="O1099">
        <v>22384.786486133959</v>
      </c>
      <c r="P1099" t="s">
        <v>64</v>
      </c>
      <c r="Q1099">
        <v>23.81</v>
      </c>
      <c r="R1099">
        <v>3</v>
      </c>
      <c r="S1099">
        <v>2</v>
      </c>
      <c r="T1099">
        <v>1</v>
      </c>
      <c r="U1099" t="s">
        <v>76</v>
      </c>
      <c r="V1099">
        <v>3</v>
      </c>
      <c r="W1099" t="s">
        <v>84</v>
      </c>
      <c r="X1099" s="51" t="s">
        <v>1795</v>
      </c>
      <c r="Y1099" s="51" t="s">
        <v>95</v>
      </c>
      <c r="Z1099" s="26">
        <v>3</v>
      </c>
      <c r="AA1099" s="51" t="s">
        <v>77</v>
      </c>
      <c r="AB1099" s="51" t="s">
        <v>108</v>
      </c>
    </row>
    <row r="1100" spans="1:28">
      <c r="A1100" s="51" t="s">
        <v>2220</v>
      </c>
      <c r="B1100" s="51" t="s">
        <v>71</v>
      </c>
      <c r="C1100" s="1">
        <v>41961</v>
      </c>
      <c r="D1100">
        <v>2014</v>
      </c>
      <c r="E1100" s="26">
        <v>11</v>
      </c>
      <c r="F1100" s="51" t="s">
        <v>19</v>
      </c>
      <c r="G1100" s="26">
        <v>11</v>
      </c>
      <c r="H1100" s="26">
        <v>11</v>
      </c>
      <c r="I1100" t="s">
        <v>15</v>
      </c>
      <c r="J1100" t="s">
        <v>102</v>
      </c>
      <c r="K1100" t="s">
        <v>133</v>
      </c>
      <c r="L1100" t="s">
        <v>62</v>
      </c>
      <c r="M1100" t="s">
        <v>90</v>
      </c>
      <c r="N1100">
        <v>10262.832268076658</v>
      </c>
      <c r="O1100">
        <v>10262.832268076658</v>
      </c>
      <c r="P1100" t="s">
        <v>64</v>
      </c>
      <c r="Q1100">
        <v>23.88</v>
      </c>
      <c r="R1100">
        <v>3</v>
      </c>
      <c r="S1100">
        <v>5</v>
      </c>
      <c r="T1100">
        <v>1</v>
      </c>
      <c r="U1100" t="s">
        <v>76</v>
      </c>
      <c r="V1100">
        <v>3</v>
      </c>
      <c r="W1100" t="s">
        <v>84</v>
      </c>
      <c r="X1100" s="51" t="s">
        <v>2221</v>
      </c>
      <c r="Y1100" s="51" t="s">
        <v>79</v>
      </c>
      <c r="Z1100" s="26">
        <v>4</v>
      </c>
      <c r="AA1100" s="51" t="s">
        <v>84</v>
      </c>
      <c r="AB1100" s="51" t="s">
        <v>108</v>
      </c>
    </row>
    <row r="1101" spans="1:28">
      <c r="A1101" s="51" t="s">
        <v>2222</v>
      </c>
      <c r="B1101" s="51" t="s">
        <v>81</v>
      </c>
      <c r="C1101" s="1">
        <v>43720</v>
      </c>
      <c r="D1101">
        <v>2019</v>
      </c>
      <c r="E1101" s="26">
        <v>9</v>
      </c>
      <c r="F1101" s="51" t="s">
        <v>29</v>
      </c>
      <c r="G1101" s="26">
        <v>6</v>
      </c>
      <c r="H1101" s="26">
        <v>6</v>
      </c>
      <c r="I1101" t="s">
        <v>15</v>
      </c>
      <c r="J1101" t="s">
        <v>72</v>
      </c>
      <c r="K1101" t="s">
        <v>83</v>
      </c>
      <c r="L1101" t="s">
        <v>125</v>
      </c>
      <c r="M1101" t="s">
        <v>90</v>
      </c>
      <c r="N1101">
        <v>6875.219259368183</v>
      </c>
      <c r="O1101">
        <v>6875.219259368183</v>
      </c>
      <c r="P1101" t="s">
        <v>64</v>
      </c>
      <c r="Q1101">
        <v>9.5</v>
      </c>
      <c r="R1101">
        <v>2</v>
      </c>
      <c r="S1101">
        <v>1</v>
      </c>
      <c r="T1101">
        <v>1</v>
      </c>
      <c r="U1101" t="s">
        <v>76</v>
      </c>
      <c r="V1101">
        <v>1</v>
      </c>
      <c r="W1101" t="s">
        <v>66</v>
      </c>
      <c r="X1101" s="51" t="s">
        <v>2223</v>
      </c>
      <c r="Y1101" s="51" t="s">
        <v>119</v>
      </c>
      <c r="Z1101" s="26">
        <v>0</v>
      </c>
      <c r="AA1101" s="51" t="s">
        <v>66</v>
      </c>
      <c r="AB1101" s="51" t="s">
        <v>69</v>
      </c>
    </row>
    <row r="1102" spans="1:28">
      <c r="A1102" s="51" t="s">
        <v>2224</v>
      </c>
      <c r="B1102" s="51" t="s">
        <v>81</v>
      </c>
      <c r="C1102" s="1">
        <v>43692</v>
      </c>
      <c r="D1102">
        <v>2019</v>
      </c>
      <c r="E1102" s="26">
        <v>8</v>
      </c>
      <c r="F1102" s="51" t="s">
        <v>28</v>
      </c>
      <c r="G1102" s="26">
        <v>6</v>
      </c>
      <c r="H1102" s="26">
        <v>6</v>
      </c>
      <c r="I1102" t="s">
        <v>15</v>
      </c>
      <c r="J1102" t="s">
        <v>72</v>
      </c>
      <c r="K1102" t="s">
        <v>133</v>
      </c>
      <c r="L1102" t="s">
        <v>62</v>
      </c>
      <c r="M1102" t="s">
        <v>104</v>
      </c>
      <c r="N1102">
        <v>3603.7744983402326</v>
      </c>
      <c r="O1102">
        <v>3603.7744983402326</v>
      </c>
      <c r="P1102" t="s">
        <v>64</v>
      </c>
      <c r="Q1102">
        <v>3.27</v>
      </c>
      <c r="R1102">
        <v>3</v>
      </c>
      <c r="S1102">
        <v>1</v>
      </c>
      <c r="T1102">
        <v>1</v>
      </c>
      <c r="U1102" t="s">
        <v>76</v>
      </c>
      <c r="V1102">
        <v>1</v>
      </c>
      <c r="W1102" t="s">
        <v>66</v>
      </c>
      <c r="X1102" s="51" t="s">
        <v>2225</v>
      </c>
      <c r="Y1102" s="51" t="s">
        <v>119</v>
      </c>
      <c r="Z1102" s="26">
        <v>0</v>
      </c>
      <c r="AA1102" s="51" t="s">
        <v>66</v>
      </c>
      <c r="AB1102" s="51" t="s">
        <v>69</v>
      </c>
    </row>
    <row r="1103" spans="1:28">
      <c r="A1103" s="51" t="s">
        <v>2226</v>
      </c>
      <c r="B1103" s="51" t="s">
        <v>71</v>
      </c>
      <c r="C1103" s="1">
        <v>42183</v>
      </c>
      <c r="D1103">
        <v>2015</v>
      </c>
      <c r="E1103" s="26">
        <v>6</v>
      </c>
      <c r="F1103" s="51" t="s">
        <v>26</v>
      </c>
      <c r="G1103" s="26">
        <v>10</v>
      </c>
      <c r="H1103" s="26">
        <v>10</v>
      </c>
      <c r="I1103" t="s">
        <v>15</v>
      </c>
      <c r="J1103" t="s">
        <v>102</v>
      </c>
      <c r="K1103" t="s">
        <v>73</v>
      </c>
      <c r="L1103" t="s">
        <v>125</v>
      </c>
      <c r="M1103" t="s">
        <v>104</v>
      </c>
      <c r="N1103">
        <v>8613.1763395011512</v>
      </c>
      <c r="O1103">
        <v>8613.1763395011512</v>
      </c>
      <c r="P1103" t="s">
        <v>64</v>
      </c>
      <c r="Q1103">
        <v>22.43</v>
      </c>
      <c r="R1103">
        <v>1</v>
      </c>
      <c r="S1103">
        <v>1</v>
      </c>
      <c r="T1103">
        <v>1</v>
      </c>
      <c r="U1103" t="s">
        <v>76</v>
      </c>
      <c r="V1103">
        <v>3</v>
      </c>
      <c r="W1103" t="s">
        <v>84</v>
      </c>
      <c r="X1103" s="51" t="s">
        <v>2227</v>
      </c>
      <c r="Y1103" s="51" t="s">
        <v>144</v>
      </c>
      <c r="Z1103" s="26">
        <v>3</v>
      </c>
      <c r="AA1103" s="51" t="s">
        <v>77</v>
      </c>
      <c r="AB1103" s="51" t="s">
        <v>69</v>
      </c>
    </row>
    <row r="1104" spans="1:28">
      <c r="A1104" s="51" t="s">
        <v>2228</v>
      </c>
      <c r="B1104" s="51" t="s">
        <v>97</v>
      </c>
      <c r="C1104" s="1">
        <v>45070</v>
      </c>
      <c r="D1104">
        <v>2023</v>
      </c>
      <c r="E1104" s="26">
        <v>5</v>
      </c>
      <c r="F1104" s="51" t="s">
        <v>25</v>
      </c>
      <c r="G1104" s="26">
        <v>2</v>
      </c>
      <c r="H1104" s="26">
        <v>2</v>
      </c>
      <c r="I1104" t="s">
        <v>15</v>
      </c>
      <c r="J1104" t="s">
        <v>82</v>
      </c>
      <c r="K1104" t="s">
        <v>88</v>
      </c>
      <c r="L1104" t="s">
        <v>125</v>
      </c>
      <c r="M1104" t="s">
        <v>75</v>
      </c>
      <c r="N1104">
        <v>3716.6217576599329</v>
      </c>
      <c r="O1104">
        <v>3716.6217576599329</v>
      </c>
      <c r="P1104" t="s">
        <v>64</v>
      </c>
      <c r="Q1104">
        <v>22.8</v>
      </c>
      <c r="R1104">
        <v>2</v>
      </c>
      <c r="S1104">
        <v>0</v>
      </c>
      <c r="T1104">
        <v>0</v>
      </c>
      <c r="U1104" t="s">
        <v>65</v>
      </c>
      <c r="V1104">
        <v>3</v>
      </c>
      <c r="W1104" t="s">
        <v>84</v>
      </c>
      <c r="X1104" s="51" t="s">
        <v>2229</v>
      </c>
      <c r="Y1104" s="51" t="s">
        <v>100</v>
      </c>
      <c r="Z1104" s="26">
        <v>2</v>
      </c>
      <c r="AA1104" s="51" t="s">
        <v>77</v>
      </c>
      <c r="AB1104" s="51" t="s">
        <v>69</v>
      </c>
    </row>
    <row r="1105" spans="1:28">
      <c r="A1105" s="51" t="s">
        <v>2230</v>
      </c>
      <c r="B1105" s="51" t="s">
        <v>97</v>
      </c>
      <c r="C1105" s="1">
        <v>43121</v>
      </c>
      <c r="D1105">
        <v>2018</v>
      </c>
      <c r="E1105" s="26">
        <v>1</v>
      </c>
      <c r="F1105" s="51" t="s">
        <v>21</v>
      </c>
      <c r="G1105" s="26">
        <v>7</v>
      </c>
      <c r="H1105" s="26">
        <v>7</v>
      </c>
      <c r="I1105" t="s">
        <v>15</v>
      </c>
      <c r="J1105" t="s">
        <v>60</v>
      </c>
      <c r="K1105" t="s">
        <v>61</v>
      </c>
      <c r="L1105" t="s">
        <v>125</v>
      </c>
      <c r="M1105" t="s">
        <v>75</v>
      </c>
      <c r="N1105">
        <v>1066.2437822020879</v>
      </c>
      <c r="O1105">
        <v>1066.2437822020879</v>
      </c>
      <c r="P1105" t="s">
        <v>64</v>
      </c>
      <c r="Q1105">
        <v>13.93</v>
      </c>
      <c r="R1105">
        <v>5</v>
      </c>
      <c r="S1105">
        <v>2</v>
      </c>
      <c r="T1105">
        <v>1</v>
      </c>
      <c r="U1105" t="s">
        <v>76</v>
      </c>
      <c r="V1105">
        <v>2</v>
      </c>
      <c r="W1105" t="s">
        <v>77</v>
      </c>
      <c r="X1105" s="51" t="s">
        <v>2231</v>
      </c>
      <c r="Y1105" s="51" t="s">
        <v>119</v>
      </c>
      <c r="Z1105" s="26">
        <v>0</v>
      </c>
      <c r="AA1105" s="51" t="s">
        <v>66</v>
      </c>
      <c r="AB1105" s="51" t="s">
        <v>69</v>
      </c>
    </row>
    <row r="1106" spans="1:28">
      <c r="A1106" s="51" t="s">
        <v>2232</v>
      </c>
      <c r="B1106" s="51" t="s">
        <v>121</v>
      </c>
      <c r="C1106" s="1">
        <v>42920</v>
      </c>
      <c r="D1106">
        <v>2017</v>
      </c>
      <c r="E1106" s="26">
        <v>7</v>
      </c>
      <c r="F1106" s="51" t="s">
        <v>27</v>
      </c>
      <c r="G1106" s="26">
        <v>8</v>
      </c>
      <c r="H1106" s="26">
        <v>8</v>
      </c>
      <c r="I1106" t="s">
        <v>15</v>
      </c>
      <c r="J1106" t="s">
        <v>60</v>
      </c>
      <c r="K1106" t="s">
        <v>124</v>
      </c>
      <c r="L1106" t="s">
        <v>103</v>
      </c>
      <c r="M1106" t="s">
        <v>63</v>
      </c>
      <c r="N1106">
        <v>9285.1823184927543</v>
      </c>
      <c r="O1106">
        <v>9285.1823184927543</v>
      </c>
      <c r="P1106" t="s">
        <v>64</v>
      </c>
      <c r="Q1106">
        <v>17.02</v>
      </c>
      <c r="R1106">
        <v>3</v>
      </c>
      <c r="S1106">
        <v>1</v>
      </c>
      <c r="T1106">
        <v>1</v>
      </c>
      <c r="U1106" t="s">
        <v>76</v>
      </c>
      <c r="V1106">
        <v>3</v>
      </c>
      <c r="W1106" t="s">
        <v>84</v>
      </c>
      <c r="X1106" s="51" t="s">
        <v>2233</v>
      </c>
      <c r="Y1106" s="51" t="s">
        <v>79</v>
      </c>
      <c r="Z1106" s="26">
        <v>3</v>
      </c>
      <c r="AA1106" s="51" t="s">
        <v>77</v>
      </c>
      <c r="AB1106" s="51" t="s">
        <v>69</v>
      </c>
    </row>
    <row r="1107" spans="1:28">
      <c r="A1107" s="51" t="s">
        <v>2234</v>
      </c>
      <c r="B1107" s="51" t="s">
        <v>121</v>
      </c>
      <c r="C1107" s="1">
        <v>44482</v>
      </c>
      <c r="D1107">
        <v>2021</v>
      </c>
      <c r="E1107" s="26">
        <v>10</v>
      </c>
      <c r="F1107" s="51" t="s">
        <v>10</v>
      </c>
      <c r="G1107" s="26">
        <v>4</v>
      </c>
      <c r="H1107" s="26">
        <v>4</v>
      </c>
      <c r="I1107" t="s">
        <v>15</v>
      </c>
      <c r="J1107" t="s">
        <v>72</v>
      </c>
      <c r="K1107" t="s">
        <v>73</v>
      </c>
      <c r="L1107" t="s">
        <v>125</v>
      </c>
      <c r="M1107" t="s">
        <v>75</v>
      </c>
      <c r="N1107">
        <v>13298.037724333002</v>
      </c>
      <c r="O1107">
        <v>13298.037724333002</v>
      </c>
      <c r="P1107" t="s">
        <v>64</v>
      </c>
      <c r="Q1107">
        <v>17.71</v>
      </c>
      <c r="R1107">
        <v>5</v>
      </c>
      <c r="S1107">
        <v>2</v>
      </c>
      <c r="T1107">
        <v>1</v>
      </c>
      <c r="U1107" t="s">
        <v>76</v>
      </c>
      <c r="V1107">
        <v>3</v>
      </c>
      <c r="W1107" t="s">
        <v>84</v>
      </c>
      <c r="X1107" s="51" t="s">
        <v>2235</v>
      </c>
      <c r="Y1107" s="51" t="s">
        <v>86</v>
      </c>
      <c r="Z1107" s="26">
        <v>3</v>
      </c>
      <c r="AA1107" s="51" t="s">
        <v>77</v>
      </c>
      <c r="AB1107" s="51" t="s">
        <v>108</v>
      </c>
    </row>
    <row r="1108" spans="1:28">
      <c r="A1108" s="51" t="s">
        <v>2236</v>
      </c>
      <c r="B1108" s="51" t="s">
        <v>81</v>
      </c>
      <c r="C1108" s="1">
        <v>43783</v>
      </c>
      <c r="D1108">
        <v>2019</v>
      </c>
      <c r="E1108" s="26">
        <v>11</v>
      </c>
      <c r="F1108" s="51" t="s">
        <v>19</v>
      </c>
      <c r="G1108" s="26">
        <v>6</v>
      </c>
      <c r="H1108" s="26">
        <v>6</v>
      </c>
      <c r="I1108" t="s">
        <v>15</v>
      </c>
      <c r="J1108" t="s">
        <v>72</v>
      </c>
      <c r="K1108" t="s">
        <v>133</v>
      </c>
      <c r="L1108" t="s">
        <v>125</v>
      </c>
      <c r="M1108" t="s">
        <v>75</v>
      </c>
      <c r="N1108">
        <v>15926.991280741257</v>
      </c>
      <c r="O1108">
        <v>15926.991280741257</v>
      </c>
      <c r="P1108" t="s">
        <v>64</v>
      </c>
      <c r="Q1108">
        <v>21.36</v>
      </c>
      <c r="R1108">
        <v>5</v>
      </c>
      <c r="S1108">
        <v>2</v>
      </c>
      <c r="T1108">
        <v>1</v>
      </c>
      <c r="U1108" t="s">
        <v>76</v>
      </c>
      <c r="V1108">
        <v>3</v>
      </c>
      <c r="W1108" t="s">
        <v>84</v>
      </c>
      <c r="X1108" s="51" t="s">
        <v>2237</v>
      </c>
      <c r="Y1108" s="51" t="s">
        <v>119</v>
      </c>
      <c r="Z1108" s="26">
        <v>3</v>
      </c>
      <c r="AA1108" s="51" t="s">
        <v>77</v>
      </c>
      <c r="AB1108" s="51" t="s">
        <v>108</v>
      </c>
    </row>
    <row r="1109" spans="1:28">
      <c r="A1109" s="51" t="s">
        <v>2238</v>
      </c>
      <c r="B1109" s="51" t="s">
        <v>71</v>
      </c>
      <c r="C1109" s="1">
        <v>42460</v>
      </c>
      <c r="D1109">
        <v>2016</v>
      </c>
      <c r="E1109" s="26">
        <v>3</v>
      </c>
      <c r="F1109" s="51" t="s">
        <v>23</v>
      </c>
      <c r="G1109" s="26">
        <v>9</v>
      </c>
      <c r="H1109" s="26">
        <v>9</v>
      </c>
      <c r="I1109" t="s">
        <v>15</v>
      </c>
      <c r="J1109" t="s">
        <v>60</v>
      </c>
      <c r="K1109" t="s">
        <v>61</v>
      </c>
      <c r="L1109" t="s">
        <v>116</v>
      </c>
      <c r="M1109" t="s">
        <v>104</v>
      </c>
      <c r="N1109">
        <v>3564.0946171945802</v>
      </c>
      <c r="O1109">
        <v>3564.0946171945802</v>
      </c>
      <c r="P1109" t="s">
        <v>64</v>
      </c>
      <c r="Q1109">
        <v>6.3</v>
      </c>
      <c r="R1109">
        <v>3</v>
      </c>
      <c r="S1109">
        <v>3</v>
      </c>
      <c r="T1109">
        <v>1</v>
      </c>
      <c r="U1109" t="s">
        <v>76</v>
      </c>
      <c r="V1109">
        <v>3</v>
      </c>
      <c r="W1109" t="s">
        <v>84</v>
      </c>
      <c r="X1109" s="51" t="s">
        <v>2239</v>
      </c>
      <c r="Y1109" s="51" t="s">
        <v>119</v>
      </c>
      <c r="Z1109" s="26">
        <v>3</v>
      </c>
      <c r="AA1109" s="51" t="s">
        <v>77</v>
      </c>
      <c r="AB1109" s="51" t="s">
        <v>108</v>
      </c>
    </row>
    <row r="1110" spans="1:28">
      <c r="A1110" s="51" t="s">
        <v>2240</v>
      </c>
      <c r="B1110" s="51" t="s">
        <v>97</v>
      </c>
      <c r="C1110" s="1">
        <v>42084</v>
      </c>
      <c r="D1110">
        <v>2015</v>
      </c>
      <c r="E1110" s="26">
        <v>3</v>
      </c>
      <c r="F1110" s="51" t="s">
        <v>23</v>
      </c>
      <c r="G1110" s="26">
        <v>10</v>
      </c>
      <c r="H1110" s="26">
        <v>10</v>
      </c>
      <c r="I1110" t="s">
        <v>15</v>
      </c>
      <c r="J1110" t="s">
        <v>102</v>
      </c>
      <c r="K1110" t="s">
        <v>83</v>
      </c>
      <c r="L1110" t="s">
        <v>116</v>
      </c>
      <c r="M1110" t="s">
        <v>93</v>
      </c>
      <c r="N1110">
        <v>3078.4447212719119</v>
      </c>
      <c r="O1110">
        <v>3078.4447212719119</v>
      </c>
      <c r="P1110" t="s">
        <v>64</v>
      </c>
      <c r="Q1110">
        <v>4.13</v>
      </c>
      <c r="R1110">
        <v>5</v>
      </c>
      <c r="S1110">
        <v>1</v>
      </c>
      <c r="T1110">
        <v>1</v>
      </c>
      <c r="U1110" t="s">
        <v>76</v>
      </c>
      <c r="V1110">
        <v>1</v>
      </c>
      <c r="W1110" t="s">
        <v>66</v>
      </c>
      <c r="X1110" s="51" t="s">
        <v>2241</v>
      </c>
      <c r="Y1110" s="51" t="s">
        <v>119</v>
      </c>
      <c r="Z1110" s="26">
        <v>1</v>
      </c>
      <c r="AA1110" s="51" t="s">
        <v>66</v>
      </c>
      <c r="AB1110" s="51" t="s">
        <v>69</v>
      </c>
    </row>
    <row r="1111" spans="1:28">
      <c r="A1111" s="51" t="s">
        <v>2242</v>
      </c>
      <c r="B1111" s="51" t="s">
        <v>71</v>
      </c>
      <c r="C1111" s="1">
        <v>41703</v>
      </c>
      <c r="D1111">
        <v>2014</v>
      </c>
      <c r="E1111" s="26">
        <v>3</v>
      </c>
      <c r="F1111" s="51" t="s">
        <v>23</v>
      </c>
      <c r="G1111" s="26">
        <v>11</v>
      </c>
      <c r="H1111" s="26">
        <v>11</v>
      </c>
      <c r="I1111" t="s">
        <v>15</v>
      </c>
      <c r="J1111" t="s">
        <v>102</v>
      </c>
      <c r="K1111" t="s">
        <v>88</v>
      </c>
      <c r="L1111" t="s">
        <v>103</v>
      </c>
      <c r="M1111" t="s">
        <v>75</v>
      </c>
      <c r="N1111">
        <v>2691.123045521223</v>
      </c>
      <c r="O1111">
        <v>2691.123045521223</v>
      </c>
      <c r="P1111" t="s">
        <v>64</v>
      </c>
      <c r="Q1111">
        <v>21.17</v>
      </c>
      <c r="R1111">
        <v>4</v>
      </c>
      <c r="S1111">
        <v>0</v>
      </c>
      <c r="T1111">
        <v>0</v>
      </c>
      <c r="U1111" t="s">
        <v>65</v>
      </c>
      <c r="V1111">
        <v>3</v>
      </c>
      <c r="W1111" t="s">
        <v>84</v>
      </c>
      <c r="X1111" s="51" t="s">
        <v>2243</v>
      </c>
      <c r="Y1111" s="51" t="s">
        <v>68</v>
      </c>
      <c r="Z1111" s="26">
        <v>3</v>
      </c>
      <c r="AA1111" s="51" t="s">
        <v>77</v>
      </c>
      <c r="AB1111" s="51" t="s">
        <v>69</v>
      </c>
    </row>
    <row r="1112" spans="1:28">
      <c r="A1112" s="51" t="s">
        <v>2244</v>
      </c>
      <c r="B1112" s="51" t="s">
        <v>97</v>
      </c>
      <c r="C1112" s="1">
        <v>42568</v>
      </c>
      <c r="D1112">
        <v>2016</v>
      </c>
      <c r="E1112" s="26">
        <v>7</v>
      </c>
      <c r="F1112" s="51" t="s">
        <v>27</v>
      </c>
      <c r="G1112" s="26">
        <v>9</v>
      </c>
      <c r="H1112" s="26">
        <v>9</v>
      </c>
      <c r="I1112" t="s">
        <v>15</v>
      </c>
      <c r="J1112" t="s">
        <v>60</v>
      </c>
      <c r="K1112" t="s">
        <v>133</v>
      </c>
      <c r="L1112" t="s">
        <v>113</v>
      </c>
      <c r="M1112" t="s">
        <v>152</v>
      </c>
      <c r="N1112">
        <v>8310.4341042754641</v>
      </c>
      <c r="O1112">
        <v>8310.4341042754641</v>
      </c>
      <c r="P1112" t="s">
        <v>64</v>
      </c>
      <c r="Q1112">
        <v>28.66</v>
      </c>
      <c r="R1112">
        <v>2</v>
      </c>
      <c r="S1112">
        <v>3</v>
      </c>
      <c r="T1112">
        <v>1</v>
      </c>
      <c r="U1112" t="s">
        <v>76</v>
      </c>
      <c r="V1112">
        <v>3</v>
      </c>
      <c r="W1112" t="s">
        <v>84</v>
      </c>
      <c r="X1112" s="51" t="s">
        <v>2245</v>
      </c>
      <c r="Y1112" s="51" t="s">
        <v>86</v>
      </c>
      <c r="Z1112" s="26">
        <v>4</v>
      </c>
      <c r="AA1112" s="51" t="s">
        <v>84</v>
      </c>
      <c r="AB1112" s="51" t="s">
        <v>108</v>
      </c>
    </row>
    <row r="1113" spans="1:28">
      <c r="A1113" s="51" t="s">
        <v>2246</v>
      </c>
      <c r="B1113" s="51" t="s">
        <v>97</v>
      </c>
      <c r="C1113" s="1">
        <v>43022</v>
      </c>
      <c r="D1113">
        <v>2017</v>
      </c>
      <c r="E1113" s="26">
        <v>10</v>
      </c>
      <c r="F1113" s="51" t="s">
        <v>10</v>
      </c>
      <c r="G1113" s="26">
        <v>8</v>
      </c>
      <c r="H1113" s="26">
        <v>8</v>
      </c>
      <c r="I1113" t="s">
        <v>15</v>
      </c>
      <c r="J1113" t="s">
        <v>60</v>
      </c>
      <c r="K1113" t="s">
        <v>124</v>
      </c>
      <c r="L1113" t="s">
        <v>113</v>
      </c>
      <c r="M1113" t="s">
        <v>93</v>
      </c>
      <c r="N1113">
        <v>1503.5834536306006</v>
      </c>
      <c r="O1113">
        <v>1503.5834536306006</v>
      </c>
      <c r="P1113" t="s">
        <v>64</v>
      </c>
      <c r="Q1113">
        <v>3.47</v>
      </c>
      <c r="R1113">
        <v>1</v>
      </c>
      <c r="S1113">
        <v>0</v>
      </c>
      <c r="T1113">
        <v>0</v>
      </c>
      <c r="U1113" t="s">
        <v>65</v>
      </c>
      <c r="V1113">
        <v>1</v>
      </c>
      <c r="W1113" t="s">
        <v>66</v>
      </c>
      <c r="X1113" s="51" t="s">
        <v>2247</v>
      </c>
      <c r="Y1113" s="51" t="s">
        <v>119</v>
      </c>
      <c r="Z1113" s="26">
        <v>1</v>
      </c>
      <c r="AA1113" s="51" t="s">
        <v>66</v>
      </c>
      <c r="AB1113" s="51" t="s">
        <v>69</v>
      </c>
    </row>
    <row r="1114" spans="1:28">
      <c r="A1114" s="51" t="s">
        <v>2248</v>
      </c>
      <c r="B1114" s="51" t="s">
        <v>59</v>
      </c>
      <c r="C1114" s="1">
        <v>42101</v>
      </c>
      <c r="D1114">
        <v>2015</v>
      </c>
      <c r="E1114" s="26">
        <v>4</v>
      </c>
      <c r="F1114" s="51" t="s">
        <v>24</v>
      </c>
      <c r="G1114" s="26">
        <v>10</v>
      </c>
      <c r="H1114" s="26">
        <v>10</v>
      </c>
      <c r="I1114" t="s">
        <v>15</v>
      </c>
      <c r="J1114" t="s">
        <v>102</v>
      </c>
      <c r="K1114" t="s">
        <v>61</v>
      </c>
      <c r="L1114" t="s">
        <v>74</v>
      </c>
      <c r="M1114" t="s">
        <v>63</v>
      </c>
      <c r="N1114">
        <v>16690.04862689089</v>
      </c>
      <c r="O1114">
        <v>16690.04862689089</v>
      </c>
      <c r="P1114" t="s">
        <v>64</v>
      </c>
      <c r="Q1114">
        <v>12.76</v>
      </c>
      <c r="R1114">
        <v>2</v>
      </c>
      <c r="S1114">
        <v>0</v>
      </c>
      <c r="T1114">
        <v>0</v>
      </c>
      <c r="U1114" t="s">
        <v>65</v>
      </c>
      <c r="V1114">
        <v>3</v>
      </c>
      <c r="W1114" t="s">
        <v>84</v>
      </c>
      <c r="X1114" s="51" t="s">
        <v>2249</v>
      </c>
      <c r="Y1114" s="51" t="s">
        <v>79</v>
      </c>
      <c r="Z1114" s="26">
        <v>3</v>
      </c>
      <c r="AA1114" s="51" t="s">
        <v>77</v>
      </c>
      <c r="AB1114" s="51" t="s">
        <v>69</v>
      </c>
    </row>
    <row r="1115" spans="1:28">
      <c r="A1115" s="51" t="s">
        <v>2250</v>
      </c>
      <c r="B1115" s="51" t="s">
        <v>71</v>
      </c>
      <c r="C1115" s="1">
        <v>42035</v>
      </c>
      <c r="D1115">
        <v>2015</v>
      </c>
      <c r="E1115" s="26">
        <v>1</v>
      </c>
      <c r="F1115" s="51" t="s">
        <v>21</v>
      </c>
      <c r="G1115" s="26">
        <v>10</v>
      </c>
      <c r="H1115" s="26">
        <v>10</v>
      </c>
      <c r="I1115" t="s">
        <v>15</v>
      </c>
      <c r="J1115" t="s">
        <v>102</v>
      </c>
      <c r="K1115" t="s">
        <v>133</v>
      </c>
      <c r="L1115" t="s">
        <v>157</v>
      </c>
      <c r="M1115" t="s">
        <v>93</v>
      </c>
      <c r="N1115">
        <v>2560.1085195527271</v>
      </c>
      <c r="O1115">
        <v>2560.1085195527271</v>
      </c>
      <c r="P1115" t="s">
        <v>64</v>
      </c>
      <c r="Q1115">
        <v>5.99</v>
      </c>
      <c r="R1115">
        <v>4</v>
      </c>
      <c r="S1115">
        <v>0</v>
      </c>
      <c r="T1115">
        <v>0</v>
      </c>
      <c r="U1115" t="s">
        <v>65</v>
      </c>
      <c r="V1115">
        <v>1</v>
      </c>
      <c r="W1115" t="s">
        <v>66</v>
      </c>
      <c r="X1115" s="51" t="s">
        <v>1778</v>
      </c>
      <c r="Y1115" s="51" t="s">
        <v>100</v>
      </c>
      <c r="Z1115" s="26">
        <v>1</v>
      </c>
      <c r="AA1115" s="51" t="s">
        <v>66</v>
      </c>
      <c r="AB1115" s="51" t="s">
        <v>69</v>
      </c>
    </row>
    <row r="1116" spans="1:28">
      <c r="A1116" s="51" t="s">
        <v>2251</v>
      </c>
      <c r="B1116" s="51" t="s">
        <v>59</v>
      </c>
      <c r="C1116" s="1">
        <v>42301</v>
      </c>
      <c r="D1116">
        <v>2015</v>
      </c>
      <c r="E1116" s="26">
        <v>10</v>
      </c>
      <c r="F1116" s="51" t="s">
        <v>10</v>
      </c>
      <c r="G1116" s="26">
        <v>10</v>
      </c>
      <c r="H1116" s="26">
        <v>10</v>
      </c>
      <c r="I1116" t="s">
        <v>15</v>
      </c>
      <c r="J1116" t="s">
        <v>102</v>
      </c>
      <c r="K1116" t="s">
        <v>73</v>
      </c>
      <c r="L1116" t="s">
        <v>98</v>
      </c>
      <c r="M1116" t="s">
        <v>104</v>
      </c>
      <c r="N1116">
        <v>22253.309456761221</v>
      </c>
      <c r="O1116">
        <v>22253.309456761221</v>
      </c>
      <c r="P1116" t="s">
        <v>64</v>
      </c>
      <c r="Q1116">
        <v>5.56</v>
      </c>
      <c r="R1116">
        <v>5</v>
      </c>
      <c r="S1116">
        <v>2</v>
      </c>
      <c r="T1116">
        <v>1</v>
      </c>
      <c r="U1116" t="s">
        <v>76</v>
      </c>
      <c r="V1116">
        <v>3</v>
      </c>
      <c r="W1116" t="s">
        <v>84</v>
      </c>
      <c r="X1116" s="51" t="s">
        <v>2252</v>
      </c>
      <c r="Y1116" s="51" t="s">
        <v>86</v>
      </c>
      <c r="Z1116" s="26">
        <v>3</v>
      </c>
      <c r="AA1116" s="51" t="s">
        <v>77</v>
      </c>
      <c r="AB1116" s="51" t="s">
        <v>69</v>
      </c>
    </row>
    <row r="1117" spans="1:28">
      <c r="A1117" s="51" t="s">
        <v>2253</v>
      </c>
      <c r="B1117" s="51" t="s">
        <v>140</v>
      </c>
      <c r="C1117" s="1">
        <v>42924</v>
      </c>
      <c r="D1117">
        <v>2017</v>
      </c>
      <c r="E1117" s="26">
        <v>7</v>
      </c>
      <c r="F1117" s="51" t="s">
        <v>27</v>
      </c>
      <c r="G1117" s="26">
        <v>8</v>
      </c>
      <c r="H1117" s="26">
        <v>8</v>
      </c>
      <c r="I1117" t="s">
        <v>15</v>
      </c>
      <c r="J1117" t="s">
        <v>60</v>
      </c>
      <c r="K1117" t="s">
        <v>73</v>
      </c>
      <c r="L1117" t="s">
        <v>116</v>
      </c>
      <c r="M1117" t="s">
        <v>75</v>
      </c>
      <c r="N1117">
        <v>12257.813063205571</v>
      </c>
      <c r="O1117">
        <v>12257.813063205571</v>
      </c>
      <c r="P1117" t="s">
        <v>64</v>
      </c>
      <c r="Q1117">
        <v>4.1900000000000004</v>
      </c>
      <c r="R1117">
        <v>5</v>
      </c>
      <c r="S1117">
        <v>4</v>
      </c>
      <c r="T1117">
        <v>1</v>
      </c>
      <c r="U1117" t="s">
        <v>76</v>
      </c>
      <c r="V1117">
        <v>3</v>
      </c>
      <c r="W1117" t="s">
        <v>84</v>
      </c>
      <c r="X1117" s="51" t="s">
        <v>2254</v>
      </c>
      <c r="Y1117" s="51" t="s">
        <v>68</v>
      </c>
      <c r="Z1117" s="26">
        <v>4</v>
      </c>
      <c r="AA1117" s="51" t="s">
        <v>84</v>
      </c>
      <c r="AB1117" s="51" t="s">
        <v>108</v>
      </c>
    </row>
    <row r="1118" spans="1:28">
      <c r="A1118" s="51" t="s">
        <v>2255</v>
      </c>
      <c r="B1118" s="51" t="s">
        <v>121</v>
      </c>
      <c r="C1118" s="1">
        <v>44015</v>
      </c>
      <c r="D1118">
        <v>2020</v>
      </c>
      <c r="E1118" s="26">
        <v>7</v>
      </c>
      <c r="F1118" s="51" t="s">
        <v>27</v>
      </c>
      <c r="G1118" s="26">
        <v>5</v>
      </c>
      <c r="H1118" s="26">
        <v>5</v>
      </c>
      <c r="I1118" t="s">
        <v>15</v>
      </c>
      <c r="J1118" t="s">
        <v>72</v>
      </c>
      <c r="K1118" t="s">
        <v>124</v>
      </c>
      <c r="L1118" t="s">
        <v>110</v>
      </c>
      <c r="M1118" t="s">
        <v>104</v>
      </c>
      <c r="N1118">
        <v>7220.790878923116</v>
      </c>
      <c r="O1118">
        <v>7220.790878923116</v>
      </c>
      <c r="P1118" t="s">
        <v>64</v>
      </c>
      <c r="Q1118">
        <v>17.72</v>
      </c>
      <c r="R1118">
        <v>2</v>
      </c>
      <c r="S1118">
        <v>0</v>
      </c>
      <c r="T1118">
        <v>0</v>
      </c>
      <c r="U1118" t="s">
        <v>65</v>
      </c>
      <c r="V1118">
        <v>2</v>
      </c>
      <c r="W1118" t="s">
        <v>77</v>
      </c>
      <c r="X1118" s="51" t="s">
        <v>2256</v>
      </c>
      <c r="Y1118" s="51" t="s">
        <v>119</v>
      </c>
      <c r="Z1118" s="26">
        <v>1</v>
      </c>
      <c r="AA1118" s="51" t="s">
        <v>66</v>
      </c>
      <c r="AB1118" s="51" t="s">
        <v>69</v>
      </c>
    </row>
    <row r="1119" spans="1:28">
      <c r="A1119" s="51" t="s">
        <v>2257</v>
      </c>
      <c r="B1119" s="51" t="s">
        <v>81</v>
      </c>
      <c r="C1119" s="1">
        <v>43697</v>
      </c>
      <c r="D1119">
        <v>2019</v>
      </c>
      <c r="E1119" s="26">
        <v>8</v>
      </c>
      <c r="F1119" s="51" t="s">
        <v>28</v>
      </c>
      <c r="G1119" s="26">
        <v>6</v>
      </c>
      <c r="H1119" s="26">
        <v>6</v>
      </c>
      <c r="I1119" t="s">
        <v>15</v>
      </c>
      <c r="J1119" t="s">
        <v>72</v>
      </c>
      <c r="K1119" t="s">
        <v>73</v>
      </c>
      <c r="L1119" t="s">
        <v>62</v>
      </c>
      <c r="M1119" t="s">
        <v>63</v>
      </c>
      <c r="N1119">
        <v>24951.969516843528</v>
      </c>
      <c r="O1119">
        <v>24951.969516843528</v>
      </c>
      <c r="P1119" t="s">
        <v>64</v>
      </c>
      <c r="Q1119">
        <v>26.84</v>
      </c>
      <c r="R1119">
        <v>2</v>
      </c>
      <c r="S1119">
        <v>3</v>
      </c>
      <c r="T1119">
        <v>1</v>
      </c>
      <c r="U1119" t="s">
        <v>76</v>
      </c>
      <c r="V1119">
        <v>3</v>
      </c>
      <c r="W1119" t="s">
        <v>84</v>
      </c>
      <c r="X1119" s="51" t="s">
        <v>2258</v>
      </c>
      <c r="Y1119" s="51" t="s">
        <v>79</v>
      </c>
      <c r="Z1119" s="26">
        <v>4</v>
      </c>
      <c r="AA1119" s="51" t="s">
        <v>84</v>
      </c>
      <c r="AB1119" s="51" t="s">
        <v>108</v>
      </c>
    </row>
    <row r="1120" spans="1:28">
      <c r="A1120" s="51" t="s">
        <v>2259</v>
      </c>
      <c r="B1120" s="51" t="s">
        <v>140</v>
      </c>
      <c r="C1120" s="1">
        <v>42339</v>
      </c>
      <c r="D1120">
        <v>2015</v>
      </c>
      <c r="E1120" s="26">
        <v>12</v>
      </c>
      <c r="F1120" s="51" t="s">
        <v>20</v>
      </c>
      <c r="G1120" s="26">
        <v>10</v>
      </c>
      <c r="H1120" s="26">
        <v>10</v>
      </c>
      <c r="I1120" t="s">
        <v>15</v>
      </c>
      <c r="J1120" t="s">
        <v>102</v>
      </c>
      <c r="K1120" t="s">
        <v>83</v>
      </c>
      <c r="L1120" t="s">
        <v>202</v>
      </c>
      <c r="M1120" t="s">
        <v>63</v>
      </c>
      <c r="N1120">
        <v>4865.6413479117036</v>
      </c>
      <c r="O1120">
        <v>4865.6413479117036</v>
      </c>
      <c r="P1120" t="s">
        <v>64</v>
      </c>
      <c r="Q1120">
        <v>6.58</v>
      </c>
      <c r="R1120">
        <v>4</v>
      </c>
      <c r="S1120">
        <v>0</v>
      </c>
      <c r="T1120">
        <v>0</v>
      </c>
      <c r="U1120" t="s">
        <v>65</v>
      </c>
      <c r="V1120">
        <v>1</v>
      </c>
      <c r="W1120" t="s">
        <v>66</v>
      </c>
      <c r="X1120" s="51" t="s">
        <v>2260</v>
      </c>
      <c r="Y1120" s="51" t="s">
        <v>79</v>
      </c>
      <c r="Z1120" s="26">
        <v>1</v>
      </c>
      <c r="AA1120" s="51" t="s">
        <v>66</v>
      </c>
      <c r="AB1120" s="51" t="s">
        <v>69</v>
      </c>
    </row>
    <row r="1121" spans="1:28">
      <c r="A1121" s="51" t="s">
        <v>2261</v>
      </c>
      <c r="B1121" s="51" t="s">
        <v>140</v>
      </c>
      <c r="C1121" s="1">
        <v>41751</v>
      </c>
      <c r="D1121">
        <v>2014</v>
      </c>
      <c r="E1121" s="26">
        <v>4</v>
      </c>
      <c r="F1121" s="51" t="s">
        <v>24</v>
      </c>
      <c r="G1121" s="26">
        <v>11</v>
      </c>
      <c r="H1121" s="26">
        <v>11</v>
      </c>
      <c r="I1121" t="s">
        <v>15</v>
      </c>
      <c r="J1121" t="s">
        <v>102</v>
      </c>
      <c r="K1121" t="s">
        <v>83</v>
      </c>
      <c r="L1121" t="s">
        <v>128</v>
      </c>
      <c r="M1121" t="s">
        <v>104</v>
      </c>
      <c r="N1121">
        <v>5069.494606857862</v>
      </c>
      <c r="O1121">
        <v>5069.494606857862</v>
      </c>
      <c r="P1121" t="s">
        <v>64</v>
      </c>
      <c r="Q1121">
        <v>17.399999999999999</v>
      </c>
      <c r="R1121">
        <v>3</v>
      </c>
      <c r="S1121">
        <v>1</v>
      </c>
      <c r="T1121">
        <v>1</v>
      </c>
      <c r="U1121" t="s">
        <v>76</v>
      </c>
      <c r="V1121">
        <v>2</v>
      </c>
      <c r="W1121" t="s">
        <v>77</v>
      </c>
      <c r="X1121" s="51" t="s">
        <v>2262</v>
      </c>
      <c r="Y1121" s="51" t="s">
        <v>68</v>
      </c>
      <c r="Z1121" s="26">
        <v>2</v>
      </c>
      <c r="AA1121" s="51" t="s">
        <v>77</v>
      </c>
      <c r="AB1121" s="51" t="s">
        <v>69</v>
      </c>
    </row>
    <row r="1122" spans="1:28">
      <c r="A1122" s="51" t="s">
        <v>2263</v>
      </c>
      <c r="B1122" s="51" t="s">
        <v>81</v>
      </c>
      <c r="C1122" s="1">
        <v>42619</v>
      </c>
      <c r="D1122">
        <v>2016</v>
      </c>
      <c r="E1122" s="26">
        <v>9</v>
      </c>
      <c r="F1122" s="51" t="s">
        <v>29</v>
      </c>
      <c r="G1122" s="26">
        <v>9</v>
      </c>
      <c r="H1122" s="26">
        <v>9</v>
      </c>
      <c r="I1122" t="s">
        <v>15</v>
      </c>
      <c r="J1122" t="s">
        <v>60</v>
      </c>
      <c r="K1122" t="s">
        <v>61</v>
      </c>
      <c r="L1122" t="s">
        <v>113</v>
      </c>
      <c r="M1122" t="s">
        <v>63</v>
      </c>
      <c r="N1122">
        <v>3066.364566999865</v>
      </c>
      <c r="O1122">
        <v>3066.364566999865</v>
      </c>
      <c r="P1122" t="s">
        <v>64</v>
      </c>
      <c r="Q1122">
        <v>5.56</v>
      </c>
      <c r="R1122">
        <v>5</v>
      </c>
      <c r="S1122">
        <v>3</v>
      </c>
      <c r="T1122">
        <v>1</v>
      </c>
      <c r="U1122" t="s">
        <v>76</v>
      </c>
      <c r="V1122">
        <v>1</v>
      </c>
      <c r="W1122" t="s">
        <v>66</v>
      </c>
      <c r="X1122" s="51" t="s">
        <v>2264</v>
      </c>
      <c r="Y1122" s="51" t="s">
        <v>68</v>
      </c>
      <c r="Z1122" s="26">
        <v>2</v>
      </c>
      <c r="AA1122" s="51" t="s">
        <v>77</v>
      </c>
      <c r="AB1122" s="51" t="s">
        <v>108</v>
      </c>
    </row>
    <row r="1123" spans="1:28">
      <c r="A1123" s="51" t="s">
        <v>2265</v>
      </c>
      <c r="B1123" s="51" t="s">
        <v>59</v>
      </c>
      <c r="C1123" s="1">
        <v>43223</v>
      </c>
      <c r="D1123">
        <v>2018</v>
      </c>
      <c r="E1123" s="26">
        <v>5</v>
      </c>
      <c r="F1123" s="51" t="s">
        <v>25</v>
      </c>
      <c r="G1123" s="26">
        <v>7</v>
      </c>
      <c r="H1123" s="26">
        <v>7</v>
      </c>
      <c r="I1123" t="s">
        <v>15</v>
      </c>
      <c r="J1123" t="s">
        <v>60</v>
      </c>
      <c r="K1123" t="s">
        <v>133</v>
      </c>
      <c r="L1123" t="s">
        <v>202</v>
      </c>
      <c r="M1123" t="s">
        <v>90</v>
      </c>
      <c r="N1123">
        <v>18404.216415174425</v>
      </c>
      <c r="O1123">
        <v>18404.216415174425</v>
      </c>
      <c r="P1123" t="s">
        <v>64</v>
      </c>
      <c r="Q1123">
        <v>24.44</v>
      </c>
      <c r="R1123">
        <v>2</v>
      </c>
      <c r="S1123">
        <v>1</v>
      </c>
      <c r="T1123">
        <v>1</v>
      </c>
      <c r="U1123" t="s">
        <v>76</v>
      </c>
      <c r="V1123">
        <v>3</v>
      </c>
      <c r="W1123" t="s">
        <v>84</v>
      </c>
      <c r="X1123" s="51" t="s">
        <v>2266</v>
      </c>
      <c r="Y1123" s="51" t="s">
        <v>100</v>
      </c>
      <c r="Z1123" s="26">
        <v>3</v>
      </c>
      <c r="AA1123" s="51" t="s">
        <v>77</v>
      </c>
      <c r="AB1123" s="51" t="s">
        <v>108</v>
      </c>
    </row>
    <row r="1124" spans="1:28">
      <c r="A1124" s="51" t="s">
        <v>2267</v>
      </c>
      <c r="B1124" s="51" t="s">
        <v>140</v>
      </c>
      <c r="C1124" s="1">
        <v>44107</v>
      </c>
      <c r="D1124">
        <v>2020</v>
      </c>
      <c r="E1124" s="26">
        <v>10</v>
      </c>
      <c r="F1124" s="51" t="s">
        <v>10</v>
      </c>
      <c r="G1124" s="26">
        <v>5</v>
      </c>
      <c r="H1124" s="26">
        <v>5</v>
      </c>
      <c r="I1124" t="s">
        <v>15</v>
      </c>
      <c r="J1124" t="s">
        <v>72</v>
      </c>
      <c r="K1124" t="s">
        <v>83</v>
      </c>
      <c r="L1124" t="s">
        <v>116</v>
      </c>
      <c r="M1124" t="s">
        <v>104</v>
      </c>
      <c r="N1124">
        <v>8612.6459168153124</v>
      </c>
      <c r="O1124">
        <v>8612.6459168153124</v>
      </c>
      <c r="P1124" t="s">
        <v>64</v>
      </c>
      <c r="Q1124">
        <v>4.6900000000000004</v>
      </c>
      <c r="R1124">
        <v>5</v>
      </c>
      <c r="S1124">
        <v>1</v>
      </c>
      <c r="T1124">
        <v>1</v>
      </c>
      <c r="U1124" t="s">
        <v>76</v>
      </c>
      <c r="V1124">
        <v>3</v>
      </c>
      <c r="W1124" t="s">
        <v>84</v>
      </c>
      <c r="X1124" s="51" t="s">
        <v>2268</v>
      </c>
      <c r="Y1124" s="51" t="s">
        <v>95</v>
      </c>
      <c r="Z1124" s="26">
        <v>1</v>
      </c>
      <c r="AA1124" s="51" t="s">
        <v>66</v>
      </c>
      <c r="AB1124" s="51" t="s">
        <v>69</v>
      </c>
    </row>
    <row r="1125" spans="1:28">
      <c r="A1125" s="51" t="s">
        <v>2269</v>
      </c>
      <c r="B1125" s="51" t="s">
        <v>97</v>
      </c>
      <c r="C1125" s="1">
        <v>43028</v>
      </c>
      <c r="D1125">
        <v>2017</v>
      </c>
      <c r="E1125" s="26">
        <v>10</v>
      </c>
      <c r="F1125" s="51" t="s">
        <v>10</v>
      </c>
      <c r="G1125" s="26">
        <v>8</v>
      </c>
      <c r="H1125" s="26">
        <v>8</v>
      </c>
      <c r="I1125" t="s">
        <v>15</v>
      </c>
      <c r="J1125" t="s">
        <v>60</v>
      </c>
      <c r="K1125" t="s">
        <v>133</v>
      </c>
      <c r="L1125" t="s">
        <v>157</v>
      </c>
      <c r="M1125" t="s">
        <v>75</v>
      </c>
      <c r="N1125">
        <v>10248.801090472787</v>
      </c>
      <c r="O1125">
        <v>10248.801090472787</v>
      </c>
      <c r="P1125" t="s">
        <v>64</v>
      </c>
      <c r="Q1125">
        <v>9.3800000000000008</v>
      </c>
      <c r="R1125">
        <v>3</v>
      </c>
      <c r="S1125">
        <v>0</v>
      </c>
      <c r="T1125">
        <v>0</v>
      </c>
      <c r="U1125" t="s">
        <v>65</v>
      </c>
      <c r="V1125">
        <v>2</v>
      </c>
      <c r="W1125" t="s">
        <v>77</v>
      </c>
      <c r="X1125" s="51" t="s">
        <v>2270</v>
      </c>
      <c r="Y1125" s="51" t="s">
        <v>95</v>
      </c>
      <c r="Z1125" s="26">
        <v>1</v>
      </c>
      <c r="AA1125" s="51" t="s">
        <v>66</v>
      </c>
      <c r="AB1125" s="51" t="s">
        <v>69</v>
      </c>
    </row>
    <row r="1126" spans="1:28">
      <c r="A1126" s="51" t="s">
        <v>2271</v>
      </c>
      <c r="B1126" s="51" t="s">
        <v>59</v>
      </c>
      <c r="C1126" s="1">
        <v>42952</v>
      </c>
      <c r="D1126">
        <v>2017</v>
      </c>
      <c r="E1126" s="26">
        <v>8</v>
      </c>
      <c r="F1126" s="51" t="s">
        <v>28</v>
      </c>
      <c r="G1126" s="26">
        <v>8</v>
      </c>
      <c r="H1126" s="26">
        <v>8</v>
      </c>
      <c r="I1126" t="s">
        <v>15</v>
      </c>
      <c r="J1126" t="s">
        <v>60</v>
      </c>
      <c r="K1126" t="s">
        <v>83</v>
      </c>
      <c r="L1126" t="s">
        <v>125</v>
      </c>
      <c r="M1126" t="s">
        <v>93</v>
      </c>
      <c r="N1126">
        <v>3218.9679591706522</v>
      </c>
      <c r="O1126">
        <v>3218.9679591706522</v>
      </c>
      <c r="P1126" t="s">
        <v>64</v>
      </c>
      <c r="Q1126">
        <v>5.0999999999999996</v>
      </c>
      <c r="R1126">
        <v>2</v>
      </c>
      <c r="S1126">
        <v>2</v>
      </c>
      <c r="T1126">
        <v>1</v>
      </c>
      <c r="U1126" t="s">
        <v>76</v>
      </c>
      <c r="V1126">
        <v>1</v>
      </c>
      <c r="W1126" t="s">
        <v>66</v>
      </c>
      <c r="X1126" s="51" t="s">
        <v>2272</v>
      </c>
      <c r="Y1126" s="51" t="s">
        <v>95</v>
      </c>
      <c r="Z1126" s="26">
        <v>1</v>
      </c>
      <c r="AA1126" s="51" t="s">
        <v>66</v>
      </c>
      <c r="AB1126" s="51" t="s">
        <v>69</v>
      </c>
    </row>
    <row r="1127" spans="1:28">
      <c r="A1127" s="51" t="s">
        <v>2273</v>
      </c>
      <c r="B1127" s="51" t="s">
        <v>71</v>
      </c>
      <c r="C1127" s="1">
        <v>42957</v>
      </c>
      <c r="D1127">
        <v>2017</v>
      </c>
      <c r="E1127" s="26">
        <v>8</v>
      </c>
      <c r="F1127" s="51" t="s">
        <v>28</v>
      </c>
      <c r="G1127" s="26">
        <v>8</v>
      </c>
      <c r="H1127" s="26">
        <v>8</v>
      </c>
      <c r="I1127" t="s">
        <v>15</v>
      </c>
      <c r="J1127" t="s">
        <v>60</v>
      </c>
      <c r="K1127" t="s">
        <v>61</v>
      </c>
      <c r="L1127" t="s">
        <v>125</v>
      </c>
      <c r="M1127" t="s">
        <v>63</v>
      </c>
      <c r="N1127">
        <v>13814.125089079924</v>
      </c>
      <c r="O1127">
        <v>13814.125089079924</v>
      </c>
      <c r="P1127" t="s">
        <v>64</v>
      </c>
      <c r="Q1127">
        <v>12.12</v>
      </c>
      <c r="R1127">
        <v>4</v>
      </c>
      <c r="S1127">
        <v>3</v>
      </c>
      <c r="T1127">
        <v>1</v>
      </c>
      <c r="U1127" t="s">
        <v>76</v>
      </c>
      <c r="V1127">
        <v>2</v>
      </c>
      <c r="W1127" t="s">
        <v>77</v>
      </c>
      <c r="X1127" s="51" t="s">
        <v>2274</v>
      </c>
      <c r="Y1127" s="51" t="s">
        <v>86</v>
      </c>
      <c r="Z1127" s="26">
        <v>3</v>
      </c>
      <c r="AA1127" s="51" t="s">
        <v>77</v>
      </c>
      <c r="AB1127" s="51" t="s">
        <v>69</v>
      </c>
    </row>
    <row r="1128" spans="1:28">
      <c r="A1128" s="51" t="s">
        <v>2275</v>
      </c>
      <c r="B1128" s="51" t="s">
        <v>71</v>
      </c>
      <c r="C1128" s="1">
        <v>44611</v>
      </c>
      <c r="D1128">
        <v>2022</v>
      </c>
      <c r="E1128" s="26">
        <v>2</v>
      </c>
      <c r="F1128" s="51" t="s">
        <v>22</v>
      </c>
      <c r="G1128" s="26">
        <v>3</v>
      </c>
      <c r="H1128" s="26">
        <v>3</v>
      </c>
      <c r="I1128" t="s">
        <v>15</v>
      </c>
      <c r="J1128" t="s">
        <v>82</v>
      </c>
      <c r="K1128" t="s">
        <v>83</v>
      </c>
      <c r="L1128" t="s">
        <v>157</v>
      </c>
      <c r="M1128" t="s">
        <v>63</v>
      </c>
      <c r="N1128">
        <v>19930.463670248428</v>
      </c>
      <c r="O1128">
        <v>19930.463670248428</v>
      </c>
      <c r="P1128" t="s">
        <v>64</v>
      </c>
      <c r="Q1128">
        <v>12.96</v>
      </c>
      <c r="R1128">
        <v>1</v>
      </c>
      <c r="S1128">
        <v>0</v>
      </c>
      <c r="T1128">
        <v>0</v>
      </c>
      <c r="U1128" t="s">
        <v>65</v>
      </c>
      <c r="V1128">
        <v>3</v>
      </c>
      <c r="W1128" t="s">
        <v>84</v>
      </c>
      <c r="X1128" s="51" t="s">
        <v>2276</v>
      </c>
      <c r="Y1128" s="51" t="s">
        <v>119</v>
      </c>
      <c r="Z1128" s="26">
        <v>2</v>
      </c>
      <c r="AA1128" s="51" t="s">
        <v>77</v>
      </c>
      <c r="AB1128" s="51" t="s">
        <v>69</v>
      </c>
    </row>
    <row r="1129" spans="1:28">
      <c r="A1129" s="51" t="s">
        <v>2277</v>
      </c>
      <c r="B1129" s="51" t="s">
        <v>59</v>
      </c>
      <c r="C1129" s="1">
        <v>43201</v>
      </c>
      <c r="D1129">
        <v>2018</v>
      </c>
      <c r="E1129" s="26">
        <v>4</v>
      </c>
      <c r="F1129" s="51" t="s">
        <v>24</v>
      </c>
      <c r="G1129" s="26">
        <v>7</v>
      </c>
      <c r="H1129" s="26">
        <v>7</v>
      </c>
      <c r="I1129" t="s">
        <v>15</v>
      </c>
      <c r="J1129" t="s">
        <v>60</v>
      </c>
      <c r="K1129" t="s">
        <v>124</v>
      </c>
      <c r="L1129" t="s">
        <v>202</v>
      </c>
      <c r="M1129" t="s">
        <v>90</v>
      </c>
      <c r="N1129">
        <v>7333.746840759567</v>
      </c>
      <c r="O1129">
        <v>7333.746840759567</v>
      </c>
      <c r="P1129" t="s">
        <v>64</v>
      </c>
      <c r="Q1129">
        <v>5.79</v>
      </c>
      <c r="R1129">
        <v>3</v>
      </c>
      <c r="S1129">
        <v>3</v>
      </c>
      <c r="T1129">
        <v>1</v>
      </c>
      <c r="U1129" t="s">
        <v>76</v>
      </c>
      <c r="V1129">
        <v>2</v>
      </c>
      <c r="W1129" t="s">
        <v>77</v>
      </c>
      <c r="X1129" s="51" t="s">
        <v>2278</v>
      </c>
      <c r="Y1129" s="51" t="s">
        <v>144</v>
      </c>
      <c r="Z1129" s="26">
        <v>1</v>
      </c>
      <c r="AA1129" s="51" t="s">
        <v>66</v>
      </c>
      <c r="AB1129" s="51" t="s">
        <v>69</v>
      </c>
    </row>
    <row r="1130" spans="1:28">
      <c r="A1130" s="51" t="s">
        <v>2279</v>
      </c>
      <c r="B1130" s="51" t="s">
        <v>121</v>
      </c>
      <c r="C1130" s="1">
        <v>44062</v>
      </c>
      <c r="D1130">
        <v>2020</v>
      </c>
      <c r="E1130" s="26">
        <v>8</v>
      </c>
      <c r="F1130" s="51" t="s">
        <v>28</v>
      </c>
      <c r="G1130" s="26">
        <v>5</v>
      </c>
      <c r="H1130" s="26">
        <v>5</v>
      </c>
      <c r="I1130" t="s">
        <v>15</v>
      </c>
      <c r="J1130" t="s">
        <v>72</v>
      </c>
      <c r="K1130" t="s">
        <v>124</v>
      </c>
      <c r="L1130" t="s">
        <v>62</v>
      </c>
      <c r="M1130" t="s">
        <v>63</v>
      </c>
      <c r="N1130">
        <v>5998.8528610388394</v>
      </c>
      <c r="O1130">
        <v>5998.8528610388394</v>
      </c>
      <c r="P1130" t="s">
        <v>64</v>
      </c>
      <c r="Q1130">
        <v>1.98</v>
      </c>
      <c r="R1130">
        <v>4</v>
      </c>
      <c r="S1130">
        <v>1</v>
      </c>
      <c r="T1130">
        <v>1</v>
      </c>
      <c r="U1130" t="s">
        <v>76</v>
      </c>
      <c r="V1130">
        <v>1</v>
      </c>
      <c r="W1130" t="s">
        <v>66</v>
      </c>
      <c r="X1130" s="51" t="s">
        <v>2280</v>
      </c>
      <c r="Y1130" s="51" t="s">
        <v>100</v>
      </c>
      <c r="Z1130" s="26">
        <v>0</v>
      </c>
      <c r="AA1130" s="51" t="s">
        <v>66</v>
      </c>
      <c r="AB1130" s="51" t="s">
        <v>69</v>
      </c>
    </row>
    <row r="1131" spans="1:28">
      <c r="A1131" s="51" t="s">
        <v>2281</v>
      </c>
      <c r="B1131" s="51" t="s">
        <v>121</v>
      </c>
      <c r="C1131" s="1">
        <v>42024</v>
      </c>
      <c r="D1131">
        <v>2015</v>
      </c>
      <c r="E1131" s="26">
        <v>1</v>
      </c>
      <c r="F1131" s="51" t="s">
        <v>21</v>
      </c>
      <c r="G1131" s="26">
        <v>10</v>
      </c>
      <c r="H1131" s="26">
        <v>10</v>
      </c>
      <c r="I1131" t="s">
        <v>15</v>
      </c>
      <c r="J1131" t="s">
        <v>102</v>
      </c>
      <c r="K1131" t="s">
        <v>124</v>
      </c>
      <c r="L1131" t="s">
        <v>98</v>
      </c>
      <c r="M1131" t="s">
        <v>104</v>
      </c>
      <c r="N1131">
        <v>6012.5343885893444</v>
      </c>
      <c r="O1131">
        <v>6012.5343885893444</v>
      </c>
      <c r="P1131" t="s">
        <v>64</v>
      </c>
      <c r="Q1131">
        <v>1.56</v>
      </c>
      <c r="R1131">
        <v>1</v>
      </c>
      <c r="S1131">
        <v>5</v>
      </c>
      <c r="T1131">
        <v>1</v>
      </c>
      <c r="U1131" t="s">
        <v>76</v>
      </c>
      <c r="V1131">
        <v>1</v>
      </c>
      <c r="W1131" t="s">
        <v>66</v>
      </c>
      <c r="X1131" s="51" t="s">
        <v>2282</v>
      </c>
      <c r="Y1131" s="51" t="s">
        <v>144</v>
      </c>
      <c r="Z1131" s="26">
        <v>2</v>
      </c>
      <c r="AA1131" s="51" t="s">
        <v>77</v>
      </c>
      <c r="AB1131" s="51" t="s">
        <v>108</v>
      </c>
    </row>
    <row r="1132" spans="1:28">
      <c r="A1132" s="51" t="s">
        <v>2283</v>
      </c>
      <c r="B1132" s="51" t="s">
        <v>97</v>
      </c>
      <c r="C1132" s="1">
        <v>42376</v>
      </c>
      <c r="D1132">
        <v>2016</v>
      </c>
      <c r="E1132" s="26">
        <v>1</v>
      </c>
      <c r="F1132" s="51" t="s">
        <v>21</v>
      </c>
      <c r="G1132" s="26">
        <v>9</v>
      </c>
      <c r="H1132" s="26">
        <v>9</v>
      </c>
      <c r="I1132" t="s">
        <v>15</v>
      </c>
      <c r="J1132" t="s">
        <v>60</v>
      </c>
      <c r="K1132" t="s">
        <v>124</v>
      </c>
      <c r="L1132" t="s">
        <v>110</v>
      </c>
      <c r="M1132" t="s">
        <v>104</v>
      </c>
      <c r="N1132">
        <v>4244.1113115590369</v>
      </c>
      <c r="O1132">
        <v>4244.1113115590369</v>
      </c>
      <c r="P1132" t="s">
        <v>64</v>
      </c>
      <c r="Q1132">
        <v>9</v>
      </c>
      <c r="R1132">
        <v>5</v>
      </c>
      <c r="S1132">
        <v>0</v>
      </c>
      <c r="T1132">
        <v>0</v>
      </c>
      <c r="U1132" t="s">
        <v>65</v>
      </c>
      <c r="V1132">
        <v>1</v>
      </c>
      <c r="W1132" t="s">
        <v>66</v>
      </c>
      <c r="X1132" s="51" t="s">
        <v>2284</v>
      </c>
      <c r="Y1132" s="51" t="s">
        <v>100</v>
      </c>
      <c r="Z1132" s="26">
        <v>1</v>
      </c>
      <c r="AA1132" s="51" t="s">
        <v>66</v>
      </c>
      <c r="AB1132" s="51" t="s">
        <v>69</v>
      </c>
    </row>
    <row r="1133" spans="1:28">
      <c r="A1133" s="51" t="s">
        <v>2285</v>
      </c>
      <c r="B1133" s="51" t="s">
        <v>121</v>
      </c>
      <c r="C1133" s="1">
        <v>41592</v>
      </c>
      <c r="D1133">
        <v>2013</v>
      </c>
      <c r="E1133" s="26">
        <v>11</v>
      </c>
      <c r="F1133" s="51" t="s">
        <v>19</v>
      </c>
      <c r="G1133" s="26">
        <v>12</v>
      </c>
      <c r="H1133" s="26">
        <v>12</v>
      </c>
      <c r="I1133" t="s">
        <v>15</v>
      </c>
      <c r="J1133" t="s">
        <v>102</v>
      </c>
      <c r="K1133" t="s">
        <v>88</v>
      </c>
      <c r="L1133" t="s">
        <v>116</v>
      </c>
      <c r="M1133" t="s">
        <v>90</v>
      </c>
      <c r="N1133">
        <v>14236.59690214227</v>
      </c>
      <c r="O1133">
        <v>14236.59690214227</v>
      </c>
      <c r="P1133" t="s">
        <v>64</v>
      </c>
      <c r="Q1133">
        <v>31.02</v>
      </c>
      <c r="R1133">
        <v>3</v>
      </c>
      <c r="S1133">
        <v>2</v>
      </c>
      <c r="T1133">
        <v>1</v>
      </c>
      <c r="U1133" t="s">
        <v>76</v>
      </c>
      <c r="V1133">
        <v>3</v>
      </c>
      <c r="W1133" t="s">
        <v>84</v>
      </c>
      <c r="X1133" s="51" t="s">
        <v>1029</v>
      </c>
      <c r="Y1133" s="51" t="s">
        <v>100</v>
      </c>
      <c r="Z1133" s="26">
        <v>4</v>
      </c>
      <c r="AA1133" s="51" t="s">
        <v>84</v>
      </c>
      <c r="AB1133" s="51" t="s">
        <v>108</v>
      </c>
    </row>
    <row r="1134" spans="1:28">
      <c r="A1134" s="51" t="s">
        <v>2286</v>
      </c>
      <c r="B1134" s="51" t="s">
        <v>140</v>
      </c>
      <c r="C1134" s="1">
        <v>41837</v>
      </c>
      <c r="D1134">
        <v>2014</v>
      </c>
      <c r="E1134" s="26">
        <v>7</v>
      </c>
      <c r="F1134" s="51" t="s">
        <v>27</v>
      </c>
      <c r="G1134" s="26">
        <v>11</v>
      </c>
      <c r="H1134" s="26">
        <v>11</v>
      </c>
      <c r="I1134" t="s">
        <v>15</v>
      </c>
      <c r="J1134" t="s">
        <v>102</v>
      </c>
      <c r="K1134" t="s">
        <v>88</v>
      </c>
      <c r="L1134" t="s">
        <v>128</v>
      </c>
      <c r="M1134" t="s">
        <v>90</v>
      </c>
      <c r="N1134">
        <v>4325.5077508030845</v>
      </c>
      <c r="O1134">
        <v>4325.5077508030845</v>
      </c>
      <c r="P1134" t="s">
        <v>64</v>
      </c>
      <c r="Q1134">
        <v>11.24</v>
      </c>
      <c r="R1134">
        <v>1</v>
      </c>
      <c r="S1134">
        <v>2</v>
      </c>
      <c r="T1134">
        <v>1</v>
      </c>
      <c r="U1134" t="s">
        <v>76</v>
      </c>
      <c r="V1134">
        <v>2</v>
      </c>
      <c r="W1134" t="s">
        <v>77</v>
      </c>
      <c r="X1134" s="51" t="s">
        <v>2287</v>
      </c>
      <c r="Y1134" s="51" t="s">
        <v>100</v>
      </c>
      <c r="Z1134" s="26">
        <v>1</v>
      </c>
      <c r="AA1134" s="51" t="s">
        <v>66</v>
      </c>
      <c r="AB1134" s="51" t="s">
        <v>69</v>
      </c>
    </row>
    <row r="1135" spans="1:28">
      <c r="A1135" s="51" t="s">
        <v>2288</v>
      </c>
      <c r="B1135" s="51" t="s">
        <v>121</v>
      </c>
      <c r="C1135" s="1">
        <v>42796</v>
      </c>
      <c r="D1135">
        <v>2017</v>
      </c>
      <c r="E1135" s="26">
        <v>3</v>
      </c>
      <c r="F1135" s="51" t="s">
        <v>23</v>
      </c>
      <c r="G1135" s="26">
        <v>8</v>
      </c>
      <c r="H1135" s="26">
        <v>8</v>
      </c>
      <c r="I1135" t="s">
        <v>15</v>
      </c>
      <c r="J1135" t="s">
        <v>60</v>
      </c>
      <c r="K1135" t="s">
        <v>124</v>
      </c>
      <c r="L1135" t="s">
        <v>62</v>
      </c>
      <c r="M1135" t="s">
        <v>93</v>
      </c>
      <c r="N1135">
        <v>7835.8320773127334</v>
      </c>
      <c r="O1135">
        <v>7835.8320773127334</v>
      </c>
      <c r="P1135" t="s">
        <v>64</v>
      </c>
      <c r="Q1135">
        <v>6.36</v>
      </c>
      <c r="R1135">
        <v>3</v>
      </c>
      <c r="S1135">
        <v>1</v>
      </c>
      <c r="T1135">
        <v>1</v>
      </c>
      <c r="U1135" t="s">
        <v>76</v>
      </c>
      <c r="V1135">
        <v>2</v>
      </c>
      <c r="W1135" t="s">
        <v>77</v>
      </c>
      <c r="X1135" s="51" t="s">
        <v>2289</v>
      </c>
      <c r="Y1135" s="51" t="s">
        <v>100</v>
      </c>
      <c r="Z1135" s="26">
        <v>1</v>
      </c>
      <c r="AA1135" s="51" t="s">
        <v>66</v>
      </c>
      <c r="AB1135" s="51" t="s">
        <v>69</v>
      </c>
    </row>
    <row r="1136" spans="1:28">
      <c r="A1136" s="51" t="s">
        <v>2290</v>
      </c>
      <c r="B1136" s="51" t="s">
        <v>121</v>
      </c>
      <c r="C1136" s="1">
        <v>44880</v>
      </c>
      <c r="D1136">
        <v>2022</v>
      </c>
      <c r="E1136" s="26">
        <v>11</v>
      </c>
      <c r="F1136" s="51" t="s">
        <v>19</v>
      </c>
      <c r="G1136" s="26">
        <v>3</v>
      </c>
      <c r="H1136" s="26">
        <v>3</v>
      </c>
      <c r="I1136" t="s">
        <v>15</v>
      </c>
      <c r="J1136" t="s">
        <v>82</v>
      </c>
      <c r="K1136" t="s">
        <v>61</v>
      </c>
      <c r="L1136" t="s">
        <v>89</v>
      </c>
      <c r="M1136" t="s">
        <v>90</v>
      </c>
      <c r="N1136">
        <v>4282.0666322759671</v>
      </c>
      <c r="O1136">
        <v>4282.0666322759671</v>
      </c>
      <c r="P1136" t="s">
        <v>64</v>
      </c>
      <c r="Q1136">
        <v>3.83</v>
      </c>
      <c r="R1136">
        <v>4</v>
      </c>
      <c r="S1136">
        <v>0</v>
      </c>
      <c r="T1136">
        <v>0</v>
      </c>
      <c r="U1136" t="s">
        <v>65</v>
      </c>
      <c r="V1136">
        <v>1</v>
      </c>
      <c r="W1136" t="s">
        <v>66</v>
      </c>
      <c r="X1136" s="51" t="s">
        <v>2291</v>
      </c>
      <c r="Y1136" s="51" t="s">
        <v>79</v>
      </c>
      <c r="Z1136" s="26">
        <v>0</v>
      </c>
      <c r="AA1136" s="51" t="s">
        <v>66</v>
      </c>
      <c r="AB1136" s="51" t="s">
        <v>69</v>
      </c>
    </row>
    <row r="1137" spans="1:28">
      <c r="A1137" s="51" t="s">
        <v>2292</v>
      </c>
      <c r="B1137" s="51" t="s">
        <v>59</v>
      </c>
      <c r="C1137" s="1">
        <v>42719</v>
      </c>
      <c r="D1137">
        <v>2016</v>
      </c>
      <c r="E1137" s="26">
        <v>12</v>
      </c>
      <c r="F1137" s="51" t="s">
        <v>20</v>
      </c>
      <c r="G1137" s="26">
        <v>9</v>
      </c>
      <c r="H1137" s="26">
        <v>9</v>
      </c>
      <c r="I1137" t="s">
        <v>15</v>
      </c>
      <c r="J1137" t="s">
        <v>60</v>
      </c>
      <c r="K1137" t="s">
        <v>88</v>
      </c>
      <c r="L1137" t="s">
        <v>128</v>
      </c>
      <c r="M1137" t="s">
        <v>90</v>
      </c>
      <c r="N1137">
        <v>11738.866420748274</v>
      </c>
      <c r="O1137">
        <v>11738.866420748274</v>
      </c>
      <c r="P1137" t="s">
        <v>64</v>
      </c>
      <c r="Q1137">
        <v>13.36</v>
      </c>
      <c r="R1137">
        <v>2</v>
      </c>
      <c r="S1137">
        <v>0</v>
      </c>
      <c r="T1137">
        <v>0</v>
      </c>
      <c r="U1137" t="s">
        <v>65</v>
      </c>
      <c r="V1137">
        <v>2</v>
      </c>
      <c r="W1137" t="s">
        <v>77</v>
      </c>
      <c r="X1137" s="51" t="s">
        <v>2293</v>
      </c>
      <c r="Y1137" s="51" t="s">
        <v>100</v>
      </c>
      <c r="Z1137" s="26">
        <v>1</v>
      </c>
      <c r="AA1137" s="51" t="s">
        <v>66</v>
      </c>
      <c r="AB1137" s="51" t="s">
        <v>69</v>
      </c>
    </row>
    <row r="1138" spans="1:28">
      <c r="A1138" s="51" t="s">
        <v>2294</v>
      </c>
      <c r="B1138" s="51" t="s">
        <v>121</v>
      </c>
      <c r="C1138" s="1">
        <v>41685</v>
      </c>
      <c r="D1138">
        <v>2014</v>
      </c>
      <c r="E1138" s="26">
        <v>2</v>
      </c>
      <c r="F1138" s="51" t="s">
        <v>22</v>
      </c>
      <c r="G1138" s="26">
        <v>11</v>
      </c>
      <c r="H1138" s="26">
        <v>11</v>
      </c>
      <c r="I1138" t="s">
        <v>15</v>
      </c>
      <c r="J1138" t="s">
        <v>102</v>
      </c>
      <c r="K1138" t="s">
        <v>133</v>
      </c>
      <c r="L1138" t="s">
        <v>202</v>
      </c>
      <c r="M1138" t="s">
        <v>93</v>
      </c>
      <c r="N1138">
        <v>8048.9093381774992</v>
      </c>
      <c r="O1138">
        <v>8048.9093381774992</v>
      </c>
      <c r="P1138" t="s">
        <v>64</v>
      </c>
      <c r="Q1138">
        <v>12.55</v>
      </c>
      <c r="R1138">
        <v>5</v>
      </c>
      <c r="S1138">
        <v>1</v>
      </c>
      <c r="T1138">
        <v>1</v>
      </c>
      <c r="U1138" t="s">
        <v>76</v>
      </c>
      <c r="V1138">
        <v>2</v>
      </c>
      <c r="W1138" t="s">
        <v>77</v>
      </c>
      <c r="X1138" s="51" t="s">
        <v>2295</v>
      </c>
      <c r="Y1138" s="51" t="s">
        <v>100</v>
      </c>
      <c r="Z1138" s="26">
        <v>1</v>
      </c>
      <c r="AA1138" s="51" t="s">
        <v>66</v>
      </c>
      <c r="AB1138" s="51" t="s">
        <v>69</v>
      </c>
    </row>
    <row r="1139" spans="1:28">
      <c r="A1139" s="51" t="s">
        <v>2296</v>
      </c>
      <c r="B1139" s="51" t="s">
        <v>97</v>
      </c>
      <c r="C1139" s="1">
        <v>43396</v>
      </c>
      <c r="D1139">
        <v>2018</v>
      </c>
      <c r="E1139" s="26">
        <v>10</v>
      </c>
      <c r="F1139" s="51" t="s">
        <v>10</v>
      </c>
      <c r="G1139" s="26">
        <v>7</v>
      </c>
      <c r="H1139" s="26">
        <v>7</v>
      </c>
      <c r="I1139" t="s">
        <v>15</v>
      </c>
      <c r="J1139" t="s">
        <v>60</v>
      </c>
      <c r="K1139" t="s">
        <v>61</v>
      </c>
      <c r="L1139" t="s">
        <v>113</v>
      </c>
      <c r="M1139" t="s">
        <v>152</v>
      </c>
      <c r="N1139">
        <v>10116.06832537142</v>
      </c>
      <c r="O1139">
        <v>10116.06832537142</v>
      </c>
      <c r="P1139" t="s">
        <v>64</v>
      </c>
      <c r="Q1139">
        <v>23.05</v>
      </c>
      <c r="R1139">
        <v>4</v>
      </c>
      <c r="S1139">
        <v>1</v>
      </c>
      <c r="T1139">
        <v>1</v>
      </c>
      <c r="U1139" t="s">
        <v>76</v>
      </c>
      <c r="V1139">
        <v>3</v>
      </c>
      <c r="W1139" t="s">
        <v>84</v>
      </c>
      <c r="X1139" s="51" t="s">
        <v>2297</v>
      </c>
      <c r="Y1139" s="51" t="s">
        <v>79</v>
      </c>
      <c r="Z1139" s="26">
        <v>2</v>
      </c>
      <c r="AA1139" s="51" t="s">
        <v>77</v>
      </c>
      <c r="AB1139" s="51" t="s">
        <v>69</v>
      </c>
    </row>
    <row r="1140" spans="1:28">
      <c r="A1140" s="51" t="s">
        <v>2298</v>
      </c>
      <c r="B1140" s="51" t="s">
        <v>59</v>
      </c>
      <c r="C1140" s="1">
        <v>42275</v>
      </c>
      <c r="D1140">
        <v>2015</v>
      </c>
      <c r="E1140" s="26">
        <v>9</v>
      </c>
      <c r="F1140" s="51" t="s">
        <v>29</v>
      </c>
      <c r="G1140" s="26">
        <v>10</v>
      </c>
      <c r="H1140" s="26">
        <v>10</v>
      </c>
      <c r="I1140" t="s">
        <v>15</v>
      </c>
      <c r="J1140" t="s">
        <v>102</v>
      </c>
      <c r="K1140" t="s">
        <v>83</v>
      </c>
      <c r="L1140" t="s">
        <v>128</v>
      </c>
      <c r="M1140" t="s">
        <v>104</v>
      </c>
      <c r="N1140">
        <v>4879.0344757307757</v>
      </c>
      <c r="O1140">
        <v>4879.0344757307757</v>
      </c>
      <c r="P1140" t="s">
        <v>64</v>
      </c>
      <c r="Q1140">
        <v>3.63</v>
      </c>
      <c r="R1140">
        <v>1</v>
      </c>
      <c r="S1140">
        <v>4</v>
      </c>
      <c r="T1140">
        <v>1</v>
      </c>
      <c r="U1140" t="s">
        <v>76</v>
      </c>
      <c r="V1140">
        <v>1</v>
      </c>
      <c r="W1140" t="s">
        <v>66</v>
      </c>
      <c r="X1140" s="51" t="s">
        <v>2299</v>
      </c>
      <c r="Y1140" s="51" t="s">
        <v>100</v>
      </c>
      <c r="Z1140" s="26">
        <v>2</v>
      </c>
      <c r="AA1140" s="51" t="s">
        <v>77</v>
      </c>
      <c r="AB1140" s="51" t="s">
        <v>108</v>
      </c>
    </row>
    <row r="1141" spans="1:28">
      <c r="A1141" s="51" t="s">
        <v>2300</v>
      </c>
      <c r="B1141" s="51" t="s">
        <v>59</v>
      </c>
      <c r="C1141" s="1">
        <v>41617</v>
      </c>
      <c r="D1141">
        <v>2013</v>
      </c>
      <c r="E1141" s="26">
        <v>12</v>
      </c>
      <c r="F1141" s="51" t="s">
        <v>20</v>
      </c>
      <c r="G1141" s="26">
        <v>12</v>
      </c>
      <c r="H1141" s="26">
        <v>12</v>
      </c>
      <c r="I1141" t="s">
        <v>15</v>
      </c>
      <c r="J1141" t="s">
        <v>102</v>
      </c>
      <c r="K1141" t="s">
        <v>83</v>
      </c>
      <c r="L1141" t="s">
        <v>98</v>
      </c>
      <c r="M1141" t="s">
        <v>75</v>
      </c>
      <c r="N1141">
        <v>7147.4000348582977</v>
      </c>
      <c r="O1141">
        <v>7147.4000348582977</v>
      </c>
      <c r="P1141" t="s">
        <v>64</v>
      </c>
      <c r="Q1141">
        <v>8.32</v>
      </c>
      <c r="R1141">
        <v>2</v>
      </c>
      <c r="S1141">
        <v>0</v>
      </c>
      <c r="T1141">
        <v>0</v>
      </c>
      <c r="U1141" t="s">
        <v>65</v>
      </c>
      <c r="V1141">
        <v>1</v>
      </c>
      <c r="W1141" t="s">
        <v>66</v>
      </c>
      <c r="X1141" s="51" t="s">
        <v>2301</v>
      </c>
      <c r="Y1141" s="51" t="s">
        <v>119</v>
      </c>
      <c r="Z1141" s="26">
        <v>1</v>
      </c>
      <c r="AA1141" s="51" t="s">
        <v>66</v>
      </c>
      <c r="AB1141" s="51" t="s">
        <v>69</v>
      </c>
    </row>
    <row r="1142" spans="1:28">
      <c r="A1142" s="51" t="s">
        <v>2302</v>
      </c>
      <c r="B1142" s="51" t="s">
        <v>71</v>
      </c>
      <c r="C1142" s="1">
        <v>41827</v>
      </c>
      <c r="D1142">
        <v>2014</v>
      </c>
      <c r="E1142" s="26">
        <v>7</v>
      </c>
      <c r="F1142" s="51" t="s">
        <v>27</v>
      </c>
      <c r="G1142" s="26">
        <v>11</v>
      </c>
      <c r="H1142" s="26">
        <v>11</v>
      </c>
      <c r="I1142" t="s">
        <v>15</v>
      </c>
      <c r="J1142" t="s">
        <v>102</v>
      </c>
      <c r="K1142" t="s">
        <v>133</v>
      </c>
      <c r="L1142" t="s">
        <v>157</v>
      </c>
      <c r="M1142" t="s">
        <v>104</v>
      </c>
      <c r="N1142">
        <v>8474.4410599108869</v>
      </c>
      <c r="O1142">
        <v>8474.4410599108869</v>
      </c>
      <c r="P1142" t="s">
        <v>64</v>
      </c>
      <c r="Q1142">
        <v>5.7</v>
      </c>
      <c r="R1142">
        <v>3</v>
      </c>
      <c r="S1142">
        <v>1</v>
      </c>
      <c r="T1142">
        <v>1</v>
      </c>
      <c r="U1142" t="s">
        <v>76</v>
      </c>
      <c r="V1142">
        <v>1</v>
      </c>
      <c r="W1142" t="s">
        <v>66</v>
      </c>
      <c r="X1142" s="51" t="s">
        <v>2303</v>
      </c>
      <c r="Y1142" s="51" t="s">
        <v>95</v>
      </c>
      <c r="Z1142" s="26">
        <v>1</v>
      </c>
      <c r="AA1142" s="51" t="s">
        <v>66</v>
      </c>
      <c r="AB1142" s="51" t="s">
        <v>69</v>
      </c>
    </row>
    <row r="1143" spans="1:28">
      <c r="A1143" s="51" t="s">
        <v>2304</v>
      </c>
      <c r="B1143" s="51" t="s">
        <v>59</v>
      </c>
      <c r="C1143" s="1">
        <v>42864</v>
      </c>
      <c r="D1143">
        <v>2017</v>
      </c>
      <c r="E1143" s="26">
        <v>5</v>
      </c>
      <c r="F1143" s="51" t="s">
        <v>25</v>
      </c>
      <c r="G1143" s="26">
        <v>8</v>
      </c>
      <c r="H1143" s="26">
        <v>8</v>
      </c>
      <c r="I1143" t="s">
        <v>15</v>
      </c>
      <c r="J1143" t="s">
        <v>60</v>
      </c>
      <c r="K1143" t="s">
        <v>88</v>
      </c>
      <c r="L1143" t="s">
        <v>202</v>
      </c>
      <c r="M1143" t="s">
        <v>90</v>
      </c>
      <c r="N1143">
        <v>5404.4183505249139</v>
      </c>
      <c r="O1143">
        <v>5404.4183505249139</v>
      </c>
      <c r="P1143" t="s">
        <v>64</v>
      </c>
      <c r="Q1143">
        <v>13.86</v>
      </c>
      <c r="R1143">
        <v>1</v>
      </c>
      <c r="S1143">
        <v>0</v>
      </c>
      <c r="T1143">
        <v>0</v>
      </c>
      <c r="U1143" t="s">
        <v>65</v>
      </c>
      <c r="V1143">
        <v>2</v>
      </c>
      <c r="W1143" t="s">
        <v>77</v>
      </c>
      <c r="X1143" s="51" t="s">
        <v>2305</v>
      </c>
      <c r="Y1143" s="51" t="s">
        <v>95</v>
      </c>
      <c r="Z1143" s="26">
        <v>1</v>
      </c>
      <c r="AA1143" s="51" t="s">
        <v>66</v>
      </c>
      <c r="AB1143" s="51" t="s">
        <v>69</v>
      </c>
    </row>
    <row r="1144" spans="1:28">
      <c r="A1144" s="51" t="s">
        <v>2306</v>
      </c>
      <c r="B1144" s="51" t="s">
        <v>59</v>
      </c>
      <c r="C1144" s="1">
        <v>42351</v>
      </c>
      <c r="D1144">
        <v>2015</v>
      </c>
      <c r="E1144" s="26">
        <v>12</v>
      </c>
      <c r="F1144" s="51" t="s">
        <v>20</v>
      </c>
      <c r="G1144" s="26">
        <v>10</v>
      </c>
      <c r="H1144" s="26">
        <v>10</v>
      </c>
      <c r="I1144" t="s">
        <v>15</v>
      </c>
      <c r="J1144" t="s">
        <v>102</v>
      </c>
      <c r="K1144" t="s">
        <v>124</v>
      </c>
      <c r="L1144" t="s">
        <v>157</v>
      </c>
      <c r="M1144" t="s">
        <v>104</v>
      </c>
      <c r="N1144">
        <v>8399.9256259538506</v>
      </c>
      <c r="O1144">
        <v>8399.9256259538506</v>
      </c>
      <c r="P1144" t="s">
        <v>64</v>
      </c>
      <c r="Q1144">
        <v>4.51</v>
      </c>
      <c r="R1144">
        <v>3</v>
      </c>
      <c r="S1144">
        <v>2</v>
      </c>
      <c r="T1144">
        <v>1</v>
      </c>
      <c r="U1144" t="s">
        <v>76</v>
      </c>
      <c r="V1144">
        <v>2</v>
      </c>
      <c r="W1144" t="s">
        <v>77</v>
      </c>
      <c r="X1144" s="51" t="s">
        <v>2307</v>
      </c>
      <c r="Y1144" s="51" t="s">
        <v>86</v>
      </c>
      <c r="Z1144" s="26">
        <v>1</v>
      </c>
      <c r="AA1144" s="51" t="s">
        <v>66</v>
      </c>
      <c r="AB1144" s="51" t="s">
        <v>69</v>
      </c>
    </row>
    <row r="1145" spans="1:28">
      <c r="A1145" s="51" t="s">
        <v>2308</v>
      </c>
      <c r="B1145" s="51" t="s">
        <v>81</v>
      </c>
      <c r="C1145" s="1">
        <v>43401</v>
      </c>
      <c r="D1145">
        <v>2018</v>
      </c>
      <c r="E1145" s="26">
        <v>10</v>
      </c>
      <c r="F1145" s="51" t="s">
        <v>10</v>
      </c>
      <c r="G1145" s="26">
        <v>7</v>
      </c>
      <c r="H1145" s="26">
        <v>7</v>
      </c>
      <c r="I1145" t="s">
        <v>15</v>
      </c>
      <c r="J1145" t="s">
        <v>60</v>
      </c>
      <c r="K1145" t="s">
        <v>83</v>
      </c>
      <c r="L1145" t="s">
        <v>125</v>
      </c>
      <c r="M1145" t="s">
        <v>104</v>
      </c>
      <c r="N1145">
        <v>3240.8798060457134</v>
      </c>
      <c r="O1145">
        <v>3240.8798060457134</v>
      </c>
      <c r="P1145" t="s">
        <v>64</v>
      </c>
      <c r="Q1145">
        <v>4.25</v>
      </c>
      <c r="R1145">
        <v>3</v>
      </c>
      <c r="S1145">
        <v>2</v>
      </c>
      <c r="T1145">
        <v>1</v>
      </c>
      <c r="U1145" t="s">
        <v>76</v>
      </c>
      <c r="V1145">
        <v>2</v>
      </c>
      <c r="W1145" t="s">
        <v>77</v>
      </c>
      <c r="X1145" s="51" t="s">
        <v>2309</v>
      </c>
      <c r="Y1145" s="51" t="s">
        <v>95</v>
      </c>
      <c r="Z1145" s="26">
        <v>0</v>
      </c>
      <c r="AA1145" s="51" t="s">
        <v>66</v>
      </c>
      <c r="AB1145" s="51" t="s">
        <v>69</v>
      </c>
    </row>
    <row r="1146" spans="1:28">
      <c r="A1146" s="51" t="s">
        <v>2310</v>
      </c>
      <c r="B1146" s="51" t="s">
        <v>71</v>
      </c>
      <c r="C1146" s="1">
        <v>45364</v>
      </c>
      <c r="D1146">
        <v>2024</v>
      </c>
      <c r="E1146" s="26">
        <v>3</v>
      </c>
      <c r="F1146" s="51" t="s">
        <v>23</v>
      </c>
      <c r="G1146" s="26">
        <v>1</v>
      </c>
      <c r="H1146" s="26">
        <v>1</v>
      </c>
      <c r="I1146" t="s">
        <v>15</v>
      </c>
      <c r="J1146" t="s">
        <v>82</v>
      </c>
      <c r="K1146" t="s">
        <v>73</v>
      </c>
      <c r="L1146" t="s">
        <v>157</v>
      </c>
      <c r="M1146" t="s">
        <v>104</v>
      </c>
      <c r="N1146">
        <v>11727.115092435117</v>
      </c>
      <c r="O1146">
        <v>11727.115092435117</v>
      </c>
      <c r="P1146" t="s">
        <v>64</v>
      </c>
      <c r="Q1146">
        <v>7.15</v>
      </c>
      <c r="R1146">
        <v>2</v>
      </c>
      <c r="S1146">
        <v>1</v>
      </c>
      <c r="T1146">
        <v>1</v>
      </c>
      <c r="U1146" t="s">
        <v>76</v>
      </c>
      <c r="V1146">
        <v>3</v>
      </c>
      <c r="W1146" t="s">
        <v>84</v>
      </c>
      <c r="X1146" s="51" t="s">
        <v>2311</v>
      </c>
      <c r="Y1146" s="51" t="s">
        <v>100</v>
      </c>
      <c r="Z1146" s="26">
        <v>1</v>
      </c>
      <c r="AA1146" s="51" t="s">
        <v>66</v>
      </c>
      <c r="AB1146" s="51" t="s">
        <v>69</v>
      </c>
    </row>
    <row r="1147" spans="1:28">
      <c r="A1147" s="51" t="s">
        <v>2312</v>
      </c>
      <c r="B1147" s="51" t="s">
        <v>71</v>
      </c>
      <c r="C1147" s="1">
        <v>42109</v>
      </c>
      <c r="D1147">
        <v>2015</v>
      </c>
      <c r="E1147" s="26">
        <v>4</v>
      </c>
      <c r="F1147" s="51" t="s">
        <v>24</v>
      </c>
      <c r="G1147" s="26">
        <v>10</v>
      </c>
      <c r="H1147" s="26">
        <v>10</v>
      </c>
      <c r="I1147" t="s">
        <v>15</v>
      </c>
      <c r="J1147" t="s">
        <v>102</v>
      </c>
      <c r="K1147" t="s">
        <v>83</v>
      </c>
      <c r="L1147" t="s">
        <v>128</v>
      </c>
      <c r="M1147" t="s">
        <v>90</v>
      </c>
      <c r="N1147">
        <v>12015.564086849354</v>
      </c>
      <c r="O1147">
        <v>12015.564086849354</v>
      </c>
      <c r="P1147" t="s">
        <v>64</v>
      </c>
      <c r="Q1147">
        <v>4.5199999999999996</v>
      </c>
      <c r="R1147">
        <v>5</v>
      </c>
      <c r="S1147">
        <v>2</v>
      </c>
      <c r="T1147">
        <v>1</v>
      </c>
      <c r="U1147" t="s">
        <v>76</v>
      </c>
      <c r="V1147">
        <v>2</v>
      </c>
      <c r="W1147" t="s">
        <v>77</v>
      </c>
      <c r="X1147" s="51" t="s">
        <v>2313</v>
      </c>
      <c r="Y1147" s="51" t="s">
        <v>86</v>
      </c>
      <c r="Z1147" s="26">
        <v>1</v>
      </c>
      <c r="AA1147" s="51" t="s">
        <v>66</v>
      </c>
      <c r="AB1147" s="51" t="s">
        <v>69</v>
      </c>
    </row>
    <row r="1148" spans="1:28">
      <c r="A1148" s="51" t="s">
        <v>2314</v>
      </c>
      <c r="B1148" s="51" t="s">
        <v>121</v>
      </c>
      <c r="C1148" s="1">
        <v>43025</v>
      </c>
      <c r="D1148">
        <v>2017</v>
      </c>
      <c r="E1148" s="26">
        <v>10</v>
      </c>
      <c r="F1148" s="51" t="s">
        <v>10</v>
      </c>
      <c r="G1148" s="26">
        <v>8</v>
      </c>
      <c r="H1148" s="26">
        <v>8</v>
      </c>
      <c r="I1148" t="s">
        <v>15</v>
      </c>
      <c r="J1148" t="s">
        <v>60</v>
      </c>
      <c r="K1148" t="s">
        <v>61</v>
      </c>
      <c r="L1148" t="s">
        <v>89</v>
      </c>
      <c r="M1148" t="s">
        <v>63</v>
      </c>
      <c r="N1148">
        <v>16792.876108005108</v>
      </c>
      <c r="O1148">
        <v>16792.876108005108</v>
      </c>
      <c r="P1148" t="s">
        <v>64</v>
      </c>
      <c r="Q1148">
        <v>12.19</v>
      </c>
      <c r="R1148">
        <v>2</v>
      </c>
      <c r="S1148">
        <v>1</v>
      </c>
      <c r="T1148">
        <v>1</v>
      </c>
      <c r="U1148" t="s">
        <v>76</v>
      </c>
      <c r="V1148">
        <v>3</v>
      </c>
      <c r="W1148" t="s">
        <v>84</v>
      </c>
      <c r="X1148" s="51" t="s">
        <v>520</v>
      </c>
      <c r="Y1148" s="51" t="s">
        <v>100</v>
      </c>
      <c r="Z1148" s="26">
        <v>3</v>
      </c>
      <c r="AA1148" s="51" t="s">
        <v>77</v>
      </c>
      <c r="AB1148" s="51" t="s">
        <v>69</v>
      </c>
    </row>
    <row r="1149" spans="1:28">
      <c r="A1149" s="51" t="s">
        <v>2315</v>
      </c>
      <c r="B1149" s="51" t="s">
        <v>97</v>
      </c>
      <c r="C1149" s="1">
        <v>44554</v>
      </c>
      <c r="D1149">
        <v>2021</v>
      </c>
      <c r="E1149" s="26">
        <v>12</v>
      </c>
      <c r="F1149" s="51" t="s">
        <v>20</v>
      </c>
      <c r="G1149" s="26">
        <v>4</v>
      </c>
      <c r="H1149" s="26">
        <v>4</v>
      </c>
      <c r="I1149" t="s">
        <v>15</v>
      </c>
      <c r="J1149" t="s">
        <v>72</v>
      </c>
      <c r="K1149" t="s">
        <v>83</v>
      </c>
      <c r="L1149" t="s">
        <v>62</v>
      </c>
      <c r="M1149" t="s">
        <v>152</v>
      </c>
      <c r="N1149">
        <v>21431.09157711401</v>
      </c>
      <c r="O1149">
        <v>21431.09157711401</v>
      </c>
      <c r="P1149" t="s">
        <v>64</v>
      </c>
      <c r="Q1149">
        <v>27.07</v>
      </c>
      <c r="R1149">
        <v>2</v>
      </c>
      <c r="S1149">
        <v>4</v>
      </c>
      <c r="T1149">
        <v>1</v>
      </c>
      <c r="U1149" t="s">
        <v>76</v>
      </c>
      <c r="V1149">
        <v>3</v>
      </c>
      <c r="W1149" t="s">
        <v>84</v>
      </c>
      <c r="X1149" s="51" t="s">
        <v>2316</v>
      </c>
      <c r="Y1149" s="51" t="s">
        <v>95</v>
      </c>
      <c r="Z1149" s="26">
        <v>4</v>
      </c>
      <c r="AA1149" s="51" t="s">
        <v>84</v>
      </c>
      <c r="AB1149" s="51" t="s">
        <v>108</v>
      </c>
    </row>
    <row r="1150" spans="1:28">
      <c r="A1150" s="51" t="s">
        <v>2317</v>
      </c>
      <c r="B1150" s="51" t="s">
        <v>59</v>
      </c>
      <c r="C1150" s="1">
        <v>44652</v>
      </c>
      <c r="D1150">
        <v>2022</v>
      </c>
      <c r="E1150" s="26">
        <v>4</v>
      </c>
      <c r="F1150" s="51" t="s">
        <v>24</v>
      </c>
      <c r="G1150" s="26">
        <v>3</v>
      </c>
      <c r="H1150" s="26">
        <v>3</v>
      </c>
      <c r="I1150" t="s">
        <v>15</v>
      </c>
      <c r="J1150" t="s">
        <v>82</v>
      </c>
      <c r="K1150" t="s">
        <v>88</v>
      </c>
      <c r="L1150" t="s">
        <v>110</v>
      </c>
      <c r="M1150" t="s">
        <v>93</v>
      </c>
      <c r="N1150">
        <v>14524.961363052824</v>
      </c>
      <c r="O1150">
        <v>14524.961363052824</v>
      </c>
      <c r="P1150" t="s">
        <v>64</v>
      </c>
      <c r="Q1150">
        <v>14</v>
      </c>
      <c r="R1150">
        <v>3</v>
      </c>
      <c r="S1150">
        <v>5</v>
      </c>
      <c r="T1150">
        <v>1</v>
      </c>
      <c r="U1150" t="s">
        <v>76</v>
      </c>
      <c r="V1150">
        <v>2</v>
      </c>
      <c r="W1150" t="s">
        <v>77</v>
      </c>
      <c r="X1150" s="51" t="s">
        <v>2318</v>
      </c>
      <c r="Y1150" s="51" t="s">
        <v>100</v>
      </c>
      <c r="Z1150" s="26">
        <v>2</v>
      </c>
      <c r="AA1150" s="51" t="s">
        <v>77</v>
      </c>
      <c r="AB1150" s="51" t="s">
        <v>69</v>
      </c>
    </row>
    <row r="1151" spans="1:28">
      <c r="A1151" s="51" t="s">
        <v>2319</v>
      </c>
      <c r="B1151" s="51" t="s">
        <v>71</v>
      </c>
      <c r="C1151" s="1">
        <v>43615</v>
      </c>
      <c r="D1151">
        <v>2019</v>
      </c>
      <c r="E1151" s="26">
        <v>5</v>
      </c>
      <c r="F1151" s="51" t="s">
        <v>25</v>
      </c>
      <c r="G1151" s="26">
        <v>6</v>
      </c>
      <c r="H1151" s="26">
        <v>6</v>
      </c>
      <c r="I1151" t="s">
        <v>15</v>
      </c>
      <c r="J1151" t="s">
        <v>72</v>
      </c>
      <c r="K1151" t="s">
        <v>133</v>
      </c>
      <c r="L1151" t="s">
        <v>98</v>
      </c>
      <c r="M1151" t="s">
        <v>152</v>
      </c>
      <c r="N1151">
        <v>3821.2217753318091</v>
      </c>
      <c r="O1151">
        <v>3821.2217753318091</v>
      </c>
      <c r="P1151" t="s">
        <v>64</v>
      </c>
      <c r="Q1151">
        <v>8.84</v>
      </c>
      <c r="R1151">
        <v>1</v>
      </c>
      <c r="S1151">
        <v>3</v>
      </c>
      <c r="T1151">
        <v>1</v>
      </c>
      <c r="U1151" t="s">
        <v>76</v>
      </c>
      <c r="V1151">
        <v>1</v>
      </c>
      <c r="W1151" t="s">
        <v>66</v>
      </c>
      <c r="X1151" s="51" t="s">
        <v>2320</v>
      </c>
      <c r="Y1151" s="51" t="s">
        <v>119</v>
      </c>
      <c r="Z1151" s="26">
        <v>1</v>
      </c>
      <c r="AA1151" s="51" t="s">
        <v>66</v>
      </c>
      <c r="AB1151" s="51" t="s">
        <v>69</v>
      </c>
    </row>
    <row r="1152" spans="1:28">
      <c r="A1152" s="51" t="s">
        <v>2321</v>
      </c>
      <c r="B1152" s="51" t="s">
        <v>121</v>
      </c>
      <c r="C1152" s="1">
        <v>42614</v>
      </c>
      <c r="D1152">
        <v>2016</v>
      </c>
      <c r="E1152" s="26">
        <v>9</v>
      </c>
      <c r="F1152" s="51" t="s">
        <v>29</v>
      </c>
      <c r="G1152" s="26">
        <v>9</v>
      </c>
      <c r="H1152" s="26">
        <v>9</v>
      </c>
      <c r="I1152" t="s">
        <v>15</v>
      </c>
      <c r="J1152" t="s">
        <v>60</v>
      </c>
      <c r="K1152" t="s">
        <v>88</v>
      </c>
      <c r="L1152" t="s">
        <v>116</v>
      </c>
      <c r="M1152" t="s">
        <v>93</v>
      </c>
      <c r="N1152">
        <v>9244.1730840389846</v>
      </c>
      <c r="O1152">
        <v>9244.1730840389846</v>
      </c>
      <c r="P1152" t="s">
        <v>64</v>
      </c>
      <c r="Q1152">
        <v>25.89</v>
      </c>
      <c r="R1152">
        <v>3</v>
      </c>
      <c r="S1152">
        <v>2</v>
      </c>
      <c r="T1152">
        <v>1</v>
      </c>
      <c r="U1152" t="s">
        <v>76</v>
      </c>
      <c r="V1152">
        <v>3</v>
      </c>
      <c r="W1152" t="s">
        <v>84</v>
      </c>
      <c r="X1152" s="51" t="s">
        <v>2322</v>
      </c>
      <c r="Y1152" s="51" t="s">
        <v>119</v>
      </c>
      <c r="Z1152" s="26">
        <v>3</v>
      </c>
      <c r="AA1152" s="51" t="s">
        <v>77</v>
      </c>
      <c r="AB1152" s="51" t="s">
        <v>69</v>
      </c>
    </row>
    <row r="1153" spans="1:28">
      <c r="A1153" s="51" t="s">
        <v>2323</v>
      </c>
      <c r="B1153" s="51" t="s">
        <v>121</v>
      </c>
      <c r="C1153" s="1">
        <v>42452</v>
      </c>
      <c r="D1153">
        <v>2016</v>
      </c>
      <c r="E1153" s="26">
        <v>3</v>
      </c>
      <c r="F1153" s="51" t="s">
        <v>23</v>
      </c>
      <c r="G1153" s="26">
        <v>9</v>
      </c>
      <c r="H1153" s="26">
        <v>9</v>
      </c>
      <c r="I1153" t="s">
        <v>15</v>
      </c>
      <c r="J1153" t="s">
        <v>60</v>
      </c>
      <c r="K1153" t="s">
        <v>133</v>
      </c>
      <c r="L1153" t="s">
        <v>202</v>
      </c>
      <c r="M1153" t="s">
        <v>93</v>
      </c>
      <c r="N1153">
        <v>5503.5388648519993</v>
      </c>
      <c r="O1153">
        <v>5503.5388648519993</v>
      </c>
      <c r="P1153" t="s">
        <v>64</v>
      </c>
      <c r="Q1153">
        <v>26.67</v>
      </c>
      <c r="R1153">
        <v>4</v>
      </c>
      <c r="S1153">
        <v>3</v>
      </c>
      <c r="T1153">
        <v>1</v>
      </c>
      <c r="U1153" t="s">
        <v>76</v>
      </c>
      <c r="V1153">
        <v>3</v>
      </c>
      <c r="W1153" t="s">
        <v>84</v>
      </c>
      <c r="X1153" s="51" t="s">
        <v>2324</v>
      </c>
      <c r="Y1153" s="51" t="s">
        <v>68</v>
      </c>
      <c r="Z1153" s="26">
        <v>4</v>
      </c>
      <c r="AA1153" s="51" t="s">
        <v>84</v>
      </c>
      <c r="AB1153" s="51" t="s">
        <v>108</v>
      </c>
    </row>
    <row r="1154" spans="1:28">
      <c r="A1154" s="51" t="s">
        <v>2325</v>
      </c>
      <c r="B1154" s="51" t="s">
        <v>71</v>
      </c>
      <c r="C1154" s="1">
        <v>43284</v>
      </c>
      <c r="D1154">
        <v>2018</v>
      </c>
      <c r="E1154" s="26">
        <v>7</v>
      </c>
      <c r="F1154" s="51" t="s">
        <v>27</v>
      </c>
      <c r="G1154" s="26">
        <v>7</v>
      </c>
      <c r="H1154" s="26">
        <v>7</v>
      </c>
      <c r="I1154" t="s">
        <v>15</v>
      </c>
      <c r="J1154" t="s">
        <v>60</v>
      </c>
      <c r="K1154" t="s">
        <v>83</v>
      </c>
      <c r="L1154" t="s">
        <v>89</v>
      </c>
      <c r="M1154" t="s">
        <v>63</v>
      </c>
      <c r="N1154">
        <v>9819.5321774969161</v>
      </c>
      <c r="O1154">
        <v>9819.5321774969161</v>
      </c>
      <c r="P1154" t="s">
        <v>64</v>
      </c>
      <c r="Q1154">
        <v>3.9</v>
      </c>
      <c r="R1154">
        <v>5</v>
      </c>
      <c r="S1154">
        <v>0</v>
      </c>
      <c r="T1154">
        <v>0</v>
      </c>
      <c r="U1154" t="s">
        <v>65</v>
      </c>
      <c r="V1154">
        <v>2</v>
      </c>
      <c r="W1154" t="s">
        <v>77</v>
      </c>
      <c r="X1154" s="51" t="s">
        <v>2326</v>
      </c>
      <c r="Y1154" s="51" t="s">
        <v>100</v>
      </c>
      <c r="Z1154" s="26">
        <v>0</v>
      </c>
      <c r="AA1154" s="51" t="s">
        <v>66</v>
      </c>
      <c r="AB1154" s="51" t="s">
        <v>69</v>
      </c>
    </row>
    <row r="1155" spans="1:28">
      <c r="A1155" s="51" t="s">
        <v>2327</v>
      </c>
      <c r="B1155" s="51" t="s">
        <v>121</v>
      </c>
      <c r="C1155" s="1">
        <v>41977</v>
      </c>
      <c r="D1155">
        <v>2014</v>
      </c>
      <c r="E1155" s="26">
        <v>12</v>
      </c>
      <c r="F1155" s="51" t="s">
        <v>20</v>
      </c>
      <c r="G1155" s="26">
        <v>11</v>
      </c>
      <c r="H1155" s="26">
        <v>11</v>
      </c>
      <c r="I1155" t="s">
        <v>15</v>
      </c>
      <c r="J1155" t="s">
        <v>102</v>
      </c>
      <c r="K1155" t="s">
        <v>88</v>
      </c>
      <c r="L1155" t="s">
        <v>74</v>
      </c>
      <c r="M1155" t="s">
        <v>104</v>
      </c>
      <c r="N1155">
        <v>5296.3021229386823</v>
      </c>
      <c r="O1155">
        <v>5296.3021229386823</v>
      </c>
      <c r="P1155" t="s">
        <v>64</v>
      </c>
      <c r="Q1155">
        <v>2.68</v>
      </c>
      <c r="R1155">
        <v>1</v>
      </c>
      <c r="S1155">
        <v>4</v>
      </c>
      <c r="T1155">
        <v>1</v>
      </c>
      <c r="U1155" t="s">
        <v>76</v>
      </c>
      <c r="V1155">
        <v>2</v>
      </c>
      <c r="W1155" t="s">
        <v>77</v>
      </c>
      <c r="X1155" s="51" t="s">
        <v>2328</v>
      </c>
      <c r="Y1155" s="51" t="s">
        <v>119</v>
      </c>
      <c r="Z1155" s="26">
        <v>2</v>
      </c>
      <c r="AA1155" s="51" t="s">
        <v>77</v>
      </c>
      <c r="AB1155" s="51" t="s">
        <v>108</v>
      </c>
    </row>
    <row r="1156" spans="1:28">
      <c r="A1156" s="51" t="s">
        <v>2329</v>
      </c>
      <c r="B1156" s="51" t="s">
        <v>81</v>
      </c>
      <c r="C1156" s="1">
        <v>43176</v>
      </c>
      <c r="D1156">
        <v>2018</v>
      </c>
      <c r="E1156" s="26">
        <v>3</v>
      </c>
      <c r="F1156" s="51" t="s">
        <v>23</v>
      </c>
      <c r="G1156" s="26">
        <v>7</v>
      </c>
      <c r="H1156" s="26">
        <v>7</v>
      </c>
      <c r="I1156" t="s">
        <v>15</v>
      </c>
      <c r="J1156" t="s">
        <v>60</v>
      </c>
      <c r="K1156" t="s">
        <v>61</v>
      </c>
      <c r="L1156" t="s">
        <v>157</v>
      </c>
      <c r="M1156" t="s">
        <v>104</v>
      </c>
      <c r="N1156">
        <v>12014.956652222923</v>
      </c>
      <c r="O1156">
        <v>12014.956652222923</v>
      </c>
      <c r="P1156" t="s">
        <v>64</v>
      </c>
      <c r="Q1156">
        <v>12.3</v>
      </c>
      <c r="R1156">
        <v>4</v>
      </c>
      <c r="S1156">
        <v>1</v>
      </c>
      <c r="T1156">
        <v>1</v>
      </c>
      <c r="U1156" t="s">
        <v>76</v>
      </c>
      <c r="V1156">
        <v>2</v>
      </c>
      <c r="W1156" t="s">
        <v>77</v>
      </c>
      <c r="X1156" s="51" t="s">
        <v>2330</v>
      </c>
      <c r="Y1156" s="51" t="s">
        <v>100</v>
      </c>
      <c r="Z1156" s="26">
        <v>0</v>
      </c>
      <c r="AA1156" s="51" t="s">
        <v>66</v>
      </c>
      <c r="AB1156" s="51" t="s">
        <v>69</v>
      </c>
    </row>
    <row r="1157" spans="1:28">
      <c r="A1157" s="51" t="s">
        <v>2331</v>
      </c>
      <c r="B1157" s="51" t="s">
        <v>121</v>
      </c>
      <c r="C1157" s="1">
        <v>43907</v>
      </c>
      <c r="D1157">
        <v>2020</v>
      </c>
      <c r="E1157" s="26">
        <v>3</v>
      </c>
      <c r="F1157" s="51" t="s">
        <v>23</v>
      </c>
      <c r="G1157" s="26">
        <v>5</v>
      </c>
      <c r="H1157" s="26">
        <v>5</v>
      </c>
      <c r="I1157" t="s">
        <v>15</v>
      </c>
      <c r="J1157" t="s">
        <v>72</v>
      </c>
      <c r="K1157" t="s">
        <v>61</v>
      </c>
      <c r="L1157" t="s">
        <v>116</v>
      </c>
      <c r="M1157" t="s">
        <v>75</v>
      </c>
      <c r="N1157">
        <v>1329.2208548789893</v>
      </c>
      <c r="O1157">
        <v>1329.2208548789893</v>
      </c>
      <c r="P1157" t="s">
        <v>64</v>
      </c>
      <c r="Q1157">
        <v>4.83</v>
      </c>
      <c r="R1157">
        <v>5</v>
      </c>
      <c r="S1157">
        <v>1</v>
      </c>
      <c r="T1157">
        <v>1</v>
      </c>
      <c r="U1157" t="s">
        <v>76</v>
      </c>
      <c r="V1157">
        <v>1</v>
      </c>
      <c r="W1157" t="s">
        <v>66</v>
      </c>
      <c r="X1157" s="51" t="s">
        <v>430</v>
      </c>
      <c r="Y1157" s="51" t="s">
        <v>144</v>
      </c>
      <c r="Z1157" s="26">
        <v>0</v>
      </c>
      <c r="AA1157" s="51" t="s">
        <v>66</v>
      </c>
      <c r="AB1157" s="51" t="s">
        <v>69</v>
      </c>
    </row>
    <row r="1158" spans="1:28">
      <c r="A1158" s="51" t="s">
        <v>2332</v>
      </c>
      <c r="B1158" s="51" t="s">
        <v>71</v>
      </c>
      <c r="C1158" s="1">
        <v>45032</v>
      </c>
      <c r="D1158">
        <v>2023</v>
      </c>
      <c r="E1158" s="26">
        <v>4</v>
      </c>
      <c r="F1158" s="51" t="s">
        <v>24</v>
      </c>
      <c r="G1158" s="26">
        <v>2</v>
      </c>
      <c r="H1158" s="26">
        <v>2</v>
      </c>
      <c r="I1158" t="s">
        <v>15</v>
      </c>
      <c r="J1158" t="s">
        <v>82</v>
      </c>
      <c r="K1158" t="s">
        <v>133</v>
      </c>
      <c r="L1158" t="s">
        <v>74</v>
      </c>
      <c r="M1158" t="s">
        <v>75</v>
      </c>
      <c r="N1158">
        <v>6431.8976516672037</v>
      </c>
      <c r="O1158">
        <v>6431.8976516672037</v>
      </c>
      <c r="P1158" t="s">
        <v>64</v>
      </c>
      <c r="Q1158">
        <v>9.41</v>
      </c>
      <c r="R1158">
        <v>2</v>
      </c>
      <c r="S1158">
        <v>2</v>
      </c>
      <c r="T1158">
        <v>1</v>
      </c>
      <c r="U1158" t="s">
        <v>76</v>
      </c>
      <c r="V1158">
        <v>1</v>
      </c>
      <c r="W1158" t="s">
        <v>66</v>
      </c>
      <c r="X1158" s="51" t="s">
        <v>2333</v>
      </c>
      <c r="Y1158" s="51" t="s">
        <v>79</v>
      </c>
      <c r="Z1158" s="26">
        <v>0</v>
      </c>
      <c r="AA1158" s="51" t="s">
        <v>66</v>
      </c>
      <c r="AB1158" s="51" t="s">
        <v>69</v>
      </c>
    </row>
    <row r="1159" spans="1:28">
      <c r="A1159" s="51" t="s">
        <v>2334</v>
      </c>
      <c r="B1159" s="51" t="s">
        <v>71</v>
      </c>
      <c r="C1159" s="1">
        <v>44371</v>
      </c>
      <c r="D1159">
        <v>2021</v>
      </c>
      <c r="E1159" s="26">
        <v>6</v>
      </c>
      <c r="F1159" s="51" t="s">
        <v>26</v>
      </c>
      <c r="G1159" s="26">
        <v>4</v>
      </c>
      <c r="H1159" s="26">
        <v>4</v>
      </c>
      <c r="I1159" t="s">
        <v>15</v>
      </c>
      <c r="J1159" t="s">
        <v>72</v>
      </c>
      <c r="K1159" t="s">
        <v>133</v>
      </c>
      <c r="L1159" t="s">
        <v>128</v>
      </c>
      <c r="M1159" t="s">
        <v>90</v>
      </c>
      <c r="N1159">
        <v>6176.439447857204</v>
      </c>
      <c r="O1159">
        <v>6176.439447857204</v>
      </c>
      <c r="P1159" t="s">
        <v>64</v>
      </c>
      <c r="Q1159">
        <v>3.59</v>
      </c>
      <c r="R1159">
        <v>2</v>
      </c>
      <c r="S1159">
        <v>2</v>
      </c>
      <c r="T1159">
        <v>1</v>
      </c>
      <c r="U1159" t="s">
        <v>76</v>
      </c>
      <c r="V1159">
        <v>1</v>
      </c>
      <c r="W1159" t="s">
        <v>66</v>
      </c>
      <c r="X1159" s="51" t="s">
        <v>1193</v>
      </c>
      <c r="Y1159" s="51" t="s">
        <v>100</v>
      </c>
      <c r="Z1159" s="26">
        <v>0</v>
      </c>
      <c r="AA1159" s="51" t="s">
        <v>66</v>
      </c>
      <c r="AB1159" s="51" t="s">
        <v>69</v>
      </c>
    </row>
    <row r="1160" spans="1:28">
      <c r="A1160" s="51" t="s">
        <v>2335</v>
      </c>
      <c r="B1160" s="51" t="s">
        <v>140</v>
      </c>
      <c r="C1160" s="1">
        <v>42578</v>
      </c>
      <c r="D1160">
        <v>2016</v>
      </c>
      <c r="E1160" s="26">
        <v>7</v>
      </c>
      <c r="F1160" s="51" t="s">
        <v>27</v>
      </c>
      <c r="G1160" s="26">
        <v>9</v>
      </c>
      <c r="H1160" s="26">
        <v>9</v>
      </c>
      <c r="I1160" t="s">
        <v>15</v>
      </c>
      <c r="J1160" t="s">
        <v>60</v>
      </c>
      <c r="K1160" t="s">
        <v>73</v>
      </c>
      <c r="L1160" t="s">
        <v>98</v>
      </c>
      <c r="M1160" t="s">
        <v>75</v>
      </c>
      <c r="N1160">
        <v>2478.8879651126067</v>
      </c>
      <c r="O1160">
        <v>2478.8879651126067</v>
      </c>
      <c r="P1160" t="s">
        <v>64</v>
      </c>
      <c r="Q1160">
        <v>4.88</v>
      </c>
      <c r="R1160">
        <v>5</v>
      </c>
      <c r="S1160">
        <v>1</v>
      </c>
      <c r="T1160">
        <v>1</v>
      </c>
      <c r="U1160" t="s">
        <v>76</v>
      </c>
      <c r="V1160">
        <v>1</v>
      </c>
      <c r="W1160" t="s">
        <v>66</v>
      </c>
      <c r="X1160" s="51" t="s">
        <v>632</v>
      </c>
      <c r="Y1160" s="51" t="s">
        <v>100</v>
      </c>
      <c r="Z1160" s="26">
        <v>1</v>
      </c>
      <c r="AA1160" s="51" t="s">
        <v>66</v>
      </c>
      <c r="AB1160" s="51" t="s">
        <v>69</v>
      </c>
    </row>
    <row r="1161" spans="1:28">
      <c r="A1161" s="51" t="s">
        <v>2336</v>
      </c>
      <c r="B1161" s="51" t="s">
        <v>81</v>
      </c>
      <c r="C1161" s="1">
        <v>42949</v>
      </c>
      <c r="D1161">
        <v>2017</v>
      </c>
      <c r="E1161" s="26">
        <v>8</v>
      </c>
      <c r="F1161" s="51" t="s">
        <v>28</v>
      </c>
      <c r="G1161" s="26">
        <v>8</v>
      </c>
      <c r="H1161" s="26">
        <v>8</v>
      </c>
      <c r="I1161" t="s">
        <v>15</v>
      </c>
      <c r="J1161" t="s">
        <v>60</v>
      </c>
      <c r="K1161" t="s">
        <v>124</v>
      </c>
      <c r="L1161" t="s">
        <v>110</v>
      </c>
      <c r="M1161" t="s">
        <v>152</v>
      </c>
      <c r="N1161">
        <v>7351.5179578399266</v>
      </c>
      <c r="O1161">
        <v>7351.5179578399266</v>
      </c>
      <c r="P1161" t="s">
        <v>64</v>
      </c>
      <c r="Q1161">
        <v>13.31</v>
      </c>
      <c r="R1161">
        <v>2</v>
      </c>
      <c r="S1161">
        <v>2</v>
      </c>
      <c r="T1161">
        <v>1</v>
      </c>
      <c r="U1161" t="s">
        <v>76</v>
      </c>
      <c r="V1161">
        <v>2</v>
      </c>
      <c r="W1161" t="s">
        <v>77</v>
      </c>
      <c r="X1161" s="51" t="s">
        <v>2337</v>
      </c>
      <c r="Y1161" s="51" t="s">
        <v>68</v>
      </c>
      <c r="Z1161" s="26">
        <v>1</v>
      </c>
      <c r="AA1161" s="51" t="s">
        <v>66</v>
      </c>
      <c r="AB1161" s="51" t="s">
        <v>69</v>
      </c>
    </row>
    <row r="1162" spans="1:28">
      <c r="A1162" s="51" t="s">
        <v>2338</v>
      </c>
      <c r="B1162" s="51" t="s">
        <v>59</v>
      </c>
      <c r="C1162" s="1">
        <v>41555</v>
      </c>
      <c r="D1162">
        <v>2013</v>
      </c>
      <c r="E1162" s="26">
        <v>10</v>
      </c>
      <c r="F1162" s="51" t="s">
        <v>10</v>
      </c>
      <c r="G1162" s="26">
        <v>12</v>
      </c>
      <c r="H1162" s="26">
        <v>12</v>
      </c>
      <c r="I1162" t="s">
        <v>15</v>
      </c>
      <c r="J1162" t="s">
        <v>102</v>
      </c>
      <c r="K1162" t="s">
        <v>124</v>
      </c>
      <c r="L1162" t="s">
        <v>125</v>
      </c>
      <c r="M1162" t="s">
        <v>75</v>
      </c>
      <c r="N1162">
        <v>16220.097429304193</v>
      </c>
      <c r="O1162">
        <v>16220.097429304193</v>
      </c>
      <c r="P1162" t="s">
        <v>64</v>
      </c>
      <c r="Q1162">
        <v>16.760000000000002</v>
      </c>
      <c r="R1162">
        <v>1</v>
      </c>
      <c r="S1162">
        <v>3</v>
      </c>
      <c r="T1162">
        <v>1</v>
      </c>
      <c r="U1162" t="s">
        <v>76</v>
      </c>
      <c r="V1162">
        <v>3</v>
      </c>
      <c r="W1162" t="s">
        <v>84</v>
      </c>
      <c r="X1162" s="51" t="s">
        <v>2339</v>
      </c>
      <c r="Y1162" s="51" t="s">
        <v>86</v>
      </c>
      <c r="Z1162" s="26">
        <v>5</v>
      </c>
      <c r="AA1162" s="51" t="s">
        <v>84</v>
      </c>
      <c r="AB1162" s="51" t="s">
        <v>108</v>
      </c>
    </row>
    <row r="1163" spans="1:28">
      <c r="A1163" s="51" t="s">
        <v>2340</v>
      </c>
      <c r="B1163" s="51" t="s">
        <v>71</v>
      </c>
      <c r="C1163" s="1">
        <v>43704</v>
      </c>
      <c r="D1163">
        <v>2019</v>
      </c>
      <c r="E1163" s="26">
        <v>8</v>
      </c>
      <c r="F1163" s="51" t="s">
        <v>28</v>
      </c>
      <c r="G1163" s="26">
        <v>6</v>
      </c>
      <c r="H1163" s="26">
        <v>6</v>
      </c>
      <c r="I1163" t="s">
        <v>15</v>
      </c>
      <c r="J1163" t="s">
        <v>72</v>
      </c>
      <c r="K1163" t="s">
        <v>83</v>
      </c>
      <c r="L1163" t="s">
        <v>128</v>
      </c>
      <c r="M1163" t="s">
        <v>152</v>
      </c>
      <c r="N1163">
        <v>6014.6450551646512</v>
      </c>
      <c r="O1163">
        <v>6014.6450551646512</v>
      </c>
      <c r="P1163" t="s">
        <v>64</v>
      </c>
      <c r="Q1163">
        <v>8.9499999999999993</v>
      </c>
      <c r="R1163">
        <v>4</v>
      </c>
      <c r="S1163">
        <v>3</v>
      </c>
      <c r="T1163">
        <v>1</v>
      </c>
      <c r="U1163" t="s">
        <v>76</v>
      </c>
      <c r="V1163">
        <v>2</v>
      </c>
      <c r="W1163" t="s">
        <v>77</v>
      </c>
      <c r="X1163" s="51" t="s">
        <v>2341</v>
      </c>
      <c r="Y1163" s="51" t="s">
        <v>144</v>
      </c>
      <c r="Z1163" s="26">
        <v>1</v>
      </c>
      <c r="AA1163" s="51" t="s">
        <v>66</v>
      </c>
      <c r="AB1163" s="51" t="s">
        <v>69</v>
      </c>
    </row>
    <row r="1164" spans="1:28">
      <c r="A1164" s="51" t="s">
        <v>2342</v>
      </c>
      <c r="B1164" s="51" t="s">
        <v>71</v>
      </c>
      <c r="C1164" s="1">
        <v>42124</v>
      </c>
      <c r="D1164">
        <v>2015</v>
      </c>
      <c r="E1164" s="26">
        <v>4</v>
      </c>
      <c r="F1164" s="51" t="s">
        <v>24</v>
      </c>
      <c r="G1164" s="26">
        <v>10</v>
      </c>
      <c r="H1164" s="26">
        <v>10</v>
      </c>
      <c r="I1164" t="s">
        <v>15</v>
      </c>
      <c r="J1164" t="s">
        <v>102</v>
      </c>
      <c r="K1164" t="s">
        <v>83</v>
      </c>
      <c r="L1164" t="s">
        <v>98</v>
      </c>
      <c r="M1164" t="s">
        <v>104</v>
      </c>
      <c r="N1164">
        <v>6322.6798749976406</v>
      </c>
      <c r="O1164">
        <v>6322.6798749976406</v>
      </c>
      <c r="P1164" t="s">
        <v>64</v>
      </c>
      <c r="Q1164">
        <v>6.23</v>
      </c>
      <c r="R1164">
        <v>5</v>
      </c>
      <c r="S1164">
        <v>2</v>
      </c>
      <c r="T1164">
        <v>1</v>
      </c>
      <c r="U1164" t="s">
        <v>76</v>
      </c>
      <c r="V1164">
        <v>1</v>
      </c>
      <c r="W1164" t="s">
        <v>66</v>
      </c>
      <c r="X1164" s="51" t="s">
        <v>2343</v>
      </c>
      <c r="Y1164" s="51" t="s">
        <v>79</v>
      </c>
      <c r="Z1164" s="26">
        <v>1</v>
      </c>
      <c r="AA1164" s="51" t="s">
        <v>66</v>
      </c>
      <c r="AB1164" s="51" t="s">
        <v>69</v>
      </c>
    </row>
    <row r="1165" spans="1:28">
      <c r="A1165" s="51" t="s">
        <v>2344</v>
      </c>
      <c r="B1165" s="51" t="s">
        <v>121</v>
      </c>
      <c r="C1165" s="1">
        <v>41418</v>
      </c>
      <c r="D1165">
        <v>2013</v>
      </c>
      <c r="E1165" s="26">
        <v>5</v>
      </c>
      <c r="F1165" s="51" t="s">
        <v>25</v>
      </c>
      <c r="G1165" s="26">
        <v>12</v>
      </c>
      <c r="H1165" s="26">
        <v>12</v>
      </c>
      <c r="I1165" t="s">
        <v>15</v>
      </c>
      <c r="J1165" t="s">
        <v>102</v>
      </c>
      <c r="K1165" t="s">
        <v>83</v>
      </c>
      <c r="L1165" t="s">
        <v>113</v>
      </c>
      <c r="M1165" t="s">
        <v>63</v>
      </c>
      <c r="N1165">
        <v>8814.9380503389675</v>
      </c>
      <c r="O1165">
        <v>8814.9380503389675</v>
      </c>
      <c r="P1165" t="s">
        <v>64</v>
      </c>
      <c r="Q1165">
        <v>15.86</v>
      </c>
      <c r="R1165">
        <v>3</v>
      </c>
      <c r="S1165">
        <v>1</v>
      </c>
      <c r="T1165">
        <v>1</v>
      </c>
      <c r="U1165" t="s">
        <v>76</v>
      </c>
      <c r="V1165">
        <v>2</v>
      </c>
      <c r="W1165" t="s">
        <v>77</v>
      </c>
      <c r="X1165" s="51" t="s">
        <v>2345</v>
      </c>
      <c r="Y1165" s="51" t="s">
        <v>95</v>
      </c>
      <c r="Z1165" s="26">
        <v>2</v>
      </c>
      <c r="AA1165" s="51" t="s">
        <v>77</v>
      </c>
      <c r="AB1165" s="51" t="s">
        <v>69</v>
      </c>
    </row>
    <row r="1166" spans="1:28">
      <c r="A1166" s="51" t="s">
        <v>2346</v>
      </c>
      <c r="B1166" s="51" t="s">
        <v>59</v>
      </c>
      <c r="C1166" s="1">
        <v>43260</v>
      </c>
      <c r="D1166">
        <v>2018</v>
      </c>
      <c r="E1166" s="26">
        <v>6</v>
      </c>
      <c r="F1166" s="51" t="s">
        <v>26</v>
      </c>
      <c r="G1166" s="26">
        <v>7</v>
      </c>
      <c r="H1166" s="26">
        <v>7</v>
      </c>
      <c r="I1166" t="s">
        <v>15</v>
      </c>
      <c r="J1166" t="s">
        <v>60</v>
      </c>
      <c r="K1166" t="s">
        <v>124</v>
      </c>
      <c r="L1166" t="s">
        <v>116</v>
      </c>
      <c r="M1166" t="s">
        <v>93</v>
      </c>
      <c r="N1166">
        <v>8249.6998659549045</v>
      </c>
      <c r="O1166">
        <v>8249.6998659549045</v>
      </c>
      <c r="P1166" t="s">
        <v>64</v>
      </c>
      <c r="Q1166">
        <v>7.58</v>
      </c>
      <c r="R1166">
        <v>4</v>
      </c>
      <c r="S1166">
        <v>2</v>
      </c>
      <c r="T1166">
        <v>1</v>
      </c>
      <c r="U1166" t="s">
        <v>76</v>
      </c>
      <c r="V1166">
        <v>1</v>
      </c>
      <c r="W1166" t="s">
        <v>66</v>
      </c>
      <c r="X1166" s="51" t="s">
        <v>2347</v>
      </c>
      <c r="Y1166" s="51" t="s">
        <v>119</v>
      </c>
      <c r="Z1166" s="26">
        <v>0</v>
      </c>
      <c r="AA1166" s="51" t="s">
        <v>66</v>
      </c>
      <c r="AB1166" s="51" t="s">
        <v>69</v>
      </c>
    </row>
    <row r="1167" spans="1:28">
      <c r="A1167" s="51" t="s">
        <v>2348</v>
      </c>
      <c r="B1167" s="51" t="s">
        <v>71</v>
      </c>
      <c r="C1167" s="1">
        <v>42529</v>
      </c>
      <c r="D1167">
        <v>2016</v>
      </c>
      <c r="E1167" s="26">
        <v>6</v>
      </c>
      <c r="F1167" s="51" t="s">
        <v>26</v>
      </c>
      <c r="G1167" s="26">
        <v>9</v>
      </c>
      <c r="H1167" s="26">
        <v>9</v>
      </c>
      <c r="I1167" t="s">
        <v>15</v>
      </c>
      <c r="J1167" t="s">
        <v>60</v>
      </c>
      <c r="K1167" t="s">
        <v>124</v>
      </c>
      <c r="L1167" t="s">
        <v>89</v>
      </c>
      <c r="M1167" t="s">
        <v>75</v>
      </c>
      <c r="N1167">
        <v>20896.328132949104</v>
      </c>
      <c r="O1167">
        <v>20896.328132949104</v>
      </c>
      <c r="P1167" t="s">
        <v>64</v>
      </c>
      <c r="Q1167">
        <v>4.28</v>
      </c>
      <c r="R1167">
        <v>1</v>
      </c>
      <c r="S1167">
        <v>4</v>
      </c>
      <c r="T1167">
        <v>1</v>
      </c>
      <c r="U1167" t="s">
        <v>76</v>
      </c>
      <c r="V1167">
        <v>3</v>
      </c>
      <c r="W1167" t="s">
        <v>84</v>
      </c>
      <c r="X1167" s="51" t="s">
        <v>2349</v>
      </c>
      <c r="Y1167" s="51" t="s">
        <v>86</v>
      </c>
      <c r="Z1167" s="26">
        <v>4</v>
      </c>
      <c r="AA1167" s="51" t="s">
        <v>84</v>
      </c>
      <c r="AB1167" s="51" t="s">
        <v>108</v>
      </c>
    </row>
    <row r="1168" spans="1:28">
      <c r="A1168" s="51" t="s">
        <v>2350</v>
      </c>
      <c r="B1168" s="51" t="s">
        <v>59</v>
      </c>
      <c r="C1168" s="1">
        <v>42990</v>
      </c>
      <c r="D1168">
        <v>2017</v>
      </c>
      <c r="E1168" s="26">
        <v>9</v>
      </c>
      <c r="F1168" s="51" t="s">
        <v>29</v>
      </c>
      <c r="G1168" s="26">
        <v>8</v>
      </c>
      <c r="H1168" s="26">
        <v>8</v>
      </c>
      <c r="I1168" t="s">
        <v>15</v>
      </c>
      <c r="J1168" t="s">
        <v>60</v>
      </c>
      <c r="K1168" t="s">
        <v>73</v>
      </c>
      <c r="L1168" t="s">
        <v>128</v>
      </c>
      <c r="M1168" t="s">
        <v>63</v>
      </c>
      <c r="N1168">
        <v>5169.2146393952034</v>
      </c>
      <c r="O1168">
        <v>5169.2146393952034</v>
      </c>
      <c r="P1168" t="s">
        <v>64</v>
      </c>
      <c r="Q1168">
        <v>16.52</v>
      </c>
      <c r="R1168">
        <v>5</v>
      </c>
      <c r="S1168">
        <v>0</v>
      </c>
      <c r="T1168">
        <v>0</v>
      </c>
      <c r="U1168" t="s">
        <v>65</v>
      </c>
      <c r="V1168">
        <v>2</v>
      </c>
      <c r="W1168" t="s">
        <v>77</v>
      </c>
      <c r="X1168" s="51" t="s">
        <v>2351</v>
      </c>
      <c r="Y1168" s="51" t="s">
        <v>95</v>
      </c>
      <c r="Z1168" s="26">
        <v>2</v>
      </c>
      <c r="AA1168" s="51" t="s">
        <v>77</v>
      </c>
      <c r="AB1168" s="51" t="s">
        <v>69</v>
      </c>
    </row>
    <row r="1169" spans="1:28">
      <c r="A1169" s="51" t="s">
        <v>2352</v>
      </c>
      <c r="B1169" s="51" t="s">
        <v>59</v>
      </c>
      <c r="C1169" s="1">
        <v>45070</v>
      </c>
      <c r="D1169">
        <v>2023</v>
      </c>
      <c r="E1169" s="26">
        <v>5</v>
      </c>
      <c r="F1169" s="51" t="s">
        <v>25</v>
      </c>
      <c r="G1169" s="26">
        <v>2</v>
      </c>
      <c r="H1169" s="26">
        <v>2</v>
      </c>
      <c r="I1169" t="s">
        <v>15</v>
      </c>
      <c r="J1169" t="s">
        <v>82</v>
      </c>
      <c r="K1169" t="s">
        <v>88</v>
      </c>
      <c r="L1169" t="s">
        <v>202</v>
      </c>
      <c r="M1169" t="s">
        <v>152</v>
      </c>
      <c r="N1169">
        <v>8691.6316445352531</v>
      </c>
      <c r="O1169">
        <v>8691.6316445352531</v>
      </c>
      <c r="P1169" t="s">
        <v>64</v>
      </c>
      <c r="Q1169">
        <v>7.29</v>
      </c>
      <c r="R1169">
        <v>1</v>
      </c>
      <c r="S1169">
        <v>1</v>
      </c>
      <c r="T1169">
        <v>1</v>
      </c>
      <c r="U1169" t="s">
        <v>76</v>
      </c>
      <c r="V1169">
        <v>2</v>
      </c>
      <c r="W1169" t="s">
        <v>77</v>
      </c>
      <c r="X1169" s="51" t="s">
        <v>2353</v>
      </c>
      <c r="Y1169" s="51" t="s">
        <v>100</v>
      </c>
      <c r="Z1169" s="26">
        <v>0</v>
      </c>
      <c r="AA1169" s="51" t="s">
        <v>66</v>
      </c>
      <c r="AB1169" s="51" t="s">
        <v>69</v>
      </c>
    </row>
    <row r="1170" spans="1:28">
      <c r="A1170" s="51" t="s">
        <v>2354</v>
      </c>
      <c r="B1170" s="51" t="s">
        <v>71</v>
      </c>
      <c r="C1170" s="1">
        <v>44819</v>
      </c>
      <c r="D1170">
        <v>2022</v>
      </c>
      <c r="E1170" s="26">
        <v>9</v>
      </c>
      <c r="F1170" s="51" t="s">
        <v>29</v>
      </c>
      <c r="G1170" s="26">
        <v>3</v>
      </c>
      <c r="H1170" s="26">
        <v>3</v>
      </c>
      <c r="I1170" t="s">
        <v>15</v>
      </c>
      <c r="J1170" t="s">
        <v>82</v>
      </c>
      <c r="K1170" t="s">
        <v>133</v>
      </c>
      <c r="L1170" t="s">
        <v>74</v>
      </c>
      <c r="M1170" t="s">
        <v>152</v>
      </c>
      <c r="N1170">
        <v>8210.8173491433881</v>
      </c>
      <c r="O1170">
        <v>8210.8173491433881</v>
      </c>
      <c r="P1170" t="s">
        <v>64</v>
      </c>
      <c r="Q1170">
        <v>15.32</v>
      </c>
      <c r="R1170">
        <v>2</v>
      </c>
      <c r="S1170">
        <v>2</v>
      </c>
      <c r="T1170">
        <v>1</v>
      </c>
      <c r="U1170" t="s">
        <v>76</v>
      </c>
      <c r="V1170">
        <v>2</v>
      </c>
      <c r="W1170" t="s">
        <v>77</v>
      </c>
      <c r="X1170" s="51" t="s">
        <v>2355</v>
      </c>
      <c r="Y1170" s="51" t="s">
        <v>100</v>
      </c>
      <c r="Z1170" s="26">
        <v>1</v>
      </c>
      <c r="AA1170" s="51" t="s">
        <v>66</v>
      </c>
      <c r="AB1170" s="51" t="s">
        <v>69</v>
      </c>
    </row>
    <row r="1171" spans="1:28">
      <c r="A1171" s="51" t="s">
        <v>2356</v>
      </c>
      <c r="B1171" s="51" t="s">
        <v>121</v>
      </c>
      <c r="C1171" s="1">
        <v>44235</v>
      </c>
      <c r="D1171">
        <v>2021</v>
      </c>
      <c r="E1171" s="26">
        <v>2</v>
      </c>
      <c r="F1171" s="51" t="s">
        <v>22</v>
      </c>
      <c r="G1171" s="26">
        <v>4</v>
      </c>
      <c r="H1171" s="26">
        <v>4</v>
      </c>
      <c r="I1171" t="s">
        <v>15</v>
      </c>
      <c r="J1171" t="s">
        <v>72</v>
      </c>
      <c r="K1171" t="s">
        <v>83</v>
      </c>
      <c r="L1171" t="s">
        <v>62</v>
      </c>
      <c r="M1171" t="s">
        <v>152</v>
      </c>
      <c r="N1171">
        <v>8423.4969786824277</v>
      </c>
      <c r="O1171">
        <v>8423.4969786824277</v>
      </c>
      <c r="P1171" t="s">
        <v>64</v>
      </c>
      <c r="Q1171">
        <v>6.79</v>
      </c>
      <c r="R1171">
        <v>1</v>
      </c>
      <c r="S1171">
        <v>5</v>
      </c>
      <c r="T1171">
        <v>1</v>
      </c>
      <c r="U1171" t="s">
        <v>76</v>
      </c>
      <c r="V1171">
        <v>3</v>
      </c>
      <c r="W1171" t="s">
        <v>84</v>
      </c>
      <c r="X1171" s="51" t="s">
        <v>2357</v>
      </c>
      <c r="Y1171" s="51" t="s">
        <v>100</v>
      </c>
      <c r="Z1171" s="26">
        <v>2</v>
      </c>
      <c r="AA1171" s="51" t="s">
        <v>77</v>
      </c>
      <c r="AB1171" s="51" t="s">
        <v>108</v>
      </c>
    </row>
    <row r="1172" spans="1:28">
      <c r="A1172" s="51" t="s">
        <v>2358</v>
      </c>
      <c r="B1172" s="51" t="s">
        <v>81</v>
      </c>
      <c r="C1172" s="1">
        <v>42188</v>
      </c>
      <c r="D1172">
        <v>2015</v>
      </c>
      <c r="E1172" s="26">
        <v>7</v>
      </c>
      <c r="F1172" s="51" t="s">
        <v>27</v>
      </c>
      <c r="G1172" s="26">
        <v>10</v>
      </c>
      <c r="H1172" s="26">
        <v>10</v>
      </c>
      <c r="I1172" t="s">
        <v>15</v>
      </c>
      <c r="J1172" t="s">
        <v>102</v>
      </c>
      <c r="K1172" t="s">
        <v>133</v>
      </c>
      <c r="L1172" t="s">
        <v>113</v>
      </c>
      <c r="M1172" t="s">
        <v>93</v>
      </c>
      <c r="N1172">
        <v>16319.920645416789</v>
      </c>
      <c r="O1172">
        <v>16319.920645416789</v>
      </c>
      <c r="P1172" t="s">
        <v>64</v>
      </c>
      <c r="Q1172">
        <v>25.83</v>
      </c>
      <c r="R1172">
        <v>1</v>
      </c>
      <c r="S1172">
        <v>3</v>
      </c>
      <c r="T1172">
        <v>1</v>
      </c>
      <c r="U1172" t="s">
        <v>76</v>
      </c>
      <c r="V1172">
        <v>3</v>
      </c>
      <c r="W1172" t="s">
        <v>84</v>
      </c>
      <c r="X1172" s="51" t="s">
        <v>2359</v>
      </c>
      <c r="Y1172" s="51" t="s">
        <v>119</v>
      </c>
      <c r="Z1172" s="26">
        <v>5</v>
      </c>
      <c r="AA1172" s="51" t="s">
        <v>84</v>
      </c>
      <c r="AB1172" s="51" t="s">
        <v>108</v>
      </c>
    </row>
    <row r="1173" spans="1:28">
      <c r="A1173" s="51" t="s">
        <v>2360</v>
      </c>
      <c r="B1173" s="51" t="s">
        <v>71</v>
      </c>
      <c r="C1173" s="1">
        <v>42602</v>
      </c>
      <c r="D1173">
        <v>2016</v>
      </c>
      <c r="E1173" s="26">
        <v>8</v>
      </c>
      <c r="F1173" s="51" t="s">
        <v>28</v>
      </c>
      <c r="G1173" s="26">
        <v>9</v>
      </c>
      <c r="H1173" s="26">
        <v>9</v>
      </c>
      <c r="I1173" t="s">
        <v>15</v>
      </c>
      <c r="J1173" t="s">
        <v>60</v>
      </c>
      <c r="K1173" t="s">
        <v>124</v>
      </c>
      <c r="L1173" t="s">
        <v>116</v>
      </c>
      <c r="M1173" t="s">
        <v>93</v>
      </c>
      <c r="N1173">
        <v>5791.7494010672071</v>
      </c>
      <c r="O1173">
        <v>5791.7494010672071</v>
      </c>
      <c r="P1173" t="s">
        <v>64</v>
      </c>
      <c r="Q1173">
        <v>13.92</v>
      </c>
      <c r="R1173">
        <v>3</v>
      </c>
      <c r="S1173">
        <v>2</v>
      </c>
      <c r="T1173">
        <v>1</v>
      </c>
      <c r="U1173" t="s">
        <v>76</v>
      </c>
      <c r="V1173">
        <v>2</v>
      </c>
      <c r="W1173" t="s">
        <v>77</v>
      </c>
      <c r="X1173" s="51" t="s">
        <v>2361</v>
      </c>
      <c r="Y1173" s="51" t="s">
        <v>100</v>
      </c>
      <c r="Z1173" s="26">
        <v>1</v>
      </c>
      <c r="AA1173" s="51" t="s">
        <v>66</v>
      </c>
      <c r="AB1173" s="51" t="s">
        <v>69</v>
      </c>
    </row>
    <row r="1174" spans="1:28">
      <c r="A1174" s="51" t="s">
        <v>2362</v>
      </c>
      <c r="B1174" s="51" t="s">
        <v>71</v>
      </c>
      <c r="C1174" s="1">
        <v>42494</v>
      </c>
      <c r="D1174">
        <v>2016</v>
      </c>
      <c r="E1174" s="26">
        <v>5</v>
      </c>
      <c r="F1174" s="51" t="s">
        <v>25</v>
      </c>
      <c r="G1174" s="26">
        <v>9</v>
      </c>
      <c r="H1174" s="26">
        <v>9</v>
      </c>
      <c r="I1174" t="s">
        <v>15</v>
      </c>
      <c r="J1174" t="s">
        <v>60</v>
      </c>
      <c r="K1174" t="s">
        <v>73</v>
      </c>
      <c r="L1174" t="s">
        <v>202</v>
      </c>
      <c r="M1174" t="s">
        <v>90</v>
      </c>
      <c r="N1174">
        <v>7553.7598361314103</v>
      </c>
      <c r="O1174">
        <v>7553.7598361314103</v>
      </c>
      <c r="P1174" t="s">
        <v>64</v>
      </c>
      <c r="Q1174">
        <v>10.47</v>
      </c>
      <c r="R1174">
        <v>4</v>
      </c>
      <c r="S1174">
        <v>1</v>
      </c>
      <c r="T1174">
        <v>1</v>
      </c>
      <c r="U1174" t="s">
        <v>76</v>
      </c>
      <c r="V1174">
        <v>2</v>
      </c>
      <c r="W1174" t="s">
        <v>77</v>
      </c>
      <c r="X1174" s="51" t="s">
        <v>2363</v>
      </c>
      <c r="Y1174" s="51" t="s">
        <v>86</v>
      </c>
      <c r="Z1174" s="26">
        <v>1</v>
      </c>
      <c r="AA1174" s="51" t="s">
        <v>66</v>
      </c>
      <c r="AB1174" s="51" t="s">
        <v>69</v>
      </c>
    </row>
    <row r="1175" spans="1:28">
      <c r="A1175" s="51" t="s">
        <v>2364</v>
      </c>
      <c r="B1175" s="51" t="s">
        <v>97</v>
      </c>
      <c r="C1175" s="1">
        <v>43694</v>
      </c>
      <c r="D1175">
        <v>2019</v>
      </c>
      <c r="E1175" s="26">
        <v>8</v>
      </c>
      <c r="F1175" s="51" t="s">
        <v>28</v>
      </c>
      <c r="G1175" s="26">
        <v>6</v>
      </c>
      <c r="H1175" s="26">
        <v>6</v>
      </c>
      <c r="I1175" t="s">
        <v>15</v>
      </c>
      <c r="J1175" t="s">
        <v>72</v>
      </c>
      <c r="K1175" t="s">
        <v>88</v>
      </c>
      <c r="L1175" t="s">
        <v>128</v>
      </c>
      <c r="M1175" t="s">
        <v>104</v>
      </c>
      <c r="N1175">
        <v>7339.767337811807</v>
      </c>
      <c r="O1175">
        <v>7339.767337811807</v>
      </c>
      <c r="P1175" t="s">
        <v>64</v>
      </c>
      <c r="Q1175">
        <v>13.89</v>
      </c>
      <c r="R1175">
        <v>2</v>
      </c>
      <c r="S1175">
        <v>4</v>
      </c>
      <c r="T1175">
        <v>1</v>
      </c>
      <c r="U1175" t="s">
        <v>76</v>
      </c>
      <c r="V1175">
        <v>2</v>
      </c>
      <c r="W1175" t="s">
        <v>77</v>
      </c>
      <c r="X1175" s="51" t="s">
        <v>2365</v>
      </c>
      <c r="Y1175" s="51" t="s">
        <v>119</v>
      </c>
      <c r="Z1175" s="26">
        <v>1</v>
      </c>
      <c r="AA1175" s="51" t="s">
        <v>66</v>
      </c>
      <c r="AB1175" s="51" t="s">
        <v>69</v>
      </c>
    </row>
    <row r="1176" spans="1:28">
      <c r="A1176" s="51" t="s">
        <v>2366</v>
      </c>
      <c r="B1176" s="51" t="s">
        <v>81</v>
      </c>
      <c r="C1176" s="1">
        <v>44303</v>
      </c>
      <c r="D1176">
        <v>2021</v>
      </c>
      <c r="E1176" s="26">
        <v>4</v>
      </c>
      <c r="F1176" s="51" t="s">
        <v>24</v>
      </c>
      <c r="G1176" s="26">
        <v>4</v>
      </c>
      <c r="H1176" s="26">
        <v>4</v>
      </c>
      <c r="I1176" t="s">
        <v>15</v>
      </c>
      <c r="J1176" t="s">
        <v>72</v>
      </c>
      <c r="K1176" t="s">
        <v>61</v>
      </c>
      <c r="L1176" t="s">
        <v>202</v>
      </c>
      <c r="M1176" t="s">
        <v>63</v>
      </c>
      <c r="N1176">
        <v>6997.8678684641327</v>
      </c>
      <c r="O1176">
        <v>6997.8678684641327</v>
      </c>
      <c r="P1176" t="s">
        <v>64</v>
      </c>
      <c r="Q1176">
        <v>30.32</v>
      </c>
      <c r="R1176">
        <v>1</v>
      </c>
      <c r="S1176">
        <v>1</v>
      </c>
      <c r="T1176">
        <v>1</v>
      </c>
      <c r="U1176" t="s">
        <v>76</v>
      </c>
      <c r="V1176">
        <v>3</v>
      </c>
      <c r="W1176" t="s">
        <v>84</v>
      </c>
      <c r="X1176" s="51" t="s">
        <v>2367</v>
      </c>
      <c r="Y1176" s="51" t="s">
        <v>100</v>
      </c>
      <c r="Z1176" s="26">
        <v>2</v>
      </c>
      <c r="AA1176" s="51" t="s">
        <v>77</v>
      </c>
      <c r="AB1176" s="51" t="s">
        <v>69</v>
      </c>
    </row>
    <row r="1177" spans="1:28">
      <c r="A1177" s="51" t="s">
        <v>2368</v>
      </c>
      <c r="B1177" s="51" t="s">
        <v>97</v>
      </c>
      <c r="C1177" s="1">
        <v>45367</v>
      </c>
      <c r="D1177">
        <v>2024</v>
      </c>
      <c r="E1177" s="26">
        <v>3</v>
      </c>
      <c r="F1177" s="51" t="s">
        <v>23</v>
      </c>
      <c r="G1177" s="26">
        <v>1</v>
      </c>
      <c r="H1177" s="26">
        <v>1</v>
      </c>
      <c r="I1177" t="s">
        <v>15</v>
      </c>
      <c r="J1177" t="s">
        <v>82</v>
      </c>
      <c r="K1177" t="s">
        <v>73</v>
      </c>
      <c r="L1177" t="s">
        <v>74</v>
      </c>
      <c r="M1177" t="s">
        <v>104</v>
      </c>
      <c r="N1177">
        <v>5669.3161901295098</v>
      </c>
      <c r="O1177">
        <v>5669.3161901295098</v>
      </c>
      <c r="P1177" t="s">
        <v>64</v>
      </c>
      <c r="Q1177">
        <v>2.13</v>
      </c>
      <c r="R1177">
        <v>5</v>
      </c>
      <c r="S1177">
        <v>2</v>
      </c>
      <c r="T1177">
        <v>1</v>
      </c>
      <c r="U1177" t="s">
        <v>76</v>
      </c>
      <c r="V1177">
        <v>1</v>
      </c>
      <c r="W1177" t="s">
        <v>66</v>
      </c>
      <c r="X1177" s="51" t="s">
        <v>1198</v>
      </c>
      <c r="Y1177" s="51" t="s">
        <v>95</v>
      </c>
      <c r="Z1177" s="26">
        <v>0</v>
      </c>
      <c r="AA1177" s="51" t="s">
        <v>66</v>
      </c>
      <c r="AB1177" s="51" t="s">
        <v>69</v>
      </c>
    </row>
    <row r="1178" spans="1:28">
      <c r="A1178" s="51" t="s">
        <v>2369</v>
      </c>
      <c r="B1178" s="51" t="s">
        <v>97</v>
      </c>
      <c r="C1178" s="1">
        <v>44589</v>
      </c>
      <c r="D1178">
        <v>2022</v>
      </c>
      <c r="E1178" s="26">
        <v>1</v>
      </c>
      <c r="F1178" s="51" t="s">
        <v>21</v>
      </c>
      <c r="G1178" s="26">
        <v>3</v>
      </c>
      <c r="H1178" s="26">
        <v>3</v>
      </c>
      <c r="I1178" t="s">
        <v>15</v>
      </c>
      <c r="J1178" t="s">
        <v>82</v>
      </c>
      <c r="K1178" t="s">
        <v>61</v>
      </c>
      <c r="L1178" t="s">
        <v>113</v>
      </c>
      <c r="M1178" t="s">
        <v>104</v>
      </c>
      <c r="N1178">
        <v>8433.4508442166443</v>
      </c>
      <c r="O1178">
        <v>8433.4508442166443</v>
      </c>
      <c r="P1178" t="s">
        <v>64</v>
      </c>
      <c r="Q1178">
        <v>14.36</v>
      </c>
      <c r="R1178">
        <v>2</v>
      </c>
      <c r="S1178">
        <v>1</v>
      </c>
      <c r="T1178">
        <v>1</v>
      </c>
      <c r="U1178" t="s">
        <v>76</v>
      </c>
      <c r="V1178">
        <v>3</v>
      </c>
      <c r="W1178" t="s">
        <v>84</v>
      </c>
      <c r="X1178" s="51" t="s">
        <v>2370</v>
      </c>
      <c r="Y1178" s="51" t="s">
        <v>68</v>
      </c>
      <c r="Z1178" s="26">
        <v>1</v>
      </c>
      <c r="AA1178" s="51" t="s">
        <v>66</v>
      </c>
      <c r="AB1178" s="51" t="s">
        <v>69</v>
      </c>
    </row>
    <row r="1179" spans="1:28">
      <c r="A1179" s="51" t="s">
        <v>2371</v>
      </c>
      <c r="B1179" s="51" t="s">
        <v>97</v>
      </c>
      <c r="C1179" s="1">
        <v>44442</v>
      </c>
      <c r="D1179">
        <v>2021</v>
      </c>
      <c r="E1179" s="26">
        <v>9</v>
      </c>
      <c r="F1179" s="51" t="s">
        <v>29</v>
      </c>
      <c r="G1179" s="26">
        <v>4</v>
      </c>
      <c r="H1179" s="26">
        <v>4</v>
      </c>
      <c r="I1179" t="s">
        <v>15</v>
      </c>
      <c r="J1179" t="s">
        <v>72</v>
      </c>
      <c r="K1179" t="s">
        <v>73</v>
      </c>
      <c r="L1179" t="s">
        <v>128</v>
      </c>
      <c r="M1179" t="s">
        <v>152</v>
      </c>
      <c r="N1179">
        <v>-317.57321846910946</v>
      </c>
      <c r="O1179">
        <v>317.57321846910946</v>
      </c>
      <c r="P1179" t="s">
        <v>117</v>
      </c>
      <c r="Q1179">
        <v>5.3</v>
      </c>
      <c r="R1179">
        <v>2</v>
      </c>
      <c r="S1179">
        <v>4</v>
      </c>
      <c r="T1179">
        <v>1</v>
      </c>
      <c r="U1179" t="s">
        <v>76</v>
      </c>
      <c r="V1179">
        <v>1</v>
      </c>
      <c r="W1179" t="s">
        <v>66</v>
      </c>
      <c r="X1179" s="51" t="s">
        <v>1793</v>
      </c>
      <c r="Y1179" s="51" t="s">
        <v>95</v>
      </c>
      <c r="Z1179" s="26">
        <v>1</v>
      </c>
      <c r="AA1179" s="51" t="s">
        <v>66</v>
      </c>
      <c r="AB1179" s="51" t="s">
        <v>69</v>
      </c>
    </row>
    <row r="1180" spans="1:28">
      <c r="A1180" s="51" t="s">
        <v>2372</v>
      </c>
      <c r="B1180" s="51" t="s">
        <v>81</v>
      </c>
      <c r="C1180" s="1">
        <v>43218</v>
      </c>
      <c r="D1180">
        <v>2018</v>
      </c>
      <c r="E1180" s="26">
        <v>4</v>
      </c>
      <c r="F1180" s="51" t="s">
        <v>24</v>
      </c>
      <c r="G1180" s="26">
        <v>7</v>
      </c>
      <c r="H1180" s="26">
        <v>7</v>
      </c>
      <c r="I1180" t="s">
        <v>15</v>
      </c>
      <c r="J1180" t="s">
        <v>60</v>
      </c>
      <c r="K1180" t="s">
        <v>83</v>
      </c>
      <c r="L1180" t="s">
        <v>116</v>
      </c>
      <c r="M1180" t="s">
        <v>93</v>
      </c>
      <c r="N1180">
        <v>14332.821424226666</v>
      </c>
      <c r="O1180">
        <v>14332.821424226666</v>
      </c>
      <c r="P1180" t="s">
        <v>64</v>
      </c>
      <c r="Q1180">
        <v>10.33</v>
      </c>
      <c r="R1180">
        <v>5</v>
      </c>
      <c r="S1180">
        <v>3</v>
      </c>
      <c r="T1180">
        <v>1</v>
      </c>
      <c r="U1180" t="s">
        <v>76</v>
      </c>
      <c r="V1180">
        <v>2</v>
      </c>
      <c r="W1180" t="s">
        <v>77</v>
      </c>
      <c r="X1180" s="51" t="s">
        <v>2373</v>
      </c>
      <c r="Y1180" s="51" t="s">
        <v>100</v>
      </c>
      <c r="Z1180" s="26">
        <v>2</v>
      </c>
      <c r="AA1180" s="51" t="s">
        <v>77</v>
      </c>
      <c r="AB1180" s="51" t="s">
        <v>69</v>
      </c>
    </row>
    <row r="1181" spans="1:28">
      <c r="A1181" s="51" t="s">
        <v>2374</v>
      </c>
      <c r="B1181" s="51" t="s">
        <v>71</v>
      </c>
      <c r="C1181" s="1">
        <v>44390</v>
      </c>
      <c r="D1181">
        <v>2021</v>
      </c>
      <c r="E1181" s="26">
        <v>7</v>
      </c>
      <c r="F1181" s="51" t="s">
        <v>27</v>
      </c>
      <c r="G1181" s="26">
        <v>4</v>
      </c>
      <c r="H1181" s="26">
        <v>4</v>
      </c>
      <c r="I1181" t="s">
        <v>15</v>
      </c>
      <c r="J1181" t="s">
        <v>72</v>
      </c>
      <c r="K1181" t="s">
        <v>88</v>
      </c>
      <c r="L1181" t="s">
        <v>202</v>
      </c>
      <c r="M1181" t="s">
        <v>104</v>
      </c>
      <c r="N1181">
        <v>6116.5883960561059</v>
      </c>
      <c r="O1181">
        <v>6116.5883960561059</v>
      </c>
      <c r="P1181" t="s">
        <v>64</v>
      </c>
      <c r="Q1181">
        <v>14.57</v>
      </c>
      <c r="R1181">
        <v>4</v>
      </c>
      <c r="S1181">
        <v>1</v>
      </c>
      <c r="T1181">
        <v>1</v>
      </c>
      <c r="U1181" t="s">
        <v>76</v>
      </c>
      <c r="V1181">
        <v>2</v>
      </c>
      <c r="W1181" t="s">
        <v>77</v>
      </c>
      <c r="X1181" s="51" t="s">
        <v>2375</v>
      </c>
      <c r="Y1181" s="51" t="s">
        <v>79</v>
      </c>
      <c r="Z1181" s="26">
        <v>0</v>
      </c>
      <c r="AA1181" s="51" t="s">
        <v>66</v>
      </c>
      <c r="AB1181" s="51" t="s">
        <v>69</v>
      </c>
    </row>
    <row r="1182" spans="1:28">
      <c r="A1182" s="51" t="s">
        <v>2376</v>
      </c>
      <c r="B1182" s="51" t="s">
        <v>97</v>
      </c>
      <c r="C1182" s="1">
        <v>43250</v>
      </c>
      <c r="D1182">
        <v>2018</v>
      </c>
      <c r="E1182" s="26">
        <v>5</v>
      </c>
      <c r="F1182" s="51" t="s">
        <v>25</v>
      </c>
      <c r="G1182" s="26">
        <v>7</v>
      </c>
      <c r="H1182" s="26">
        <v>7</v>
      </c>
      <c r="I1182" t="s">
        <v>15</v>
      </c>
      <c r="J1182" t="s">
        <v>60</v>
      </c>
      <c r="K1182" t="s">
        <v>88</v>
      </c>
      <c r="L1182" t="s">
        <v>125</v>
      </c>
      <c r="M1182" t="s">
        <v>152</v>
      </c>
      <c r="N1182">
        <v>14269.802734804764</v>
      </c>
      <c r="O1182">
        <v>14269.802734804764</v>
      </c>
      <c r="P1182" t="s">
        <v>64</v>
      </c>
      <c r="Q1182">
        <v>22.12</v>
      </c>
      <c r="R1182">
        <v>2</v>
      </c>
      <c r="S1182">
        <v>2</v>
      </c>
      <c r="T1182">
        <v>1</v>
      </c>
      <c r="U1182" t="s">
        <v>76</v>
      </c>
      <c r="V1182">
        <v>3</v>
      </c>
      <c r="W1182" t="s">
        <v>84</v>
      </c>
      <c r="X1182" s="51" t="s">
        <v>1889</v>
      </c>
      <c r="Y1182" s="51" t="s">
        <v>119</v>
      </c>
      <c r="Z1182" s="26">
        <v>3</v>
      </c>
      <c r="AA1182" s="51" t="s">
        <v>77</v>
      </c>
      <c r="AB1182" s="51" t="s">
        <v>108</v>
      </c>
    </row>
    <row r="1183" spans="1:28">
      <c r="A1183" s="51" t="s">
        <v>2377</v>
      </c>
      <c r="B1183" s="51" t="s">
        <v>121</v>
      </c>
      <c r="C1183" s="1">
        <v>44992</v>
      </c>
      <c r="D1183">
        <v>2023</v>
      </c>
      <c r="E1183" s="26">
        <v>3</v>
      </c>
      <c r="F1183" s="51" t="s">
        <v>23</v>
      </c>
      <c r="G1183" s="26">
        <v>2</v>
      </c>
      <c r="H1183" s="26">
        <v>2</v>
      </c>
      <c r="I1183" t="s">
        <v>15</v>
      </c>
      <c r="J1183" t="s">
        <v>82</v>
      </c>
      <c r="K1183" t="s">
        <v>73</v>
      </c>
      <c r="L1183" t="s">
        <v>89</v>
      </c>
      <c r="M1183" t="s">
        <v>63</v>
      </c>
      <c r="N1183">
        <v>4092.8938919066281</v>
      </c>
      <c r="O1183">
        <v>4092.8938919066281</v>
      </c>
      <c r="P1183" t="s">
        <v>64</v>
      </c>
      <c r="Q1183">
        <v>3.79</v>
      </c>
      <c r="R1183">
        <v>3</v>
      </c>
      <c r="S1183">
        <v>1</v>
      </c>
      <c r="T1183">
        <v>1</v>
      </c>
      <c r="U1183" t="s">
        <v>76</v>
      </c>
      <c r="V1183">
        <v>1</v>
      </c>
      <c r="W1183" t="s">
        <v>66</v>
      </c>
      <c r="X1183" s="51" t="s">
        <v>2378</v>
      </c>
      <c r="Y1183" s="51" t="s">
        <v>95</v>
      </c>
      <c r="Z1183" s="26">
        <v>0</v>
      </c>
      <c r="AA1183" s="51" t="s">
        <v>66</v>
      </c>
      <c r="AB1183" s="51" t="s">
        <v>69</v>
      </c>
    </row>
    <row r="1184" spans="1:28">
      <c r="A1184" s="51" t="s">
        <v>2379</v>
      </c>
      <c r="B1184" s="51" t="s">
        <v>59</v>
      </c>
      <c r="C1184" s="1">
        <v>45197</v>
      </c>
      <c r="D1184">
        <v>2023</v>
      </c>
      <c r="E1184" s="26">
        <v>9</v>
      </c>
      <c r="F1184" s="51" t="s">
        <v>29</v>
      </c>
      <c r="G1184" s="26">
        <v>2</v>
      </c>
      <c r="H1184" s="26">
        <v>2</v>
      </c>
      <c r="I1184" t="s">
        <v>15</v>
      </c>
      <c r="J1184" t="s">
        <v>82</v>
      </c>
      <c r="K1184" t="s">
        <v>61</v>
      </c>
      <c r="L1184" t="s">
        <v>128</v>
      </c>
      <c r="M1184" t="s">
        <v>104</v>
      </c>
      <c r="N1184">
        <v>9223.6876099566889</v>
      </c>
      <c r="O1184">
        <v>9223.6876099566889</v>
      </c>
      <c r="P1184" t="s">
        <v>64</v>
      </c>
      <c r="Q1184">
        <v>4.13</v>
      </c>
      <c r="R1184">
        <v>1</v>
      </c>
      <c r="S1184">
        <v>0</v>
      </c>
      <c r="T1184">
        <v>0</v>
      </c>
      <c r="U1184" t="s">
        <v>65</v>
      </c>
      <c r="V1184">
        <v>2</v>
      </c>
      <c r="W1184" t="s">
        <v>77</v>
      </c>
      <c r="X1184" s="51" t="s">
        <v>2380</v>
      </c>
      <c r="Y1184" s="51" t="s">
        <v>95</v>
      </c>
      <c r="Z1184" s="26">
        <v>0</v>
      </c>
      <c r="AA1184" s="51" t="s">
        <v>66</v>
      </c>
      <c r="AB1184" s="51" t="s">
        <v>69</v>
      </c>
    </row>
    <row r="1185" spans="1:28">
      <c r="A1185" s="51" t="s">
        <v>2381</v>
      </c>
      <c r="B1185" s="51" t="s">
        <v>59</v>
      </c>
      <c r="C1185" s="1">
        <v>43600</v>
      </c>
      <c r="D1185">
        <v>2019</v>
      </c>
      <c r="E1185" s="26">
        <v>5</v>
      </c>
      <c r="F1185" s="51" t="s">
        <v>25</v>
      </c>
      <c r="G1185" s="26">
        <v>6</v>
      </c>
      <c r="H1185" s="26">
        <v>6</v>
      </c>
      <c r="I1185" t="s">
        <v>15</v>
      </c>
      <c r="J1185" t="s">
        <v>72</v>
      </c>
      <c r="K1185" t="s">
        <v>124</v>
      </c>
      <c r="L1185" t="s">
        <v>103</v>
      </c>
      <c r="M1185" t="s">
        <v>152</v>
      </c>
      <c r="N1185">
        <v>9994.1869769298592</v>
      </c>
      <c r="O1185">
        <v>9994.1869769298592</v>
      </c>
      <c r="P1185" t="s">
        <v>64</v>
      </c>
      <c r="Q1185">
        <v>9.61</v>
      </c>
      <c r="R1185">
        <v>2</v>
      </c>
      <c r="S1185">
        <v>1</v>
      </c>
      <c r="T1185">
        <v>1</v>
      </c>
      <c r="U1185" t="s">
        <v>76</v>
      </c>
      <c r="V1185">
        <v>2</v>
      </c>
      <c r="W1185" t="s">
        <v>77</v>
      </c>
      <c r="X1185" s="51" t="s">
        <v>2382</v>
      </c>
      <c r="Y1185" s="51" t="s">
        <v>79</v>
      </c>
      <c r="Z1185" s="26">
        <v>0</v>
      </c>
      <c r="AA1185" s="51" t="s">
        <v>66</v>
      </c>
      <c r="AB1185" s="51" t="s">
        <v>69</v>
      </c>
    </row>
    <row r="1186" spans="1:28">
      <c r="A1186" s="51" t="s">
        <v>2383</v>
      </c>
      <c r="B1186" s="51" t="s">
        <v>71</v>
      </c>
      <c r="C1186" s="1">
        <v>41517</v>
      </c>
      <c r="D1186">
        <v>2013</v>
      </c>
      <c r="E1186" s="26">
        <v>8</v>
      </c>
      <c r="F1186" s="51" t="s">
        <v>28</v>
      </c>
      <c r="G1186" s="26">
        <v>12</v>
      </c>
      <c r="H1186" s="26">
        <v>12</v>
      </c>
      <c r="I1186" t="s">
        <v>15</v>
      </c>
      <c r="J1186" t="s">
        <v>102</v>
      </c>
      <c r="K1186" t="s">
        <v>133</v>
      </c>
      <c r="L1186" t="s">
        <v>74</v>
      </c>
      <c r="M1186" t="s">
        <v>152</v>
      </c>
      <c r="N1186">
        <v>8195.6225373415036</v>
      </c>
      <c r="O1186">
        <v>8195.6225373415036</v>
      </c>
      <c r="P1186" t="s">
        <v>64</v>
      </c>
      <c r="Q1186">
        <v>16.34</v>
      </c>
      <c r="R1186">
        <v>5</v>
      </c>
      <c r="S1186">
        <v>3</v>
      </c>
      <c r="T1186">
        <v>1</v>
      </c>
      <c r="U1186" t="s">
        <v>76</v>
      </c>
      <c r="V1186">
        <v>2</v>
      </c>
      <c r="W1186" t="s">
        <v>77</v>
      </c>
      <c r="X1186" s="51" t="s">
        <v>2384</v>
      </c>
      <c r="Y1186" s="51" t="s">
        <v>100</v>
      </c>
      <c r="Z1186" s="26">
        <v>3</v>
      </c>
      <c r="AA1186" s="51" t="s">
        <v>77</v>
      </c>
      <c r="AB1186" s="51" t="s">
        <v>108</v>
      </c>
    </row>
    <row r="1187" spans="1:28">
      <c r="A1187" s="51" t="s">
        <v>2385</v>
      </c>
      <c r="B1187" s="51" t="s">
        <v>71</v>
      </c>
      <c r="C1187" s="1">
        <v>45108</v>
      </c>
      <c r="D1187">
        <v>2023</v>
      </c>
      <c r="E1187" s="26">
        <v>7</v>
      </c>
      <c r="F1187" s="51" t="s">
        <v>27</v>
      </c>
      <c r="G1187" s="26">
        <v>2</v>
      </c>
      <c r="H1187" s="26">
        <v>2</v>
      </c>
      <c r="I1187" t="s">
        <v>15</v>
      </c>
      <c r="J1187" t="s">
        <v>82</v>
      </c>
      <c r="K1187" t="s">
        <v>83</v>
      </c>
      <c r="L1187" t="s">
        <v>113</v>
      </c>
      <c r="M1187" t="s">
        <v>90</v>
      </c>
      <c r="N1187">
        <v>-143.22620819330484</v>
      </c>
      <c r="O1187">
        <v>143.22620819330484</v>
      </c>
      <c r="P1187" t="s">
        <v>117</v>
      </c>
      <c r="Q1187">
        <v>4.2300000000000004</v>
      </c>
      <c r="R1187">
        <v>1</v>
      </c>
      <c r="S1187">
        <v>2</v>
      </c>
      <c r="T1187">
        <v>1</v>
      </c>
      <c r="U1187" t="s">
        <v>76</v>
      </c>
      <c r="V1187">
        <v>1</v>
      </c>
      <c r="W1187" t="s">
        <v>66</v>
      </c>
      <c r="X1187" s="51" t="s">
        <v>2386</v>
      </c>
      <c r="Y1187" s="51" t="s">
        <v>119</v>
      </c>
      <c r="Z1187" s="26">
        <v>0</v>
      </c>
      <c r="AA1187" s="51" t="s">
        <v>66</v>
      </c>
      <c r="AB1187" s="51" t="s">
        <v>69</v>
      </c>
    </row>
    <row r="1188" spans="1:28">
      <c r="A1188" s="51" t="s">
        <v>2387</v>
      </c>
      <c r="B1188" s="51" t="s">
        <v>97</v>
      </c>
      <c r="C1188" s="1">
        <v>43737</v>
      </c>
      <c r="D1188">
        <v>2019</v>
      </c>
      <c r="E1188" s="26">
        <v>9</v>
      </c>
      <c r="F1188" s="51" t="s">
        <v>29</v>
      </c>
      <c r="G1188" s="26">
        <v>6</v>
      </c>
      <c r="H1188" s="26">
        <v>6</v>
      </c>
      <c r="I1188" t="s">
        <v>15</v>
      </c>
      <c r="J1188" t="s">
        <v>72</v>
      </c>
      <c r="K1188" t="s">
        <v>124</v>
      </c>
      <c r="L1188" t="s">
        <v>103</v>
      </c>
      <c r="M1188" t="s">
        <v>152</v>
      </c>
      <c r="N1188">
        <v>19697.862684861291</v>
      </c>
      <c r="O1188">
        <v>19697.862684861291</v>
      </c>
      <c r="P1188" t="s">
        <v>64</v>
      </c>
      <c r="Q1188">
        <v>13.05</v>
      </c>
      <c r="R1188">
        <v>3</v>
      </c>
      <c r="S1188">
        <v>4</v>
      </c>
      <c r="T1188">
        <v>1</v>
      </c>
      <c r="U1188" t="s">
        <v>76</v>
      </c>
      <c r="V1188">
        <v>3</v>
      </c>
      <c r="W1188" t="s">
        <v>84</v>
      </c>
      <c r="X1188" s="51" t="s">
        <v>2388</v>
      </c>
      <c r="Y1188" s="51" t="s">
        <v>68</v>
      </c>
      <c r="Z1188" s="26">
        <v>3</v>
      </c>
      <c r="AA1188" s="51" t="s">
        <v>77</v>
      </c>
      <c r="AB1188" s="51" t="s">
        <v>108</v>
      </c>
    </row>
    <row r="1189" spans="1:28">
      <c r="A1189" s="51" t="s">
        <v>2389</v>
      </c>
      <c r="B1189" s="51" t="s">
        <v>121</v>
      </c>
      <c r="C1189" s="1">
        <v>43504</v>
      </c>
      <c r="D1189">
        <v>2019</v>
      </c>
      <c r="E1189" s="26">
        <v>2</v>
      </c>
      <c r="F1189" s="51" t="s">
        <v>22</v>
      </c>
      <c r="G1189" s="26">
        <v>6</v>
      </c>
      <c r="H1189" s="26">
        <v>6</v>
      </c>
      <c r="I1189" t="s">
        <v>15</v>
      </c>
      <c r="J1189" t="s">
        <v>72</v>
      </c>
      <c r="K1189" t="s">
        <v>83</v>
      </c>
      <c r="L1189" t="s">
        <v>128</v>
      </c>
      <c r="M1189" t="s">
        <v>75</v>
      </c>
      <c r="N1189">
        <v>6240.075037100316</v>
      </c>
      <c r="O1189">
        <v>6240.075037100316</v>
      </c>
      <c r="P1189" t="s">
        <v>64</v>
      </c>
      <c r="Q1189">
        <v>6.89</v>
      </c>
      <c r="R1189">
        <v>5</v>
      </c>
      <c r="S1189">
        <v>3</v>
      </c>
      <c r="T1189">
        <v>1</v>
      </c>
      <c r="U1189" t="s">
        <v>76</v>
      </c>
      <c r="V1189">
        <v>1</v>
      </c>
      <c r="W1189" t="s">
        <v>66</v>
      </c>
      <c r="X1189" s="51" t="s">
        <v>2390</v>
      </c>
      <c r="Y1189" s="51" t="s">
        <v>95</v>
      </c>
      <c r="Z1189" s="26">
        <v>1</v>
      </c>
      <c r="AA1189" s="51" t="s">
        <v>66</v>
      </c>
      <c r="AB1189" s="51" t="s">
        <v>69</v>
      </c>
    </row>
    <row r="1190" spans="1:28">
      <c r="A1190" s="51" t="s">
        <v>2391</v>
      </c>
      <c r="B1190" s="51" t="s">
        <v>121</v>
      </c>
      <c r="C1190" s="1">
        <v>43491</v>
      </c>
      <c r="D1190">
        <v>2019</v>
      </c>
      <c r="E1190" s="26">
        <v>1</v>
      </c>
      <c r="F1190" s="51" t="s">
        <v>21</v>
      </c>
      <c r="G1190" s="26">
        <v>6</v>
      </c>
      <c r="H1190" s="26">
        <v>6</v>
      </c>
      <c r="I1190" t="s">
        <v>15</v>
      </c>
      <c r="J1190" t="s">
        <v>72</v>
      </c>
      <c r="K1190" t="s">
        <v>133</v>
      </c>
      <c r="L1190" t="s">
        <v>62</v>
      </c>
      <c r="M1190" t="s">
        <v>75</v>
      </c>
      <c r="N1190">
        <v>3851.0185617035891</v>
      </c>
      <c r="O1190">
        <v>3851.0185617035891</v>
      </c>
      <c r="P1190" t="s">
        <v>64</v>
      </c>
      <c r="Q1190">
        <v>4.71</v>
      </c>
      <c r="R1190">
        <v>3</v>
      </c>
      <c r="S1190">
        <v>1</v>
      </c>
      <c r="T1190">
        <v>1</v>
      </c>
      <c r="U1190" t="s">
        <v>76</v>
      </c>
      <c r="V1190">
        <v>1</v>
      </c>
      <c r="W1190" t="s">
        <v>66</v>
      </c>
      <c r="X1190" s="51" t="s">
        <v>2392</v>
      </c>
      <c r="Y1190" s="51" t="s">
        <v>100</v>
      </c>
      <c r="Z1190" s="26">
        <v>0</v>
      </c>
      <c r="AA1190" s="51" t="s">
        <v>66</v>
      </c>
      <c r="AB1190" s="51" t="s">
        <v>69</v>
      </c>
    </row>
    <row r="1191" spans="1:28">
      <c r="A1191" s="51" t="s">
        <v>2393</v>
      </c>
      <c r="B1191" s="51" t="s">
        <v>121</v>
      </c>
      <c r="C1191" s="1">
        <v>43493</v>
      </c>
      <c r="D1191">
        <v>2019</v>
      </c>
      <c r="E1191" s="26">
        <v>1</v>
      </c>
      <c r="F1191" s="51" t="s">
        <v>21</v>
      </c>
      <c r="G1191" s="26">
        <v>6</v>
      </c>
      <c r="H1191" s="26">
        <v>6</v>
      </c>
      <c r="I1191" t="s">
        <v>15</v>
      </c>
      <c r="J1191" t="s">
        <v>72</v>
      </c>
      <c r="K1191" t="s">
        <v>88</v>
      </c>
      <c r="L1191" t="s">
        <v>125</v>
      </c>
      <c r="M1191" t="s">
        <v>104</v>
      </c>
      <c r="N1191">
        <v>10681.714853298869</v>
      </c>
      <c r="O1191">
        <v>10681.714853298869</v>
      </c>
      <c r="P1191" t="s">
        <v>64</v>
      </c>
      <c r="Q1191">
        <v>14.56</v>
      </c>
      <c r="R1191">
        <v>2</v>
      </c>
      <c r="S1191">
        <v>2</v>
      </c>
      <c r="T1191">
        <v>1</v>
      </c>
      <c r="U1191" t="s">
        <v>76</v>
      </c>
      <c r="V1191">
        <v>2</v>
      </c>
      <c r="W1191" t="s">
        <v>77</v>
      </c>
      <c r="X1191" s="51" t="s">
        <v>2394</v>
      </c>
      <c r="Y1191" s="51" t="s">
        <v>100</v>
      </c>
      <c r="Z1191" s="26">
        <v>0</v>
      </c>
      <c r="AA1191" s="51" t="s">
        <v>66</v>
      </c>
      <c r="AB1191" s="51" t="s">
        <v>69</v>
      </c>
    </row>
    <row r="1192" spans="1:28">
      <c r="A1192" s="51" t="s">
        <v>2395</v>
      </c>
      <c r="B1192" s="51" t="s">
        <v>81</v>
      </c>
      <c r="C1192" s="1">
        <v>43200</v>
      </c>
      <c r="D1192">
        <v>2018</v>
      </c>
      <c r="E1192" s="26">
        <v>4</v>
      </c>
      <c r="F1192" s="51" t="s">
        <v>24</v>
      </c>
      <c r="G1192" s="26">
        <v>7</v>
      </c>
      <c r="H1192" s="26">
        <v>7</v>
      </c>
      <c r="I1192" t="s">
        <v>15</v>
      </c>
      <c r="J1192" t="s">
        <v>60</v>
      </c>
      <c r="K1192" t="s">
        <v>88</v>
      </c>
      <c r="L1192" t="s">
        <v>110</v>
      </c>
      <c r="M1192" t="s">
        <v>75</v>
      </c>
      <c r="N1192">
        <v>2210.7482910662889</v>
      </c>
      <c r="O1192">
        <v>2210.7482910662889</v>
      </c>
      <c r="P1192" t="s">
        <v>64</v>
      </c>
      <c r="Q1192">
        <v>5.36</v>
      </c>
      <c r="R1192">
        <v>3</v>
      </c>
      <c r="S1192">
        <v>5</v>
      </c>
      <c r="T1192">
        <v>1</v>
      </c>
      <c r="U1192" t="s">
        <v>76</v>
      </c>
      <c r="V1192">
        <v>1</v>
      </c>
      <c r="W1192" t="s">
        <v>66</v>
      </c>
      <c r="X1192" s="51" t="s">
        <v>2396</v>
      </c>
      <c r="Y1192" s="51" t="s">
        <v>68</v>
      </c>
      <c r="Z1192" s="26">
        <v>1</v>
      </c>
      <c r="AA1192" s="51" t="s">
        <v>66</v>
      </c>
      <c r="AB1192" s="51" t="s">
        <v>69</v>
      </c>
    </row>
    <row r="1193" spans="1:28">
      <c r="A1193" s="51" t="s">
        <v>2397</v>
      </c>
      <c r="B1193" s="51" t="s">
        <v>71</v>
      </c>
      <c r="C1193" s="1">
        <v>43967</v>
      </c>
      <c r="D1193">
        <v>2020</v>
      </c>
      <c r="E1193" s="26">
        <v>5</v>
      </c>
      <c r="F1193" s="51" t="s">
        <v>25</v>
      </c>
      <c r="G1193" s="26">
        <v>5</v>
      </c>
      <c r="H1193" s="26">
        <v>5</v>
      </c>
      <c r="I1193" t="s">
        <v>15</v>
      </c>
      <c r="J1193" t="s">
        <v>72</v>
      </c>
      <c r="K1193" t="s">
        <v>133</v>
      </c>
      <c r="L1193" t="s">
        <v>128</v>
      </c>
      <c r="M1193" t="s">
        <v>152</v>
      </c>
      <c r="N1193">
        <v>4651.6545452560204</v>
      </c>
      <c r="O1193">
        <v>4651.6545452560204</v>
      </c>
      <c r="P1193" t="s">
        <v>64</v>
      </c>
      <c r="Q1193">
        <v>3.81</v>
      </c>
      <c r="R1193">
        <v>2</v>
      </c>
      <c r="S1193">
        <v>1</v>
      </c>
      <c r="T1193">
        <v>1</v>
      </c>
      <c r="U1193" t="s">
        <v>76</v>
      </c>
      <c r="V1193">
        <v>2</v>
      </c>
      <c r="W1193" t="s">
        <v>77</v>
      </c>
      <c r="X1193" s="51" t="s">
        <v>2398</v>
      </c>
      <c r="Y1193" s="51" t="s">
        <v>95</v>
      </c>
      <c r="Z1193" s="26">
        <v>0</v>
      </c>
      <c r="AA1193" s="51" t="s">
        <v>66</v>
      </c>
      <c r="AB1193" s="51" t="s">
        <v>69</v>
      </c>
    </row>
    <row r="1194" spans="1:28">
      <c r="A1194" s="51" t="s">
        <v>2399</v>
      </c>
      <c r="B1194" s="51" t="s">
        <v>97</v>
      </c>
      <c r="C1194" s="1">
        <v>42007</v>
      </c>
      <c r="D1194">
        <v>2015</v>
      </c>
      <c r="E1194" s="26">
        <v>1</v>
      </c>
      <c r="F1194" s="51" t="s">
        <v>21</v>
      </c>
      <c r="G1194" s="26">
        <v>10</v>
      </c>
      <c r="H1194" s="26">
        <v>10</v>
      </c>
      <c r="I1194" t="s">
        <v>15</v>
      </c>
      <c r="J1194" t="s">
        <v>102</v>
      </c>
      <c r="K1194" t="s">
        <v>73</v>
      </c>
      <c r="L1194" t="s">
        <v>113</v>
      </c>
      <c r="M1194" t="s">
        <v>93</v>
      </c>
      <c r="N1194">
        <v>12586.650052066199</v>
      </c>
      <c r="O1194">
        <v>12586.650052066199</v>
      </c>
      <c r="P1194" t="s">
        <v>64</v>
      </c>
      <c r="Q1194">
        <v>3.37</v>
      </c>
      <c r="R1194">
        <v>3</v>
      </c>
      <c r="S1194">
        <v>2</v>
      </c>
      <c r="T1194">
        <v>1</v>
      </c>
      <c r="U1194" t="s">
        <v>76</v>
      </c>
      <c r="V1194">
        <v>3</v>
      </c>
      <c r="W1194" t="s">
        <v>84</v>
      </c>
      <c r="X1194" s="51" t="s">
        <v>2400</v>
      </c>
      <c r="Y1194" s="51" t="s">
        <v>119</v>
      </c>
      <c r="Z1194" s="26">
        <v>3</v>
      </c>
      <c r="AA1194" s="51" t="s">
        <v>77</v>
      </c>
      <c r="AB1194" s="51" t="s">
        <v>69</v>
      </c>
    </row>
    <row r="1195" spans="1:28">
      <c r="A1195" s="51" t="s">
        <v>2401</v>
      </c>
      <c r="B1195" s="51" t="s">
        <v>140</v>
      </c>
      <c r="C1195" s="1">
        <v>42059</v>
      </c>
      <c r="D1195">
        <v>2015</v>
      </c>
      <c r="E1195" s="26">
        <v>2</v>
      </c>
      <c r="F1195" s="51" t="s">
        <v>22</v>
      </c>
      <c r="G1195" s="26">
        <v>10</v>
      </c>
      <c r="H1195" s="26">
        <v>10</v>
      </c>
      <c r="I1195" t="s">
        <v>15</v>
      </c>
      <c r="J1195" t="s">
        <v>102</v>
      </c>
      <c r="K1195" t="s">
        <v>124</v>
      </c>
      <c r="L1195" t="s">
        <v>116</v>
      </c>
      <c r="M1195" t="s">
        <v>93</v>
      </c>
      <c r="N1195">
        <v>2353.1671253423847</v>
      </c>
      <c r="O1195">
        <v>2353.1671253423847</v>
      </c>
      <c r="P1195" t="s">
        <v>64</v>
      </c>
      <c r="Q1195">
        <v>11.19</v>
      </c>
      <c r="R1195">
        <v>5</v>
      </c>
      <c r="S1195">
        <v>0</v>
      </c>
      <c r="T1195">
        <v>0</v>
      </c>
      <c r="U1195" t="s">
        <v>65</v>
      </c>
      <c r="V1195">
        <v>1</v>
      </c>
      <c r="W1195" t="s">
        <v>66</v>
      </c>
      <c r="X1195" s="51" t="s">
        <v>2402</v>
      </c>
      <c r="Y1195" s="51" t="s">
        <v>144</v>
      </c>
      <c r="Z1195" s="26">
        <v>1</v>
      </c>
      <c r="AA1195" s="51" t="s">
        <v>66</v>
      </c>
      <c r="AB1195" s="51" t="s">
        <v>69</v>
      </c>
    </row>
    <row r="1196" spans="1:28">
      <c r="A1196" s="51" t="s">
        <v>2403</v>
      </c>
      <c r="B1196" s="51" t="s">
        <v>71</v>
      </c>
      <c r="C1196" s="1">
        <v>45360</v>
      </c>
      <c r="D1196">
        <v>2024</v>
      </c>
      <c r="E1196" s="26">
        <v>3</v>
      </c>
      <c r="F1196" s="51" t="s">
        <v>23</v>
      </c>
      <c r="G1196" s="26">
        <v>1</v>
      </c>
      <c r="H1196" s="26">
        <v>1</v>
      </c>
      <c r="I1196" t="s">
        <v>15</v>
      </c>
      <c r="J1196" t="s">
        <v>82</v>
      </c>
      <c r="K1196" t="s">
        <v>133</v>
      </c>
      <c r="L1196" t="s">
        <v>98</v>
      </c>
      <c r="M1196" t="s">
        <v>90</v>
      </c>
      <c r="N1196">
        <v>12425.049310354483</v>
      </c>
      <c r="O1196">
        <v>12425.049310354483</v>
      </c>
      <c r="P1196" t="s">
        <v>64</v>
      </c>
      <c r="Q1196">
        <v>15.68</v>
      </c>
      <c r="R1196">
        <v>4</v>
      </c>
      <c r="S1196">
        <v>2</v>
      </c>
      <c r="T1196">
        <v>1</v>
      </c>
      <c r="U1196" t="s">
        <v>76</v>
      </c>
      <c r="V1196">
        <v>2</v>
      </c>
      <c r="W1196" t="s">
        <v>77</v>
      </c>
      <c r="X1196" s="51" t="s">
        <v>2404</v>
      </c>
      <c r="Y1196" s="51" t="s">
        <v>68</v>
      </c>
      <c r="Z1196" s="26">
        <v>2</v>
      </c>
      <c r="AA1196" s="51" t="s">
        <v>77</v>
      </c>
      <c r="AB1196" s="51" t="s">
        <v>108</v>
      </c>
    </row>
    <row r="1197" spans="1:28">
      <c r="A1197" s="51" t="s">
        <v>2405</v>
      </c>
      <c r="B1197" s="51" t="s">
        <v>59</v>
      </c>
      <c r="C1197" s="1">
        <v>43562</v>
      </c>
      <c r="D1197">
        <v>2019</v>
      </c>
      <c r="E1197" s="26">
        <v>4</v>
      </c>
      <c r="F1197" s="51" t="s">
        <v>24</v>
      </c>
      <c r="G1197" s="26">
        <v>6</v>
      </c>
      <c r="H1197" s="26">
        <v>6</v>
      </c>
      <c r="I1197" t="s">
        <v>15</v>
      </c>
      <c r="J1197" t="s">
        <v>72</v>
      </c>
      <c r="K1197" t="s">
        <v>133</v>
      </c>
      <c r="L1197" t="s">
        <v>74</v>
      </c>
      <c r="M1197" t="s">
        <v>104</v>
      </c>
      <c r="N1197">
        <v>2737.3146873336432</v>
      </c>
      <c r="O1197">
        <v>2737.3146873336432</v>
      </c>
      <c r="P1197" t="s">
        <v>64</v>
      </c>
      <c r="Q1197">
        <v>8.2200000000000006</v>
      </c>
      <c r="R1197">
        <v>5</v>
      </c>
      <c r="S1197">
        <v>4</v>
      </c>
      <c r="T1197">
        <v>1</v>
      </c>
      <c r="U1197" t="s">
        <v>76</v>
      </c>
      <c r="V1197">
        <v>1</v>
      </c>
      <c r="W1197" t="s">
        <v>66</v>
      </c>
      <c r="X1197" s="51" t="s">
        <v>2406</v>
      </c>
      <c r="Y1197" s="51" t="s">
        <v>68</v>
      </c>
      <c r="Z1197" s="26">
        <v>1</v>
      </c>
      <c r="AA1197" s="51" t="s">
        <v>66</v>
      </c>
      <c r="AB1197" s="51" t="s">
        <v>69</v>
      </c>
    </row>
    <row r="1198" spans="1:28">
      <c r="A1198" s="51" t="s">
        <v>2407</v>
      </c>
      <c r="B1198" s="51" t="s">
        <v>140</v>
      </c>
      <c r="C1198" s="1">
        <v>43104</v>
      </c>
      <c r="D1198">
        <v>2018</v>
      </c>
      <c r="E1198" s="26">
        <v>1</v>
      </c>
      <c r="F1198" s="51" t="s">
        <v>21</v>
      </c>
      <c r="G1198" s="26">
        <v>7</v>
      </c>
      <c r="H1198" s="26">
        <v>7</v>
      </c>
      <c r="I1198" t="s">
        <v>15</v>
      </c>
      <c r="J1198" t="s">
        <v>60</v>
      </c>
      <c r="K1198" t="s">
        <v>61</v>
      </c>
      <c r="L1198" t="s">
        <v>116</v>
      </c>
      <c r="M1198" t="s">
        <v>75</v>
      </c>
      <c r="N1198">
        <v>3923.0318794238151</v>
      </c>
      <c r="O1198">
        <v>3923.0318794238151</v>
      </c>
      <c r="P1198" t="s">
        <v>64</v>
      </c>
      <c r="Q1198">
        <v>5.73</v>
      </c>
      <c r="R1198">
        <v>2</v>
      </c>
      <c r="S1198">
        <v>2</v>
      </c>
      <c r="T1198">
        <v>1</v>
      </c>
      <c r="U1198" t="s">
        <v>76</v>
      </c>
      <c r="V1198">
        <v>1</v>
      </c>
      <c r="W1198" t="s">
        <v>66</v>
      </c>
      <c r="X1198" s="51" t="s">
        <v>2408</v>
      </c>
      <c r="Y1198" s="51" t="s">
        <v>95</v>
      </c>
      <c r="Z1198" s="26">
        <v>0</v>
      </c>
      <c r="AA1198" s="51" t="s">
        <v>66</v>
      </c>
      <c r="AB1198" s="51" t="s">
        <v>69</v>
      </c>
    </row>
    <row r="1199" spans="1:28">
      <c r="A1199" s="51" t="s">
        <v>2409</v>
      </c>
      <c r="B1199" s="51" t="s">
        <v>81</v>
      </c>
      <c r="C1199" s="1">
        <v>44599</v>
      </c>
      <c r="D1199">
        <v>2022</v>
      </c>
      <c r="E1199" s="26">
        <v>2</v>
      </c>
      <c r="F1199" s="51" t="s">
        <v>22</v>
      </c>
      <c r="G1199" s="26">
        <v>3</v>
      </c>
      <c r="H1199" s="26">
        <v>3</v>
      </c>
      <c r="I1199" t="s">
        <v>15</v>
      </c>
      <c r="J1199" t="s">
        <v>82</v>
      </c>
      <c r="K1199" t="s">
        <v>88</v>
      </c>
      <c r="L1199" t="s">
        <v>62</v>
      </c>
      <c r="M1199" t="s">
        <v>152</v>
      </c>
      <c r="N1199">
        <v>17353.255439761491</v>
      </c>
      <c r="O1199">
        <v>17353.255439761491</v>
      </c>
      <c r="P1199" t="s">
        <v>64</v>
      </c>
      <c r="Q1199">
        <v>21.79</v>
      </c>
      <c r="R1199">
        <v>5</v>
      </c>
      <c r="S1199">
        <v>0</v>
      </c>
      <c r="T1199">
        <v>0</v>
      </c>
      <c r="U1199" t="s">
        <v>65</v>
      </c>
      <c r="V1199">
        <v>3</v>
      </c>
      <c r="W1199" t="s">
        <v>84</v>
      </c>
      <c r="X1199" s="51" t="s">
        <v>2410</v>
      </c>
      <c r="Y1199" s="51" t="s">
        <v>95</v>
      </c>
      <c r="Z1199" s="26">
        <v>3</v>
      </c>
      <c r="AA1199" s="51" t="s">
        <v>77</v>
      </c>
      <c r="AB1199" s="51" t="s">
        <v>108</v>
      </c>
    </row>
    <row r="1200" spans="1:28">
      <c r="A1200" s="51" t="s">
        <v>2411</v>
      </c>
      <c r="B1200" s="51" t="s">
        <v>121</v>
      </c>
      <c r="C1200" s="1">
        <v>44662</v>
      </c>
      <c r="D1200">
        <v>2022</v>
      </c>
      <c r="E1200" s="26">
        <v>4</v>
      </c>
      <c r="F1200" s="51" t="s">
        <v>24</v>
      </c>
      <c r="G1200" s="26">
        <v>3</v>
      </c>
      <c r="H1200" s="26">
        <v>3</v>
      </c>
      <c r="I1200" t="s">
        <v>15</v>
      </c>
      <c r="J1200" t="s">
        <v>82</v>
      </c>
      <c r="K1200" t="s">
        <v>88</v>
      </c>
      <c r="L1200" t="s">
        <v>113</v>
      </c>
      <c r="M1200" t="s">
        <v>152</v>
      </c>
      <c r="N1200">
        <v>17176.150641119857</v>
      </c>
      <c r="O1200">
        <v>17176.150641119857</v>
      </c>
      <c r="P1200" t="s">
        <v>64</v>
      </c>
      <c r="Q1200">
        <v>18.79</v>
      </c>
      <c r="R1200">
        <v>5</v>
      </c>
      <c r="S1200">
        <v>4</v>
      </c>
      <c r="T1200">
        <v>1</v>
      </c>
      <c r="U1200" t="s">
        <v>76</v>
      </c>
      <c r="V1200">
        <v>3</v>
      </c>
      <c r="W1200" t="s">
        <v>84</v>
      </c>
      <c r="X1200" s="51" t="s">
        <v>2412</v>
      </c>
      <c r="Y1200" s="51" t="s">
        <v>68</v>
      </c>
      <c r="Z1200" s="26">
        <v>4</v>
      </c>
      <c r="AA1200" s="51" t="s">
        <v>84</v>
      </c>
      <c r="AB1200" s="51" t="s">
        <v>108</v>
      </c>
    </row>
    <row r="1201" spans="1:28">
      <c r="A1201" s="51" t="s">
        <v>2413</v>
      </c>
      <c r="B1201" s="51" t="s">
        <v>97</v>
      </c>
      <c r="C1201" s="1">
        <v>42976</v>
      </c>
      <c r="D1201">
        <v>2017</v>
      </c>
      <c r="E1201" s="26">
        <v>8</v>
      </c>
      <c r="F1201" s="51" t="s">
        <v>28</v>
      </c>
      <c r="G1201" s="26">
        <v>8</v>
      </c>
      <c r="H1201" s="26">
        <v>8</v>
      </c>
      <c r="I1201" t="s">
        <v>15</v>
      </c>
      <c r="J1201" t="s">
        <v>60</v>
      </c>
      <c r="K1201" t="s">
        <v>61</v>
      </c>
      <c r="L1201" t="s">
        <v>103</v>
      </c>
      <c r="M1201" t="s">
        <v>90</v>
      </c>
      <c r="N1201">
        <v>1016.0313502890034</v>
      </c>
      <c r="O1201">
        <v>1016.0313502890034</v>
      </c>
      <c r="P1201" t="s">
        <v>64</v>
      </c>
      <c r="Q1201">
        <v>2.95</v>
      </c>
      <c r="R1201">
        <v>3</v>
      </c>
      <c r="S1201">
        <v>3</v>
      </c>
      <c r="T1201">
        <v>1</v>
      </c>
      <c r="U1201" t="s">
        <v>76</v>
      </c>
      <c r="V1201">
        <v>1</v>
      </c>
      <c r="W1201" t="s">
        <v>66</v>
      </c>
      <c r="X1201" s="51" t="s">
        <v>2414</v>
      </c>
      <c r="Y1201" s="51" t="s">
        <v>100</v>
      </c>
      <c r="Z1201" s="26">
        <v>2</v>
      </c>
      <c r="AA1201" s="51" t="s">
        <v>77</v>
      </c>
      <c r="AB1201" s="51" t="s">
        <v>69</v>
      </c>
    </row>
    <row r="1202" spans="1:28">
      <c r="A1202" s="51" t="s">
        <v>2415</v>
      </c>
      <c r="B1202" s="51" t="s">
        <v>59</v>
      </c>
      <c r="C1202" s="1">
        <v>41408</v>
      </c>
      <c r="D1202">
        <v>2013</v>
      </c>
      <c r="E1202" s="26">
        <v>5</v>
      </c>
      <c r="F1202" s="51" t="s">
        <v>25</v>
      </c>
      <c r="G1202" s="26">
        <v>12</v>
      </c>
      <c r="H1202" s="26">
        <v>12</v>
      </c>
      <c r="I1202" t="s">
        <v>15</v>
      </c>
      <c r="J1202" t="s">
        <v>102</v>
      </c>
      <c r="K1202" t="s">
        <v>88</v>
      </c>
      <c r="L1202" t="s">
        <v>98</v>
      </c>
      <c r="M1202" t="s">
        <v>63</v>
      </c>
      <c r="N1202">
        <v>7889.4039870960332</v>
      </c>
      <c r="O1202">
        <v>7889.4039870960332</v>
      </c>
      <c r="P1202" t="s">
        <v>64</v>
      </c>
      <c r="Q1202">
        <v>4.76</v>
      </c>
      <c r="R1202">
        <v>1</v>
      </c>
      <c r="S1202">
        <v>3</v>
      </c>
      <c r="T1202">
        <v>1</v>
      </c>
      <c r="U1202" t="s">
        <v>76</v>
      </c>
      <c r="V1202">
        <v>1</v>
      </c>
      <c r="W1202" t="s">
        <v>66</v>
      </c>
      <c r="X1202" s="51" t="s">
        <v>2416</v>
      </c>
      <c r="Y1202" s="51" t="s">
        <v>100</v>
      </c>
      <c r="Z1202" s="26">
        <v>2</v>
      </c>
      <c r="AA1202" s="51" t="s">
        <v>77</v>
      </c>
      <c r="AB1202" s="51" t="s">
        <v>108</v>
      </c>
    </row>
    <row r="1203" spans="1:28">
      <c r="A1203" s="51" t="s">
        <v>2417</v>
      </c>
      <c r="B1203" s="51" t="s">
        <v>140</v>
      </c>
      <c r="C1203" s="1">
        <v>43024</v>
      </c>
      <c r="D1203">
        <v>2017</v>
      </c>
      <c r="E1203" s="26">
        <v>10</v>
      </c>
      <c r="F1203" s="51" t="s">
        <v>10</v>
      </c>
      <c r="G1203" s="26">
        <v>8</v>
      </c>
      <c r="H1203" s="26">
        <v>8</v>
      </c>
      <c r="I1203" t="s">
        <v>15</v>
      </c>
      <c r="J1203" t="s">
        <v>60</v>
      </c>
      <c r="K1203" t="s">
        <v>124</v>
      </c>
      <c r="L1203" t="s">
        <v>62</v>
      </c>
      <c r="M1203" t="s">
        <v>90</v>
      </c>
      <c r="N1203">
        <v>5074.4727086452422</v>
      </c>
      <c r="O1203">
        <v>5074.4727086452422</v>
      </c>
      <c r="P1203" t="s">
        <v>64</v>
      </c>
      <c r="Q1203">
        <v>14.07</v>
      </c>
      <c r="R1203">
        <v>3</v>
      </c>
      <c r="S1203">
        <v>5</v>
      </c>
      <c r="T1203">
        <v>1</v>
      </c>
      <c r="U1203" t="s">
        <v>76</v>
      </c>
      <c r="V1203">
        <v>3</v>
      </c>
      <c r="W1203" t="s">
        <v>84</v>
      </c>
      <c r="X1203" s="51" t="s">
        <v>2418</v>
      </c>
      <c r="Y1203" s="51" t="s">
        <v>119</v>
      </c>
      <c r="Z1203" s="26">
        <v>3</v>
      </c>
      <c r="AA1203" s="51" t="s">
        <v>77</v>
      </c>
      <c r="AB1203" s="51" t="s">
        <v>108</v>
      </c>
    </row>
    <row r="1204" spans="1:28">
      <c r="A1204" s="51" t="s">
        <v>2419</v>
      </c>
      <c r="B1204" s="51" t="s">
        <v>140</v>
      </c>
      <c r="C1204" s="1">
        <v>44771</v>
      </c>
      <c r="D1204">
        <v>2022</v>
      </c>
      <c r="E1204" s="26">
        <v>7</v>
      </c>
      <c r="F1204" s="51" t="s">
        <v>27</v>
      </c>
      <c r="G1204" s="26">
        <v>3</v>
      </c>
      <c r="H1204" s="26">
        <v>3</v>
      </c>
      <c r="I1204" t="s">
        <v>15</v>
      </c>
      <c r="J1204" t="s">
        <v>82</v>
      </c>
      <c r="K1204" t="s">
        <v>61</v>
      </c>
      <c r="L1204" t="s">
        <v>74</v>
      </c>
      <c r="M1204" t="s">
        <v>152</v>
      </c>
      <c r="N1204">
        <v>6171.3174653909364</v>
      </c>
      <c r="O1204">
        <v>6171.3174653909364</v>
      </c>
      <c r="P1204" t="s">
        <v>64</v>
      </c>
      <c r="Q1204">
        <v>9.15</v>
      </c>
      <c r="R1204">
        <v>3</v>
      </c>
      <c r="S1204">
        <v>2</v>
      </c>
      <c r="T1204">
        <v>1</v>
      </c>
      <c r="U1204" t="s">
        <v>76</v>
      </c>
      <c r="V1204">
        <v>1</v>
      </c>
      <c r="W1204" t="s">
        <v>66</v>
      </c>
      <c r="X1204" s="51" t="s">
        <v>2420</v>
      </c>
      <c r="Y1204" s="51" t="s">
        <v>68</v>
      </c>
      <c r="Z1204" s="26">
        <v>0</v>
      </c>
      <c r="AA1204" s="51" t="s">
        <v>66</v>
      </c>
      <c r="AB1204" s="51" t="s">
        <v>69</v>
      </c>
    </row>
    <row r="1205" spans="1:28">
      <c r="A1205" s="51" t="s">
        <v>2421</v>
      </c>
      <c r="B1205" s="51" t="s">
        <v>71</v>
      </c>
      <c r="C1205" s="1">
        <v>43588</v>
      </c>
      <c r="D1205">
        <v>2019</v>
      </c>
      <c r="E1205" s="26">
        <v>5</v>
      </c>
      <c r="F1205" s="51" t="s">
        <v>25</v>
      </c>
      <c r="G1205" s="26">
        <v>6</v>
      </c>
      <c r="H1205" s="26">
        <v>6</v>
      </c>
      <c r="I1205" t="s">
        <v>15</v>
      </c>
      <c r="J1205" t="s">
        <v>72</v>
      </c>
      <c r="K1205" t="s">
        <v>88</v>
      </c>
      <c r="L1205" t="s">
        <v>157</v>
      </c>
      <c r="M1205" t="s">
        <v>63</v>
      </c>
      <c r="N1205">
        <v>-752.28140296574065</v>
      </c>
      <c r="O1205">
        <v>752.28140296574065</v>
      </c>
      <c r="P1205" t="s">
        <v>117</v>
      </c>
      <c r="Q1205">
        <v>6.27</v>
      </c>
      <c r="R1205">
        <v>3</v>
      </c>
      <c r="S1205">
        <v>2</v>
      </c>
      <c r="T1205">
        <v>1</v>
      </c>
      <c r="U1205" t="s">
        <v>76</v>
      </c>
      <c r="V1205">
        <v>1</v>
      </c>
      <c r="W1205" t="s">
        <v>66</v>
      </c>
      <c r="X1205" s="51" t="s">
        <v>2422</v>
      </c>
      <c r="Y1205" s="51" t="s">
        <v>144</v>
      </c>
      <c r="Z1205" s="26">
        <v>0</v>
      </c>
      <c r="AA1205" s="51" t="s">
        <v>66</v>
      </c>
      <c r="AB1205" s="51" t="s">
        <v>69</v>
      </c>
    </row>
    <row r="1206" spans="1:28">
      <c r="A1206" s="51" t="s">
        <v>2423</v>
      </c>
      <c r="B1206" s="51" t="s">
        <v>59</v>
      </c>
      <c r="C1206" s="1">
        <v>42750</v>
      </c>
      <c r="D1206">
        <v>2017</v>
      </c>
      <c r="E1206" s="26">
        <v>1</v>
      </c>
      <c r="F1206" s="51" t="s">
        <v>21</v>
      </c>
      <c r="G1206" s="26">
        <v>8</v>
      </c>
      <c r="H1206" s="26">
        <v>8</v>
      </c>
      <c r="I1206" t="s">
        <v>15</v>
      </c>
      <c r="J1206" t="s">
        <v>60</v>
      </c>
      <c r="K1206" t="s">
        <v>88</v>
      </c>
      <c r="L1206" t="s">
        <v>157</v>
      </c>
      <c r="M1206" t="s">
        <v>104</v>
      </c>
      <c r="N1206">
        <v>7814.5517855387488</v>
      </c>
      <c r="O1206">
        <v>7814.5517855387488</v>
      </c>
      <c r="P1206" t="s">
        <v>64</v>
      </c>
      <c r="Q1206">
        <v>4.91</v>
      </c>
      <c r="R1206">
        <v>5</v>
      </c>
      <c r="S1206">
        <v>1</v>
      </c>
      <c r="T1206">
        <v>1</v>
      </c>
      <c r="U1206" t="s">
        <v>76</v>
      </c>
      <c r="V1206">
        <v>2</v>
      </c>
      <c r="W1206" t="s">
        <v>77</v>
      </c>
      <c r="X1206" s="51" t="s">
        <v>2424</v>
      </c>
      <c r="Y1206" s="51" t="s">
        <v>119</v>
      </c>
      <c r="Z1206" s="26">
        <v>1</v>
      </c>
      <c r="AA1206" s="51" t="s">
        <v>66</v>
      </c>
      <c r="AB1206" s="51" t="s">
        <v>69</v>
      </c>
    </row>
    <row r="1207" spans="1:28">
      <c r="A1207" s="51" t="s">
        <v>2425</v>
      </c>
      <c r="B1207" s="51" t="s">
        <v>71</v>
      </c>
      <c r="C1207" s="1">
        <v>44178</v>
      </c>
      <c r="D1207">
        <v>2020</v>
      </c>
      <c r="E1207" s="26">
        <v>12</v>
      </c>
      <c r="F1207" s="51" t="s">
        <v>20</v>
      </c>
      <c r="G1207" s="26">
        <v>5</v>
      </c>
      <c r="H1207" s="26">
        <v>5</v>
      </c>
      <c r="I1207" t="s">
        <v>15</v>
      </c>
      <c r="J1207" t="s">
        <v>72</v>
      </c>
      <c r="K1207" t="s">
        <v>88</v>
      </c>
      <c r="L1207" t="s">
        <v>89</v>
      </c>
      <c r="M1207" t="s">
        <v>152</v>
      </c>
      <c r="N1207">
        <v>8607.9063424177421</v>
      </c>
      <c r="O1207">
        <v>8607.9063424177421</v>
      </c>
      <c r="P1207" t="s">
        <v>64</v>
      </c>
      <c r="Q1207">
        <v>4.46</v>
      </c>
      <c r="R1207">
        <v>4</v>
      </c>
      <c r="S1207">
        <v>3</v>
      </c>
      <c r="T1207">
        <v>1</v>
      </c>
      <c r="U1207" t="s">
        <v>76</v>
      </c>
      <c r="V1207">
        <v>1</v>
      </c>
      <c r="W1207" t="s">
        <v>66</v>
      </c>
      <c r="X1207" s="51" t="s">
        <v>2426</v>
      </c>
      <c r="Y1207" s="51" t="s">
        <v>95</v>
      </c>
      <c r="Z1207" s="26">
        <v>1</v>
      </c>
      <c r="AA1207" s="51" t="s">
        <v>66</v>
      </c>
      <c r="AB1207" s="51" t="s">
        <v>69</v>
      </c>
    </row>
    <row r="1208" spans="1:28">
      <c r="A1208" s="51" t="s">
        <v>2427</v>
      </c>
      <c r="B1208" s="51" t="s">
        <v>81</v>
      </c>
      <c r="C1208" s="1">
        <v>42624</v>
      </c>
      <c r="D1208">
        <v>2016</v>
      </c>
      <c r="E1208" s="26">
        <v>9</v>
      </c>
      <c r="F1208" s="51" t="s">
        <v>29</v>
      </c>
      <c r="G1208" s="26">
        <v>9</v>
      </c>
      <c r="H1208" s="26">
        <v>9</v>
      </c>
      <c r="I1208" t="s">
        <v>15</v>
      </c>
      <c r="J1208" t="s">
        <v>60</v>
      </c>
      <c r="K1208" t="s">
        <v>133</v>
      </c>
      <c r="L1208" t="s">
        <v>89</v>
      </c>
      <c r="M1208" t="s">
        <v>90</v>
      </c>
      <c r="N1208">
        <v>7725.939908602084</v>
      </c>
      <c r="O1208">
        <v>7725.939908602084</v>
      </c>
      <c r="P1208" t="s">
        <v>64</v>
      </c>
      <c r="Q1208">
        <v>6.53</v>
      </c>
      <c r="R1208">
        <v>3</v>
      </c>
      <c r="S1208">
        <v>0</v>
      </c>
      <c r="T1208">
        <v>0</v>
      </c>
      <c r="U1208" t="s">
        <v>65</v>
      </c>
      <c r="V1208">
        <v>2</v>
      </c>
      <c r="W1208" t="s">
        <v>77</v>
      </c>
      <c r="X1208" s="51" t="s">
        <v>2428</v>
      </c>
      <c r="Y1208" s="51" t="s">
        <v>95</v>
      </c>
      <c r="Z1208" s="26">
        <v>1</v>
      </c>
      <c r="AA1208" s="51" t="s">
        <v>66</v>
      </c>
      <c r="AB1208" s="51" t="s">
        <v>69</v>
      </c>
    </row>
    <row r="1209" spans="1:28">
      <c r="A1209" s="51" t="s">
        <v>2429</v>
      </c>
      <c r="B1209" s="51" t="s">
        <v>121</v>
      </c>
      <c r="C1209" s="1">
        <v>44646</v>
      </c>
      <c r="D1209">
        <v>2022</v>
      </c>
      <c r="E1209" s="26">
        <v>3</v>
      </c>
      <c r="F1209" s="51" t="s">
        <v>23</v>
      </c>
      <c r="G1209" s="26">
        <v>3</v>
      </c>
      <c r="H1209" s="26">
        <v>3</v>
      </c>
      <c r="I1209" t="s">
        <v>15</v>
      </c>
      <c r="J1209" t="s">
        <v>82</v>
      </c>
      <c r="K1209" t="s">
        <v>133</v>
      </c>
      <c r="L1209" t="s">
        <v>157</v>
      </c>
      <c r="M1209" t="s">
        <v>93</v>
      </c>
      <c r="N1209">
        <v>3854.8389135342768</v>
      </c>
      <c r="O1209">
        <v>3854.8389135342768</v>
      </c>
      <c r="P1209" t="s">
        <v>64</v>
      </c>
      <c r="Q1209">
        <v>2.85</v>
      </c>
      <c r="R1209">
        <v>3</v>
      </c>
      <c r="S1209">
        <v>3</v>
      </c>
      <c r="T1209">
        <v>1</v>
      </c>
      <c r="U1209" t="s">
        <v>76</v>
      </c>
      <c r="V1209">
        <v>2</v>
      </c>
      <c r="W1209" t="s">
        <v>77</v>
      </c>
      <c r="X1209" s="51" t="s">
        <v>2430</v>
      </c>
      <c r="Y1209" s="51" t="s">
        <v>119</v>
      </c>
      <c r="Z1209" s="26">
        <v>1</v>
      </c>
      <c r="AA1209" s="51" t="s">
        <v>66</v>
      </c>
      <c r="AB1209" s="51" t="s">
        <v>69</v>
      </c>
    </row>
    <row r="1210" spans="1:28">
      <c r="A1210" s="51" t="s">
        <v>2431</v>
      </c>
      <c r="B1210" s="51" t="s">
        <v>140</v>
      </c>
      <c r="C1210" s="1">
        <v>42046</v>
      </c>
      <c r="D1210">
        <v>2015</v>
      </c>
      <c r="E1210" s="26">
        <v>2</v>
      </c>
      <c r="F1210" s="51" t="s">
        <v>22</v>
      </c>
      <c r="G1210" s="26">
        <v>10</v>
      </c>
      <c r="H1210" s="26">
        <v>10</v>
      </c>
      <c r="I1210" t="s">
        <v>15</v>
      </c>
      <c r="J1210" t="s">
        <v>102</v>
      </c>
      <c r="K1210" t="s">
        <v>88</v>
      </c>
      <c r="L1210" t="s">
        <v>113</v>
      </c>
      <c r="M1210" t="s">
        <v>63</v>
      </c>
      <c r="N1210">
        <v>7357.5771394650546</v>
      </c>
      <c r="O1210">
        <v>7357.5771394650546</v>
      </c>
      <c r="P1210" t="s">
        <v>64</v>
      </c>
      <c r="Q1210">
        <v>12.62</v>
      </c>
      <c r="R1210">
        <v>4</v>
      </c>
      <c r="S1210">
        <v>2</v>
      </c>
      <c r="T1210">
        <v>1</v>
      </c>
      <c r="U1210" t="s">
        <v>76</v>
      </c>
      <c r="V1210">
        <v>2</v>
      </c>
      <c r="W1210" t="s">
        <v>77</v>
      </c>
      <c r="X1210" s="51" t="s">
        <v>2432</v>
      </c>
      <c r="Y1210" s="51" t="s">
        <v>79</v>
      </c>
      <c r="Z1210" s="26">
        <v>1</v>
      </c>
      <c r="AA1210" s="51" t="s">
        <v>66</v>
      </c>
      <c r="AB1210" s="51" t="s">
        <v>69</v>
      </c>
    </row>
    <row r="1211" spans="1:28">
      <c r="A1211" s="51" t="s">
        <v>2433</v>
      </c>
      <c r="B1211" s="51" t="s">
        <v>81</v>
      </c>
      <c r="C1211" s="1">
        <v>44853</v>
      </c>
      <c r="D1211">
        <v>2022</v>
      </c>
      <c r="E1211" s="26">
        <v>10</v>
      </c>
      <c r="F1211" s="51" t="s">
        <v>10</v>
      </c>
      <c r="G1211" s="26">
        <v>3</v>
      </c>
      <c r="H1211" s="26">
        <v>3</v>
      </c>
      <c r="I1211" t="s">
        <v>15</v>
      </c>
      <c r="J1211" t="s">
        <v>82</v>
      </c>
      <c r="K1211" t="s">
        <v>133</v>
      </c>
      <c r="L1211" t="s">
        <v>113</v>
      </c>
      <c r="M1211" t="s">
        <v>63</v>
      </c>
      <c r="N1211">
        <v>8449.6575733040845</v>
      </c>
      <c r="O1211">
        <v>8449.6575733040845</v>
      </c>
      <c r="P1211" t="s">
        <v>64</v>
      </c>
      <c r="Q1211">
        <v>25.14</v>
      </c>
      <c r="R1211">
        <v>5</v>
      </c>
      <c r="S1211">
        <v>4</v>
      </c>
      <c r="T1211">
        <v>1</v>
      </c>
      <c r="U1211" t="s">
        <v>76</v>
      </c>
      <c r="V1211">
        <v>3</v>
      </c>
      <c r="W1211" t="s">
        <v>84</v>
      </c>
      <c r="X1211" s="51" t="s">
        <v>2434</v>
      </c>
      <c r="Y1211" s="51" t="s">
        <v>95</v>
      </c>
      <c r="Z1211" s="26">
        <v>3</v>
      </c>
      <c r="AA1211" s="51" t="s">
        <v>77</v>
      </c>
      <c r="AB1211" s="51" t="s">
        <v>108</v>
      </c>
    </row>
    <row r="1212" spans="1:28">
      <c r="A1212" s="51" t="s">
        <v>2435</v>
      </c>
      <c r="B1212" s="51" t="s">
        <v>121</v>
      </c>
      <c r="C1212" s="1">
        <v>44509</v>
      </c>
      <c r="D1212">
        <v>2021</v>
      </c>
      <c r="E1212" s="26">
        <v>11</v>
      </c>
      <c r="F1212" s="51" t="s">
        <v>19</v>
      </c>
      <c r="G1212" s="26">
        <v>4</v>
      </c>
      <c r="H1212" s="26">
        <v>4</v>
      </c>
      <c r="I1212" t="s">
        <v>15</v>
      </c>
      <c r="J1212" t="s">
        <v>72</v>
      </c>
      <c r="K1212" t="s">
        <v>61</v>
      </c>
      <c r="L1212" t="s">
        <v>128</v>
      </c>
      <c r="M1212" t="s">
        <v>63</v>
      </c>
      <c r="N1212">
        <v>11684.766696954461</v>
      </c>
      <c r="O1212">
        <v>11684.766696954461</v>
      </c>
      <c r="P1212" t="s">
        <v>64</v>
      </c>
      <c r="Q1212">
        <v>2.71</v>
      </c>
      <c r="R1212">
        <v>3</v>
      </c>
      <c r="S1212">
        <v>0</v>
      </c>
      <c r="T1212">
        <v>0</v>
      </c>
      <c r="U1212" t="s">
        <v>65</v>
      </c>
      <c r="V1212">
        <v>1</v>
      </c>
      <c r="W1212" t="s">
        <v>66</v>
      </c>
      <c r="X1212" s="51" t="s">
        <v>2436</v>
      </c>
      <c r="Y1212" s="51" t="s">
        <v>79</v>
      </c>
      <c r="Z1212" s="26">
        <v>0</v>
      </c>
      <c r="AA1212" s="51" t="s">
        <v>66</v>
      </c>
      <c r="AB1212" s="51" t="s">
        <v>69</v>
      </c>
    </row>
    <row r="1213" spans="1:28">
      <c r="A1213" s="51" t="s">
        <v>2437</v>
      </c>
      <c r="B1213" s="51" t="s">
        <v>59</v>
      </c>
      <c r="C1213" s="1">
        <v>42163</v>
      </c>
      <c r="D1213">
        <v>2015</v>
      </c>
      <c r="E1213" s="26">
        <v>6</v>
      </c>
      <c r="F1213" s="51" t="s">
        <v>26</v>
      </c>
      <c r="G1213" s="26">
        <v>10</v>
      </c>
      <c r="H1213" s="26">
        <v>10</v>
      </c>
      <c r="I1213" t="s">
        <v>15</v>
      </c>
      <c r="J1213" t="s">
        <v>102</v>
      </c>
      <c r="K1213" t="s">
        <v>133</v>
      </c>
      <c r="L1213" t="s">
        <v>110</v>
      </c>
      <c r="M1213" t="s">
        <v>104</v>
      </c>
      <c r="N1213">
        <v>7600.0592598784542</v>
      </c>
      <c r="O1213">
        <v>7600.0592598784542</v>
      </c>
      <c r="P1213" t="s">
        <v>64</v>
      </c>
      <c r="Q1213">
        <v>11.15</v>
      </c>
      <c r="R1213">
        <v>1</v>
      </c>
      <c r="S1213">
        <v>4</v>
      </c>
      <c r="T1213">
        <v>1</v>
      </c>
      <c r="U1213" t="s">
        <v>76</v>
      </c>
      <c r="V1213">
        <v>2</v>
      </c>
      <c r="W1213" t="s">
        <v>77</v>
      </c>
      <c r="X1213" s="51" t="s">
        <v>2438</v>
      </c>
      <c r="Y1213" s="51" t="s">
        <v>79</v>
      </c>
      <c r="Z1213" s="26">
        <v>2</v>
      </c>
      <c r="AA1213" s="51" t="s">
        <v>77</v>
      </c>
      <c r="AB1213" s="51" t="s">
        <v>108</v>
      </c>
    </row>
    <row r="1214" spans="1:28">
      <c r="A1214" s="51" t="s">
        <v>2439</v>
      </c>
      <c r="B1214" s="51" t="s">
        <v>97</v>
      </c>
      <c r="C1214" s="1">
        <v>41788</v>
      </c>
      <c r="D1214">
        <v>2014</v>
      </c>
      <c r="E1214" s="26">
        <v>5</v>
      </c>
      <c r="F1214" s="51" t="s">
        <v>25</v>
      </c>
      <c r="G1214" s="26">
        <v>11</v>
      </c>
      <c r="H1214" s="26">
        <v>11</v>
      </c>
      <c r="I1214" t="s">
        <v>15</v>
      </c>
      <c r="J1214" t="s">
        <v>102</v>
      </c>
      <c r="K1214" t="s">
        <v>124</v>
      </c>
      <c r="L1214" t="s">
        <v>125</v>
      </c>
      <c r="M1214" t="s">
        <v>63</v>
      </c>
      <c r="N1214">
        <v>3779.0624901789424</v>
      </c>
      <c r="O1214">
        <v>3779.0624901789424</v>
      </c>
      <c r="P1214" t="s">
        <v>64</v>
      </c>
      <c r="Q1214">
        <v>2.97</v>
      </c>
      <c r="R1214">
        <v>3</v>
      </c>
      <c r="S1214">
        <v>2</v>
      </c>
      <c r="T1214">
        <v>1</v>
      </c>
      <c r="U1214" t="s">
        <v>76</v>
      </c>
      <c r="V1214">
        <v>1</v>
      </c>
      <c r="W1214" t="s">
        <v>66</v>
      </c>
      <c r="X1214" s="51" t="s">
        <v>1750</v>
      </c>
      <c r="Y1214" s="51" t="s">
        <v>144</v>
      </c>
      <c r="Z1214" s="26">
        <v>1</v>
      </c>
      <c r="AA1214" s="51" t="s">
        <v>66</v>
      </c>
      <c r="AB1214" s="51" t="s">
        <v>69</v>
      </c>
    </row>
    <row r="1215" spans="1:28">
      <c r="A1215" s="51" t="s">
        <v>2440</v>
      </c>
      <c r="B1215" s="51" t="s">
        <v>81</v>
      </c>
      <c r="C1215" s="1">
        <v>45082</v>
      </c>
      <c r="D1215">
        <v>2023</v>
      </c>
      <c r="E1215" s="26">
        <v>6</v>
      </c>
      <c r="F1215" s="51" t="s">
        <v>26</v>
      </c>
      <c r="G1215" s="26">
        <v>2</v>
      </c>
      <c r="H1215" s="26">
        <v>2</v>
      </c>
      <c r="I1215" t="s">
        <v>15</v>
      </c>
      <c r="J1215" t="s">
        <v>82</v>
      </c>
      <c r="K1215" t="s">
        <v>133</v>
      </c>
      <c r="L1215" t="s">
        <v>202</v>
      </c>
      <c r="M1215" t="s">
        <v>90</v>
      </c>
      <c r="N1215">
        <v>13549.38852449894</v>
      </c>
      <c r="O1215">
        <v>13549.38852449894</v>
      </c>
      <c r="P1215" t="s">
        <v>64</v>
      </c>
      <c r="Q1215">
        <v>15.76</v>
      </c>
      <c r="R1215">
        <v>3</v>
      </c>
      <c r="S1215">
        <v>2</v>
      </c>
      <c r="T1215">
        <v>1</v>
      </c>
      <c r="U1215" t="s">
        <v>76</v>
      </c>
      <c r="V1215">
        <v>3</v>
      </c>
      <c r="W1215" t="s">
        <v>84</v>
      </c>
      <c r="X1215" s="51" t="s">
        <v>2441</v>
      </c>
      <c r="Y1215" s="51" t="s">
        <v>119</v>
      </c>
      <c r="Z1215" s="26">
        <v>3</v>
      </c>
      <c r="AA1215" s="51" t="s">
        <v>77</v>
      </c>
      <c r="AB1215" s="51" t="s">
        <v>108</v>
      </c>
    </row>
    <row r="1216" spans="1:28">
      <c r="A1216" s="51" t="s">
        <v>2442</v>
      </c>
      <c r="B1216" s="51" t="s">
        <v>59</v>
      </c>
      <c r="C1216" s="1">
        <v>42931</v>
      </c>
      <c r="D1216">
        <v>2017</v>
      </c>
      <c r="E1216" s="26">
        <v>7</v>
      </c>
      <c r="F1216" s="51" t="s">
        <v>27</v>
      </c>
      <c r="G1216" s="26">
        <v>8</v>
      </c>
      <c r="H1216" s="26">
        <v>8</v>
      </c>
      <c r="I1216" t="s">
        <v>15</v>
      </c>
      <c r="J1216" t="s">
        <v>60</v>
      </c>
      <c r="K1216" t="s">
        <v>61</v>
      </c>
      <c r="L1216" t="s">
        <v>110</v>
      </c>
      <c r="M1216" t="s">
        <v>90</v>
      </c>
      <c r="N1216">
        <v>6564.3598802316446</v>
      </c>
      <c r="O1216">
        <v>6564.3598802316446</v>
      </c>
      <c r="P1216" t="s">
        <v>64</v>
      </c>
      <c r="Q1216">
        <v>8.66</v>
      </c>
      <c r="R1216">
        <v>1</v>
      </c>
      <c r="S1216">
        <v>2</v>
      </c>
      <c r="T1216">
        <v>1</v>
      </c>
      <c r="U1216" t="s">
        <v>76</v>
      </c>
      <c r="V1216">
        <v>1</v>
      </c>
      <c r="W1216" t="s">
        <v>66</v>
      </c>
      <c r="X1216" s="51" t="s">
        <v>2443</v>
      </c>
      <c r="Y1216" s="51" t="s">
        <v>100</v>
      </c>
      <c r="Z1216" s="26">
        <v>1</v>
      </c>
      <c r="AA1216" s="51" t="s">
        <v>66</v>
      </c>
      <c r="AB1216" s="51" t="s">
        <v>69</v>
      </c>
    </row>
    <row r="1217" spans="1:28">
      <c r="A1217" s="51" t="s">
        <v>2444</v>
      </c>
      <c r="B1217" s="51" t="s">
        <v>81</v>
      </c>
      <c r="C1217" s="1">
        <v>44053</v>
      </c>
      <c r="D1217">
        <v>2020</v>
      </c>
      <c r="E1217" s="26">
        <v>8</v>
      </c>
      <c r="F1217" s="51" t="s">
        <v>28</v>
      </c>
      <c r="G1217" s="26">
        <v>5</v>
      </c>
      <c r="H1217" s="26">
        <v>5</v>
      </c>
      <c r="I1217" t="s">
        <v>15</v>
      </c>
      <c r="J1217" t="s">
        <v>72</v>
      </c>
      <c r="K1217" t="s">
        <v>73</v>
      </c>
      <c r="L1217" t="s">
        <v>110</v>
      </c>
      <c r="M1217" t="s">
        <v>75</v>
      </c>
      <c r="N1217">
        <v>15872.980164994126</v>
      </c>
      <c r="O1217">
        <v>15872.980164994126</v>
      </c>
      <c r="P1217" t="s">
        <v>64</v>
      </c>
      <c r="Q1217">
        <v>8.23</v>
      </c>
      <c r="R1217">
        <v>4</v>
      </c>
      <c r="S1217">
        <v>1</v>
      </c>
      <c r="T1217">
        <v>1</v>
      </c>
      <c r="U1217" t="s">
        <v>76</v>
      </c>
      <c r="V1217">
        <v>3</v>
      </c>
      <c r="W1217" t="s">
        <v>84</v>
      </c>
      <c r="X1217" s="51" t="s">
        <v>2445</v>
      </c>
      <c r="Y1217" s="51" t="s">
        <v>79</v>
      </c>
      <c r="Z1217" s="26">
        <v>2</v>
      </c>
      <c r="AA1217" s="51" t="s">
        <v>77</v>
      </c>
      <c r="AB1217" s="51" t="s">
        <v>69</v>
      </c>
    </row>
    <row r="1218" spans="1:28">
      <c r="A1218" s="51" t="s">
        <v>2446</v>
      </c>
      <c r="B1218" s="51" t="s">
        <v>97</v>
      </c>
      <c r="C1218" s="1">
        <v>45248</v>
      </c>
      <c r="D1218">
        <v>2023</v>
      </c>
      <c r="E1218" s="26">
        <v>11</v>
      </c>
      <c r="F1218" s="51" t="s">
        <v>19</v>
      </c>
      <c r="G1218" s="26">
        <v>2</v>
      </c>
      <c r="H1218" s="26">
        <v>2</v>
      </c>
      <c r="I1218" t="s">
        <v>15</v>
      </c>
      <c r="J1218" t="s">
        <v>82</v>
      </c>
      <c r="K1218" t="s">
        <v>124</v>
      </c>
      <c r="L1218" t="s">
        <v>110</v>
      </c>
      <c r="M1218" t="s">
        <v>93</v>
      </c>
      <c r="N1218">
        <v>20848.953134490148</v>
      </c>
      <c r="O1218">
        <v>20848.953134490148</v>
      </c>
      <c r="P1218" t="s">
        <v>64</v>
      </c>
      <c r="Q1218">
        <v>17.34</v>
      </c>
      <c r="R1218">
        <v>2</v>
      </c>
      <c r="S1218">
        <v>0</v>
      </c>
      <c r="T1218">
        <v>0</v>
      </c>
      <c r="U1218" t="s">
        <v>65</v>
      </c>
      <c r="V1218">
        <v>3</v>
      </c>
      <c r="W1218" t="s">
        <v>84</v>
      </c>
      <c r="X1218" s="51" t="s">
        <v>2447</v>
      </c>
      <c r="Y1218" s="51" t="s">
        <v>86</v>
      </c>
      <c r="Z1218" s="26">
        <v>3</v>
      </c>
      <c r="AA1218" s="51" t="s">
        <v>77</v>
      </c>
      <c r="AB1218" s="51" t="s">
        <v>108</v>
      </c>
    </row>
    <row r="1219" spans="1:28">
      <c r="A1219" s="51" t="s">
        <v>2448</v>
      </c>
      <c r="B1219" s="51" t="s">
        <v>140</v>
      </c>
      <c r="C1219" s="1">
        <v>42741</v>
      </c>
      <c r="D1219">
        <v>2017</v>
      </c>
      <c r="E1219" s="26">
        <v>1</v>
      </c>
      <c r="F1219" s="51" t="s">
        <v>21</v>
      </c>
      <c r="G1219" s="26">
        <v>8</v>
      </c>
      <c r="H1219" s="26">
        <v>8</v>
      </c>
      <c r="I1219" t="s">
        <v>15</v>
      </c>
      <c r="J1219" t="s">
        <v>60</v>
      </c>
      <c r="K1219" t="s">
        <v>124</v>
      </c>
      <c r="L1219" t="s">
        <v>103</v>
      </c>
      <c r="M1219" t="s">
        <v>63</v>
      </c>
      <c r="N1219">
        <v>22724.829093305536</v>
      </c>
      <c r="O1219">
        <v>22724.829093305536</v>
      </c>
      <c r="P1219" t="s">
        <v>64</v>
      </c>
      <c r="Q1219">
        <v>11.86</v>
      </c>
      <c r="R1219">
        <v>4</v>
      </c>
      <c r="S1219">
        <v>0</v>
      </c>
      <c r="T1219">
        <v>0</v>
      </c>
      <c r="U1219" t="s">
        <v>65</v>
      </c>
      <c r="V1219">
        <v>3</v>
      </c>
      <c r="W1219" t="s">
        <v>84</v>
      </c>
      <c r="X1219" s="51" t="s">
        <v>2449</v>
      </c>
      <c r="Y1219" s="51" t="s">
        <v>119</v>
      </c>
      <c r="Z1219" s="26">
        <v>3</v>
      </c>
      <c r="AA1219" s="51" t="s">
        <v>77</v>
      </c>
      <c r="AB1219" s="51" t="s">
        <v>69</v>
      </c>
    </row>
    <row r="1220" spans="1:28">
      <c r="A1220" s="51" t="s">
        <v>2450</v>
      </c>
      <c r="B1220" s="51" t="s">
        <v>71</v>
      </c>
      <c r="C1220" s="1">
        <v>42543</v>
      </c>
      <c r="D1220">
        <v>2016</v>
      </c>
      <c r="E1220" s="26">
        <v>6</v>
      </c>
      <c r="F1220" s="51" t="s">
        <v>26</v>
      </c>
      <c r="G1220" s="26">
        <v>9</v>
      </c>
      <c r="H1220" s="26">
        <v>9</v>
      </c>
      <c r="I1220" t="s">
        <v>15</v>
      </c>
      <c r="J1220" t="s">
        <v>60</v>
      </c>
      <c r="K1220" t="s">
        <v>133</v>
      </c>
      <c r="L1220" t="s">
        <v>202</v>
      </c>
      <c r="M1220" t="s">
        <v>90</v>
      </c>
      <c r="N1220">
        <v>5012.4048257228824</v>
      </c>
      <c r="O1220">
        <v>5012.4048257228824</v>
      </c>
      <c r="P1220" t="s">
        <v>64</v>
      </c>
      <c r="Q1220">
        <v>1.96</v>
      </c>
      <c r="R1220">
        <v>5</v>
      </c>
      <c r="S1220">
        <v>3</v>
      </c>
      <c r="T1220">
        <v>1</v>
      </c>
      <c r="U1220" t="s">
        <v>76</v>
      </c>
      <c r="V1220">
        <v>1</v>
      </c>
      <c r="W1220" t="s">
        <v>66</v>
      </c>
      <c r="X1220" s="51" t="s">
        <v>2451</v>
      </c>
      <c r="Y1220" s="51" t="s">
        <v>144</v>
      </c>
      <c r="Z1220" s="26">
        <v>2</v>
      </c>
      <c r="AA1220" s="51" t="s">
        <v>77</v>
      </c>
      <c r="AB1220" s="51" t="s">
        <v>108</v>
      </c>
    </row>
    <row r="1221" spans="1:28">
      <c r="A1221" s="51" t="s">
        <v>2452</v>
      </c>
      <c r="B1221" s="51" t="s">
        <v>97</v>
      </c>
      <c r="C1221" s="1">
        <v>42046</v>
      </c>
      <c r="D1221">
        <v>2015</v>
      </c>
      <c r="E1221" s="26">
        <v>2</v>
      </c>
      <c r="F1221" s="51" t="s">
        <v>22</v>
      </c>
      <c r="G1221" s="26">
        <v>10</v>
      </c>
      <c r="H1221" s="26">
        <v>10</v>
      </c>
      <c r="I1221" t="s">
        <v>15</v>
      </c>
      <c r="J1221" t="s">
        <v>102</v>
      </c>
      <c r="K1221" t="s">
        <v>83</v>
      </c>
      <c r="L1221" t="s">
        <v>116</v>
      </c>
      <c r="M1221" t="s">
        <v>90</v>
      </c>
      <c r="N1221">
        <v>-88.382759195051634</v>
      </c>
      <c r="O1221">
        <v>88.382759195051634</v>
      </c>
      <c r="P1221" t="s">
        <v>117</v>
      </c>
      <c r="Q1221">
        <v>5.35</v>
      </c>
      <c r="R1221">
        <v>3</v>
      </c>
      <c r="S1221">
        <v>0</v>
      </c>
      <c r="T1221">
        <v>0</v>
      </c>
      <c r="U1221" t="s">
        <v>65</v>
      </c>
      <c r="V1221">
        <v>2</v>
      </c>
      <c r="W1221" t="s">
        <v>77</v>
      </c>
      <c r="X1221" s="51" t="s">
        <v>164</v>
      </c>
      <c r="Y1221" s="51" t="s">
        <v>79</v>
      </c>
      <c r="Z1221" s="26">
        <v>1</v>
      </c>
      <c r="AA1221" s="51" t="s">
        <v>66</v>
      </c>
      <c r="AB1221" s="51" t="s">
        <v>69</v>
      </c>
    </row>
    <row r="1222" spans="1:28">
      <c r="A1222" s="51" t="s">
        <v>2453</v>
      </c>
      <c r="B1222" s="51" t="s">
        <v>97</v>
      </c>
      <c r="C1222" s="1">
        <v>41550</v>
      </c>
      <c r="D1222">
        <v>2013</v>
      </c>
      <c r="E1222" s="26">
        <v>10</v>
      </c>
      <c r="F1222" s="51" t="s">
        <v>10</v>
      </c>
      <c r="G1222" s="26">
        <v>12</v>
      </c>
      <c r="H1222" s="26">
        <v>12</v>
      </c>
      <c r="I1222" t="s">
        <v>15</v>
      </c>
      <c r="J1222" t="s">
        <v>102</v>
      </c>
      <c r="K1222" t="s">
        <v>124</v>
      </c>
      <c r="L1222" t="s">
        <v>62</v>
      </c>
      <c r="M1222" t="s">
        <v>63</v>
      </c>
      <c r="N1222">
        <v>18091.013886035205</v>
      </c>
      <c r="O1222">
        <v>18091.013886035205</v>
      </c>
      <c r="P1222" t="s">
        <v>64</v>
      </c>
      <c r="Q1222">
        <v>6.39</v>
      </c>
      <c r="R1222">
        <v>5</v>
      </c>
      <c r="S1222">
        <v>4</v>
      </c>
      <c r="T1222">
        <v>1</v>
      </c>
      <c r="U1222" t="s">
        <v>76</v>
      </c>
      <c r="V1222">
        <v>3</v>
      </c>
      <c r="W1222" t="s">
        <v>84</v>
      </c>
      <c r="X1222" s="51" t="s">
        <v>2454</v>
      </c>
      <c r="Y1222" s="51" t="s">
        <v>95</v>
      </c>
      <c r="Z1222" s="26">
        <v>4</v>
      </c>
      <c r="AA1222" s="51" t="s">
        <v>84</v>
      </c>
      <c r="AB1222" s="51" t="s">
        <v>108</v>
      </c>
    </row>
    <row r="1223" spans="1:28">
      <c r="A1223" s="51" t="s">
        <v>2455</v>
      </c>
      <c r="B1223" s="51" t="s">
        <v>121</v>
      </c>
      <c r="C1223" s="1">
        <v>42985</v>
      </c>
      <c r="D1223">
        <v>2017</v>
      </c>
      <c r="E1223" s="26">
        <v>9</v>
      </c>
      <c r="F1223" s="51" t="s">
        <v>29</v>
      </c>
      <c r="G1223" s="26">
        <v>8</v>
      </c>
      <c r="H1223" s="26">
        <v>8</v>
      </c>
      <c r="I1223" t="s">
        <v>15</v>
      </c>
      <c r="J1223" t="s">
        <v>60</v>
      </c>
      <c r="K1223" t="s">
        <v>124</v>
      </c>
      <c r="L1223" t="s">
        <v>74</v>
      </c>
      <c r="M1223" t="s">
        <v>104</v>
      </c>
      <c r="N1223">
        <v>10714.77128139492</v>
      </c>
      <c r="O1223">
        <v>10714.77128139492</v>
      </c>
      <c r="P1223" t="s">
        <v>64</v>
      </c>
      <c r="Q1223">
        <v>5.49</v>
      </c>
      <c r="R1223">
        <v>1</v>
      </c>
      <c r="S1223">
        <v>3</v>
      </c>
      <c r="T1223">
        <v>1</v>
      </c>
      <c r="U1223" t="s">
        <v>76</v>
      </c>
      <c r="V1223">
        <v>2</v>
      </c>
      <c r="W1223" t="s">
        <v>77</v>
      </c>
      <c r="X1223" s="51" t="s">
        <v>2456</v>
      </c>
      <c r="Y1223" s="51" t="s">
        <v>100</v>
      </c>
      <c r="Z1223" s="26">
        <v>2</v>
      </c>
      <c r="AA1223" s="51" t="s">
        <v>77</v>
      </c>
      <c r="AB1223" s="51" t="s">
        <v>69</v>
      </c>
    </row>
    <row r="1224" spans="1:28">
      <c r="A1224" s="51" t="s">
        <v>2457</v>
      </c>
      <c r="B1224" s="51" t="s">
        <v>71</v>
      </c>
      <c r="C1224" s="1">
        <v>43178</v>
      </c>
      <c r="D1224">
        <v>2018</v>
      </c>
      <c r="E1224" s="26">
        <v>3</v>
      </c>
      <c r="F1224" s="51" t="s">
        <v>23</v>
      </c>
      <c r="G1224" s="26">
        <v>7</v>
      </c>
      <c r="H1224" s="26">
        <v>7</v>
      </c>
      <c r="I1224" t="s">
        <v>15</v>
      </c>
      <c r="J1224" t="s">
        <v>60</v>
      </c>
      <c r="K1224" t="s">
        <v>133</v>
      </c>
      <c r="L1224" t="s">
        <v>110</v>
      </c>
      <c r="M1224" t="s">
        <v>63</v>
      </c>
      <c r="N1224">
        <v>12915.753911566077</v>
      </c>
      <c r="O1224">
        <v>12915.753911566077</v>
      </c>
      <c r="P1224" t="s">
        <v>64</v>
      </c>
      <c r="Q1224">
        <v>10.69</v>
      </c>
      <c r="R1224">
        <v>3</v>
      </c>
      <c r="S1224">
        <v>1</v>
      </c>
      <c r="T1224">
        <v>1</v>
      </c>
      <c r="U1224" t="s">
        <v>76</v>
      </c>
      <c r="V1224">
        <v>3</v>
      </c>
      <c r="W1224" t="s">
        <v>84</v>
      </c>
      <c r="X1224" s="51" t="s">
        <v>2458</v>
      </c>
      <c r="Y1224" s="51" t="s">
        <v>95</v>
      </c>
      <c r="Z1224" s="26">
        <v>2</v>
      </c>
      <c r="AA1224" s="51" t="s">
        <v>77</v>
      </c>
      <c r="AB1224" s="51" t="s">
        <v>69</v>
      </c>
    </row>
    <row r="1225" spans="1:28">
      <c r="A1225" s="51" t="s">
        <v>2459</v>
      </c>
      <c r="B1225" s="51" t="s">
        <v>71</v>
      </c>
      <c r="C1225" s="1">
        <v>42419</v>
      </c>
      <c r="D1225">
        <v>2016</v>
      </c>
      <c r="E1225" s="26">
        <v>2</v>
      </c>
      <c r="F1225" s="51" t="s">
        <v>22</v>
      </c>
      <c r="G1225" s="26">
        <v>9</v>
      </c>
      <c r="H1225" s="26">
        <v>9</v>
      </c>
      <c r="I1225" t="s">
        <v>15</v>
      </c>
      <c r="J1225" t="s">
        <v>60</v>
      </c>
      <c r="K1225" t="s">
        <v>73</v>
      </c>
      <c r="L1225" t="s">
        <v>116</v>
      </c>
      <c r="M1225" t="s">
        <v>152</v>
      </c>
      <c r="N1225">
        <v>5216.0803164252093</v>
      </c>
      <c r="O1225">
        <v>5216.0803164252093</v>
      </c>
      <c r="P1225" t="s">
        <v>64</v>
      </c>
      <c r="Q1225">
        <v>4.57</v>
      </c>
      <c r="R1225">
        <v>3</v>
      </c>
      <c r="S1225">
        <v>1</v>
      </c>
      <c r="T1225">
        <v>1</v>
      </c>
      <c r="U1225" t="s">
        <v>76</v>
      </c>
      <c r="V1225">
        <v>1</v>
      </c>
      <c r="W1225" t="s">
        <v>66</v>
      </c>
      <c r="X1225" s="51" t="s">
        <v>1778</v>
      </c>
      <c r="Y1225" s="51" t="s">
        <v>100</v>
      </c>
      <c r="Z1225" s="26">
        <v>1</v>
      </c>
      <c r="AA1225" s="51" t="s">
        <v>66</v>
      </c>
      <c r="AB1225" s="51" t="s">
        <v>69</v>
      </c>
    </row>
    <row r="1226" spans="1:28">
      <c r="A1226" s="51" t="s">
        <v>2460</v>
      </c>
      <c r="B1226" s="51" t="s">
        <v>121</v>
      </c>
      <c r="C1226" s="1">
        <v>44735</v>
      </c>
      <c r="D1226">
        <v>2022</v>
      </c>
      <c r="E1226" s="26">
        <v>6</v>
      </c>
      <c r="F1226" s="51" t="s">
        <v>26</v>
      </c>
      <c r="G1226" s="26">
        <v>3</v>
      </c>
      <c r="H1226" s="26">
        <v>3</v>
      </c>
      <c r="I1226" t="s">
        <v>15</v>
      </c>
      <c r="J1226" t="s">
        <v>82</v>
      </c>
      <c r="K1226" t="s">
        <v>88</v>
      </c>
      <c r="L1226" t="s">
        <v>125</v>
      </c>
      <c r="M1226" t="s">
        <v>90</v>
      </c>
      <c r="N1226">
        <v>7115.9592227899811</v>
      </c>
      <c r="O1226">
        <v>7115.9592227899811</v>
      </c>
      <c r="P1226" t="s">
        <v>64</v>
      </c>
      <c r="Q1226">
        <v>1.62</v>
      </c>
      <c r="R1226">
        <v>4</v>
      </c>
      <c r="S1226">
        <v>3</v>
      </c>
      <c r="T1226">
        <v>1</v>
      </c>
      <c r="U1226" t="s">
        <v>76</v>
      </c>
      <c r="V1226">
        <v>1</v>
      </c>
      <c r="W1226" t="s">
        <v>66</v>
      </c>
      <c r="X1226" s="51" t="s">
        <v>2461</v>
      </c>
      <c r="Y1226" s="51" t="s">
        <v>100</v>
      </c>
      <c r="Z1226" s="26">
        <v>1</v>
      </c>
      <c r="AA1226" s="51" t="s">
        <v>66</v>
      </c>
      <c r="AB1226" s="51" t="s">
        <v>69</v>
      </c>
    </row>
    <row r="1227" spans="1:28">
      <c r="A1227" s="51" t="s">
        <v>2462</v>
      </c>
      <c r="B1227" s="51" t="s">
        <v>121</v>
      </c>
      <c r="C1227" s="1">
        <v>45281</v>
      </c>
      <c r="D1227">
        <v>2023</v>
      </c>
      <c r="E1227" s="26">
        <v>12</v>
      </c>
      <c r="F1227" s="51" t="s">
        <v>20</v>
      </c>
      <c r="G1227" s="26">
        <v>2</v>
      </c>
      <c r="H1227" s="26">
        <v>2</v>
      </c>
      <c r="I1227" t="s">
        <v>15</v>
      </c>
      <c r="J1227" t="s">
        <v>82</v>
      </c>
      <c r="K1227" t="s">
        <v>88</v>
      </c>
      <c r="L1227" t="s">
        <v>98</v>
      </c>
      <c r="M1227" t="s">
        <v>75</v>
      </c>
      <c r="N1227">
        <v>13514.884560482044</v>
      </c>
      <c r="O1227">
        <v>13514.884560482044</v>
      </c>
      <c r="P1227" t="s">
        <v>64</v>
      </c>
      <c r="Q1227">
        <v>3.98</v>
      </c>
      <c r="R1227">
        <v>5</v>
      </c>
      <c r="S1227">
        <v>2</v>
      </c>
      <c r="T1227">
        <v>1</v>
      </c>
      <c r="U1227" t="s">
        <v>76</v>
      </c>
      <c r="V1227">
        <v>3</v>
      </c>
      <c r="W1227" t="s">
        <v>84</v>
      </c>
      <c r="X1227" s="51" t="s">
        <v>2463</v>
      </c>
      <c r="Y1227" s="51" t="s">
        <v>95</v>
      </c>
      <c r="Z1227" s="26">
        <v>2</v>
      </c>
      <c r="AA1227" s="51" t="s">
        <v>77</v>
      </c>
      <c r="AB1227" s="51" t="s">
        <v>69</v>
      </c>
    </row>
    <row r="1228" spans="1:28">
      <c r="A1228" s="51" t="s">
        <v>2464</v>
      </c>
      <c r="B1228" s="51" t="s">
        <v>97</v>
      </c>
      <c r="C1228" s="1">
        <v>42135</v>
      </c>
      <c r="D1228">
        <v>2015</v>
      </c>
      <c r="E1228" s="26">
        <v>5</v>
      </c>
      <c r="F1228" s="51" t="s">
        <v>25</v>
      </c>
      <c r="G1228" s="26">
        <v>10</v>
      </c>
      <c r="H1228" s="26">
        <v>10</v>
      </c>
      <c r="I1228" t="s">
        <v>15</v>
      </c>
      <c r="J1228" t="s">
        <v>102</v>
      </c>
      <c r="K1228" t="s">
        <v>124</v>
      </c>
      <c r="L1228" t="s">
        <v>202</v>
      </c>
      <c r="M1228" t="s">
        <v>90</v>
      </c>
      <c r="N1228">
        <v>14761.413489401701</v>
      </c>
      <c r="O1228">
        <v>14761.413489401701</v>
      </c>
      <c r="P1228" t="s">
        <v>64</v>
      </c>
      <c r="Q1228">
        <v>26.85</v>
      </c>
      <c r="R1228">
        <v>1</v>
      </c>
      <c r="S1228">
        <v>3</v>
      </c>
      <c r="T1228">
        <v>1</v>
      </c>
      <c r="U1228" t="s">
        <v>76</v>
      </c>
      <c r="V1228">
        <v>3</v>
      </c>
      <c r="W1228" t="s">
        <v>84</v>
      </c>
      <c r="X1228" s="51" t="s">
        <v>2465</v>
      </c>
      <c r="Y1228" s="51" t="s">
        <v>95</v>
      </c>
      <c r="Z1228" s="26">
        <v>5</v>
      </c>
      <c r="AA1228" s="51" t="s">
        <v>84</v>
      </c>
      <c r="AB1228" s="51" t="s">
        <v>108</v>
      </c>
    </row>
    <row r="1229" spans="1:28">
      <c r="A1229" s="51" t="s">
        <v>2466</v>
      </c>
      <c r="B1229" s="51" t="s">
        <v>140</v>
      </c>
      <c r="C1229" s="1">
        <v>42917</v>
      </c>
      <c r="D1229">
        <v>2017</v>
      </c>
      <c r="E1229" s="26">
        <v>7</v>
      </c>
      <c r="F1229" s="51" t="s">
        <v>27</v>
      </c>
      <c r="G1229" s="26">
        <v>8</v>
      </c>
      <c r="H1229" s="26">
        <v>8</v>
      </c>
      <c r="I1229" t="s">
        <v>15</v>
      </c>
      <c r="J1229" t="s">
        <v>60</v>
      </c>
      <c r="K1229" t="s">
        <v>124</v>
      </c>
      <c r="L1229" t="s">
        <v>128</v>
      </c>
      <c r="M1229" t="s">
        <v>90</v>
      </c>
      <c r="N1229">
        <v>15016.807946240649</v>
      </c>
      <c r="O1229">
        <v>15016.807946240649</v>
      </c>
      <c r="P1229" t="s">
        <v>64</v>
      </c>
      <c r="Q1229">
        <v>5.19</v>
      </c>
      <c r="R1229">
        <v>1</v>
      </c>
      <c r="S1229">
        <v>2</v>
      </c>
      <c r="T1229">
        <v>1</v>
      </c>
      <c r="U1229" t="s">
        <v>76</v>
      </c>
      <c r="V1229">
        <v>3</v>
      </c>
      <c r="W1229" t="s">
        <v>84</v>
      </c>
      <c r="X1229" s="51" t="s">
        <v>880</v>
      </c>
      <c r="Y1229" s="51" t="s">
        <v>119</v>
      </c>
      <c r="Z1229" s="26">
        <v>3</v>
      </c>
      <c r="AA1229" s="51" t="s">
        <v>77</v>
      </c>
      <c r="AB1229" s="51" t="s">
        <v>69</v>
      </c>
    </row>
    <row r="1230" spans="1:28">
      <c r="A1230" s="51" t="s">
        <v>2467</v>
      </c>
      <c r="B1230" s="51" t="s">
        <v>71</v>
      </c>
      <c r="C1230" s="1">
        <v>42967</v>
      </c>
      <c r="D1230">
        <v>2017</v>
      </c>
      <c r="E1230" s="26">
        <v>8</v>
      </c>
      <c r="F1230" s="51" t="s">
        <v>28</v>
      </c>
      <c r="G1230" s="26">
        <v>8</v>
      </c>
      <c r="H1230" s="26">
        <v>8</v>
      </c>
      <c r="I1230" t="s">
        <v>15</v>
      </c>
      <c r="J1230" t="s">
        <v>60</v>
      </c>
      <c r="K1230" t="s">
        <v>61</v>
      </c>
      <c r="L1230" t="s">
        <v>110</v>
      </c>
      <c r="M1230" t="s">
        <v>152</v>
      </c>
      <c r="N1230">
        <v>7199.2649344254214</v>
      </c>
      <c r="O1230">
        <v>7199.2649344254214</v>
      </c>
      <c r="P1230" t="s">
        <v>64</v>
      </c>
      <c r="Q1230">
        <v>4.2699999999999996</v>
      </c>
      <c r="R1230">
        <v>4</v>
      </c>
      <c r="S1230">
        <v>2</v>
      </c>
      <c r="T1230">
        <v>1</v>
      </c>
      <c r="U1230" t="s">
        <v>76</v>
      </c>
      <c r="V1230">
        <v>1</v>
      </c>
      <c r="W1230" t="s">
        <v>66</v>
      </c>
      <c r="X1230" s="51" t="s">
        <v>2468</v>
      </c>
      <c r="Y1230" s="51" t="s">
        <v>79</v>
      </c>
      <c r="Z1230" s="26">
        <v>1</v>
      </c>
      <c r="AA1230" s="51" t="s">
        <v>66</v>
      </c>
      <c r="AB1230" s="51" t="s">
        <v>69</v>
      </c>
    </row>
    <row r="1231" spans="1:28">
      <c r="A1231" s="51" t="s">
        <v>2469</v>
      </c>
      <c r="B1231" s="51" t="s">
        <v>121</v>
      </c>
      <c r="C1231" s="1">
        <v>44486</v>
      </c>
      <c r="D1231">
        <v>2021</v>
      </c>
      <c r="E1231" s="26">
        <v>10</v>
      </c>
      <c r="F1231" s="51" t="s">
        <v>10</v>
      </c>
      <c r="G1231" s="26">
        <v>4</v>
      </c>
      <c r="H1231" s="26">
        <v>4</v>
      </c>
      <c r="I1231" t="s">
        <v>15</v>
      </c>
      <c r="J1231" t="s">
        <v>72</v>
      </c>
      <c r="K1231" t="s">
        <v>73</v>
      </c>
      <c r="L1231" t="s">
        <v>113</v>
      </c>
      <c r="M1231" t="s">
        <v>63</v>
      </c>
      <c r="N1231">
        <v>4734.6784145021111</v>
      </c>
      <c r="O1231">
        <v>4734.6784145021111</v>
      </c>
      <c r="P1231" t="s">
        <v>64</v>
      </c>
      <c r="Q1231">
        <v>19.68</v>
      </c>
      <c r="R1231">
        <v>1</v>
      </c>
      <c r="S1231">
        <v>2</v>
      </c>
      <c r="T1231">
        <v>1</v>
      </c>
      <c r="U1231" t="s">
        <v>76</v>
      </c>
      <c r="V1231">
        <v>3</v>
      </c>
      <c r="W1231" t="s">
        <v>84</v>
      </c>
      <c r="X1231" s="51" t="s">
        <v>2470</v>
      </c>
      <c r="Y1231" s="51" t="s">
        <v>95</v>
      </c>
      <c r="Z1231" s="26">
        <v>2</v>
      </c>
      <c r="AA1231" s="51" t="s">
        <v>77</v>
      </c>
      <c r="AB1231" s="51" t="s">
        <v>69</v>
      </c>
    </row>
    <row r="1232" spans="1:28">
      <c r="A1232" s="51" t="s">
        <v>2471</v>
      </c>
      <c r="B1232" s="51" t="s">
        <v>121</v>
      </c>
      <c r="C1232" s="1">
        <v>42180</v>
      </c>
      <c r="D1232">
        <v>2015</v>
      </c>
      <c r="E1232" s="26">
        <v>6</v>
      </c>
      <c r="F1232" s="51" t="s">
        <v>26</v>
      </c>
      <c r="G1232" s="26">
        <v>10</v>
      </c>
      <c r="H1232" s="26">
        <v>10</v>
      </c>
      <c r="I1232" t="s">
        <v>15</v>
      </c>
      <c r="J1232" t="s">
        <v>102</v>
      </c>
      <c r="K1232" t="s">
        <v>133</v>
      </c>
      <c r="L1232" t="s">
        <v>62</v>
      </c>
      <c r="M1232" t="s">
        <v>152</v>
      </c>
      <c r="N1232">
        <v>7572.7274305860046</v>
      </c>
      <c r="O1232">
        <v>7572.7274305860046</v>
      </c>
      <c r="P1232" t="s">
        <v>64</v>
      </c>
      <c r="Q1232">
        <v>7.09</v>
      </c>
      <c r="R1232">
        <v>2</v>
      </c>
      <c r="S1232">
        <v>1</v>
      </c>
      <c r="T1232">
        <v>1</v>
      </c>
      <c r="U1232" t="s">
        <v>76</v>
      </c>
      <c r="V1232">
        <v>1</v>
      </c>
      <c r="W1232" t="s">
        <v>66</v>
      </c>
      <c r="X1232" s="51" t="s">
        <v>2472</v>
      </c>
      <c r="Y1232" s="51" t="s">
        <v>119</v>
      </c>
      <c r="Z1232" s="26">
        <v>1</v>
      </c>
      <c r="AA1232" s="51" t="s">
        <v>66</v>
      </c>
      <c r="AB1232" s="51" t="s">
        <v>69</v>
      </c>
    </row>
    <row r="1233" spans="1:28">
      <c r="A1233" s="51" t="s">
        <v>2473</v>
      </c>
      <c r="B1233" s="51" t="s">
        <v>97</v>
      </c>
      <c r="C1233" s="1">
        <v>44503</v>
      </c>
      <c r="D1233">
        <v>2021</v>
      </c>
      <c r="E1233" s="26">
        <v>11</v>
      </c>
      <c r="F1233" s="51" t="s">
        <v>19</v>
      </c>
      <c r="G1233" s="26">
        <v>4</v>
      </c>
      <c r="H1233" s="26">
        <v>4</v>
      </c>
      <c r="I1233" t="s">
        <v>15</v>
      </c>
      <c r="J1233" t="s">
        <v>72</v>
      </c>
      <c r="K1233" t="s">
        <v>133</v>
      </c>
      <c r="L1233" t="s">
        <v>89</v>
      </c>
      <c r="M1233" t="s">
        <v>104</v>
      </c>
      <c r="N1233">
        <v>9063.2120733936008</v>
      </c>
      <c r="O1233">
        <v>9063.2120733936008</v>
      </c>
      <c r="P1233" t="s">
        <v>64</v>
      </c>
      <c r="Q1233">
        <v>18.78</v>
      </c>
      <c r="R1233">
        <v>3</v>
      </c>
      <c r="S1233">
        <v>1</v>
      </c>
      <c r="T1233">
        <v>1</v>
      </c>
      <c r="U1233" t="s">
        <v>76</v>
      </c>
      <c r="V1233">
        <v>3</v>
      </c>
      <c r="W1233" t="s">
        <v>84</v>
      </c>
      <c r="X1233" s="51" t="s">
        <v>138</v>
      </c>
      <c r="Y1233" s="51" t="s">
        <v>119</v>
      </c>
      <c r="Z1233" s="26">
        <v>2</v>
      </c>
      <c r="AA1233" s="51" t="s">
        <v>77</v>
      </c>
      <c r="AB1233" s="51" t="s">
        <v>69</v>
      </c>
    </row>
    <row r="1234" spans="1:28">
      <c r="A1234" s="51" t="s">
        <v>2474</v>
      </c>
      <c r="B1234" s="51" t="s">
        <v>140</v>
      </c>
      <c r="C1234" s="1">
        <v>43240</v>
      </c>
      <c r="D1234">
        <v>2018</v>
      </c>
      <c r="E1234" s="26">
        <v>5</v>
      </c>
      <c r="F1234" s="51" t="s">
        <v>25</v>
      </c>
      <c r="G1234" s="26">
        <v>7</v>
      </c>
      <c r="H1234" s="26">
        <v>7</v>
      </c>
      <c r="I1234" t="s">
        <v>15</v>
      </c>
      <c r="J1234" t="s">
        <v>60</v>
      </c>
      <c r="K1234" t="s">
        <v>61</v>
      </c>
      <c r="L1234" t="s">
        <v>62</v>
      </c>
      <c r="M1234" t="s">
        <v>90</v>
      </c>
      <c r="N1234">
        <v>6523.9962741203108</v>
      </c>
      <c r="O1234">
        <v>6523.9962741203108</v>
      </c>
      <c r="P1234" t="s">
        <v>64</v>
      </c>
      <c r="Q1234">
        <v>1.46</v>
      </c>
      <c r="R1234">
        <v>3</v>
      </c>
      <c r="S1234">
        <v>2</v>
      </c>
      <c r="T1234">
        <v>1</v>
      </c>
      <c r="U1234" t="s">
        <v>76</v>
      </c>
      <c r="V1234">
        <v>1</v>
      </c>
      <c r="W1234" t="s">
        <v>66</v>
      </c>
      <c r="X1234" s="51" t="s">
        <v>2475</v>
      </c>
      <c r="Y1234" s="51" t="s">
        <v>79</v>
      </c>
      <c r="Z1234" s="26">
        <v>0</v>
      </c>
      <c r="AA1234" s="51" t="s">
        <v>66</v>
      </c>
      <c r="AB1234" s="51" t="s">
        <v>69</v>
      </c>
    </row>
    <row r="1235" spans="1:28">
      <c r="A1235" s="51" t="s">
        <v>2476</v>
      </c>
      <c r="B1235" s="51" t="s">
        <v>97</v>
      </c>
      <c r="C1235" s="1">
        <v>42425</v>
      </c>
      <c r="D1235">
        <v>2016</v>
      </c>
      <c r="E1235" s="26">
        <v>2</v>
      </c>
      <c r="F1235" s="51" t="s">
        <v>22</v>
      </c>
      <c r="G1235" s="26">
        <v>9</v>
      </c>
      <c r="H1235" s="26">
        <v>9</v>
      </c>
      <c r="I1235" t="s">
        <v>15</v>
      </c>
      <c r="J1235" t="s">
        <v>60</v>
      </c>
      <c r="K1235" t="s">
        <v>61</v>
      </c>
      <c r="L1235" t="s">
        <v>128</v>
      </c>
      <c r="M1235" t="s">
        <v>90</v>
      </c>
      <c r="N1235">
        <v>23139.760721009541</v>
      </c>
      <c r="O1235">
        <v>23139.760721009541</v>
      </c>
      <c r="P1235" t="s">
        <v>64</v>
      </c>
      <c r="Q1235">
        <v>17.489999999999998</v>
      </c>
      <c r="R1235">
        <v>4</v>
      </c>
      <c r="S1235">
        <v>3</v>
      </c>
      <c r="T1235">
        <v>1</v>
      </c>
      <c r="U1235" t="s">
        <v>76</v>
      </c>
      <c r="V1235">
        <v>3</v>
      </c>
      <c r="W1235" t="s">
        <v>84</v>
      </c>
      <c r="X1235" s="51" t="s">
        <v>2477</v>
      </c>
      <c r="Y1235" s="51" t="s">
        <v>79</v>
      </c>
      <c r="Z1235" s="26">
        <v>5</v>
      </c>
      <c r="AA1235" s="51" t="s">
        <v>84</v>
      </c>
      <c r="AB1235" s="51" t="s">
        <v>108</v>
      </c>
    </row>
    <row r="1236" spans="1:28">
      <c r="A1236" s="51" t="s">
        <v>2478</v>
      </c>
      <c r="B1236" s="51" t="s">
        <v>97</v>
      </c>
      <c r="C1236" s="1">
        <v>44063</v>
      </c>
      <c r="D1236">
        <v>2020</v>
      </c>
      <c r="E1236" s="26">
        <v>8</v>
      </c>
      <c r="F1236" s="51" t="s">
        <v>28</v>
      </c>
      <c r="G1236" s="26">
        <v>5</v>
      </c>
      <c r="H1236" s="26">
        <v>5</v>
      </c>
      <c r="I1236" t="s">
        <v>15</v>
      </c>
      <c r="J1236" t="s">
        <v>72</v>
      </c>
      <c r="K1236" t="s">
        <v>61</v>
      </c>
      <c r="L1236" t="s">
        <v>98</v>
      </c>
      <c r="M1236" t="s">
        <v>104</v>
      </c>
      <c r="N1236">
        <v>6178.4916876796287</v>
      </c>
      <c r="O1236">
        <v>6178.4916876796287</v>
      </c>
      <c r="P1236" t="s">
        <v>64</v>
      </c>
      <c r="Q1236">
        <v>10.32</v>
      </c>
      <c r="R1236">
        <v>2</v>
      </c>
      <c r="S1236">
        <v>3</v>
      </c>
      <c r="T1236">
        <v>1</v>
      </c>
      <c r="U1236" t="s">
        <v>76</v>
      </c>
      <c r="V1236">
        <v>1</v>
      </c>
      <c r="W1236" t="s">
        <v>66</v>
      </c>
      <c r="X1236" s="51" t="s">
        <v>2479</v>
      </c>
      <c r="Y1236" s="51" t="s">
        <v>95</v>
      </c>
      <c r="Z1236" s="26">
        <v>1</v>
      </c>
      <c r="AA1236" s="51" t="s">
        <v>66</v>
      </c>
      <c r="AB1236" s="51" t="s">
        <v>69</v>
      </c>
    </row>
    <row r="1237" spans="1:28">
      <c r="A1237" s="51" t="s">
        <v>2480</v>
      </c>
      <c r="B1237" s="51" t="s">
        <v>71</v>
      </c>
      <c r="C1237" s="1">
        <v>43262</v>
      </c>
      <c r="D1237">
        <v>2018</v>
      </c>
      <c r="E1237" s="26">
        <v>6</v>
      </c>
      <c r="F1237" s="51" t="s">
        <v>26</v>
      </c>
      <c r="G1237" s="26">
        <v>7</v>
      </c>
      <c r="H1237" s="26">
        <v>7</v>
      </c>
      <c r="I1237" t="s">
        <v>15</v>
      </c>
      <c r="J1237" t="s">
        <v>60</v>
      </c>
      <c r="K1237" t="s">
        <v>88</v>
      </c>
      <c r="L1237" t="s">
        <v>202</v>
      </c>
      <c r="M1237" t="s">
        <v>90</v>
      </c>
      <c r="N1237">
        <v>6524.679908200641</v>
      </c>
      <c r="O1237">
        <v>6524.679908200641</v>
      </c>
      <c r="P1237" t="s">
        <v>64</v>
      </c>
      <c r="Q1237">
        <v>4.0999999999999996</v>
      </c>
      <c r="R1237">
        <v>5</v>
      </c>
      <c r="S1237">
        <v>0</v>
      </c>
      <c r="T1237">
        <v>0</v>
      </c>
      <c r="U1237" t="s">
        <v>65</v>
      </c>
      <c r="V1237">
        <v>2</v>
      </c>
      <c r="W1237" t="s">
        <v>77</v>
      </c>
      <c r="X1237" s="51" t="s">
        <v>2481</v>
      </c>
      <c r="Y1237" s="51" t="s">
        <v>86</v>
      </c>
      <c r="Z1237" s="26">
        <v>0</v>
      </c>
      <c r="AA1237" s="51" t="s">
        <v>66</v>
      </c>
      <c r="AB1237" s="51" t="s">
        <v>69</v>
      </c>
    </row>
    <row r="1238" spans="1:28">
      <c r="A1238" s="51" t="s">
        <v>2482</v>
      </c>
      <c r="B1238" s="51" t="s">
        <v>121</v>
      </c>
      <c r="C1238" s="1">
        <v>43669</v>
      </c>
      <c r="D1238">
        <v>2019</v>
      </c>
      <c r="E1238" s="26">
        <v>7</v>
      </c>
      <c r="F1238" s="51" t="s">
        <v>27</v>
      </c>
      <c r="G1238" s="26">
        <v>6</v>
      </c>
      <c r="H1238" s="26">
        <v>6</v>
      </c>
      <c r="I1238" t="s">
        <v>15</v>
      </c>
      <c r="J1238" t="s">
        <v>72</v>
      </c>
      <c r="K1238" t="s">
        <v>83</v>
      </c>
      <c r="L1238" t="s">
        <v>128</v>
      </c>
      <c r="M1238" t="s">
        <v>104</v>
      </c>
      <c r="N1238">
        <v>4408.0903161552951</v>
      </c>
      <c r="O1238">
        <v>4408.0903161552951</v>
      </c>
      <c r="P1238" t="s">
        <v>64</v>
      </c>
      <c r="Q1238">
        <v>16.54</v>
      </c>
      <c r="R1238">
        <v>2</v>
      </c>
      <c r="S1238">
        <v>1</v>
      </c>
      <c r="T1238">
        <v>1</v>
      </c>
      <c r="U1238" t="s">
        <v>76</v>
      </c>
      <c r="V1238">
        <v>2</v>
      </c>
      <c r="W1238" t="s">
        <v>77</v>
      </c>
      <c r="X1238" s="51" t="s">
        <v>2483</v>
      </c>
      <c r="Y1238" s="51" t="s">
        <v>95</v>
      </c>
      <c r="Z1238" s="26">
        <v>1</v>
      </c>
      <c r="AA1238" s="51" t="s">
        <v>66</v>
      </c>
      <c r="AB1238" s="51" t="s">
        <v>69</v>
      </c>
    </row>
    <row r="1239" spans="1:28">
      <c r="A1239" s="51" t="s">
        <v>2484</v>
      </c>
      <c r="B1239" s="51" t="s">
        <v>59</v>
      </c>
      <c r="C1239" s="1">
        <v>42540</v>
      </c>
      <c r="D1239">
        <v>2016</v>
      </c>
      <c r="E1239" s="26">
        <v>6</v>
      </c>
      <c r="F1239" s="51" t="s">
        <v>26</v>
      </c>
      <c r="G1239" s="26">
        <v>9</v>
      </c>
      <c r="H1239" s="26">
        <v>9</v>
      </c>
      <c r="I1239" t="s">
        <v>15</v>
      </c>
      <c r="J1239" t="s">
        <v>60</v>
      </c>
      <c r="K1239" t="s">
        <v>83</v>
      </c>
      <c r="L1239" t="s">
        <v>98</v>
      </c>
      <c r="M1239" t="s">
        <v>104</v>
      </c>
      <c r="N1239">
        <v>13985.56373741827</v>
      </c>
      <c r="O1239">
        <v>13985.56373741827</v>
      </c>
      <c r="P1239" t="s">
        <v>64</v>
      </c>
      <c r="Q1239">
        <v>7.79</v>
      </c>
      <c r="R1239">
        <v>1</v>
      </c>
      <c r="S1239">
        <v>7</v>
      </c>
      <c r="T1239">
        <v>1</v>
      </c>
      <c r="U1239" t="s">
        <v>76</v>
      </c>
      <c r="V1239">
        <v>3</v>
      </c>
      <c r="W1239" t="s">
        <v>84</v>
      </c>
      <c r="X1239" s="51" t="s">
        <v>2485</v>
      </c>
      <c r="Y1239" s="51" t="s">
        <v>119</v>
      </c>
      <c r="Z1239" s="26">
        <v>4</v>
      </c>
      <c r="AA1239" s="51" t="s">
        <v>84</v>
      </c>
      <c r="AB1239" s="51" t="s">
        <v>108</v>
      </c>
    </row>
    <row r="1240" spans="1:28">
      <c r="A1240" s="51" t="s">
        <v>2486</v>
      </c>
      <c r="B1240" s="51" t="s">
        <v>140</v>
      </c>
      <c r="C1240" s="1">
        <v>43540</v>
      </c>
      <c r="D1240">
        <v>2019</v>
      </c>
      <c r="E1240" s="26">
        <v>3</v>
      </c>
      <c r="F1240" s="51" t="s">
        <v>23</v>
      </c>
      <c r="G1240" s="26">
        <v>6</v>
      </c>
      <c r="H1240" s="26">
        <v>6</v>
      </c>
      <c r="I1240" t="s">
        <v>15</v>
      </c>
      <c r="J1240" t="s">
        <v>72</v>
      </c>
      <c r="K1240" t="s">
        <v>83</v>
      </c>
      <c r="L1240" t="s">
        <v>62</v>
      </c>
      <c r="M1240" t="s">
        <v>63</v>
      </c>
      <c r="N1240">
        <v>1632.7451279582604</v>
      </c>
      <c r="O1240">
        <v>1632.7451279582604</v>
      </c>
      <c r="P1240" t="s">
        <v>64</v>
      </c>
      <c r="Q1240">
        <v>10.32</v>
      </c>
      <c r="R1240">
        <v>4</v>
      </c>
      <c r="S1240">
        <v>1</v>
      </c>
      <c r="T1240">
        <v>1</v>
      </c>
      <c r="U1240" t="s">
        <v>76</v>
      </c>
      <c r="V1240">
        <v>2</v>
      </c>
      <c r="W1240" t="s">
        <v>77</v>
      </c>
      <c r="X1240" s="51" t="s">
        <v>2487</v>
      </c>
      <c r="Y1240" s="51" t="s">
        <v>100</v>
      </c>
      <c r="Z1240" s="26">
        <v>0</v>
      </c>
      <c r="AA1240" s="51" t="s">
        <v>66</v>
      </c>
      <c r="AB1240" s="51" t="s">
        <v>69</v>
      </c>
    </row>
    <row r="1241" spans="1:28">
      <c r="A1241" s="51" t="s">
        <v>2488</v>
      </c>
      <c r="B1241" s="51" t="s">
        <v>81</v>
      </c>
      <c r="C1241" s="1">
        <v>42862</v>
      </c>
      <c r="D1241">
        <v>2017</v>
      </c>
      <c r="E1241" s="26">
        <v>5</v>
      </c>
      <c r="F1241" s="51" t="s">
        <v>25</v>
      </c>
      <c r="G1241" s="26">
        <v>8</v>
      </c>
      <c r="H1241" s="26">
        <v>8</v>
      </c>
      <c r="I1241" t="s">
        <v>15</v>
      </c>
      <c r="J1241" t="s">
        <v>60</v>
      </c>
      <c r="K1241" t="s">
        <v>73</v>
      </c>
      <c r="L1241" t="s">
        <v>62</v>
      </c>
      <c r="M1241" t="s">
        <v>104</v>
      </c>
      <c r="N1241">
        <v>6798.9547503228978</v>
      </c>
      <c r="O1241">
        <v>6798.9547503228978</v>
      </c>
      <c r="P1241" t="s">
        <v>64</v>
      </c>
      <c r="Q1241">
        <v>7.3</v>
      </c>
      <c r="R1241">
        <v>5</v>
      </c>
      <c r="S1241">
        <v>3</v>
      </c>
      <c r="T1241">
        <v>1</v>
      </c>
      <c r="U1241" t="s">
        <v>76</v>
      </c>
      <c r="V1241">
        <v>2</v>
      </c>
      <c r="W1241" t="s">
        <v>77</v>
      </c>
      <c r="X1241" s="51" t="s">
        <v>2489</v>
      </c>
      <c r="Y1241" s="51" t="s">
        <v>144</v>
      </c>
      <c r="Z1241" s="26">
        <v>2</v>
      </c>
      <c r="AA1241" s="51" t="s">
        <v>77</v>
      </c>
      <c r="AB1241" s="51" t="s">
        <v>69</v>
      </c>
    </row>
    <row r="1242" spans="1:28">
      <c r="A1242" s="51" t="s">
        <v>2490</v>
      </c>
      <c r="B1242" s="51" t="s">
        <v>59</v>
      </c>
      <c r="C1242" s="1">
        <v>43480</v>
      </c>
      <c r="D1242">
        <v>2019</v>
      </c>
      <c r="E1242" s="26">
        <v>1</v>
      </c>
      <c r="F1242" s="51" t="s">
        <v>21</v>
      </c>
      <c r="G1242" s="26">
        <v>6</v>
      </c>
      <c r="H1242" s="26">
        <v>6</v>
      </c>
      <c r="I1242" t="s">
        <v>15</v>
      </c>
      <c r="J1242" t="s">
        <v>72</v>
      </c>
      <c r="K1242" t="s">
        <v>61</v>
      </c>
      <c r="L1242" t="s">
        <v>98</v>
      </c>
      <c r="M1242" t="s">
        <v>75</v>
      </c>
      <c r="N1242">
        <v>9586.9085076231622</v>
      </c>
      <c r="O1242">
        <v>9586.9085076231622</v>
      </c>
      <c r="P1242" t="s">
        <v>64</v>
      </c>
      <c r="Q1242">
        <v>17.13</v>
      </c>
      <c r="R1242">
        <v>2</v>
      </c>
      <c r="S1242">
        <v>2</v>
      </c>
      <c r="T1242">
        <v>1</v>
      </c>
      <c r="U1242" t="s">
        <v>76</v>
      </c>
      <c r="V1242">
        <v>2</v>
      </c>
      <c r="W1242" t="s">
        <v>77</v>
      </c>
      <c r="X1242" s="51" t="s">
        <v>2491</v>
      </c>
      <c r="Y1242" s="51" t="s">
        <v>100</v>
      </c>
      <c r="Z1242" s="26">
        <v>1</v>
      </c>
      <c r="AA1242" s="51" t="s">
        <v>66</v>
      </c>
      <c r="AB1242" s="51" t="s">
        <v>69</v>
      </c>
    </row>
    <row r="1243" spans="1:28">
      <c r="A1243" s="51" t="s">
        <v>2492</v>
      </c>
      <c r="B1243" s="51" t="s">
        <v>121</v>
      </c>
      <c r="C1243" s="1">
        <v>43469</v>
      </c>
      <c r="D1243">
        <v>2019</v>
      </c>
      <c r="E1243" s="26">
        <v>1</v>
      </c>
      <c r="F1243" s="51" t="s">
        <v>21</v>
      </c>
      <c r="G1243" s="26">
        <v>6</v>
      </c>
      <c r="H1243" s="26">
        <v>6</v>
      </c>
      <c r="I1243" t="s">
        <v>15</v>
      </c>
      <c r="J1243" t="s">
        <v>72</v>
      </c>
      <c r="K1243" t="s">
        <v>73</v>
      </c>
      <c r="L1243" t="s">
        <v>110</v>
      </c>
      <c r="M1243" t="s">
        <v>63</v>
      </c>
      <c r="N1243">
        <v>426.2705981521832</v>
      </c>
      <c r="O1243">
        <v>426.2705981521832</v>
      </c>
      <c r="P1243" t="s">
        <v>64</v>
      </c>
      <c r="Q1243">
        <v>7.01</v>
      </c>
      <c r="R1243">
        <v>4</v>
      </c>
      <c r="S1243">
        <v>2</v>
      </c>
      <c r="T1243">
        <v>1</v>
      </c>
      <c r="U1243" t="s">
        <v>76</v>
      </c>
      <c r="V1243">
        <v>2</v>
      </c>
      <c r="W1243" t="s">
        <v>77</v>
      </c>
      <c r="X1243" s="51" t="s">
        <v>2493</v>
      </c>
      <c r="Y1243" s="51" t="s">
        <v>100</v>
      </c>
      <c r="Z1243" s="26">
        <v>0</v>
      </c>
      <c r="AA1243" s="51" t="s">
        <v>66</v>
      </c>
      <c r="AB1243" s="51" t="s">
        <v>69</v>
      </c>
    </row>
    <row r="1244" spans="1:28">
      <c r="A1244" s="51" t="s">
        <v>2494</v>
      </c>
      <c r="B1244" s="51" t="s">
        <v>59</v>
      </c>
      <c r="C1244" s="1">
        <v>45352</v>
      </c>
      <c r="D1244">
        <v>2024</v>
      </c>
      <c r="E1244" s="26">
        <v>3</v>
      </c>
      <c r="F1244" s="51" t="s">
        <v>23</v>
      </c>
      <c r="G1244" s="26">
        <v>1</v>
      </c>
      <c r="H1244" s="26">
        <v>1</v>
      </c>
      <c r="I1244" t="s">
        <v>15</v>
      </c>
      <c r="J1244" t="s">
        <v>82</v>
      </c>
      <c r="K1244" t="s">
        <v>61</v>
      </c>
      <c r="L1244" t="s">
        <v>202</v>
      </c>
      <c r="M1244" t="s">
        <v>90</v>
      </c>
      <c r="N1244">
        <v>5442.9463335029577</v>
      </c>
      <c r="O1244">
        <v>5442.9463335029577</v>
      </c>
      <c r="P1244" t="s">
        <v>64</v>
      </c>
      <c r="Q1244">
        <v>9.7899999999999991</v>
      </c>
      <c r="R1244">
        <v>4</v>
      </c>
      <c r="S1244">
        <v>3</v>
      </c>
      <c r="T1244">
        <v>1</v>
      </c>
      <c r="U1244" t="s">
        <v>76</v>
      </c>
      <c r="V1244">
        <v>1</v>
      </c>
      <c r="W1244" t="s">
        <v>66</v>
      </c>
      <c r="X1244" s="51" t="s">
        <v>2495</v>
      </c>
      <c r="Y1244" s="51" t="s">
        <v>100</v>
      </c>
      <c r="Z1244" s="26">
        <v>1</v>
      </c>
      <c r="AA1244" s="51" t="s">
        <v>66</v>
      </c>
      <c r="AB1244" s="51" t="s">
        <v>69</v>
      </c>
    </row>
    <row r="1245" spans="1:28">
      <c r="A1245" s="51" t="s">
        <v>2496</v>
      </c>
      <c r="B1245" s="51" t="s">
        <v>71</v>
      </c>
      <c r="C1245" s="1">
        <v>42314</v>
      </c>
      <c r="D1245">
        <v>2015</v>
      </c>
      <c r="E1245" s="26">
        <v>11</v>
      </c>
      <c r="F1245" s="51" t="s">
        <v>19</v>
      </c>
      <c r="G1245" s="26">
        <v>10</v>
      </c>
      <c r="H1245" s="26">
        <v>10</v>
      </c>
      <c r="I1245" t="s">
        <v>15</v>
      </c>
      <c r="J1245" t="s">
        <v>102</v>
      </c>
      <c r="K1245" t="s">
        <v>124</v>
      </c>
      <c r="L1245" t="s">
        <v>125</v>
      </c>
      <c r="M1245" t="s">
        <v>93</v>
      </c>
      <c r="N1245">
        <v>6494.3560120315324</v>
      </c>
      <c r="O1245">
        <v>6494.3560120315324</v>
      </c>
      <c r="P1245" t="s">
        <v>64</v>
      </c>
      <c r="Q1245">
        <v>11.74</v>
      </c>
      <c r="R1245">
        <v>1</v>
      </c>
      <c r="S1245">
        <v>2</v>
      </c>
      <c r="T1245">
        <v>1</v>
      </c>
      <c r="U1245" t="s">
        <v>76</v>
      </c>
      <c r="V1245">
        <v>2</v>
      </c>
      <c r="W1245" t="s">
        <v>77</v>
      </c>
      <c r="X1245" s="51" t="s">
        <v>2497</v>
      </c>
      <c r="Y1245" s="51" t="s">
        <v>95</v>
      </c>
      <c r="Z1245" s="26">
        <v>1</v>
      </c>
      <c r="AA1245" s="51" t="s">
        <v>66</v>
      </c>
      <c r="AB1245" s="51" t="s">
        <v>69</v>
      </c>
    </row>
    <row r="1246" spans="1:28">
      <c r="A1246" s="51" t="s">
        <v>2498</v>
      </c>
      <c r="B1246" s="51" t="s">
        <v>81</v>
      </c>
      <c r="C1246" s="1">
        <v>43923</v>
      </c>
      <c r="D1246">
        <v>2020</v>
      </c>
      <c r="E1246" s="26">
        <v>4</v>
      </c>
      <c r="F1246" s="51" t="s">
        <v>24</v>
      </c>
      <c r="G1246" s="26">
        <v>5</v>
      </c>
      <c r="H1246" s="26">
        <v>5</v>
      </c>
      <c r="I1246" t="s">
        <v>15</v>
      </c>
      <c r="J1246" t="s">
        <v>72</v>
      </c>
      <c r="K1246" t="s">
        <v>83</v>
      </c>
      <c r="L1246" t="s">
        <v>125</v>
      </c>
      <c r="M1246" t="s">
        <v>152</v>
      </c>
      <c r="N1246">
        <v>6791.4747717878763</v>
      </c>
      <c r="O1246">
        <v>6791.4747717878763</v>
      </c>
      <c r="P1246" t="s">
        <v>64</v>
      </c>
      <c r="Q1246">
        <v>11.71</v>
      </c>
      <c r="R1246">
        <v>3</v>
      </c>
      <c r="S1246">
        <v>0</v>
      </c>
      <c r="T1246">
        <v>0</v>
      </c>
      <c r="U1246" t="s">
        <v>65</v>
      </c>
      <c r="V1246">
        <v>2</v>
      </c>
      <c r="W1246" t="s">
        <v>77</v>
      </c>
      <c r="X1246" s="51" t="s">
        <v>2499</v>
      </c>
      <c r="Y1246" s="51" t="s">
        <v>119</v>
      </c>
      <c r="Z1246" s="26">
        <v>0</v>
      </c>
      <c r="AA1246" s="51" t="s">
        <v>66</v>
      </c>
      <c r="AB1246" s="51" t="s">
        <v>69</v>
      </c>
    </row>
    <row r="1247" spans="1:28">
      <c r="A1247" s="51" t="s">
        <v>2500</v>
      </c>
      <c r="B1247" s="51" t="s">
        <v>59</v>
      </c>
      <c r="C1247" s="1">
        <v>43175</v>
      </c>
      <c r="D1247">
        <v>2018</v>
      </c>
      <c r="E1247" s="26">
        <v>3</v>
      </c>
      <c r="F1247" s="51" t="s">
        <v>23</v>
      </c>
      <c r="G1247" s="26">
        <v>7</v>
      </c>
      <c r="H1247" s="26">
        <v>7</v>
      </c>
      <c r="I1247" t="s">
        <v>15</v>
      </c>
      <c r="J1247" t="s">
        <v>60</v>
      </c>
      <c r="K1247" t="s">
        <v>124</v>
      </c>
      <c r="L1247" t="s">
        <v>103</v>
      </c>
      <c r="M1247" t="s">
        <v>104</v>
      </c>
      <c r="N1247">
        <v>16674.609549439952</v>
      </c>
      <c r="O1247">
        <v>16674.609549439952</v>
      </c>
      <c r="P1247" t="s">
        <v>64</v>
      </c>
      <c r="Q1247">
        <v>24.97</v>
      </c>
      <c r="R1247">
        <v>1</v>
      </c>
      <c r="S1247">
        <v>1</v>
      </c>
      <c r="T1247">
        <v>1</v>
      </c>
      <c r="U1247" t="s">
        <v>76</v>
      </c>
      <c r="V1247">
        <v>3</v>
      </c>
      <c r="W1247" t="s">
        <v>84</v>
      </c>
      <c r="X1247" s="51" t="s">
        <v>2501</v>
      </c>
      <c r="Y1247" s="51" t="s">
        <v>100</v>
      </c>
      <c r="Z1247" s="26">
        <v>3</v>
      </c>
      <c r="AA1247" s="51" t="s">
        <v>77</v>
      </c>
      <c r="AB1247" s="51" t="s">
        <v>108</v>
      </c>
    </row>
    <row r="1248" spans="1:28">
      <c r="A1248" s="51" t="s">
        <v>2502</v>
      </c>
      <c r="B1248" s="51" t="s">
        <v>81</v>
      </c>
      <c r="C1248" s="1">
        <v>43538</v>
      </c>
      <c r="D1248">
        <v>2019</v>
      </c>
      <c r="E1248" s="26">
        <v>3</v>
      </c>
      <c r="F1248" s="51" t="s">
        <v>23</v>
      </c>
      <c r="G1248" s="26">
        <v>6</v>
      </c>
      <c r="H1248" s="26">
        <v>6</v>
      </c>
      <c r="I1248" t="s">
        <v>15</v>
      </c>
      <c r="J1248" t="s">
        <v>72</v>
      </c>
      <c r="K1248" t="s">
        <v>83</v>
      </c>
      <c r="L1248" t="s">
        <v>113</v>
      </c>
      <c r="M1248" t="s">
        <v>104</v>
      </c>
      <c r="N1248">
        <v>10292.326635659832</v>
      </c>
      <c r="O1248">
        <v>10292.326635659832</v>
      </c>
      <c r="P1248" t="s">
        <v>64</v>
      </c>
      <c r="Q1248">
        <v>9.6300000000000008</v>
      </c>
      <c r="R1248">
        <v>3</v>
      </c>
      <c r="S1248">
        <v>1</v>
      </c>
      <c r="T1248">
        <v>1</v>
      </c>
      <c r="U1248" t="s">
        <v>76</v>
      </c>
      <c r="V1248">
        <v>2</v>
      </c>
      <c r="W1248" t="s">
        <v>77</v>
      </c>
      <c r="X1248" s="51" t="s">
        <v>749</v>
      </c>
      <c r="Y1248" s="51" t="s">
        <v>95</v>
      </c>
      <c r="Z1248" s="26">
        <v>0</v>
      </c>
      <c r="AA1248" s="51" t="s">
        <v>66</v>
      </c>
      <c r="AB1248" s="51" t="s">
        <v>69</v>
      </c>
    </row>
    <row r="1249" spans="1:28">
      <c r="A1249" s="51" t="s">
        <v>2503</v>
      </c>
      <c r="B1249" s="51" t="s">
        <v>59</v>
      </c>
      <c r="C1249" s="1">
        <v>42698</v>
      </c>
      <c r="D1249">
        <v>2016</v>
      </c>
      <c r="E1249" s="26">
        <v>11</v>
      </c>
      <c r="F1249" s="51" t="s">
        <v>19</v>
      </c>
      <c r="G1249" s="26">
        <v>9</v>
      </c>
      <c r="H1249" s="26">
        <v>9</v>
      </c>
      <c r="I1249" t="s">
        <v>15</v>
      </c>
      <c r="J1249" t="s">
        <v>60</v>
      </c>
      <c r="K1249" t="s">
        <v>88</v>
      </c>
      <c r="L1249" t="s">
        <v>74</v>
      </c>
      <c r="M1249" t="s">
        <v>152</v>
      </c>
      <c r="N1249">
        <v>20851.201728084045</v>
      </c>
      <c r="O1249">
        <v>20851.201728084045</v>
      </c>
      <c r="P1249" t="s">
        <v>64</v>
      </c>
      <c r="Q1249">
        <v>4.68</v>
      </c>
      <c r="R1249">
        <v>3</v>
      </c>
      <c r="S1249">
        <v>2</v>
      </c>
      <c r="T1249">
        <v>1</v>
      </c>
      <c r="U1249" t="s">
        <v>76</v>
      </c>
      <c r="V1249">
        <v>3</v>
      </c>
      <c r="W1249" t="s">
        <v>84</v>
      </c>
      <c r="X1249" s="51" t="s">
        <v>2504</v>
      </c>
      <c r="Y1249" s="51" t="s">
        <v>68</v>
      </c>
      <c r="Z1249" s="26">
        <v>3</v>
      </c>
      <c r="AA1249" s="51" t="s">
        <v>77</v>
      </c>
      <c r="AB1249" s="51" t="s">
        <v>69</v>
      </c>
    </row>
    <row r="1250" spans="1:28">
      <c r="A1250" s="51" t="s">
        <v>2505</v>
      </c>
      <c r="B1250" s="51" t="s">
        <v>71</v>
      </c>
      <c r="C1250" s="1">
        <v>42678</v>
      </c>
      <c r="D1250">
        <v>2016</v>
      </c>
      <c r="E1250" s="26">
        <v>11</v>
      </c>
      <c r="F1250" s="51" t="s">
        <v>19</v>
      </c>
      <c r="G1250" s="26">
        <v>9</v>
      </c>
      <c r="H1250" s="26">
        <v>9</v>
      </c>
      <c r="I1250" t="s">
        <v>15</v>
      </c>
      <c r="J1250" t="s">
        <v>60</v>
      </c>
      <c r="K1250" t="s">
        <v>88</v>
      </c>
      <c r="L1250" t="s">
        <v>98</v>
      </c>
      <c r="M1250" t="s">
        <v>152</v>
      </c>
      <c r="N1250">
        <v>5460.892992926103</v>
      </c>
      <c r="O1250">
        <v>5460.892992926103</v>
      </c>
      <c r="P1250" t="s">
        <v>64</v>
      </c>
      <c r="Q1250">
        <v>2.84</v>
      </c>
      <c r="R1250">
        <v>3</v>
      </c>
      <c r="S1250">
        <v>1</v>
      </c>
      <c r="T1250">
        <v>1</v>
      </c>
      <c r="U1250" t="s">
        <v>76</v>
      </c>
      <c r="V1250">
        <v>2</v>
      </c>
      <c r="W1250" t="s">
        <v>77</v>
      </c>
      <c r="X1250" s="51" t="s">
        <v>2506</v>
      </c>
      <c r="Y1250" s="51" t="s">
        <v>95</v>
      </c>
      <c r="Z1250" s="26">
        <v>1</v>
      </c>
      <c r="AA1250" s="51" t="s">
        <v>66</v>
      </c>
      <c r="AB1250" s="51" t="s">
        <v>69</v>
      </c>
    </row>
    <row r="1251" spans="1:28">
      <c r="A1251" s="51" t="s">
        <v>2507</v>
      </c>
      <c r="B1251" s="51" t="s">
        <v>59</v>
      </c>
      <c r="C1251" s="1">
        <v>41615</v>
      </c>
      <c r="D1251">
        <v>2013</v>
      </c>
      <c r="E1251" s="26">
        <v>12</v>
      </c>
      <c r="F1251" s="51" t="s">
        <v>20</v>
      </c>
      <c r="G1251" s="26">
        <v>12</v>
      </c>
      <c r="H1251" s="26">
        <v>12</v>
      </c>
      <c r="I1251" t="s">
        <v>15</v>
      </c>
      <c r="J1251" t="s">
        <v>102</v>
      </c>
      <c r="K1251" t="s">
        <v>133</v>
      </c>
      <c r="L1251" t="s">
        <v>89</v>
      </c>
      <c r="M1251" t="s">
        <v>152</v>
      </c>
      <c r="N1251">
        <v>7966.251800738899</v>
      </c>
      <c r="O1251">
        <v>7966.251800738899</v>
      </c>
      <c r="P1251" t="s">
        <v>64</v>
      </c>
      <c r="Q1251">
        <v>4.74</v>
      </c>
      <c r="R1251">
        <v>2</v>
      </c>
      <c r="S1251">
        <v>1</v>
      </c>
      <c r="T1251">
        <v>1</v>
      </c>
      <c r="U1251" t="s">
        <v>76</v>
      </c>
      <c r="V1251">
        <v>1</v>
      </c>
      <c r="W1251" t="s">
        <v>66</v>
      </c>
      <c r="X1251" s="51" t="s">
        <v>1985</v>
      </c>
      <c r="Y1251" s="51" t="s">
        <v>100</v>
      </c>
      <c r="Z1251" s="26">
        <v>1</v>
      </c>
      <c r="AA1251" s="51" t="s">
        <v>66</v>
      </c>
      <c r="AB1251" s="51" t="s">
        <v>69</v>
      </c>
    </row>
    <row r="1252" spans="1:28">
      <c r="A1252" s="51" t="s">
        <v>2508</v>
      </c>
      <c r="B1252" s="51" t="s">
        <v>59</v>
      </c>
      <c r="C1252" s="1">
        <v>44275</v>
      </c>
      <c r="D1252">
        <v>2021</v>
      </c>
      <c r="E1252" s="26">
        <v>3</v>
      </c>
      <c r="F1252" s="51" t="s">
        <v>23</v>
      </c>
      <c r="G1252" s="26">
        <v>4</v>
      </c>
      <c r="H1252" s="26">
        <v>4</v>
      </c>
      <c r="I1252" t="s">
        <v>15</v>
      </c>
      <c r="J1252" t="s">
        <v>72</v>
      </c>
      <c r="K1252" t="s">
        <v>83</v>
      </c>
      <c r="L1252" t="s">
        <v>62</v>
      </c>
      <c r="M1252" t="s">
        <v>93</v>
      </c>
      <c r="N1252">
        <v>8501.1836707076254</v>
      </c>
      <c r="O1252">
        <v>8501.1836707076254</v>
      </c>
      <c r="P1252" t="s">
        <v>64</v>
      </c>
      <c r="Q1252">
        <v>17.489999999999998</v>
      </c>
      <c r="R1252">
        <v>5</v>
      </c>
      <c r="S1252">
        <v>1</v>
      </c>
      <c r="T1252">
        <v>1</v>
      </c>
      <c r="U1252" t="s">
        <v>76</v>
      </c>
      <c r="V1252">
        <v>3</v>
      </c>
      <c r="W1252" t="s">
        <v>84</v>
      </c>
      <c r="X1252" s="51" t="s">
        <v>2509</v>
      </c>
      <c r="Y1252" s="51" t="s">
        <v>119</v>
      </c>
      <c r="Z1252" s="26">
        <v>2</v>
      </c>
      <c r="AA1252" s="51" t="s">
        <v>77</v>
      </c>
      <c r="AB1252" s="51" t="s">
        <v>69</v>
      </c>
    </row>
    <row r="1253" spans="1:28">
      <c r="A1253" s="51" t="s">
        <v>2510</v>
      </c>
      <c r="B1253" s="51" t="s">
        <v>97</v>
      </c>
      <c r="C1253" s="1">
        <v>45162</v>
      </c>
      <c r="D1253">
        <v>2023</v>
      </c>
      <c r="E1253" s="26">
        <v>8</v>
      </c>
      <c r="F1253" s="51" t="s">
        <v>28</v>
      </c>
      <c r="G1253" s="26">
        <v>2</v>
      </c>
      <c r="H1253" s="26">
        <v>2</v>
      </c>
      <c r="I1253" t="s">
        <v>15</v>
      </c>
      <c r="J1253" t="s">
        <v>82</v>
      </c>
      <c r="K1253" t="s">
        <v>83</v>
      </c>
      <c r="L1253" t="s">
        <v>202</v>
      </c>
      <c r="M1253" t="s">
        <v>63</v>
      </c>
      <c r="N1253">
        <v>12563.817777189368</v>
      </c>
      <c r="O1253">
        <v>12563.817777189368</v>
      </c>
      <c r="P1253" t="s">
        <v>64</v>
      </c>
      <c r="Q1253">
        <v>3.17</v>
      </c>
      <c r="R1253">
        <v>1</v>
      </c>
      <c r="S1253">
        <v>0</v>
      </c>
      <c r="T1253">
        <v>0</v>
      </c>
      <c r="U1253" t="s">
        <v>65</v>
      </c>
      <c r="V1253">
        <v>2</v>
      </c>
      <c r="W1253" t="s">
        <v>77</v>
      </c>
      <c r="X1253" s="51" t="s">
        <v>1588</v>
      </c>
      <c r="Y1253" s="51" t="s">
        <v>95</v>
      </c>
      <c r="Z1253" s="26">
        <v>1</v>
      </c>
      <c r="AA1253" s="51" t="s">
        <v>66</v>
      </c>
      <c r="AB1253" s="51" t="s">
        <v>69</v>
      </c>
    </row>
    <row r="1254" spans="1:28">
      <c r="A1254" s="51" t="s">
        <v>2511</v>
      </c>
      <c r="B1254" s="51" t="s">
        <v>71</v>
      </c>
      <c r="C1254" s="1">
        <v>43069</v>
      </c>
      <c r="D1254">
        <v>2017</v>
      </c>
      <c r="E1254" s="26">
        <v>11</v>
      </c>
      <c r="F1254" s="51" t="s">
        <v>19</v>
      </c>
      <c r="G1254" s="26">
        <v>8</v>
      </c>
      <c r="H1254" s="26">
        <v>8</v>
      </c>
      <c r="I1254" t="s">
        <v>15</v>
      </c>
      <c r="J1254" t="s">
        <v>60</v>
      </c>
      <c r="K1254" t="s">
        <v>73</v>
      </c>
      <c r="L1254" t="s">
        <v>113</v>
      </c>
      <c r="M1254" t="s">
        <v>93</v>
      </c>
      <c r="N1254">
        <v>4008.337867231935</v>
      </c>
      <c r="O1254">
        <v>4008.337867231935</v>
      </c>
      <c r="P1254" t="s">
        <v>64</v>
      </c>
      <c r="Q1254">
        <v>22.93</v>
      </c>
      <c r="R1254">
        <v>3</v>
      </c>
      <c r="S1254">
        <v>2</v>
      </c>
      <c r="T1254">
        <v>1</v>
      </c>
      <c r="U1254" t="s">
        <v>76</v>
      </c>
      <c r="V1254">
        <v>3</v>
      </c>
      <c r="W1254" t="s">
        <v>84</v>
      </c>
      <c r="X1254" s="51" t="s">
        <v>2512</v>
      </c>
      <c r="Y1254" s="51" t="s">
        <v>86</v>
      </c>
      <c r="Z1254" s="26">
        <v>3</v>
      </c>
      <c r="AA1254" s="51" t="s">
        <v>77</v>
      </c>
      <c r="AB1254" s="51" t="s">
        <v>69</v>
      </c>
    </row>
    <row r="1255" spans="1:28">
      <c r="A1255" s="51" t="s">
        <v>2513</v>
      </c>
      <c r="B1255" s="51" t="s">
        <v>97</v>
      </c>
      <c r="C1255" s="1">
        <v>44341</v>
      </c>
      <c r="D1255">
        <v>2021</v>
      </c>
      <c r="E1255" s="26">
        <v>5</v>
      </c>
      <c r="F1255" s="51" t="s">
        <v>25</v>
      </c>
      <c r="G1255" s="26">
        <v>4</v>
      </c>
      <c r="H1255" s="26">
        <v>4</v>
      </c>
      <c r="I1255" t="s">
        <v>15</v>
      </c>
      <c r="J1255" t="s">
        <v>72</v>
      </c>
      <c r="K1255" t="s">
        <v>61</v>
      </c>
      <c r="L1255" t="s">
        <v>202</v>
      </c>
      <c r="M1255" t="s">
        <v>104</v>
      </c>
      <c r="N1255">
        <v>17352.96789096262</v>
      </c>
      <c r="O1255">
        <v>17352.96789096262</v>
      </c>
      <c r="P1255" t="s">
        <v>64</v>
      </c>
      <c r="Q1255">
        <v>9.66</v>
      </c>
      <c r="R1255">
        <v>3</v>
      </c>
      <c r="S1255">
        <v>0</v>
      </c>
      <c r="T1255">
        <v>0</v>
      </c>
      <c r="U1255" t="s">
        <v>65</v>
      </c>
      <c r="V1255">
        <v>3</v>
      </c>
      <c r="W1255" t="s">
        <v>84</v>
      </c>
      <c r="X1255" s="51" t="s">
        <v>767</v>
      </c>
      <c r="Y1255" s="51" t="s">
        <v>119</v>
      </c>
      <c r="Z1255" s="26">
        <v>2</v>
      </c>
      <c r="AA1255" s="51" t="s">
        <v>77</v>
      </c>
      <c r="AB1255" s="51" t="s">
        <v>69</v>
      </c>
    </row>
    <row r="1256" spans="1:28">
      <c r="A1256" s="51" t="s">
        <v>2514</v>
      </c>
      <c r="B1256" s="51" t="s">
        <v>71</v>
      </c>
      <c r="C1256" s="1">
        <v>44278</v>
      </c>
      <c r="D1256">
        <v>2021</v>
      </c>
      <c r="E1256" s="26">
        <v>3</v>
      </c>
      <c r="F1256" s="51" t="s">
        <v>23</v>
      </c>
      <c r="G1256" s="26">
        <v>4</v>
      </c>
      <c r="H1256" s="26">
        <v>4</v>
      </c>
      <c r="I1256" t="s">
        <v>15</v>
      </c>
      <c r="J1256" t="s">
        <v>72</v>
      </c>
      <c r="K1256" t="s">
        <v>88</v>
      </c>
      <c r="L1256" t="s">
        <v>103</v>
      </c>
      <c r="M1256" t="s">
        <v>63</v>
      </c>
      <c r="N1256">
        <v>6404.7967184395993</v>
      </c>
      <c r="O1256">
        <v>6404.7967184395993</v>
      </c>
      <c r="P1256" t="s">
        <v>64</v>
      </c>
      <c r="Q1256">
        <v>10.43</v>
      </c>
      <c r="R1256">
        <v>4</v>
      </c>
      <c r="S1256">
        <v>2</v>
      </c>
      <c r="T1256">
        <v>1</v>
      </c>
      <c r="U1256" t="s">
        <v>76</v>
      </c>
      <c r="V1256">
        <v>2</v>
      </c>
      <c r="W1256" t="s">
        <v>77</v>
      </c>
      <c r="X1256" s="51" t="s">
        <v>2515</v>
      </c>
      <c r="Y1256" s="51" t="s">
        <v>79</v>
      </c>
      <c r="Z1256" s="26">
        <v>0</v>
      </c>
      <c r="AA1256" s="51" t="s">
        <v>66</v>
      </c>
      <c r="AB1256" s="51" t="s">
        <v>69</v>
      </c>
    </row>
    <row r="1257" spans="1:28">
      <c r="A1257" s="51" t="s">
        <v>2516</v>
      </c>
      <c r="B1257" s="51" t="s">
        <v>121</v>
      </c>
      <c r="C1257" s="1">
        <v>41388</v>
      </c>
      <c r="D1257">
        <v>2013</v>
      </c>
      <c r="E1257" s="26">
        <v>4</v>
      </c>
      <c r="F1257" s="51" t="s">
        <v>24</v>
      </c>
      <c r="G1257" s="26">
        <v>12</v>
      </c>
      <c r="H1257" s="26">
        <v>12</v>
      </c>
      <c r="I1257" t="s">
        <v>15</v>
      </c>
      <c r="J1257" t="s">
        <v>102</v>
      </c>
      <c r="K1257" t="s">
        <v>73</v>
      </c>
      <c r="L1257" t="s">
        <v>98</v>
      </c>
      <c r="M1257" t="s">
        <v>104</v>
      </c>
      <c r="N1257">
        <v>20245.421919862991</v>
      </c>
      <c r="O1257">
        <v>20245.421919862991</v>
      </c>
      <c r="P1257" t="s">
        <v>64</v>
      </c>
      <c r="Q1257">
        <v>26.28</v>
      </c>
      <c r="R1257">
        <v>4</v>
      </c>
      <c r="S1257">
        <v>1</v>
      </c>
      <c r="T1257">
        <v>1</v>
      </c>
      <c r="U1257" t="s">
        <v>76</v>
      </c>
      <c r="V1257">
        <v>3</v>
      </c>
      <c r="W1257" t="s">
        <v>84</v>
      </c>
      <c r="X1257" s="51" t="s">
        <v>2517</v>
      </c>
      <c r="Y1257" s="51" t="s">
        <v>86</v>
      </c>
      <c r="Z1257" s="26">
        <v>4</v>
      </c>
      <c r="AA1257" s="51" t="s">
        <v>84</v>
      </c>
      <c r="AB1257" s="51" t="s">
        <v>108</v>
      </c>
    </row>
    <row r="1258" spans="1:28">
      <c r="A1258" s="51" t="s">
        <v>2518</v>
      </c>
      <c r="B1258" s="51" t="s">
        <v>97</v>
      </c>
      <c r="C1258" s="1">
        <v>42413</v>
      </c>
      <c r="D1258">
        <v>2016</v>
      </c>
      <c r="E1258" s="26">
        <v>2</v>
      </c>
      <c r="F1258" s="51" t="s">
        <v>22</v>
      </c>
      <c r="G1258" s="26">
        <v>9</v>
      </c>
      <c r="H1258" s="26">
        <v>9</v>
      </c>
      <c r="I1258" t="s">
        <v>15</v>
      </c>
      <c r="J1258" t="s">
        <v>60</v>
      </c>
      <c r="K1258" t="s">
        <v>133</v>
      </c>
      <c r="L1258" t="s">
        <v>113</v>
      </c>
      <c r="M1258" t="s">
        <v>75</v>
      </c>
      <c r="N1258">
        <v>3554.0052913504078</v>
      </c>
      <c r="O1258">
        <v>3554.0052913504078</v>
      </c>
      <c r="P1258" t="s">
        <v>64</v>
      </c>
      <c r="Q1258">
        <v>9.84</v>
      </c>
      <c r="R1258">
        <v>2</v>
      </c>
      <c r="S1258">
        <v>1</v>
      </c>
      <c r="T1258">
        <v>1</v>
      </c>
      <c r="U1258" t="s">
        <v>76</v>
      </c>
      <c r="V1258">
        <v>2</v>
      </c>
      <c r="W1258" t="s">
        <v>77</v>
      </c>
      <c r="X1258" s="51" t="s">
        <v>2519</v>
      </c>
      <c r="Y1258" s="51" t="s">
        <v>119</v>
      </c>
      <c r="Z1258" s="26">
        <v>1</v>
      </c>
      <c r="AA1258" s="51" t="s">
        <v>66</v>
      </c>
      <c r="AB1258" s="51" t="s">
        <v>69</v>
      </c>
    </row>
    <row r="1259" spans="1:28">
      <c r="A1259" s="51" t="s">
        <v>2520</v>
      </c>
      <c r="B1259" s="51" t="s">
        <v>59</v>
      </c>
      <c r="C1259" s="1">
        <v>41681</v>
      </c>
      <c r="D1259">
        <v>2014</v>
      </c>
      <c r="E1259" s="26">
        <v>2</v>
      </c>
      <c r="F1259" s="51" t="s">
        <v>22</v>
      </c>
      <c r="G1259" s="26">
        <v>11</v>
      </c>
      <c r="H1259" s="26">
        <v>11</v>
      </c>
      <c r="I1259" t="s">
        <v>15</v>
      </c>
      <c r="J1259" t="s">
        <v>102</v>
      </c>
      <c r="K1259" t="s">
        <v>88</v>
      </c>
      <c r="L1259" t="s">
        <v>128</v>
      </c>
      <c r="M1259" t="s">
        <v>93</v>
      </c>
      <c r="N1259">
        <v>8856.0767794289259</v>
      </c>
      <c r="O1259">
        <v>8856.0767794289259</v>
      </c>
      <c r="P1259" t="s">
        <v>64</v>
      </c>
      <c r="Q1259">
        <v>3.19</v>
      </c>
      <c r="R1259">
        <v>3</v>
      </c>
      <c r="S1259">
        <v>2</v>
      </c>
      <c r="T1259">
        <v>1</v>
      </c>
      <c r="U1259" t="s">
        <v>76</v>
      </c>
      <c r="V1259">
        <v>1</v>
      </c>
      <c r="W1259" t="s">
        <v>66</v>
      </c>
      <c r="X1259" s="51" t="s">
        <v>632</v>
      </c>
      <c r="Y1259" s="51" t="s">
        <v>100</v>
      </c>
      <c r="Z1259" s="26">
        <v>1</v>
      </c>
      <c r="AA1259" s="51" t="s">
        <v>66</v>
      </c>
      <c r="AB1259" s="51" t="s">
        <v>69</v>
      </c>
    </row>
    <row r="1260" spans="1:28">
      <c r="A1260" s="51" t="s">
        <v>2521</v>
      </c>
      <c r="B1260" s="51" t="s">
        <v>121</v>
      </c>
      <c r="C1260" s="1">
        <v>41408</v>
      </c>
      <c r="D1260">
        <v>2013</v>
      </c>
      <c r="E1260" s="26">
        <v>5</v>
      </c>
      <c r="F1260" s="51" t="s">
        <v>25</v>
      </c>
      <c r="G1260" s="26">
        <v>12</v>
      </c>
      <c r="H1260" s="26">
        <v>12</v>
      </c>
      <c r="I1260" t="s">
        <v>15</v>
      </c>
      <c r="J1260" t="s">
        <v>102</v>
      </c>
      <c r="K1260" t="s">
        <v>61</v>
      </c>
      <c r="L1260" t="s">
        <v>103</v>
      </c>
      <c r="M1260" t="s">
        <v>93</v>
      </c>
      <c r="N1260">
        <v>16306.128134268192</v>
      </c>
      <c r="O1260">
        <v>16306.128134268192</v>
      </c>
      <c r="P1260" t="s">
        <v>64</v>
      </c>
      <c r="Q1260">
        <v>22.43</v>
      </c>
      <c r="R1260">
        <v>3</v>
      </c>
      <c r="S1260">
        <v>0</v>
      </c>
      <c r="T1260">
        <v>0</v>
      </c>
      <c r="U1260" t="s">
        <v>65</v>
      </c>
      <c r="V1260">
        <v>3</v>
      </c>
      <c r="W1260" t="s">
        <v>84</v>
      </c>
      <c r="X1260" s="51" t="s">
        <v>2522</v>
      </c>
      <c r="Y1260" s="51" t="s">
        <v>119</v>
      </c>
      <c r="Z1260" s="26">
        <v>4</v>
      </c>
      <c r="AA1260" s="51" t="s">
        <v>84</v>
      </c>
      <c r="AB1260" s="51" t="s">
        <v>108</v>
      </c>
    </row>
    <row r="1261" spans="1:28">
      <c r="A1261" s="51" t="s">
        <v>2523</v>
      </c>
      <c r="B1261" s="51" t="s">
        <v>97</v>
      </c>
      <c r="C1261" s="1">
        <v>42843</v>
      </c>
      <c r="D1261">
        <v>2017</v>
      </c>
      <c r="E1261" s="26">
        <v>4</v>
      </c>
      <c r="F1261" s="51" t="s">
        <v>24</v>
      </c>
      <c r="G1261" s="26">
        <v>8</v>
      </c>
      <c r="H1261" s="26">
        <v>8</v>
      </c>
      <c r="I1261" t="s">
        <v>15</v>
      </c>
      <c r="J1261" t="s">
        <v>60</v>
      </c>
      <c r="K1261" t="s">
        <v>73</v>
      </c>
      <c r="L1261" t="s">
        <v>202</v>
      </c>
      <c r="M1261" t="s">
        <v>75</v>
      </c>
      <c r="N1261">
        <v>3422.04617339793</v>
      </c>
      <c r="O1261">
        <v>3422.04617339793</v>
      </c>
      <c r="P1261" t="s">
        <v>64</v>
      </c>
      <c r="Q1261">
        <v>3.08</v>
      </c>
      <c r="R1261">
        <v>4</v>
      </c>
      <c r="S1261">
        <v>1</v>
      </c>
      <c r="T1261">
        <v>1</v>
      </c>
      <c r="U1261" t="s">
        <v>76</v>
      </c>
      <c r="V1261">
        <v>2</v>
      </c>
      <c r="W1261" t="s">
        <v>77</v>
      </c>
      <c r="X1261" s="51" t="s">
        <v>1166</v>
      </c>
      <c r="Y1261" s="51" t="s">
        <v>144</v>
      </c>
      <c r="Z1261" s="26">
        <v>1</v>
      </c>
      <c r="AA1261" s="51" t="s">
        <v>66</v>
      </c>
      <c r="AB1261" s="51" t="s">
        <v>69</v>
      </c>
    </row>
    <row r="1262" spans="1:28">
      <c r="A1262" s="51" t="s">
        <v>2524</v>
      </c>
      <c r="B1262" s="51" t="s">
        <v>97</v>
      </c>
      <c r="C1262" s="1">
        <v>43119</v>
      </c>
      <c r="D1262">
        <v>2018</v>
      </c>
      <c r="E1262" s="26">
        <v>1</v>
      </c>
      <c r="F1262" s="51" t="s">
        <v>21</v>
      </c>
      <c r="G1262" s="26">
        <v>7</v>
      </c>
      <c r="H1262" s="26">
        <v>7</v>
      </c>
      <c r="I1262" t="s">
        <v>15</v>
      </c>
      <c r="J1262" t="s">
        <v>60</v>
      </c>
      <c r="K1262" t="s">
        <v>124</v>
      </c>
      <c r="L1262" t="s">
        <v>103</v>
      </c>
      <c r="M1262" t="s">
        <v>93</v>
      </c>
      <c r="N1262">
        <v>3980.885648308446</v>
      </c>
      <c r="O1262">
        <v>3980.885648308446</v>
      </c>
      <c r="P1262" t="s">
        <v>64</v>
      </c>
      <c r="Q1262">
        <v>2.0499999999999998</v>
      </c>
      <c r="R1262">
        <v>1</v>
      </c>
      <c r="S1262">
        <v>1</v>
      </c>
      <c r="T1262">
        <v>1</v>
      </c>
      <c r="U1262" t="s">
        <v>76</v>
      </c>
      <c r="V1262">
        <v>2</v>
      </c>
      <c r="W1262" t="s">
        <v>77</v>
      </c>
      <c r="X1262" s="51" t="s">
        <v>2525</v>
      </c>
      <c r="Y1262" s="51" t="s">
        <v>95</v>
      </c>
      <c r="Z1262" s="26">
        <v>0</v>
      </c>
      <c r="AA1262" s="51" t="s">
        <v>66</v>
      </c>
      <c r="AB1262" s="51" t="s">
        <v>69</v>
      </c>
    </row>
    <row r="1263" spans="1:28">
      <c r="A1263" s="51" t="s">
        <v>2526</v>
      </c>
      <c r="B1263" s="51" t="s">
        <v>121</v>
      </c>
      <c r="C1263" s="1">
        <v>42659</v>
      </c>
      <c r="D1263">
        <v>2016</v>
      </c>
      <c r="E1263" s="26">
        <v>10</v>
      </c>
      <c r="F1263" s="51" t="s">
        <v>10</v>
      </c>
      <c r="G1263" s="26">
        <v>9</v>
      </c>
      <c r="H1263" s="26">
        <v>9</v>
      </c>
      <c r="I1263" t="s">
        <v>15</v>
      </c>
      <c r="J1263" t="s">
        <v>60</v>
      </c>
      <c r="K1263" t="s">
        <v>73</v>
      </c>
      <c r="L1263" t="s">
        <v>98</v>
      </c>
      <c r="M1263" t="s">
        <v>93</v>
      </c>
      <c r="N1263">
        <v>6703.5840770520444</v>
      </c>
      <c r="O1263">
        <v>6703.5840770520444</v>
      </c>
      <c r="P1263" t="s">
        <v>64</v>
      </c>
      <c r="Q1263">
        <v>8.9499999999999993</v>
      </c>
      <c r="R1263">
        <v>5</v>
      </c>
      <c r="S1263">
        <v>2</v>
      </c>
      <c r="T1263">
        <v>1</v>
      </c>
      <c r="U1263" t="s">
        <v>76</v>
      </c>
      <c r="V1263">
        <v>2</v>
      </c>
      <c r="W1263" t="s">
        <v>77</v>
      </c>
      <c r="X1263" s="51" t="s">
        <v>2527</v>
      </c>
      <c r="Y1263" s="51" t="s">
        <v>95</v>
      </c>
      <c r="Z1263" s="26">
        <v>1</v>
      </c>
      <c r="AA1263" s="51" t="s">
        <v>66</v>
      </c>
      <c r="AB1263" s="51" t="s">
        <v>69</v>
      </c>
    </row>
    <row r="1264" spans="1:28">
      <c r="A1264" s="51" t="s">
        <v>2528</v>
      </c>
      <c r="B1264" s="51" t="s">
        <v>121</v>
      </c>
      <c r="C1264" s="1">
        <v>41693</v>
      </c>
      <c r="D1264">
        <v>2014</v>
      </c>
      <c r="E1264" s="26">
        <v>2</v>
      </c>
      <c r="F1264" s="51" t="s">
        <v>22</v>
      </c>
      <c r="G1264" s="26">
        <v>11</v>
      </c>
      <c r="H1264" s="26">
        <v>11</v>
      </c>
      <c r="I1264" t="s">
        <v>15</v>
      </c>
      <c r="J1264" t="s">
        <v>102</v>
      </c>
      <c r="K1264" t="s">
        <v>61</v>
      </c>
      <c r="L1264" t="s">
        <v>116</v>
      </c>
      <c r="M1264" t="s">
        <v>104</v>
      </c>
      <c r="N1264">
        <v>23170.451605491387</v>
      </c>
      <c r="O1264">
        <v>23170.451605491387</v>
      </c>
      <c r="P1264" t="s">
        <v>64</v>
      </c>
      <c r="Q1264">
        <v>9.1999999999999993</v>
      </c>
      <c r="R1264">
        <v>4</v>
      </c>
      <c r="S1264">
        <v>1</v>
      </c>
      <c r="T1264">
        <v>1</v>
      </c>
      <c r="U1264" t="s">
        <v>76</v>
      </c>
      <c r="V1264">
        <v>3</v>
      </c>
      <c r="W1264" t="s">
        <v>84</v>
      </c>
      <c r="X1264" s="51" t="s">
        <v>2529</v>
      </c>
      <c r="Y1264" s="51" t="s">
        <v>100</v>
      </c>
      <c r="Z1264" s="26">
        <v>3</v>
      </c>
      <c r="AA1264" s="51" t="s">
        <v>77</v>
      </c>
      <c r="AB1264" s="51" t="s">
        <v>69</v>
      </c>
    </row>
    <row r="1265" spans="1:28">
      <c r="A1265" s="51" t="s">
        <v>2530</v>
      </c>
      <c r="B1265" s="51" t="s">
        <v>97</v>
      </c>
      <c r="C1265" s="1">
        <v>44607</v>
      </c>
      <c r="D1265">
        <v>2022</v>
      </c>
      <c r="E1265" s="26">
        <v>2</v>
      </c>
      <c r="F1265" s="51" t="s">
        <v>22</v>
      </c>
      <c r="G1265" s="26">
        <v>3</v>
      </c>
      <c r="H1265" s="26">
        <v>3</v>
      </c>
      <c r="I1265" t="s">
        <v>15</v>
      </c>
      <c r="J1265" t="s">
        <v>82</v>
      </c>
      <c r="K1265" t="s">
        <v>61</v>
      </c>
      <c r="L1265" t="s">
        <v>116</v>
      </c>
      <c r="M1265" t="s">
        <v>75</v>
      </c>
      <c r="N1265">
        <v>7925.691242180972</v>
      </c>
      <c r="O1265">
        <v>7925.691242180972</v>
      </c>
      <c r="P1265" t="s">
        <v>64</v>
      </c>
      <c r="Q1265">
        <v>12.18</v>
      </c>
      <c r="R1265">
        <v>4</v>
      </c>
      <c r="S1265">
        <v>0</v>
      </c>
      <c r="T1265">
        <v>0</v>
      </c>
      <c r="U1265" t="s">
        <v>65</v>
      </c>
      <c r="V1265">
        <v>2</v>
      </c>
      <c r="W1265" t="s">
        <v>77</v>
      </c>
      <c r="X1265" s="51" t="s">
        <v>2531</v>
      </c>
      <c r="Y1265" s="51" t="s">
        <v>144</v>
      </c>
      <c r="Z1265" s="26">
        <v>0</v>
      </c>
      <c r="AA1265" s="51" t="s">
        <v>66</v>
      </c>
      <c r="AB1265" s="51" t="s">
        <v>69</v>
      </c>
    </row>
    <row r="1266" spans="1:28">
      <c r="A1266" s="51" t="s">
        <v>2532</v>
      </c>
      <c r="B1266" s="51" t="s">
        <v>71</v>
      </c>
      <c r="C1266" s="1">
        <v>41636</v>
      </c>
      <c r="D1266">
        <v>2013</v>
      </c>
      <c r="E1266" s="26">
        <v>12</v>
      </c>
      <c r="F1266" s="51" t="s">
        <v>20</v>
      </c>
      <c r="G1266" s="26">
        <v>12</v>
      </c>
      <c r="H1266" s="26">
        <v>12</v>
      </c>
      <c r="I1266" t="s">
        <v>15</v>
      </c>
      <c r="J1266" t="s">
        <v>102</v>
      </c>
      <c r="K1266" t="s">
        <v>88</v>
      </c>
      <c r="L1266" t="s">
        <v>202</v>
      </c>
      <c r="M1266" t="s">
        <v>90</v>
      </c>
      <c r="N1266">
        <v>15357.259519267049</v>
      </c>
      <c r="O1266">
        <v>15357.259519267049</v>
      </c>
      <c r="P1266" t="s">
        <v>64</v>
      </c>
      <c r="Q1266">
        <v>5.1100000000000003</v>
      </c>
      <c r="R1266">
        <v>4</v>
      </c>
      <c r="S1266">
        <v>3</v>
      </c>
      <c r="T1266">
        <v>1</v>
      </c>
      <c r="U1266" t="s">
        <v>76</v>
      </c>
      <c r="V1266">
        <v>2</v>
      </c>
      <c r="W1266" t="s">
        <v>77</v>
      </c>
      <c r="X1266" s="51" t="s">
        <v>2533</v>
      </c>
      <c r="Y1266" s="51" t="s">
        <v>95</v>
      </c>
      <c r="Z1266" s="26">
        <v>3</v>
      </c>
      <c r="AA1266" s="51" t="s">
        <v>77</v>
      </c>
      <c r="AB1266" s="51" t="s">
        <v>108</v>
      </c>
    </row>
    <row r="1267" spans="1:28">
      <c r="A1267" s="51" t="s">
        <v>2534</v>
      </c>
      <c r="B1267" s="51" t="s">
        <v>71</v>
      </c>
      <c r="C1267" s="1">
        <v>42067</v>
      </c>
      <c r="D1267">
        <v>2015</v>
      </c>
      <c r="E1267" s="26">
        <v>3</v>
      </c>
      <c r="F1267" s="51" t="s">
        <v>23</v>
      </c>
      <c r="G1267" s="26">
        <v>10</v>
      </c>
      <c r="H1267" s="26">
        <v>10</v>
      </c>
      <c r="I1267" t="s">
        <v>15</v>
      </c>
      <c r="J1267" t="s">
        <v>102</v>
      </c>
      <c r="K1267" t="s">
        <v>61</v>
      </c>
      <c r="L1267" t="s">
        <v>157</v>
      </c>
      <c r="M1267" t="s">
        <v>104</v>
      </c>
      <c r="N1267">
        <v>7666.1830526855592</v>
      </c>
      <c r="O1267">
        <v>7666.1830526855592</v>
      </c>
      <c r="P1267" t="s">
        <v>64</v>
      </c>
      <c r="Q1267">
        <v>12.06</v>
      </c>
      <c r="R1267">
        <v>5</v>
      </c>
      <c r="S1267">
        <v>0</v>
      </c>
      <c r="T1267">
        <v>0</v>
      </c>
      <c r="U1267" t="s">
        <v>65</v>
      </c>
      <c r="V1267">
        <v>2</v>
      </c>
      <c r="W1267" t="s">
        <v>77</v>
      </c>
      <c r="X1267" s="51" t="s">
        <v>2535</v>
      </c>
      <c r="Y1267" s="51" t="s">
        <v>100</v>
      </c>
      <c r="Z1267" s="26">
        <v>1</v>
      </c>
      <c r="AA1267" s="51" t="s">
        <v>66</v>
      </c>
      <c r="AB1267" s="51" t="s">
        <v>69</v>
      </c>
    </row>
    <row r="1268" spans="1:28">
      <c r="A1268" s="51" t="s">
        <v>2536</v>
      </c>
      <c r="B1268" s="51" t="s">
        <v>140</v>
      </c>
      <c r="C1268" s="1">
        <v>43704</v>
      </c>
      <c r="D1268">
        <v>2019</v>
      </c>
      <c r="E1268" s="26">
        <v>8</v>
      </c>
      <c r="F1268" s="51" t="s">
        <v>28</v>
      </c>
      <c r="G1268" s="26">
        <v>6</v>
      </c>
      <c r="H1268" s="26">
        <v>6</v>
      </c>
      <c r="I1268" t="s">
        <v>15</v>
      </c>
      <c r="J1268" t="s">
        <v>72</v>
      </c>
      <c r="K1268" t="s">
        <v>73</v>
      </c>
      <c r="L1268" t="s">
        <v>125</v>
      </c>
      <c r="M1268" t="s">
        <v>152</v>
      </c>
      <c r="N1268">
        <v>18085.024363667777</v>
      </c>
      <c r="O1268">
        <v>18085.024363667777</v>
      </c>
      <c r="P1268" t="s">
        <v>64</v>
      </c>
      <c r="Q1268">
        <v>9.1</v>
      </c>
      <c r="R1268">
        <v>1</v>
      </c>
      <c r="S1268">
        <v>2</v>
      </c>
      <c r="T1268">
        <v>1</v>
      </c>
      <c r="U1268" t="s">
        <v>76</v>
      </c>
      <c r="V1268">
        <v>3</v>
      </c>
      <c r="W1268" t="s">
        <v>84</v>
      </c>
      <c r="X1268" s="51" t="s">
        <v>2537</v>
      </c>
      <c r="Y1268" s="51" t="s">
        <v>119</v>
      </c>
      <c r="Z1268" s="26">
        <v>2</v>
      </c>
      <c r="AA1268" s="51" t="s">
        <v>77</v>
      </c>
      <c r="AB1268" s="51" t="s">
        <v>69</v>
      </c>
    </row>
    <row r="1269" spans="1:28">
      <c r="A1269" s="51" t="s">
        <v>2538</v>
      </c>
      <c r="B1269" s="51" t="s">
        <v>121</v>
      </c>
      <c r="C1269" s="1">
        <v>41541</v>
      </c>
      <c r="D1269">
        <v>2013</v>
      </c>
      <c r="E1269" s="26">
        <v>9</v>
      </c>
      <c r="F1269" s="51" t="s">
        <v>29</v>
      </c>
      <c r="G1269" s="26">
        <v>12</v>
      </c>
      <c r="H1269" s="26">
        <v>12</v>
      </c>
      <c r="I1269" t="s">
        <v>15</v>
      </c>
      <c r="J1269" t="s">
        <v>102</v>
      </c>
      <c r="K1269" t="s">
        <v>83</v>
      </c>
      <c r="L1269" t="s">
        <v>110</v>
      </c>
      <c r="M1269" t="s">
        <v>75</v>
      </c>
      <c r="N1269">
        <v>27409.391418716328</v>
      </c>
      <c r="O1269">
        <v>27409.391418716328</v>
      </c>
      <c r="P1269" t="s">
        <v>64</v>
      </c>
      <c r="Q1269">
        <v>21.15</v>
      </c>
      <c r="R1269">
        <v>3</v>
      </c>
      <c r="S1269">
        <v>1</v>
      </c>
      <c r="T1269">
        <v>1</v>
      </c>
      <c r="U1269" t="s">
        <v>76</v>
      </c>
      <c r="V1269">
        <v>3</v>
      </c>
      <c r="W1269" t="s">
        <v>84</v>
      </c>
      <c r="X1269" s="51" t="s">
        <v>2539</v>
      </c>
      <c r="Y1269" s="51" t="s">
        <v>68</v>
      </c>
      <c r="Z1269" s="26">
        <v>4</v>
      </c>
      <c r="AA1269" s="51" t="s">
        <v>84</v>
      </c>
      <c r="AB1269" s="51" t="s">
        <v>108</v>
      </c>
    </row>
    <row r="1270" spans="1:28">
      <c r="A1270" s="51" t="s">
        <v>2540</v>
      </c>
      <c r="B1270" s="51" t="s">
        <v>97</v>
      </c>
      <c r="C1270" s="1">
        <v>42003</v>
      </c>
      <c r="D1270">
        <v>2014</v>
      </c>
      <c r="E1270" s="26">
        <v>12</v>
      </c>
      <c r="F1270" s="51" t="s">
        <v>20</v>
      </c>
      <c r="G1270" s="26">
        <v>11</v>
      </c>
      <c r="H1270" s="26">
        <v>11</v>
      </c>
      <c r="I1270" t="s">
        <v>15</v>
      </c>
      <c r="J1270" t="s">
        <v>102</v>
      </c>
      <c r="K1270" t="s">
        <v>124</v>
      </c>
      <c r="L1270" t="s">
        <v>98</v>
      </c>
      <c r="M1270" t="s">
        <v>75</v>
      </c>
      <c r="N1270">
        <v>20787.679070669019</v>
      </c>
      <c r="O1270">
        <v>20787.679070669019</v>
      </c>
      <c r="P1270" t="s">
        <v>64</v>
      </c>
      <c r="Q1270">
        <v>30.03</v>
      </c>
      <c r="R1270">
        <v>1</v>
      </c>
      <c r="S1270">
        <v>5</v>
      </c>
      <c r="T1270">
        <v>1</v>
      </c>
      <c r="U1270" t="s">
        <v>76</v>
      </c>
      <c r="V1270">
        <v>3</v>
      </c>
      <c r="W1270" t="s">
        <v>84</v>
      </c>
      <c r="X1270" s="51" t="s">
        <v>2541</v>
      </c>
      <c r="Y1270" s="51" t="s">
        <v>95</v>
      </c>
      <c r="Z1270" s="26">
        <v>5</v>
      </c>
      <c r="AA1270" s="51" t="s">
        <v>84</v>
      </c>
      <c r="AB1270" s="51" t="s">
        <v>108</v>
      </c>
    </row>
    <row r="1271" spans="1:28">
      <c r="A1271" s="51" t="s">
        <v>2542</v>
      </c>
      <c r="B1271" s="51" t="s">
        <v>121</v>
      </c>
      <c r="C1271" s="1">
        <v>42332</v>
      </c>
      <c r="D1271">
        <v>2015</v>
      </c>
      <c r="E1271" s="26">
        <v>11</v>
      </c>
      <c r="F1271" s="51" t="s">
        <v>19</v>
      </c>
      <c r="G1271" s="26">
        <v>10</v>
      </c>
      <c r="H1271" s="26">
        <v>10</v>
      </c>
      <c r="I1271" t="s">
        <v>15</v>
      </c>
      <c r="J1271" t="s">
        <v>102</v>
      </c>
      <c r="K1271" t="s">
        <v>124</v>
      </c>
      <c r="L1271" t="s">
        <v>98</v>
      </c>
      <c r="M1271" t="s">
        <v>63</v>
      </c>
      <c r="N1271">
        <v>6523.320162824446</v>
      </c>
      <c r="O1271">
        <v>6523.320162824446</v>
      </c>
      <c r="P1271" t="s">
        <v>64</v>
      </c>
      <c r="Q1271">
        <v>9.85</v>
      </c>
      <c r="R1271">
        <v>1</v>
      </c>
      <c r="S1271">
        <v>3</v>
      </c>
      <c r="T1271">
        <v>1</v>
      </c>
      <c r="U1271" t="s">
        <v>76</v>
      </c>
      <c r="V1271">
        <v>1</v>
      </c>
      <c r="W1271" t="s">
        <v>66</v>
      </c>
      <c r="X1271" s="51" t="s">
        <v>2543</v>
      </c>
      <c r="Y1271" s="51" t="s">
        <v>95</v>
      </c>
      <c r="Z1271" s="26">
        <v>2</v>
      </c>
      <c r="AA1271" s="51" t="s">
        <v>77</v>
      </c>
      <c r="AB1271" s="51" t="s">
        <v>108</v>
      </c>
    </row>
    <row r="1272" spans="1:28">
      <c r="A1272" s="51" t="s">
        <v>2544</v>
      </c>
      <c r="B1272" s="51" t="s">
        <v>71</v>
      </c>
      <c r="C1272" s="1">
        <v>45231</v>
      </c>
      <c r="D1272">
        <v>2023</v>
      </c>
      <c r="E1272" s="26">
        <v>11</v>
      </c>
      <c r="F1272" s="51" t="s">
        <v>19</v>
      </c>
      <c r="G1272" s="26">
        <v>2</v>
      </c>
      <c r="H1272" s="26">
        <v>2</v>
      </c>
      <c r="I1272" t="s">
        <v>15</v>
      </c>
      <c r="J1272" t="s">
        <v>82</v>
      </c>
      <c r="K1272" t="s">
        <v>73</v>
      </c>
      <c r="L1272" t="s">
        <v>125</v>
      </c>
      <c r="M1272" t="s">
        <v>63</v>
      </c>
      <c r="N1272">
        <v>4810.3955326300793</v>
      </c>
      <c r="O1272">
        <v>4810.3955326300793</v>
      </c>
      <c r="P1272" t="s">
        <v>64</v>
      </c>
      <c r="Q1272">
        <v>9.07</v>
      </c>
      <c r="R1272">
        <v>3</v>
      </c>
      <c r="S1272">
        <v>1</v>
      </c>
      <c r="T1272">
        <v>1</v>
      </c>
      <c r="U1272" t="s">
        <v>76</v>
      </c>
      <c r="V1272">
        <v>1</v>
      </c>
      <c r="W1272" t="s">
        <v>66</v>
      </c>
      <c r="X1272" s="51" t="s">
        <v>2545</v>
      </c>
      <c r="Y1272" s="51" t="s">
        <v>95</v>
      </c>
      <c r="Z1272" s="26">
        <v>0</v>
      </c>
      <c r="AA1272" s="51" t="s">
        <v>66</v>
      </c>
      <c r="AB1272" s="51" t="s">
        <v>69</v>
      </c>
    </row>
    <row r="1273" spans="1:28">
      <c r="A1273" s="51" t="s">
        <v>2546</v>
      </c>
      <c r="B1273" s="51" t="s">
        <v>81</v>
      </c>
      <c r="C1273" s="1">
        <v>44251</v>
      </c>
      <c r="D1273">
        <v>2021</v>
      </c>
      <c r="E1273" s="26">
        <v>2</v>
      </c>
      <c r="F1273" s="51" t="s">
        <v>22</v>
      </c>
      <c r="G1273" s="26">
        <v>4</v>
      </c>
      <c r="H1273" s="26">
        <v>4</v>
      </c>
      <c r="I1273" t="s">
        <v>15</v>
      </c>
      <c r="J1273" t="s">
        <v>72</v>
      </c>
      <c r="K1273" t="s">
        <v>61</v>
      </c>
      <c r="L1273" t="s">
        <v>128</v>
      </c>
      <c r="M1273" t="s">
        <v>152</v>
      </c>
      <c r="N1273">
        <v>1815.124973082455</v>
      </c>
      <c r="O1273">
        <v>1815.124973082455</v>
      </c>
      <c r="P1273" t="s">
        <v>64</v>
      </c>
      <c r="Q1273">
        <v>3.46</v>
      </c>
      <c r="R1273">
        <v>3</v>
      </c>
      <c r="S1273">
        <v>2</v>
      </c>
      <c r="T1273">
        <v>1</v>
      </c>
      <c r="U1273" t="s">
        <v>76</v>
      </c>
      <c r="V1273">
        <v>1</v>
      </c>
      <c r="W1273" t="s">
        <v>66</v>
      </c>
      <c r="X1273" s="51" t="s">
        <v>2547</v>
      </c>
      <c r="Y1273" s="51" t="s">
        <v>100</v>
      </c>
      <c r="Z1273" s="26">
        <v>0</v>
      </c>
      <c r="AA1273" s="51" t="s">
        <v>66</v>
      </c>
      <c r="AB1273" s="51" t="s">
        <v>69</v>
      </c>
    </row>
    <row r="1274" spans="1:28">
      <c r="A1274" s="51" t="s">
        <v>2548</v>
      </c>
      <c r="B1274" s="51" t="s">
        <v>71</v>
      </c>
      <c r="C1274" s="1">
        <v>44369</v>
      </c>
      <c r="D1274">
        <v>2021</v>
      </c>
      <c r="E1274" s="26">
        <v>6</v>
      </c>
      <c r="F1274" s="51" t="s">
        <v>26</v>
      </c>
      <c r="G1274" s="26">
        <v>4</v>
      </c>
      <c r="H1274" s="26">
        <v>4</v>
      </c>
      <c r="I1274" t="s">
        <v>15</v>
      </c>
      <c r="J1274" t="s">
        <v>72</v>
      </c>
      <c r="K1274" t="s">
        <v>61</v>
      </c>
      <c r="L1274" t="s">
        <v>128</v>
      </c>
      <c r="M1274" t="s">
        <v>75</v>
      </c>
      <c r="N1274">
        <v>8483.6934886845356</v>
      </c>
      <c r="O1274">
        <v>8483.6934886845356</v>
      </c>
      <c r="P1274" t="s">
        <v>64</v>
      </c>
      <c r="Q1274">
        <v>12.92</v>
      </c>
      <c r="R1274">
        <v>5</v>
      </c>
      <c r="S1274">
        <v>2</v>
      </c>
      <c r="T1274">
        <v>1</v>
      </c>
      <c r="U1274" t="s">
        <v>76</v>
      </c>
      <c r="V1274">
        <v>2</v>
      </c>
      <c r="W1274" t="s">
        <v>77</v>
      </c>
      <c r="X1274" s="51" t="s">
        <v>2549</v>
      </c>
      <c r="Y1274" s="51" t="s">
        <v>86</v>
      </c>
      <c r="Z1274" s="26">
        <v>0</v>
      </c>
      <c r="AA1274" s="51" t="s">
        <v>66</v>
      </c>
      <c r="AB1274" s="51" t="s">
        <v>69</v>
      </c>
    </row>
    <row r="1275" spans="1:28">
      <c r="A1275" s="51" t="s">
        <v>2550</v>
      </c>
      <c r="B1275" s="51" t="s">
        <v>59</v>
      </c>
      <c r="C1275" s="1">
        <v>42970</v>
      </c>
      <c r="D1275">
        <v>2017</v>
      </c>
      <c r="E1275" s="26">
        <v>8</v>
      </c>
      <c r="F1275" s="51" t="s">
        <v>28</v>
      </c>
      <c r="G1275" s="26">
        <v>8</v>
      </c>
      <c r="H1275" s="26">
        <v>8</v>
      </c>
      <c r="I1275" t="s">
        <v>15</v>
      </c>
      <c r="J1275" t="s">
        <v>60</v>
      </c>
      <c r="K1275" t="s">
        <v>124</v>
      </c>
      <c r="L1275" t="s">
        <v>113</v>
      </c>
      <c r="M1275" t="s">
        <v>63</v>
      </c>
      <c r="N1275">
        <v>6862.3136163744566</v>
      </c>
      <c r="O1275">
        <v>6862.3136163744566</v>
      </c>
      <c r="P1275" t="s">
        <v>64</v>
      </c>
      <c r="Q1275">
        <v>11.07</v>
      </c>
      <c r="R1275">
        <v>2</v>
      </c>
      <c r="S1275">
        <v>1</v>
      </c>
      <c r="T1275">
        <v>1</v>
      </c>
      <c r="U1275" t="s">
        <v>76</v>
      </c>
      <c r="V1275">
        <v>1</v>
      </c>
      <c r="W1275" t="s">
        <v>66</v>
      </c>
      <c r="X1275" s="51" t="s">
        <v>1558</v>
      </c>
      <c r="Y1275" s="51" t="s">
        <v>95</v>
      </c>
      <c r="Z1275" s="26">
        <v>1</v>
      </c>
      <c r="AA1275" s="51" t="s">
        <v>66</v>
      </c>
      <c r="AB1275" s="51" t="s">
        <v>69</v>
      </c>
    </row>
    <row r="1276" spans="1:28">
      <c r="A1276" s="51" t="s">
        <v>2551</v>
      </c>
      <c r="B1276" s="51" t="s">
        <v>140</v>
      </c>
      <c r="C1276" s="1">
        <v>43619</v>
      </c>
      <c r="D1276">
        <v>2019</v>
      </c>
      <c r="E1276" s="26">
        <v>6</v>
      </c>
      <c r="F1276" s="51" t="s">
        <v>26</v>
      </c>
      <c r="G1276" s="26">
        <v>6</v>
      </c>
      <c r="H1276" s="26">
        <v>6</v>
      </c>
      <c r="I1276" t="s">
        <v>15</v>
      </c>
      <c r="J1276" t="s">
        <v>72</v>
      </c>
      <c r="K1276" t="s">
        <v>83</v>
      </c>
      <c r="L1276" t="s">
        <v>125</v>
      </c>
      <c r="M1276" t="s">
        <v>152</v>
      </c>
      <c r="N1276">
        <v>15703.216389891208</v>
      </c>
      <c r="O1276">
        <v>15703.216389891208</v>
      </c>
      <c r="P1276" t="s">
        <v>64</v>
      </c>
      <c r="Q1276">
        <v>8.8699999999999992</v>
      </c>
      <c r="R1276">
        <v>2</v>
      </c>
      <c r="S1276">
        <v>4</v>
      </c>
      <c r="T1276">
        <v>1</v>
      </c>
      <c r="U1276" t="s">
        <v>76</v>
      </c>
      <c r="V1276">
        <v>3</v>
      </c>
      <c r="W1276" t="s">
        <v>84</v>
      </c>
      <c r="X1276" s="51" t="s">
        <v>2552</v>
      </c>
      <c r="Y1276" s="51" t="s">
        <v>79</v>
      </c>
      <c r="Z1276" s="26">
        <v>3</v>
      </c>
      <c r="AA1276" s="51" t="s">
        <v>77</v>
      </c>
      <c r="AB1276" s="51" t="s">
        <v>108</v>
      </c>
    </row>
    <row r="1277" spans="1:28">
      <c r="A1277" s="51" t="s">
        <v>2553</v>
      </c>
      <c r="B1277" s="51" t="s">
        <v>81</v>
      </c>
      <c r="C1277" s="1">
        <v>44487</v>
      </c>
      <c r="D1277">
        <v>2021</v>
      </c>
      <c r="E1277" s="26">
        <v>10</v>
      </c>
      <c r="F1277" s="51" t="s">
        <v>10</v>
      </c>
      <c r="G1277" s="26">
        <v>4</v>
      </c>
      <c r="H1277" s="26">
        <v>4</v>
      </c>
      <c r="I1277" t="s">
        <v>15</v>
      </c>
      <c r="J1277" t="s">
        <v>72</v>
      </c>
      <c r="K1277" t="s">
        <v>88</v>
      </c>
      <c r="L1277" t="s">
        <v>89</v>
      </c>
      <c r="M1277" t="s">
        <v>75</v>
      </c>
      <c r="N1277">
        <v>16575.278596044071</v>
      </c>
      <c r="O1277">
        <v>16575.278596044071</v>
      </c>
      <c r="P1277" t="s">
        <v>64</v>
      </c>
      <c r="Q1277">
        <v>14.16</v>
      </c>
      <c r="R1277">
        <v>1</v>
      </c>
      <c r="S1277">
        <v>2</v>
      </c>
      <c r="T1277">
        <v>1</v>
      </c>
      <c r="U1277" t="s">
        <v>76</v>
      </c>
      <c r="V1277">
        <v>3</v>
      </c>
      <c r="W1277" t="s">
        <v>84</v>
      </c>
      <c r="X1277" s="51" t="s">
        <v>2554</v>
      </c>
      <c r="Y1277" s="51" t="s">
        <v>100</v>
      </c>
      <c r="Z1277" s="26">
        <v>2</v>
      </c>
      <c r="AA1277" s="51" t="s">
        <v>77</v>
      </c>
      <c r="AB1277" s="51" t="s">
        <v>69</v>
      </c>
    </row>
    <row r="1278" spans="1:28">
      <c r="A1278" s="51" t="s">
        <v>2555</v>
      </c>
      <c r="B1278" s="51" t="s">
        <v>71</v>
      </c>
      <c r="C1278" s="1">
        <v>44964</v>
      </c>
      <c r="D1278">
        <v>2023</v>
      </c>
      <c r="E1278" s="26">
        <v>2</v>
      </c>
      <c r="F1278" s="51" t="s">
        <v>22</v>
      </c>
      <c r="G1278" s="26">
        <v>2</v>
      </c>
      <c r="H1278" s="26">
        <v>2</v>
      </c>
      <c r="I1278" t="s">
        <v>15</v>
      </c>
      <c r="J1278" t="s">
        <v>82</v>
      </c>
      <c r="K1278" t="s">
        <v>133</v>
      </c>
      <c r="L1278" t="s">
        <v>125</v>
      </c>
      <c r="M1278" t="s">
        <v>75</v>
      </c>
      <c r="N1278">
        <v>3114.0509033233402</v>
      </c>
      <c r="O1278">
        <v>3114.0509033233402</v>
      </c>
      <c r="P1278" t="s">
        <v>64</v>
      </c>
      <c r="Q1278">
        <v>6.81</v>
      </c>
      <c r="R1278">
        <v>1</v>
      </c>
      <c r="S1278">
        <v>1</v>
      </c>
      <c r="T1278">
        <v>1</v>
      </c>
      <c r="U1278" t="s">
        <v>76</v>
      </c>
      <c r="V1278">
        <v>1</v>
      </c>
      <c r="W1278" t="s">
        <v>66</v>
      </c>
      <c r="X1278" s="51" t="s">
        <v>2556</v>
      </c>
      <c r="Y1278" s="51" t="s">
        <v>144</v>
      </c>
      <c r="Z1278" s="26">
        <v>0</v>
      </c>
      <c r="AA1278" s="51" t="s">
        <v>66</v>
      </c>
      <c r="AB1278" s="51" t="s">
        <v>69</v>
      </c>
    </row>
    <row r="1279" spans="1:28">
      <c r="A1279" s="51" t="s">
        <v>2557</v>
      </c>
      <c r="B1279" s="51" t="s">
        <v>121</v>
      </c>
      <c r="C1279" s="1">
        <v>41575</v>
      </c>
      <c r="D1279">
        <v>2013</v>
      </c>
      <c r="E1279" s="26">
        <v>10</v>
      </c>
      <c r="F1279" s="51" t="s">
        <v>10</v>
      </c>
      <c r="G1279" s="26">
        <v>12</v>
      </c>
      <c r="H1279" s="26">
        <v>12</v>
      </c>
      <c r="I1279" t="s">
        <v>15</v>
      </c>
      <c r="J1279" t="s">
        <v>102</v>
      </c>
      <c r="K1279" t="s">
        <v>73</v>
      </c>
      <c r="L1279" t="s">
        <v>74</v>
      </c>
      <c r="M1279" t="s">
        <v>90</v>
      </c>
      <c r="N1279">
        <v>8586.7408555935999</v>
      </c>
      <c r="O1279">
        <v>8586.7408555935999</v>
      </c>
      <c r="P1279" t="s">
        <v>64</v>
      </c>
      <c r="Q1279">
        <v>15.12</v>
      </c>
      <c r="R1279">
        <v>1</v>
      </c>
      <c r="S1279">
        <v>3</v>
      </c>
      <c r="T1279">
        <v>1</v>
      </c>
      <c r="U1279" t="s">
        <v>76</v>
      </c>
      <c r="V1279">
        <v>3</v>
      </c>
      <c r="W1279" t="s">
        <v>84</v>
      </c>
      <c r="X1279" s="51" t="s">
        <v>2558</v>
      </c>
      <c r="Y1279" s="51" t="s">
        <v>119</v>
      </c>
      <c r="Z1279" s="26">
        <v>4</v>
      </c>
      <c r="AA1279" s="51" t="s">
        <v>84</v>
      </c>
      <c r="AB1279" s="51" t="s">
        <v>108</v>
      </c>
    </row>
    <row r="1280" spans="1:28">
      <c r="A1280" s="51" t="s">
        <v>2559</v>
      </c>
      <c r="B1280" s="51" t="s">
        <v>97</v>
      </c>
      <c r="C1280" s="1">
        <v>41527</v>
      </c>
      <c r="D1280">
        <v>2013</v>
      </c>
      <c r="E1280" s="26">
        <v>9</v>
      </c>
      <c r="F1280" s="51" t="s">
        <v>29</v>
      </c>
      <c r="G1280" s="26">
        <v>12</v>
      </c>
      <c r="H1280" s="26">
        <v>12</v>
      </c>
      <c r="I1280" t="s">
        <v>15</v>
      </c>
      <c r="J1280" t="s">
        <v>102</v>
      </c>
      <c r="K1280" t="s">
        <v>73</v>
      </c>
      <c r="L1280" t="s">
        <v>103</v>
      </c>
      <c r="M1280" t="s">
        <v>90</v>
      </c>
      <c r="N1280">
        <v>3437.766459919485</v>
      </c>
      <c r="O1280">
        <v>3437.766459919485</v>
      </c>
      <c r="P1280" t="s">
        <v>64</v>
      </c>
      <c r="Q1280">
        <v>11.91</v>
      </c>
      <c r="R1280">
        <v>4</v>
      </c>
      <c r="S1280">
        <v>1</v>
      </c>
      <c r="T1280">
        <v>1</v>
      </c>
      <c r="U1280" t="s">
        <v>76</v>
      </c>
      <c r="V1280">
        <v>2</v>
      </c>
      <c r="W1280" t="s">
        <v>77</v>
      </c>
      <c r="X1280" s="51" t="s">
        <v>2560</v>
      </c>
      <c r="Y1280" s="51" t="s">
        <v>100</v>
      </c>
      <c r="Z1280" s="26">
        <v>1</v>
      </c>
      <c r="AA1280" s="51" t="s">
        <v>66</v>
      </c>
      <c r="AB1280" s="51" t="s">
        <v>69</v>
      </c>
    </row>
    <row r="1281" spans="1:28">
      <c r="A1281" s="51" t="s">
        <v>2561</v>
      </c>
      <c r="B1281" s="51" t="s">
        <v>81</v>
      </c>
      <c r="C1281" s="1">
        <v>41694</v>
      </c>
      <c r="D1281">
        <v>2014</v>
      </c>
      <c r="E1281" s="26">
        <v>2</v>
      </c>
      <c r="F1281" s="51" t="s">
        <v>22</v>
      </c>
      <c r="G1281" s="26">
        <v>11</v>
      </c>
      <c r="H1281" s="26">
        <v>11</v>
      </c>
      <c r="I1281" t="s">
        <v>15</v>
      </c>
      <c r="J1281" t="s">
        <v>102</v>
      </c>
      <c r="K1281" t="s">
        <v>88</v>
      </c>
      <c r="L1281" t="s">
        <v>157</v>
      </c>
      <c r="M1281" t="s">
        <v>104</v>
      </c>
      <c r="N1281">
        <v>3748.3086589289878</v>
      </c>
      <c r="O1281">
        <v>3748.3086589289878</v>
      </c>
      <c r="P1281" t="s">
        <v>64</v>
      </c>
      <c r="Q1281">
        <v>5.89</v>
      </c>
      <c r="R1281">
        <v>2</v>
      </c>
      <c r="S1281">
        <v>3</v>
      </c>
      <c r="T1281">
        <v>1</v>
      </c>
      <c r="U1281" t="s">
        <v>76</v>
      </c>
      <c r="V1281">
        <v>1</v>
      </c>
      <c r="W1281" t="s">
        <v>66</v>
      </c>
      <c r="X1281" s="51" t="s">
        <v>2562</v>
      </c>
      <c r="Y1281" s="51" t="s">
        <v>95</v>
      </c>
      <c r="Z1281" s="26">
        <v>2</v>
      </c>
      <c r="AA1281" s="51" t="s">
        <v>77</v>
      </c>
      <c r="AB1281" s="51" t="s">
        <v>108</v>
      </c>
    </row>
    <row r="1282" spans="1:28">
      <c r="A1282" s="51" t="s">
        <v>2563</v>
      </c>
      <c r="B1282" s="51" t="s">
        <v>121</v>
      </c>
      <c r="C1282" s="1">
        <v>43539</v>
      </c>
      <c r="D1282">
        <v>2019</v>
      </c>
      <c r="E1282" s="26">
        <v>3</v>
      </c>
      <c r="F1282" s="51" t="s">
        <v>23</v>
      </c>
      <c r="G1282" s="26">
        <v>6</v>
      </c>
      <c r="H1282" s="26">
        <v>6</v>
      </c>
      <c r="I1282" t="s">
        <v>15</v>
      </c>
      <c r="J1282" t="s">
        <v>72</v>
      </c>
      <c r="K1282" t="s">
        <v>83</v>
      </c>
      <c r="L1282" t="s">
        <v>62</v>
      </c>
      <c r="M1282" t="s">
        <v>63</v>
      </c>
      <c r="N1282">
        <v>27005.465040347241</v>
      </c>
      <c r="O1282">
        <v>27005.465040347241</v>
      </c>
      <c r="P1282" t="s">
        <v>64</v>
      </c>
      <c r="Q1282">
        <v>14.84</v>
      </c>
      <c r="R1282">
        <v>2</v>
      </c>
      <c r="S1282">
        <v>1</v>
      </c>
      <c r="T1282">
        <v>1</v>
      </c>
      <c r="U1282" t="s">
        <v>76</v>
      </c>
      <c r="V1282">
        <v>3</v>
      </c>
      <c r="W1282" t="s">
        <v>84</v>
      </c>
      <c r="X1282" s="51" t="s">
        <v>2324</v>
      </c>
      <c r="Y1282" s="51" t="s">
        <v>68</v>
      </c>
      <c r="Z1282" s="26">
        <v>3</v>
      </c>
      <c r="AA1282" s="51" t="s">
        <v>77</v>
      </c>
      <c r="AB1282" s="51" t="s">
        <v>108</v>
      </c>
    </row>
    <row r="1283" spans="1:28">
      <c r="A1283" s="51" t="s">
        <v>2564</v>
      </c>
      <c r="B1283" s="51" t="s">
        <v>97</v>
      </c>
      <c r="C1283" s="1">
        <v>45108</v>
      </c>
      <c r="D1283">
        <v>2023</v>
      </c>
      <c r="E1283" s="26">
        <v>7</v>
      </c>
      <c r="F1283" s="51" t="s">
        <v>27</v>
      </c>
      <c r="G1283" s="26">
        <v>2</v>
      </c>
      <c r="H1283" s="26">
        <v>2</v>
      </c>
      <c r="I1283" t="s">
        <v>15</v>
      </c>
      <c r="J1283" t="s">
        <v>82</v>
      </c>
      <c r="K1283" t="s">
        <v>88</v>
      </c>
      <c r="L1283" t="s">
        <v>98</v>
      </c>
      <c r="M1283" t="s">
        <v>93</v>
      </c>
      <c r="N1283">
        <v>4014.7112250977279</v>
      </c>
      <c r="O1283">
        <v>4014.7112250977279</v>
      </c>
      <c r="P1283" t="s">
        <v>64</v>
      </c>
      <c r="Q1283">
        <v>4.8499999999999996</v>
      </c>
      <c r="R1283">
        <v>4</v>
      </c>
      <c r="S1283">
        <v>1</v>
      </c>
      <c r="T1283">
        <v>1</v>
      </c>
      <c r="U1283" t="s">
        <v>76</v>
      </c>
      <c r="V1283">
        <v>1</v>
      </c>
      <c r="W1283" t="s">
        <v>66</v>
      </c>
      <c r="X1283" s="51" t="s">
        <v>2565</v>
      </c>
      <c r="Y1283" s="51" t="s">
        <v>95</v>
      </c>
      <c r="Z1283" s="26">
        <v>0</v>
      </c>
      <c r="AA1283" s="51" t="s">
        <v>66</v>
      </c>
      <c r="AB1283" s="51" t="s">
        <v>69</v>
      </c>
    </row>
    <row r="1284" spans="1:28">
      <c r="A1284" s="51" t="s">
        <v>2566</v>
      </c>
      <c r="B1284" s="51" t="s">
        <v>97</v>
      </c>
      <c r="C1284" s="1">
        <v>45179</v>
      </c>
      <c r="D1284">
        <v>2023</v>
      </c>
      <c r="E1284" s="26">
        <v>9</v>
      </c>
      <c r="F1284" s="51" t="s">
        <v>29</v>
      </c>
      <c r="G1284" s="26">
        <v>2</v>
      </c>
      <c r="H1284" s="26">
        <v>2</v>
      </c>
      <c r="I1284" t="s">
        <v>15</v>
      </c>
      <c r="J1284" t="s">
        <v>82</v>
      </c>
      <c r="K1284" t="s">
        <v>133</v>
      </c>
      <c r="L1284" t="s">
        <v>113</v>
      </c>
      <c r="M1284" t="s">
        <v>104</v>
      </c>
      <c r="N1284">
        <v>3042.4685411678488</v>
      </c>
      <c r="O1284">
        <v>3042.4685411678488</v>
      </c>
      <c r="P1284" t="s">
        <v>64</v>
      </c>
      <c r="Q1284">
        <v>2.27</v>
      </c>
      <c r="R1284">
        <v>1</v>
      </c>
      <c r="S1284">
        <v>1</v>
      </c>
      <c r="T1284">
        <v>1</v>
      </c>
      <c r="U1284" t="s">
        <v>76</v>
      </c>
      <c r="V1284">
        <v>1</v>
      </c>
      <c r="W1284" t="s">
        <v>66</v>
      </c>
      <c r="X1284" s="51" t="s">
        <v>2567</v>
      </c>
      <c r="Y1284" s="51" t="s">
        <v>95</v>
      </c>
      <c r="Z1284" s="26">
        <v>0</v>
      </c>
      <c r="AA1284" s="51" t="s">
        <v>66</v>
      </c>
      <c r="AB1284" s="51" t="s">
        <v>69</v>
      </c>
    </row>
    <row r="1285" spans="1:28">
      <c r="A1285" s="51" t="s">
        <v>2568</v>
      </c>
      <c r="B1285" s="51" t="s">
        <v>59</v>
      </c>
      <c r="C1285" s="1">
        <v>44669</v>
      </c>
      <c r="D1285">
        <v>2022</v>
      </c>
      <c r="E1285" s="26">
        <v>4</v>
      </c>
      <c r="F1285" s="51" t="s">
        <v>24</v>
      </c>
      <c r="G1285" s="26">
        <v>3</v>
      </c>
      <c r="H1285" s="26">
        <v>3</v>
      </c>
      <c r="I1285" t="s">
        <v>15</v>
      </c>
      <c r="J1285" t="s">
        <v>82</v>
      </c>
      <c r="K1285" t="s">
        <v>61</v>
      </c>
      <c r="L1285" t="s">
        <v>125</v>
      </c>
      <c r="M1285" t="s">
        <v>63</v>
      </c>
      <c r="N1285">
        <v>12420.870609138175</v>
      </c>
      <c r="O1285">
        <v>12420.870609138175</v>
      </c>
      <c r="P1285" t="s">
        <v>64</v>
      </c>
      <c r="Q1285">
        <v>14.71</v>
      </c>
      <c r="R1285">
        <v>4</v>
      </c>
      <c r="S1285">
        <v>4</v>
      </c>
      <c r="T1285">
        <v>1</v>
      </c>
      <c r="U1285" t="s">
        <v>76</v>
      </c>
      <c r="V1285">
        <v>3</v>
      </c>
      <c r="W1285" t="s">
        <v>84</v>
      </c>
      <c r="X1285" s="51" t="s">
        <v>2569</v>
      </c>
      <c r="Y1285" s="51" t="s">
        <v>119</v>
      </c>
      <c r="Z1285" s="26">
        <v>4</v>
      </c>
      <c r="AA1285" s="51" t="s">
        <v>84</v>
      </c>
      <c r="AB1285" s="51" t="s">
        <v>108</v>
      </c>
    </row>
    <row r="1286" spans="1:28">
      <c r="A1286" s="51" t="s">
        <v>2570</v>
      </c>
      <c r="B1286" s="51" t="s">
        <v>121</v>
      </c>
      <c r="C1286" s="1">
        <v>42827</v>
      </c>
      <c r="D1286">
        <v>2017</v>
      </c>
      <c r="E1286" s="26">
        <v>4</v>
      </c>
      <c r="F1286" s="51" t="s">
        <v>24</v>
      </c>
      <c r="G1286" s="26">
        <v>8</v>
      </c>
      <c r="H1286" s="26">
        <v>8</v>
      </c>
      <c r="I1286" t="s">
        <v>15</v>
      </c>
      <c r="J1286" t="s">
        <v>60</v>
      </c>
      <c r="K1286" t="s">
        <v>61</v>
      </c>
      <c r="L1286" t="s">
        <v>125</v>
      </c>
      <c r="M1286" t="s">
        <v>104</v>
      </c>
      <c r="N1286">
        <v>16910.236241490904</v>
      </c>
      <c r="O1286">
        <v>16910.236241490904</v>
      </c>
      <c r="P1286" t="s">
        <v>64</v>
      </c>
      <c r="Q1286">
        <v>18.25</v>
      </c>
      <c r="R1286">
        <v>4</v>
      </c>
      <c r="S1286">
        <v>1</v>
      </c>
      <c r="T1286">
        <v>1</v>
      </c>
      <c r="U1286" t="s">
        <v>76</v>
      </c>
      <c r="V1286">
        <v>3</v>
      </c>
      <c r="W1286" t="s">
        <v>84</v>
      </c>
      <c r="X1286" s="51" t="s">
        <v>2571</v>
      </c>
      <c r="Y1286" s="51" t="s">
        <v>119</v>
      </c>
      <c r="Z1286" s="26">
        <v>4</v>
      </c>
      <c r="AA1286" s="51" t="s">
        <v>84</v>
      </c>
      <c r="AB1286" s="51" t="s">
        <v>108</v>
      </c>
    </row>
    <row r="1287" spans="1:28">
      <c r="A1287" s="51" t="s">
        <v>2572</v>
      </c>
      <c r="B1287" s="51" t="s">
        <v>121</v>
      </c>
      <c r="C1287" s="1">
        <v>45046</v>
      </c>
      <c r="D1287">
        <v>2023</v>
      </c>
      <c r="E1287" s="26">
        <v>4</v>
      </c>
      <c r="F1287" s="51" t="s">
        <v>24</v>
      </c>
      <c r="G1287" s="26">
        <v>2</v>
      </c>
      <c r="H1287" s="26">
        <v>2</v>
      </c>
      <c r="I1287" t="s">
        <v>15</v>
      </c>
      <c r="J1287" t="s">
        <v>82</v>
      </c>
      <c r="K1287" t="s">
        <v>124</v>
      </c>
      <c r="L1287" t="s">
        <v>74</v>
      </c>
      <c r="M1287" t="s">
        <v>75</v>
      </c>
      <c r="N1287">
        <v>7829.4498423252644</v>
      </c>
      <c r="O1287">
        <v>7829.4498423252644</v>
      </c>
      <c r="P1287" t="s">
        <v>64</v>
      </c>
      <c r="Q1287">
        <v>12.54</v>
      </c>
      <c r="R1287">
        <v>3</v>
      </c>
      <c r="S1287">
        <v>3</v>
      </c>
      <c r="T1287">
        <v>1</v>
      </c>
      <c r="U1287" t="s">
        <v>76</v>
      </c>
      <c r="V1287">
        <v>3</v>
      </c>
      <c r="W1287" t="s">
        <v>84</v>
      </c>
      <c r="X1287" s="51" t="s">
        <v>2573</v>
      </c>
      <c r="Y1287" s="51" t="s">
        <v>119</v>
      </c>
      <c r="Z1287" s="26">
        <v>2</v>
      </c>
      <c r="AA1287" s="51" t="s">
        <v>77</v>
      </c>
      <c r="AB1287" s="51" t="s">
        <v>108</v>
      </c>
    </row>
    <row r="1288" spans="1:28">
      <c r="A1288" s="51" t="s">
        <v>2574</v>
      </c>
      <c r="B1288" s="51" t="s">
        <v>97</v>
      </c>
      <c r="C1288" s="1">
        <v>42523</v>
      </c>
      <c r="D1288">
        <v>2016</v>
      </c>
      <c r="E1288" s="26">
        <v>6</v>
      </c>
      <c r="F1288" s="51" t="s">
        <v>26</v>
      </c>
      <c r="G1288" s="26">
        <v>9</v>
      </c>
      <c r="H1288" s="26">
        <v>9</v>
      </c>
      <c r="I1288" t="s">
        <v>15</v>
      </c>
      <c r="J1288" t="s">
        <v>60</v>
      </c>
      <c r="K1288" t="s">
        <v>73</v>
      </c>
      <c r="L1288" t="s">
        <v>103</v>
      </c>
      <c r="M1288" t="s">
        <v>93</v>
      </c>
      <c r="N1288">
        <v>19800.103805388848</v>
      </c>
      <c r="O1288">
        <v>19800.103805388848</v>
      </c>
      <c r="P1288" t="s">
        <v>64</v>
      </c>
      <c r="Q1288">
        <v>10.87</v>
      </c>
      <c r="R1288">
        <v>3</v>
      </c>
      <c r="S1288">
        <v>2</v>
      </c>
      <c r="T1288">
        <v>1</v>
      </c>
      <c r="U1288" t="s">
        <v>76</v>
      </c>
      <c r="V1288">
        <v>3</v>
      </c>
      <c r="W1288" t="s">
        <v>84</v>
      </c>
      <c r="X1288" s="51" t="s">
        <v>2575</v>
      </c>
      <c r="Y1288" s="51" t="s">
        <v>100</v>
      </c>
      <c r="Z1288" s="26">
        <v>3</v>
      </c>
      <c r="AA1288" s="51" t="s">
        <v>77</v>
      </c>
      <c r="AB1288" s="51" t="s">
        <v>69</v>
      </c>
    </row>
    <row r="1289" spans="1:28">
      <c r="A1289" s="51" t="s">
        <v>2576</v>
      </c>
      <c r="B1289" s="51" t="s">
        <v>121</v>
      </c>
      <c r="C1289" s="1">
        <v>45048</v>
      </c>
      <c r="D1289">
        <v>2023</v>
      </c>
      <c r="E1289" s="26">
        <v>5</v>
      </c>
      <c r="F1289" s="51" t="s">
        <v>25</v>
      </c>
      <c r="G1289" s="26">
        <v>2</v>
      </c>
      <c r="H1289" s="26">
        <v>2</v>
      </c>
      <c r="I1289" t="s">
        <v>15</v>
      </c>
      <c r="J1289" t="s">
        <v>82</v>
      </c>
      <c r="K1289" t="s">
        <v>133</v>
      </c>
      <c r="L1289" t="s">
        <v>62</v>
      </c>
      <c r="M1289" t="s">
        <v>90</v>
      </c>
      <c r="N1289">
        <v>2030.382793189726</v>
      </c>
      <c r="O1289">
        <v>2030.382793189726</v>
      </c>
      <c r="P1289" t="s">
        <v>64</v>
      </c>
      <c r="Q1289">
        <v>3.94</v>
      </c>
      <c r="R1289">
        <v>3</v>
      </c>
      <c r="S1289">
        <v>2</v>
      </c>
      <c r="T1289">
        <v>1</v>
      </c>
      <c r="U1289" t="s">
        <v>76</v>
      </c>
      <c r="V1289">
        <v>1</v>
      </c>
      <c r="W1289" t="s">
        <v>66</v>
      </c>
      <c r="X1289" s="51" t="s">
        <v>2577</v>
      </c>
      <c r="Y1289" s="51" t="s">
        <v>95</v>
      </c>
      <c r="Z1289" s="26">
        <v>0</v>
      </c>
      <c r="AA1289" s="51" t="s">
        <v>66</v>
      </c>
      <c r="AB1289" s="51" t="s">
        <v>69</v>
      </c>
    </row>
    <row r="1290" spans="1:28">
      <c r="A1290" s="51" t="s">
        <v>2578</v>
      </c>
      <c r="B1290" s="51" t="s">
        <v>71</v>
      </c>
      <c r="C1290" s="1">
        <v>43698</v>
      </c>
      <c r="D1290">
        <v>2019</v>
      </c>
      <c r="E1290" s="26">
        <v>8</v>
      </c>
      <c r="F1290" s="51" t="s">
        <v>28</v>
      </c>
      <c r="G1290" s="26">
        <v>6</v>
      </c>
      <c r="H1290" s="26">
        <v>6</v>
      </c>
      <c r="I1290" t="s">
        <v>15</v>
      </c>
      <c r="J1290" t="s">
        <v>72</v>
      </c>
      <c r="K1290" t="s">
        <v>88</v>
      </c>
      <c r="L1290" t="s">
        <v>89</v>
      </c>
      <c r="M1290" t="s">
        <v>152</v>
      </c>
      <c r="N1290">
        <v>6752.0187733150678</v>
      </c>
      <c r="O1290">
        <v>6752.0187733150678</v>
      </c>
      <c r="P1290" t="s">
        <v>64</v>
      </c>
      <c r="Q1290">
        <v>2.6</v>
      </c>
      <c r="R1290">
        <v>1</v>
      </c>
      <c r="S1290">
        <v>5</v>
      </c>
      <c r="T1290">
        <v>1</v>
      </c>
      <c r="U1290" t="s">
        <v>76</v>
      </c>
      <c r="V1290">
        <v>2</v>
      </c>
      <c r="W1290" t="s">
        <v>77</v>
      </c>
      <c r="X1290" s="51" t="s">
        <v>2579</v>
      </c>
      <c r="Y1290" s="51" t="s">
        <v>95</v>
      </c>
      <c r="Z1290" s="26">
        <v>1</v>
      </c>
      <c r="AA1290" s="51" t="s">
        <v>66</v>
      </c>
      <c r="AB1290" s="51" t="s">
        <v>69</v>
      </c>
    </row>
    <row r="1291" spans="1:28">
      <c r="A1291" s="51" t="s">
        <v>2580</v>
      </c>
      <c r="B1291" s="51" t="s">
        <v>121</v>
      </c>
      <c r="C1291" s="1">
        <v>41387</v>
      </c>
      <c r="D1291">
        <v>2013</v>
      </c>
      <c r="E1291" s="26">
        <v>4</v>
      </c>
      <c r="F1291" s="51" t="s">
        <v>24</v>
      </c>
      <c r="G1291" s="26">
        <v>12</v>
      </c>
      <c r="H1291" s="26">
        <v>12</v>
      </c>
      <c r="I1291" t="s">
        <v>15</v>
      </c>
      <c r="J1291" t="s">
        <v>102</v>
      </c>
      <c r="K1291" t="s">
        <v>73</v>
      </c>
      <c r="L1291" t="s">
        <v>89</v>
      </c>
      <c r="M1291" t="s">
        <v>93</v>
      </c>
      <c r="N1291">
        <v>5724.8985790901452</v>
      </c>
      <c r="O1291">
        <v>5724.8985790901452</v>
      </c>
      <c r="P1291" t="s">
        <v>64</v>
      </c>
      <c r="Q1291">
        <v>3.35</v>
      </c>
      <c r="R1291">
        <v>2</v>
      </c>
      <c r="S1291">
        <v>1</v>
      </c>
      <c r="T1291">
        <v>1</v>
      </c>
      <c r="U1291" t="s">
        <v>76</v>
      </c>
      <c r="V1291">
        <v>2</v>
      </c>
      <c r="W1291" t="s">
        <v>77</v>
      </c>
      <c r="X1291" s="51" t="s">
        <v>2581</v>
      </c>
      <c r="Y1291" s="51" t="s">
        <v>79</v>
      </c>
      <c r="Z1291" s="26">
        <v>1</v>
      </c>
      <c r="AA1291" s="51" t="s">
        <v>66</v>
      </c>
      <c r="AB1291" s="51" t="s">
        <v>69</v>
      </c>
    </row>
    <row r="1292" spans="1:28">
      <c r="A1292" s="51" t="s">
        <v>2582</v>
      </c>
      <c r="B1292" s="51" t="s">
        <v>81</v>
      </c>
      <c r="C1292" s="1">
        <v>42665</v>
      </c>
      <c r="D1292">
        <v>2016</v>
      </c>
      <c r="E1292" s="26">
        <v>10</v>
      </c>
      <c r="F1292" s="51" t="s">
        <v>10</v>
      </c>
      <c r="G1292" s="26">
        <v>9</v>
      </c>
      <c r="H1292" s="26">
        <v>9</v>
      </c>
      <c r="I1292" t="s">
        <v>15</v>
      </c>
      <c r="J1292" t="s">
        <v>60</v>
      </c>
      <c r="K1292" t="s">
        <v>73</v>
      </c>
      <c r="L1292" t="s">
        <v>103</v>
      </c>
      <c r="M1292" t="s">
        <v>63</v>
      </c>
      <c r="N1292">
        <v>3959.7612621680519</v>
      </c>
      <c r="O1292">
        <v>3959.7612621680519</v>
      </c>
      <c r="P1292" t="s">
        <v>64</v>
      </c>
      <c r="Q1292">
        <v>1.66</v>
      </c>
      <c r="R1292">
        <v>4</v>
      </c>
      <c r="S1292">
        <v>3</v>
      </c>
      <c r="T1292">
        <v>1</v>
      </c>
      <c r="U1292" t="s">
        <v>76</v>
      </c>
      <c r="V1292">
        <v>1</v>
      </c>
      <c r="W1292" t="s">
        <v>66</v>
      </c>
      <c r="X1292" s="51" t="s">
        <v>2583</v>
      </c>
      <c r="Y1292" s="51" t="s">
        <v>79</v>
      </c>
      <c r="Z1292" s="26">
        <v>2</v>
      </c>
      <c r="AA1292" s="51" t="s">
        <v>77</v>
      </c>
      <c r="AB1292" s="51" t="s">
        <v>108</v>
      </c>
    </row>
    <row r="1293" spans="1:28">
      <c r="A1293" s="51" t="s">
        <v>2584</v>
      </c>
      <c r="B1293" s="51" t="s">
        <v>97</v>
      </c>
      <c r="C1293" s="1">
        <v>45371</v>
      </c>
      <c r="D1293">
        <v>2024</v>
      </c>
      <c r="E1293" s="26">
        <v>3</v>
      </c>
      <c r="F1293" s="51" t="s">
        <v>23</v>
      </c>
      <c r="G1293" s="26">
        <v>1</v>
      </c>
      <c r="H1293" s="26">
        <v>1</v>
      </c>
      <c r="I1293" t="s">
        <v>15</v>
      </c>
      <c r="J1293" t="s">
        <v>82</v>
      </c>
      <c r="K1293" t="s">
        <v>73</v>
      </c>
      <c r="L1293" t="s">
        <v>128</v>
      </c>
      <c r="M1293" t="s">
        <v>63</v>
      </c>
      <c r="N1293">
        <v>17388.23839351417</v>
      </c>
      <c r="O1293">
        <v>17388.23839351417</v>
      </c>
      <c r="P1293" t="s">
        <v>64</v>
      </c>
      <c r="Q1293">
        <v>3.2</v>
      </c>
      <c r="R1293">
        <v>1</v>
      </c>
      <c r="S1293">
        <v>3</v>
      </c>
      <c r="T1293">
        <v>1</v>
      </c>
      <c r="U1293" t="s">
        <v>76</v>
      </c>
      <c r="V1293">
        <v>3</v>
      </c>
      <c r="W1293" t="s">
        <v>84</v>
      </c>
      <c r="X1293" s="51" t="s">
        <v>2585</v>
      </c>
      <c r="Y1293" s="51" t="s">
        <v>144</v>
      </c>
      <c r="Z1293" s="26">
        <v>3</v>
      </c>
      <c r="AA1293" s="51" t="s">
        <v>77</v>
      </c>
      <c r="AB1293" s="51" t="s">
        <v>108</v>
      </c>
    </row>
    <row r="1294" spans="1:28">
      <c r="A1294" s="51" t="s">
        <v>2586</v>
      </c>
      <c r="B1294" s="51" t="s">
        <v>71</v>
      </c>
      <c r="C1294" s="1">
        <v>41710</v>
      </c>
      <c r="D1294">
        <v>2014</v>
      </c>
      <c r="E1294" s="26">
        <v>3</v>
      </c>
      <c r="F1294" s="51" t="s">
        <v>23</v>
      </c>
      <c r="G1294" s="26">
        <v>11</v>
      </c>
      <c r="H1294" s="26">
        <v>11</v>
      </c>
      <c r="I1294" t="s">
        <v>15</v>
      </c>
      <c r="J1294" t="s">
        <v>102</v>
      </c>
      <c r="K1294" t="s">
        <v>88</v>
      </c>
      <c r="L1294" t="s">
        <v>125</v>
      </c>
      <c r="M1294" t="s">
        <v>75</v>
      </c>
      <c r="N1294">
        <v>17575.568727773705</v>
      </c>
      <c r="O1294">
        <v>17575.568727773705</v>
      </c>
      <c r="P1294" t="s">
        <v>64</v>
      </c>
      <c r="Q1294">
        <v>30.51</v>
      </c>
      <c r="R1294">
        <v>5</v>
      </c>
      <c r="S1294">
        <v>2</v>
      </c>
      <c r="T1294">
        <v>1</v>
      </c>
      <c r="U1294" t="s">
        <v>76</v>
      </c>
      <c r="V1294">
        <v>3</v>
      </c>
      <c r="W1294" t="s">
        <v>84</v>
      </c>
      <c r="X1294" s="51" t="s">
        <v>2587</v>
      </c>
      <c r="Y1294" s="51" t="s">
        <v>100</v>
      </c>
      <c r="Z1294" s="26">
        <v>4</v>
      </c>
      <c r="AA1294" s="51" t="s">
        <v>84</v>
      </c>
      <c r="AB1294" s="51" t="s">
        <v>108</v>
      </c>
    </row>
    <row r="1295" spans="1:28">
      <c r="A1295" s="51" t="s">
        <v>2588</v>
      </c>
      <c r="B1295" s="51" t="s">
        <v>59</v>
      </c>
      <c r="C1295" s="1">
        <v>41426</v>
      </c>
      <c r="D1295">
        <v>2013</v>
      </c>
      <c r="E1295" s="26">
        <v>6</v>
      </c>
      <c r="F1295" s="51" t="s">
        <v>26</v>
      </c>
      <c r="G1295" s="26">
        <v>12</v>
      </c>
      <c r="H1295" s="26">
        <v>12</v>
      </c>
      <c r="I1295" t="s">
        <v>15</v>
      </c>
      <c r="J1295" t="s">
        <v>102</v>
      </c>
      <c r="K1295" t="s">
        <v>61</v>
      </c>
      <c r="L1295" t="s">
        <v>113</v>
      </c>
      <c r="M1295" t="s">
        <v>93</v>
      </c>
      <c r="N1295">
        <v>11760.175398136282</v>
      </c>
      <c r="O1295">
        <v>11760.175398136282</v>
      </c>
      <c r="P1295" t="s">
        <v>64</v>
      </c>
      <c r="Q1295">
        <v>9.4499999999999993</v>
      </c>
      <c r="R1295">
        <v>5</v>
      </c>
      <c r="S1295">
        <v>0</v>
      </c>
      <c r="T1295">
        <v>0</v>
      </c>
      <c r="U1295" t="s">
        <v>65</v>
      </c>
      <c r="V1295">
        <v>3</v>
      </c>
      <c r="W1295" t="s">
        <v>84</v>
      </c>
      <c r="X1295" s="51" t="s">
        <v>2589</v>
      </c>
      <c r="Y1295" s="51" t="s">
        <v>68</v>
      </c>
      <c r="Z1295" s="26">
        <v>2</v>
      </c>
      <c r="AA1295" s="51" t="s">
        <v>77</v>
      </c>
      <c r="AB1295" s="51" t="s">
        <v>69</v>
      </c>
    </row>
    <row r="1296" spans="1:28">
      <c r="A1296" s="51" t="s">
        <v>2590</v>
      </c>
      <c r="B1296" s="51" t="s">
        <v>71</v>
      </c>
      <c r="C1296" s="1">
        <v>44087</v>
      </c>
      <c r="D1296">
        <v>2020</v>
      </c>
      <c r="E1296" s="26">
        <v>9</v>
      </c>
      <c r="F1296" s="51" t="s">
        <v>29</v>
      </c>
      <c r="G1296" s="26">
        <v>5</v>
      </c>
      <c r="H1296" s="26">
        <v>5</v>
      </c>
      <c r="I1296" t="s">
        <v>15</v>
      </c>
      <c r="J1296" t="s">
        <v>72</v>
      </c>
      <c r="K1296" t="s">
        <v>73</v>
      </c>
      <c r="L1296" t="s">
        <v>74</v>
      </c>
      <c r="M1296" t="s">
        <v>75</v>
      </c>
      <c r="N1296">
        <v>6771.1811511902224</v>
      </c>
      <c r="O1296">
        <v>6771.1811511902224</v>
      </c>
      <c r="P1296" t="s">
        <v>64</v>
      </c>
      <c r="Q1296">
        <v>9.94</v>
      </c>
      <c r="R1296">
        <v>1</v>
      </c>
      <c r="S1296">
        <v>2</v>
      </c>
      <c r="T1296">
        <v>1</v>
      </c>
      <c r="U1296" t="s">
        <v>76</v>
      </c>
      <c r="V1296">
        <v>2</v>
      </c>
      <c r="W1296" t="s">
        <v>77</v>
      </c>
      <c r="X1296" s="51" t="s">
        <v>2591</v>
      </c>
      <c r="Y1296" s="51" t="s">
        <v>95</v>
      </c>
      <c r="Z1296" s="26">
        <v>0</v>
      </c>
      <c r="AA1296" s="51" t="s">
        <v>66</v>
      </c>
      <c r="AB1296" s="51" t="s">
        <v>69</v>
      </c>
    </row>
    <row r="1297" spans="1:28">
      <c r="A1297" s="51" t="s">
        <v>2592</v>
      </c>
      <c r="B1297" s="51" t="s">
        <v>71</v>
      </c>
      <c r="C1297" s="1">
        <v>45349</v>
      </c>
      <c r="D1297">
        <v>2024</v>
      </c>
      <c r="E1297" s="26">
        <v>2</v>
      </c>
      <c r="F1297" s="51" t="s">
        <v>22</v>
      </c>
      <c r="G1297" s="26">
        <v>1</v>
      </c>
      <c r="H1297" s="26">
        <v>1</v>
      </c>
      <c r="I1297" t="s">
        <v>15</v>
      </c>
      <c r="J1297" t="s">
        <v>82</v>
      </c>
      <c r="K1297" t="s">
        <v>73</v>
      </c>
      <c r="L1297" t="s">
        <v>113</v>
      </c>
      <c r="M1297" t="s">
        <v>104</v>
      </c>
      <c r="N1297">
        <v>6324.9621073581156</v>
      </c>
      <c r="O1297">
        <v>6324.9621073581156</v>
      </c>
      <c r="P1297" t="s">
        <v>64</v>
      </c>
      <c r="Q1297">
        <v>5.35</v>
      </c>
      <c r="R1297">
        <v>4</v>
      </c>
      <c r="S1297">
        <v>5</v>
      </c>
      <c r="T1297">
        <v>1</v>
      </c>
      <c r="U1297" t="s">
        <v>76</v>
      </c>
      <c r="V1297">
        <v>2</v>
      </c>
      <c r="W1297" t="s">
        <v>77</v>
      </c>
      <c r="X1297" s="51" t="s">
        <v>2593</v>
      </c>
      <c r="Y1297" s="51" t="s">
        <v>144</v>
      </c>
      <c r="Z1297" s="26">
        <v>1</v>
      </c>
      <c r="AA1297" s="51" t="s">
        <v>66</v>
      </c>
      <c r="AB1297" s="51" t="s">
        <v>69</v>
      </c>
    </row>
    <row r="1298" spans="1:28">
      <c r="A1298" s="51" t="s">
        <v>2594</v>
      </c>
      <c r="B1298" s="51" t="s">
        <v>97</v>
      </c>
      <c r="C1298" s="1">
        <v>44733</v>
      </c>
      <c r="D1298">
        <v>2022</v>
      </c>
      <c r="E1298" s="26">
        <v>6</v>
      </c>
      <c r="F1298" s="51" t="s">
        <v>26</v>
      </c>
      <c r="G1298" s="26">
        <v>3</v>
      </c>
      <c r="H1298" s="26">
        <v>3</v>
      </c>
      <c r="I1298" t="s">
        <v>15</v>
      </c>
      <c r="J1298" t="s">
        <v>82</v>
      </c>
      <c r="K1298" t="s">
        <v>133</v>
      </c>
      <c r="L1298" t="s">
        <v>89</v>
      </c>
      <c r="M1298" t="s">
        <v>90</v>
      </c>
      <c r="N1298">
        <v>5869.9747544479387</v>
      </c>
      <c r="O1298">
        <v>5869.9747544479387</v>
      </c>
      <c r="P1298" t="s">
        <v>64</v>
      </c>
      <c r="Q1298">
        <v>10.02</v>
      </c>
      <c r="R1298">
        <v>1</v>
      </c>
      <c r="S1298">
        <v>2</v>
      </c>
      <c r="T1298">
        <v>1</v>
      </c>
      <c r="U1298" t="s">
        <v>76</v>
      </c>
      <c r="V1298">
        <v>1</v>
      </c>
      <c r="W1298" t="s">
        <v>66</v>
      </c>
      <c r="X1298" s="51" t="s">
        <v>2595</v>
      </c>
      <c r="Y1298" s="51" t="s">
        <v>79</v>
      </c>
      <c r="Z1298" s="26">
        <v>0</v>
      </c>
      <c r="AA1298" s="51" t="s">
        <v>66</v>
      </c>
      <c r="AB1298" s="51" t="s">
        <v>69</v>
      </c>
    </row>
    <row r="1299" spans="1:28">
      <c r="A1299" s="51" t="s">
        <v>2596</v>
      </c>
      <c r="B1299" s="51" t="s">
        <v>81</v>
      </c>
      <c r="C1299" s="1">
        <v>44516</v>
      </c>
      <c r="D1299">
        <v>2021</v>
      </c>
      <c r="E1299" s="26">
        <v>11</v>
      </c>
      <c r="F1299" s="51" t="s">
        <v>19</v>
      </c>
      <c r="G1299" s="26">
        <v>4</v>
      </c>
      <c r="H1299" s="26">
        <v>4</v>
      </c>
      <c r="I1299" t="s">
        <v>15</v>
      </c>
      <c r="J1299" t="s">
        <v>72</v>
      </c>
      <c r="K1299" t="s">
        <v>73</v>
      </c>
      <c r="L1299" t="s">
        <v>128</v>
      </c>
      <c r="M1299" t="s">
        <v>90</v>
      </c>
      <c r="N1299">
        <v>4765.3889005182364</v>
      </c>
      <c r="O1299">
        <v>4765.3889005182364</v>
      </c>
      <c r="P1299" t="s">
        <v>64</v>
      </c>
      <c r="Q1299">
        <v>6.08</v>
      </c>
      <c r="R1299">
        <v>2</v>
      </c>
      <c r="S1299">
        <v>1</v>
      </c>
      <c r="T1299">
        <v>1</v>
      </c>
      <c r="U1299" t="s">
        <v>76</v>
      </c>
      <c r="V1299">
        <v>2</v>
      </c>
      <c r="W1299" t="s">
        <v>77</v>
      </c>
      <c r="X1299" s="51" t="s">
        <v>2597</v>
      </c>
      <c r="Y1299" s="51" t="s">
        <v>79</v>
      </c>
      <c r="Z1299" s="26">
        <v>0</v>
      </c>
      <c r="AA1299" s="51" t="s">
        <v>66</v>
      </c>
      <c r="AB1299" s="51" t="s">
        <v>69</v>
      </c>
    </row>
    <row r="1300" spans="1:28">
      <c r="A1300" s="51" t="s">
        <v>2598</v>
      </c>
      <c r="B1300" s="51" t="s">
        <v>71</v>
      </c>
      <c r="C1300" s="1">
        <v>41715</v>
      </c>
      <c r="D1300">
        <v>2014</v>
      </c>
      <c r="E1300" s="26">
        <v>3</v>
      </c>
      <c r="F1300" s="51" t="s">
        <v>23</v>
      </c>
      <c r="G1300" s="26">
        <v>11</v>
      </c>
      <c r="H1300" s="26">
        <v>11</v>
      </c>
      <c r="I1300" t="s">
        <v>15</v>
      </c>
      <c r="J1300" t="s">
        <v>102</v>
      </c>
      <c r="K1300" t="s">
        <v>124</v>
      </c>
      <c r="L1300" t="s">
        <v>125</v>
      </c>
      <c r="M1300" t="s">
        <v>63</v>
      </c>
      <c r="N1300">
        <v>5949.9237099675811</v>
      </c>
      <c r="O1300">
        <v>5949.9237099675811</v>
      </c>
      <c r="P1300" t="s">
        <v>64</v>
      </c>
      <c r="Q1300">
        <v>10.18</v>
      </c>
      <c r="R1300">
        <v>5</v>
      </c>
      <c r="S1300">
        <v>0</v>
      </c>
      <c r="T1300">
        <v>0</v>
      </c>
      <c r="U1300" t="s">
        <v>65</v>
      </c>
      <c r="V1300">
        <v>2</v>
      </c>
      <c r="W1300" t="s">
        <v>77</v>
      </c>
      <c r="X1300" s="51" t="s">
        <v>2599</v>
      </c>
      <c r="Y1300" s="51" t="s">
        <v>100</v>
      </c>
      <c r="Z1300" s="26">
        <v>1</v>
      </c>
      <c r="AA1300" s="51" t="s">
        <v>66</v>
      </c>
      <c r="AB1300" s="51" t="s">
        <v>69</v>
      </c>
    </row>
    <row r="1301" spans="1:28">
      <c r="A1301" s="51" t="s">
        <v>2600</v>
      </c>
      <c r="B1301" s="51" t="s">
        <v>97</v>
      </c>
      <c r="C1301" s="1">
        <v>41899</v>
      </c>
      <c r="D1301">
        <v>2014</v>
      </c>
      <c r="E1301" s="26">
        <v>9</v>
      </c>
      <c r="F1301" s="51" t="s">
        <v>29</v>
      </c>
      <c r="G1301" s="26">
        <v>11</v>
      </c>
      <c r="H1301" s="26">
        <v>11</v>
      </c>
      <c r="I1301" t="s">
        <v>15</v>
      </c>
      <c r="J1301" t="s">
        <v>102</v>
      </c>
      <c r="K1301" t="s">
        <v>124</v>
      </c>
      <c r="L1301" t="s">
        <v>89</v>
      </c>
      <c r="M1301" t="s">
        <v>63</v>
      </c>
      <c r="N1301">
        <v>1338.0907281327941</v>
      </c>
      <c r="O1301">
        <v>1338.0907281327941</v>
      </c>
      <c r="P1301" t="s">
        <v>64</v>
      </c>
      <c r="Q1301">
        <v>7.98</v>
      </c>
      <c r="R1301">
        <v>4</v>
      </c>
      <c r="S1301">
        <v>2</v>
      </c>
      <c r="T1301">
        <v>1</v>
      </c>
      <c r="U1301" t="s">
        <v>76</v>
      </c>
      <c r="V1301">
        <v>1</v>
      </c>
      <c r="W1301" t="s">
        <v>66</v>
      </c>
      <c r="X1301" s="51" t="s">
        <v>2601</v>
      </c>
      <c r="Y1301" s="51" t="s">
        <v>68</v>
      </c>
      <c r="Z1301" s="26">
        <v>1</v>
      </c>
      <c r="AA1301" s="51" t="s">
        <v>66</v>
      </c>
      <c r="AB1301" s="51" t="s">
        <v>69</v>
      </c>
    </row>
    <row r="1302" spans="1:28">
      <c r="A1302" s="51" t="s">
        <v>2602</v>
      </c>
      <c r="B1302" s="51" t="s">
        <v>59</v>
      </c>
      <c r="C1302" s="1">
        <v>45155</v>
      </c>
      <c r="D1302">
        <v>2023</v>
      </c>
      <c r="E1302" s="26">
        <v>8</v>
      </c>
      <c r="F1302" s="51" t="s">
        <v>28</v>
      </c>
      <c r="G1302" s="26">
        <v>2</v>
      </c>
      <c r="H1302" s="26">
        <v>2</v>
      </c>
      <c r="I1302" t="s">
        <v>15</v>
      </c>
      <c r="J1302" t="s">
        <v>82</v>
      </c>
      <c r="K1302" t="s">
        <v>73</v>
      </c>
      <c r="L1302" t="s">
        <v>103</v>
      </c>
      <c r="M1302" t="s">
        <v>63</v>
      </c>
      <c r="N1302">
        <v>5734.0573434261823</v>
      </c>
      <c r="O1302">
        <v>5734.0573434261823</v>
      </c>
      <c r="P1302" t="s">
        <v>64</v>
      </c>
      <c r="Q1302">
        <v>6.89</v>
      </c>
      <c r="R1302">
        <v>1</v>
      </c>
      <c r="S1302">
        <v>2</v>
      </c>
      <c r="T1302">
        <v>1</v>
      </c>
      <c r="U1302" t="s">
        <v>76</v>
      </c>
      <c r="V1302">
        <v>1</v>
      </c>
      <c r="W1302" t="s">
        <v>66</v>
      </c>
      <c r="X1302" s="51" t="s">
        <v>2603</v>
      </c>
      <c r="Y1302" s="51" t="s">
        <v>100</v>
      </c>
      <c r="Z1302" s="26">
        <v>0</v>
      </c>
      <c r="AA1302" s="51" t="s">
        <v>66</v>
      </c>
      <c r="AB1302" s="51" t="s">
        <v>69</v>
      </c>
    </row>
    <row r="1303" spans="1:28">
      <c r="A1303" s="51" t="s">
        <v>2604</v>
      </c>
      <c r="B1303" s="51" t="s">
        <v>97</v>
      </c>
      <c r="C1303" s="1">
        <v>45143</v>
      </c>
      <c r="D1303">
        <v>2023</v>
      </c>
      <c r="E1303" s="26">
        <v>8</v>
      </c>
      <c r="F1303" s="51" t="s">
        <v>28</v>
      </c>
      <c r="G1303" s="26">
        <v>2</v>
      </c>
      <c r="H1303" s="26">
        <v>2</v>
      </c>
      <c r="I1303" t="s">
        <v>15</v>
      </c>
      <c r="J1303" t="s">
        <v>82</v>
      </c>
      <c r="K1303" t="s">
        <v>133</v>
      </c>
      <c r="L1303" t="s">
        <v>116</v>
      </c>
      <c r="M1303" t="s">
        <v>93</v>
      </c>
      <c r="N1303">
        <v>7547.6575491321928</v>
      </c>
      <c r="O1303">
        <v>7547.6575491321928</v>
      </c>
      <c r="P1303" t="s">
        <v>64</v>
      </c>
      <c r="Q1303">
        <v>5.94</v>
      </c>
      <c r="R1303">
        <v>2</v>
      </c>
      <c r="S1303">
        <v>0</v>
      </c>
      <c r="T1303">
        <v>0</v>
      </c>
      <c r="U1303" t="s">
        <v>65</v>
      </c>
      <c r="V1303">
        <v>1</v>
      </c>
      <c r="W1303" t="s">
        <v>66</v>
      </c>
      <c r="X1303" s="51" t="s">
        <v>2017</v>
      </c>
      <c r="Y1303" s="51" t="s">
        <v>95</v>
      </c>
      <c r="Z1303" s="26">
        <v>0</v>
      </c>
      <c r="AA1303" s="51" t="s">
        <v>66</v>
      </c>
      <c r="AB1303" s="51" t="s">
        <v>69</v>
      </c>
    </row>
    <row r="1304" spans="1:28">
      <c r="A1304" s="51" t="s">
        <v>2605</v>
      </c>
      <c r="B1304" s="51" t="s">
        <v>81</v>
      </c>
      <c r="C1304" s="1">
        <v>43243</v>
      </c>
      <c r="D1304">
        <v>2018</v>
      </c>
      <c r="E1304" s="26">
        <v>5</v>
      </c>
      <c r="F1304" s="51" t="s">
        <v>25</v>
      </c>
      <c r="G1304" s="26">
        <v>7</v>
      </c>
      <c r="H1304" s="26">
        <v>7</v>
      </c>
      <c r="I1304" t="s">
        <v>15</v>
      </c>
      <c r="J1304" t="s">
        <v>60</v>
      </c>
      <c r="K1304" t="s">
        <v>83</v>
      </c>
      <c r="L1304" t="s">
        <v>98</v>
      </c>
      <c r="M1304" t="s">
        <v>63</v>
      </c>
      <c r="N1304">
        <v>6032.3185442577605</v>
      </c>
      <c r="O1304">
        <v>6032.3185442577605</v>
      </c>
      <c r="P1304" t="s">
        <v>64</v>
      </c>
      <c r="Q1304">
        <v>3.24</v>
      </c>
      <c r="R1304">
        <v>1</v>
      </c>
      <c r="S1304">
        <v>2</v>
      </c>
      <c r="T1304">
        <v>1</v>
      </c>
      <c r="U1304" t="s">
        <v>76</v>
      </c>
      <c r="V1304">
        <v>1</v>
      </c>
      <c r="W1304" t="s">
        <v>66</v>
      </c>
      <c r="X1304" s="51" t="s">
        <v>2606</v>
      </c>
      <c r="Y1304" s="51" t="s">
        <v>100</v>
      </c>
      <c r="Z1304" s="26">
        <v>0</v>
      </c>
      <c r="AA1304" s="51" t="s">
        <v>66</v>
      </c>
      <c r="AB1304" s="51" t="s">
        <v>69</v>
      </c>
    </row>
    <row r="1305" spans="1:28">
      <c r="A1305" s="51" t="s">
        <v>2607</v>
      </c>
      <c r="B1305" s="51" t="s">
        <v>81</v>
      </c>
      <c r="C1305" s="1">
        <v>45178</v>
      </c>
      <c r="D1305">
        <v>2023</v>
      </c>
      <c r="E1305" s="26">
        <v>9</v>
      </c>
      <c r="F1305" s="51" t="s">
        <v>29</v>
      </c>
      <c r="G1305" s="26">
        <v>2</v>
      </c>
      <c r="H1305" s="26">
        <v>2</v>
      </c>
      <c r="I1305" t="s">
        <v>15</v>
      </c>
      <c r="J1305" t="s">
        <v>82</v>
      </c>
      <c r="K1305" t="s">
        <v>83</v>
      </c>
      <c r="L1305" t="s">
        <v>62</v>
      </c>
      <c r="M1305" t="s">
        <v>90</v>
      </c>
      <c r="N1305">
        <v>10106.049280397358</v>
      </c>
      <c r="O1305">
        <v>10106.049280397358</v>
      </c>
      <c r="P1305" t="s">
        <v>64</v>
      </c>
      <c r="Q1305">
        <v>6.04</v>
      </c>
      <c r="R1305">
        <v>2</v>
      </c>
      <c r="S1305">
        <v>6</v>
      </c>
      <c r="T1305">
        <v>1</v>
      </c>
      <c r="U1305" t="s">
        <v>76</v>
      </c>
      <c r="V1305">
        <v>3</v>
      </c>
      <c r="W1305" t="s">
        <v>84</v>
      </c>
      <c r="X1305" s="51" t="s">
        <v>2608</v>
      </c>
      <c r="Y1305" s="51" t="s">
        <v>100</v>
      </c>
      <c r="Z1305" s="26">
        <v>2</v>
      </c>
      <c r="AA1305" s="51" t="s">
        <v>77</v>
      </c>
      <c r="AB1305" s="51" t="s">
        <v>108</v>
      </c>
    </row>
    <row r="1306" spans="1:28">
      <c r="A1306" s="51" t="s">
        <v>2609</v>
      </c>
      <c r="B1306" s="51" t="s">
        <v>140</v>
      </c>
      <c r="C1306" s="1">
        <v>41698</v>
      </c>
      <c r="D1306">
        <v>2014</v>
      </c>
      <c r="E1306" s="26">
        <v>2</v>
      </c>
      <c r="F1306" s="51" t="s">
        <v>22</v>
      </c>
      <c r="G1306" s="26">
        <v>11</v>
      </c>
      <c r="H1306" s="26">
        <v>11</v>
      </c>
      <c r="I1306" t="s">
        <v>15</v>
      </c>
      <c r="J1306" t="s">
        <v>102</v>
      </c>
      <c r="K1306" t="s">
        <v>133</v>
      </c>
      <c r="L1306" t="s">
        <v>89</v>
      </c>
      <c r="M1306" t="s">
        <v>90</v>
      </c>
      <c r="N1306">
        <v>14096.656805913166</v>
      </c>
      <c r="O1306">
        <v>14096.656805913166</v>
      </c>
      <c r="P1306" t="s">
        <v>64</v>
      </c>
      <c r="Q1306">
        <v>9.91</v>
      </c>
      <c r="R1306">
        <v>4</v>
      </c>
      <c r="S1306">
        <v>1</v>
      </c>
      <c r="T1306">
        <v>1</v>
      </c>
      <c r="U1306" t="s">
        <v>76</v>
      </c>
      <c r="V1306">
        <v>3</v>
      </c>
      <c r="W1306" t="s">
        <v>84</v>
      </c>
      <c r="X1306" s="51" t="s">
        <v>2610</v>
      </c>
      <c r="Y1306" s="51" t="s">
        <v>119</v>
      </c>
      <c r="Z1306" s="26">
        <v>3</v>
      </c>
      <c r="AA1306" s="51" t="s">
        <v>77</v>
      </c>
      <c r="AB1306" s="51" t="s">
        <v>69</v>
      </c>
    </row>
    <row r="1307" spans="1:28">
      <c r="A1307" s="51" t="s">
        <v>2611</v>
      </c>
      <c r="B1307" s="51" t="s">
        <v>121</v>
      </c>
      <c r="C1307" s="1">
        <v>41659</v>
      </c>
      <c r="D1307">
        <v>2014</v>
      </c>
      <c r="E1307" s="26">
        <v>1</v>
      </c>
      <c r="F1307" s="51" t="s">
        <v>21</v>
      </c>
      <c r="G1307" s="26">
        <v>11</v>
      </c>
      <c r="H1307" s="26">
        <v>11</v>
      </c>
      <c r="I1307" t="s">
        <v>15</v>
      </c>
      <c r="J1307" t="s">
        <v>102</v>
      </c>
      <c r="K1307" t="s">
        <v>73</v>
      </c>
      <c r="L1307" t="s">
        <v>113</v>
      </c>
      <c r="M1307" t="s">
        <v>104</v>
      </c>
      <c r="N1307">
        <v>8075.8380975570681</v>
      </c>
      <c r="O1307">
        <v>8075.8380975570681</v>
      </c>
      <c r="P1307" t="s">
        <v>64</v>
      </c>
      <c r="Q1307">
        <v>17.11</v>
      </c>
      <c r="R1307">
        <v>5</v>
      </c>
      <c r="S1307">
        <v>1</v>
      </c>
      <c r="T1307">
        <v>1</v>
      </c>
      <c r="U1307" t="s">
        <v>76</v>
      </c>
      <c r="V1307">
        <v>3</v>
      </c>
      <c r="W1307" t="s">
        <v>84</v>
      </c>
      <c r="X1307" s="51" t="s">
        <v>2612</v>
      </c>
      <c r="Y1307" s="51" t="s">
        <v>119</v>
      </c>
      <c r="Z1307" s="26">
        <v>3</v>
      </c>
      <c r="AA1307" s="51" t="s">
        <v>77</v>
      </c>
      <c r="AB1307" s="51" t="s">
        <v>69</v>
      </c>
    </row>
    <row r="1308" spans="1:28">
      <c r="A1308" s="51" t="s">
        <v>2613</v>
      </c>
      <c r="B1308" s="51" t="s">
        <v>59</v>
      </c>
      <c r="C1308" s="1">
        <v>43835</v>
      </c>
      <c r="D1308">
        <v>2020</v>
      </c>
      <c r="E1308" s="26">
        <v>1</v>
      </c>
      <c r="F1308" s="51" t="s">
        <v>21</v>
      </c>
      <c r="G1308" s="26">
        <v>5</v>
      </c>
      <c r="H1308" s="26">
        <v>5</v>
      </c>
      <c r="I1308" t="s">
        <v>15</v>
      </c>
      <c r="J1308" t="s">
        <v>72</v>
      </c>
      <c r="K1308" t="s">
        <v>133</v>
      </c>
      <c r="L1308" t="s">
        <v>116</v>
      </c>
      <c r="M1308" t="s">
        <v>63</v>
      </c>
      <c r="N1308">
        <v>13755.816657023102</v>
      </c>
      <c r="O1308">
        <v>13755.816657023102</v>
      </c>
      <c r="P1308" t="s">
        <v>64</v>
      </c>
      <c r="Q1308">
        <v>23.04</v>
      </c>
      <c r="R1308">
        <v>1</v>
      </c>
      <c r="S1308">
        <v>0</v>
      </c>
      <c r="T1308">
        <v>0</v>
      </c>
      <c r="U1308" t="s">
        <v>65</v>
      </c>
      <c r="V1308">
        <v>3</v>
      </c>
      <c r="W1308" t="s">
        <v>84</v>
      </c>
      <c r="X1308" s="51" t="s">
        <v>2614</v>
      </c>
      <c r="Y1308" s="51" t="s">
        <v>95</v>
      </c>
      <c r="Z1308" s="26">
        <v>3</v>
      </c>
      <c r="AA1308" s="51" t="s">
        <v>77</v>
      </c>
      <c r="AB1308" s="51" t="s">
        <v>108</v>
      </c>
    </row>
    <row r="1309" spans="1:28">
      <c r="A1309" s="51" t="s">
        <v>2615</v>
      </c>
      <c r="B1309" s="51" t="s">
        <v>81</v>
      </c>
      <c r="C1309" s="1">
        <v>43035</v>
      </c>
      <c r="D1309">
        <v>2017</v>
      </c>
      <c r="E1309" s="26">
        <v>10</v>
      </c>
      <c r="F1309" s="51" t="s">
        <v>10</v>
      </c>
      <c r="G1309" s="26">
        <v>8</v>
      </c>
      <c r="H1309" s="26">
        <v>8</v>
      </c>
      <c r="I1309" t="s">
        <v>15</v>
      </c>
      <c r="J1309" t="s">
        <v>60</v>
      </c>
      <c r="K1309" t="s">
        <v>73</v>
      </c>
      <c r="L1309" t="s">
        <v>116</v>
      </c>
      <c r="M1309" t="s">
        <v>93</v>
      </c>
      <c r="N1309">
        <v>13650.936141736976</v>
      </c>
      <c r="O1309">
        <v>13650.936141736976</v>
      </c>
      <c r="P1309" t="s">
        <v>64</v>
      </c>
      <c r="Q1309">
        <v>16.59</v>
      </c>
      <c r="R1309">
        <v>1</v>
      </c>
      <c r="S1309">
        <v>2</v>
      </c>
      <c r="T1309">
        <v>1</v>
      </c>
      <c r="U1309" t="s">
        <v>76</v>
      </c>
      <c r="V1309">
        <v>3</v>
      </c>
      <c r="W1309" t="s">
        <v>84</v>
      </c>
      <c r="X1309" s="51" t="s">
        <v>2616</v>
      </c>
      <c r="Y1309" s="51" t="s">
        <v>119</v>
      </c>
      <c r="Z1309" s="26">
        <v>4</v>
      </c>
      <c r="AA1309" s="51" t="s">
        <v>84</v>
      </c>
      <c r="AB1309" s="51" t="s">
        <v>108</v>
      </c>
    </row>
    <row r="1310" spans="1:28">
      <c r="A1310" s="51" t="s">
        <v>2617</v>
      </c>
      <c r="B1310" s="51" t="s">
        <v>81</v>
      </c>
      <c r="C1310" s="1">
        <v>43242</v>
      </c>
      <c r="D1310">
        <v>2018</v>
      </c>
      <c r="E1310" s="26">
        <v>5</v>
      </c>
      <c r="F1310" s="51" t="s">
        <v>25</v>
      </c>
      <c r="G1310" s="26">
        <v>7</v>
      </c>
      <c r="H1310" s="26">
        <v>7</v>
      </c>
      <c r="I1310" t="s">
        <v>15</v>
      </c>
      <c r="J1310" t="s">
        <v>60</v>
      </c>
      <c r="K1310" t="s">
        <v>61</v>
      </c>
      <c r="L1310" t="s">
        <v>125</v>
      </c>
      <c r="M1310" t="s">
        <v>93</v>
      </c>
      <c r="N1310">
        <v>-1557.8273485112272</v>
      </c>
      <c r="O1310">
        <v>1557.8273485112272</v>
      </c>
      <c r="P1310" t="s">
        <v>117</v>
      </c>
      <c r="Q1310">
        <v>15.69</v>
      </c>
      <c r="R1310">
        <v>1</v>
      </c>
      <c r="S1310">
        <v>1</v>
      </c>
      <c r="T1310">
        <v>1</v>
      </c>
      <c r="U1310" t="s">
        <v>76</v>
      </c>
      <c r="V1310">
        <v>2</v>
      </c>
      <c r="W1310" t="s">
        <v>77</v>
      </c>
      <c r="X1310" s="51" t="s">
        <v>2618</v>
      </c>
      <c r="Y1310" s="51" t="s">
        <v>68</v>
      </c>
      <c r="Z1310" s="26">
        <v>1</v>
      </c>
      <c r="AA1310" s="51" t="s">
        <v>66</v>
      </c>
      <c r="AB1310" s="51" t="s">
        <v>69</v>
      </c>
    </row>
    <row r="1311" spans="1:28">
      <c r="A1311" s="51" t="s">
        <v>2619</v>
      </c>
      <c r="B1311" s="51" t="s">
        <v>140</v>
      </c>
      <c r="C1311" s="1">
        <v>44660</v>
      </c>
      <c r="D1311">
        <v>2022</v>
      </c>
      <c r="E1311" s="26">
        <v>4</v>
      </c>
      <c r="F1311" s="51" t="s">
        <v>24</v>
      </c>
      <c r="G1311" s="26">
        <v>3</v>
      </c>
      <c r="H1311" s="26">
        <v>3</v>
      </c>
      <c r="I1311" t="s">
        <v>15</v>
      </c>
      <c r="J1311" t="s">
        <v>82</v>
      </c>
      <c r="K1311" t="s">
        <v>73</v>
      </c>
      <c r="L1311" t="s">
        <v>125</v>
      </c>
      <c r="M1311" t="s">
        <v>75</v>
      </c>
      <c r="N1311">
        <v>23107.261609873891</v>
      </c>
      <c r="O1311">
        <v>23107.261609873891</v>
      </c>
      <c r="P1311" t="s">
        <v>64</v>
      </c>
      <c r="Q1311">
        <v>11.21</v>
      </c>
      <c r="R1311">
        <v>3</v>
      </c>
      <c r="S1311">
        <v>2</v>
      </c>
      <c r="T1311">
        <v>1</v>
      </c>
      <c r="U1311" t="s">
        <v>76</v>
      </c>
      <c r="V1311">
        <v>3</v>
      </c>
      <c r="W1311" t="s">
        <v>84</v>
      </c>
      <c r="X1311" s="51" t="s">
        <v>2620</v>
      </c>
      <c r="Y1311" s="51" t="s">
        <v>95</v>
      </c>
      <c r="Z1311" s="26">
        <v>2</v>
      </c>
      <c r="AA1311" s="51" t="s">
        <v>77</v>
      </c>
      <c r="AB1311" s="51" t="s">
        <v>69</v>
      </c>
    </row>
    <row r="1312" spans="1:28">
      <c r="A1312" s="51" t="s">
        <v>2621</v>
      </c>
      <c r="B1312" s="51" t="s">
        <v>81</v>
      </c>
      <c r="C1312" s="1">
        <v>44972</v>
      </c>
      <c r="D1312">
        <v>2023</v>
      </c>
      <c r="E1312" s="26">
        <v>2</v>
      </c>
      <c r="F1312" s="51" t="s">
        <v>22</v>
      </c>
      <c r="G1312" s="26">
        <v>2</v>
      </c>
      <c r="H1312" s="26">
        <v>2</v>
      </c>
      <c r="I1312" t="s">
        <v>15</v>
      </c>
      <c r="J1312" t="s">
        <v>82</v>
      </c>
      <c r="K1312" t="s">
        <v>61</v>
      </c>
      <c r="L1312" t="s">
        <v>98</v>
      </c>
      <c r="M1312" t="s">
        <v>75</v>
      </c>
      <c r="N1312">
        <v>3985.2290435091991</v>
      </c>
      <c r="O1312">
        <v>3985.2290435091991</v>
      </c>
      <c r="P1312" t="s">
        <v>64</v>
      </c>
      <c r="Q1312">
        <v>5.43</v>
      </c>
      <c r="R1312">
        <v>2</v>
      </c>
      <c r="S1312">
        <v>0</v>
      </c>
      <c r="T1312">
        <v>0</v>
      </c>
      <c r="U1312" t="s">
        <v>65</v>
      </c>
      <c r="V1312">
        <v>1</v>
      </c>
      <c r="W1312" t="s">
        <v>66</v>
      </c>
      <c r="X1312" s="51" t="s">
        <v>2622</v>
      </c>
      <c r="Y1312" s="51" t="s">
        <v>68</v>
      </c>
      <c r="Z1312" s="26">
        <v>0</v>
      </c>
      <c r="AA1312" s="51" t="s">
        <v>66</v>
      </c>
      <c r="AB1312" s="51" t="s">
        <v>69</v>
      </c>
    </row>
    <row r="1313" spans="1:28">
      <c r="A1313" s="51" t="s">
        <v>2623</v>
      </c>
      <c r="B1313" s="51" t="s">
        <v>59</v>
      </c>
      <c r="C1313" s="1">
        <v>42609</v>
      </c>
      <c r="D1313">
        <v>2016</v>
      </c>
      <c r="E1313" s="26">
        <v>8</v>
      </c>
      <c r="F1313" s="51" t="s">
        <v>28</v>
      </c>
      <c r="G1313" s="26">
        <v>9</v>
      </c>
      <c r="H1313" s="26">
        <v>9</v>
      </c>
      <c r="I1313" t="s">
        <v>15</v>
      </c>
      <c r="J1313" t="s">
        <v>60</v>
      </c>
      <c r="K1313" t="s">
        <v>61</v>
      </c>
      <c r="L1313" t="s">
        <v>157</v>
      </c>
      <c r="M1313" t="s">
        <v>152</v>
      </c>
      <c r="N1313">
        <v>6859.2360491099371</v>
      </c>
      <c r="O1313">
        <v>6859.2360491099371</v>
      </c>
      <c r="P1313" t="s">
        <v>64</v>
      </c>
      <c r="Q1313">
        <v>9.6300000000000008</v>
      </c>
      <c r="R1313">
        <v>1</v>
      </c>
      <c r="S1313">
        <v>2</v>
      </c>
      <c r="T1313">
        <v>1</v>
      </c>
      <c r="U1313" t="s">
        <v>76</v>
      </c>
      <c r="V1313">
        <v>2</v>
      </c>
      <c r="W1313" t="s">
        <v>77</v>
      </c>
      <c r="X1313" s="51" t="s">
        <v>2624</v>
      </c>
      <c r="Y1313" s="51" t="s">
        <v>95</v>
      </c>
      <c r="Z1313" s="26">
        <v>1</v>
      </c>
      <c r="AA1313" s="51" t="s">
        <v>66</v>
      </c>
      <c r="AB1313" s="51" t="s">
        <v>69</v>
      </c>
    </row>
    <row r="1314" spans="1:28">
      <c r="A1314" s="51" t="s">
        <v>2625</v>
      </c>
      <c r="B1314" s="51" t="s">
        <v>71</v>
      </c>
      <c r="C1314" s="1">
        <v>42583</v>
      </c>
      <c r="D1314">
        <v>2016</v>
      </c>
      <c r="E1314" s="26">
        <v>8</v>
      </c>
      <c r="F1314" s="51" t="s">
        <v>28</v>
      </c>
      <c r="G1314" s="26">
        <v>9</v>
      </c>
      <c r="H1314" s="26">
        <v>9</v>
      </c>
      <c r="I1314" t="s">
        <v>15</v>
      </c>
      <c r="J1314" t="s">
        <v>60</v>
      </c>
      <c r="K1314" t="s">
        <v>88</v>
      </c>
      <c r="L1314" t="s">
        <v>103</v>
      </c>
      <c r="M1314" t="s">
        <v>152</v>
      </c>
      <c r="N1314">
        <v>-716.46457629163535</v>
      </c>
      <c r="O1314">
        <v>716.46457629163535</v>
      </c>
      <c r="P1314" t="s">
        <v>117</v>
      </c>
      <c r="Q1314">
        <v>9.1</v>
      </c>
      <c r="R1314">
        <v>5</v>
      </c>
      <c r="S1314">
        <v>0</v>
      </c>
      <c r="T1314">
        <v>0</v>
      </c>
      <c r="U1314" t="s">
        <v>65</v>
      </c>
      <c r="V1314">
        <v>1</v>
      </c>
      <c r="W1314" t="s">
        <v>66</v>
      </c>
      <c r="X1314" s="51" t="s">
        <v>2626</v>
      </c>
      <c r="Y1314" s="51" t="s">
        <v>95</v>
      </c>
      <c r="Z1314" s="26">
        <v>1</v>
      </c>
      <c r="AA1314" s="51" t="s">
        <v>66</v>
      </c>
      <c r="AB1314" s="51" t="s">
        <v>69</v>
      </c>
    </row>
    <row r="1315" spans="1:28">
      <c r="A1315" s="51" t="s">
        <v>2627</v>
      </c>
      <c r="B1315" s="51" t="s">
        <v>81</v>
      </c>
      <c r="C1315" s="1">
        <v>43893</v>
      </c>
      <c r="D1315">
        <v>2020</v>
      </c>
      <c r="E1315" s="26">
        <v>3</v>
      </c>
      <c r="F1315" s="51" t="s">
        <v>23</v>
      </c>
      <c r="G1315" s="26">
        <v>5</v>
      </c>
      <c r="H1315" s="26">
        <v>5</v>
      </c>
      <c r="I1315" t="s">
        <v>15</v>
      </c>
      <c r="J1315" t="s">
        <v>72</v>
      </c>
      <c r="K1315" t="s">
        <v>73</v>
      </c>
      <c r="L1315" t="s">
        <v>62</v>
      </c>
      <c r="M1315" t="s">
        <v>152</v>
      </c>
      <c r="N1315">
        <v>6768.8832142859164</v>
      </c>
      <c r="O1315">
        <v>6768.8832142859164</v>
      </c>
      <c r="P1315" t="s">
        <v>64</v>
      </c>
      <c r="Q1315">
        <v>8.32</v>
      </c>
      <c r="R1315">
        <v>5</v>
      </c>
      <c r="S1315">
        <v>5</v>
      </c>
      <c r="T1315">
        <v>1</v>
      </c>
      <c r="U1315" t="s">
        <v>76</v>
      </c>
      <c r="V1315">
        <v>3</v>
      </c>
      <c r="W1315" t="s">
        <v>84</v>
      </c>
      <c r="X1315" s="51" t="s">
        <v>2628</v>
      </c>
      <c r="Y1315" s="51" t="s">
        <v>100</v>
      </c>
      <c r="Z1315" s="26">
        <v>2</v>
      </c>
      <c r="AA1315" s="51" t="s">
        <v>77</v>
      </c>
      <c r="AB1315" s="51" t="s">
        <v>108</v>
      </c>
    </row>
    <row r="1316" spans="1:28">
      <c r="A1316" s="51" t="s">
        <v>2629</v>
      </c>
      <c r="B1316" s="51" t="s">
        <v>121</v>
      </c>
      <c r="C1316" s="1">
        <v>44868</v>
      </c>
      <c r="D1316">
        <v>2022</v>
      </c>
      <c r="E1316" s="26">
        <v>11</v>
      </c>
      <c r="F1316" s="51" t="s">
        <v>19</v>
      </c>
      <c r="G1316" s="26">
        <v>3</v>
      </c>
      <c r="H1316" s="26">
        <v>3</v>
      </c>
      <c r="I1316" t="s">
        <v>15</v>
      </c>
      <c r="J1316" t="s">
        <v>82</v>
      </c>
      <c r="K1316" t="s">
        <v>83</v>
      </c>
      <c r="L1316" t="s">
        <v>128</v>
      </c>
      <c r="M1316" t="s">
        <v>152</v>
      </c>
      <c r="N1316">
        <v>21015.992176598149</v>
      </c>
      <c r="O1316">
        <v>21015.992176598149</v>
      </c>
      <c r="P1316" t="s">
        <v>64</v>
      </c>
      <c r="Q1316">
        <v>17.66</v>
      </c>
      <c r="R1316">
        <v>2</v>
      </c>
      <c r="S1316">
        <v>10</v>
      </c>
      <c r="T1316">
        <v>1</v>
      </c>
      <c r="U1316" t="s">
        <v>76</v>
      </c>
      <c r="V1316">
        <v>3</v>
      </c>
      <c r="W1316" t="s">
        <v>84</v>
      </c>
      <c r="X1316" s="51" t="s">
        <v>2630</v>
      </c>
      <c r="Y1316" s="51" t="s">
        <v>100</v>
      </c>
      <c r="Z1316" s="26">
        <v>4</v>
      </c>
      <c r="AA1316" s="51" t="s">
        <v>84</v>
      </c>
      <c r="AB1316" s="51" t="s">
        <v>108</v>
      </c>
    </row>
    <row r="1317" spans="1:28">
      <c r="A1317" s="51" t="s">
        <v>2631</v>
      </c>
      <c r="B1317" s="51" t="s">
        <v>97</v>
      </c>
      <c r="C1317" s="1">
        <v>42643</v>
      </c>
      <c r="D1317">
        <v>2016</v>
      </c>
      <c r="E1317" s="26">
        <v>9</v>
      </c>
      <c r="F1317" s="51" t="s">
        <v>29</v>
      </c>
      <c r="G1317" s="26">
        <v>9</v>
      </c>
      <c r="H1317" s="26">
        <v>9</v>
      </c>
      <c r="I1317" t="s">
        <v>15</v>
      </c>
      <c r="J1317" t="s">
        <v>60</v>
      </c>
      <c r="K1317" t="s">
        <v>83</v>
      </c>
      <c r="L1317" t="s">
        <v>113</v>
      </c>
      <c r="M1317" t="s">
        <v>63</v>
      </c>
      <c r="N1317">
        <v>17841.539686954973</v>
      </c>
      <c r="O1317">
        <v>17841.539686954973</v>
      </c>
      <c r="P1317" t="s">
        <v>64</v>
      </c>
      <c r="Q1317">
        <v>3.96</v>
      </c>
      <c r="R1317">
        <v>2</v>
      </c>
      <c r="S1317">
        <v>0</v>
      </c>
      <c r="T1317">
        <v>0</v>
      </c>
      <c r="U1317" t="s">
        <v>65</v>
      </c>
      <c r="V1317">
        <v>3</v>
      </c>
      <c r="W1317" t="s">
        <v>84</v>
      </c>
      <c r="X1317" s="51" t="s">
        <v>2632</v>
      </c>
      <c r="Y1317" s="51" t="s">
        <v>79</v>
      </c>
      <c r="Z1317" s="26">
        <v>3</v>
      </c>
      <c r="AA1317" s="51" t="s">
        <v>77</v>
      </c>
      <c r="AB1317" s="51" t="s">
        <v>69</v>
      </c>
    </row>
    <row r="1318" spans="1:28">
      <c r="A1318" s="51" t="s">
        <v>2633</v>
      </c>
      <c r="B1318" s="51" t="s">
        <v>81</v>
      </c>
      <c r="C1318" s="1">
        <v>42330</v>
      </c>
      <c r="D1318">
        <v>2015</v>
      </c>
      <c r="E1318" s="26">
        <v>11</v>
      </c>
      <c r="F1318" s="51" t="s">
        <v>19</v>
      </c>
      <c r="G1318" s="26">
        <v>10</v>
      </c>
      <c r="H1318" s="26">
        <v>10</v>
      </c>
      <c r="I1318" t="s">
        <v>15</v>
      </c>
      <c r="J1318" t="s">
        <v>102</v>
      </c>
      <c r="K1318" t="s">
        <v>124</v>
      </c>
      <c r="L1318" t="s">
        <v>74</v>
      </c>
      <c r="M1318" t="s">
        <v>93</v>
      </c>
      <c r="N1318">
        <v>6508.6191042144546</v>
      </c>
      <c r="O1318">
        <v>6508.6191042144546</v>
      </c>
      <c r="P1318" t="s">
        <v>64</v>
      </c>
      <c r="Q1318">
        <v>3.19</v>
      </c>
      <c r="R1318">
        <v>4</v>
      </c>
      <c r="S1318">
        <v>2</v>
      </c>
      <c r="T1318">
        <v>1</v>
      </c>
      <c r="U1318" t="s">
        <v>76</v>
      </c>
      <c r="V1318">
        <v>1</v>
      </c>
      <c r="W1318" t="s">
        <v>66</v>
      </c>
      <c r="X1318" s="51" t="s">
        <v>2634</v>
      </c>
      <c r="Y1318" s="51" t="s">
        <v>79</v>
      </c>
      <c r="Z1318" s="26">
        <v>1</v>
      </c>
      <c r="AA1318" s="51" t="s">
        <v>66</v>
      </c>
      <c r="AB1318" s="51" t="s">
        <v>69</v>
      </c>
    </row>
    <row r="1319" spans="1:28">
      <c r="A1319" s="51" t="s">
        <v>2635</v>
      </c>
      <c r="B1319" s="51" t="s">
        <v>59</v>
      </c>
      <c r="C1319" s="1">
        <v>43604</v>
      </c>
      <c r="D1319">
        <v>2019</v>
      </c>
      <c r="E1319" s="26">
        <v>5</v>
      </c>
      <c r="F1319" s="51" t="s">
        <v>25</v>
      </c>
      <c r="G1319" s="26">
        <v>6</v>
      </c>
      <c r="H1319" s="26">
        <v>6</v>
      </c>
      <c r="I1319" t="s">
        <v>15</v>
      </c>
      <c r="J1319" t="s">
        <v>72</v>
      </c>
      <c r="K1319" t="s">
        <v>73</v>
      </c>
      <c r="L1319" t="s">
        <v>89</v>
      </c>
      <c r="M1319" t="s">
        <v>93</v>
      </c>
      <c r="N1319">
        <v>8710.6530885378761</v>
      </c>
      <c r="O1319">
        <v>8710.6530885378761</v>
      </c>
      <c r="P1319" t="s">
        <v>64</v>
      </c>
      <c r="Q1319">
        <v>16.53</v>
      </c>
      <c r="R1319">
        <v>2</v>
      </c>
      <c r="S1319">
        <v>1</v>
      </c>
      <c r="T1319">
        <v>1</v>
      </c>
      <c r="U1319" t="s">
        <v>76</v>
      </c>
      <c r="V1319">
        <v>2</v>
      </c>
      <c r="W1319" t="s">
        <v>77</v>
      </c>
      <c r="X1319" s="51" t="s">
        <v>2636</v>
      </c>
      <c r="Y1319" s="51" t="s">
        <v>100</v>
      </c>
      <c r="Z1319" s="26">
        <v>1</v>
      </c>
      <c r="AA1319" s="51" t="s">
        <v>66</v>
      </c>
      <c r="AB1319" s="51" t="s">
        <v>69</v>
      </c>
    </row>
    <row r="1320" spans="1:28">
      <c r="A1320" s="51" t="s">
        <v>2637</v>
      </c>
      <c r="B1320" s="51" t="s">
        <v>140</v>
      </c>
      <c r="C1320" s="1">
        <v>42005</v>
      </c>
      <c r="D1320">
        <v>2015</v>
      </c>
      <c r="E1320" s="26">
        <v>1</v>
      </c>
      <c r="F1320" s="51" t="s">
        <v>21</v>
      </c>
      <c r="G1320" s="26">
        <v>10</v>
      </c>
      <c r="H1320" s="26">
        <v>10</v>
      </c>
      <c r="I1320" t="s">
        <v>15</v>
      </c>
      <c r="J1320" t="s">
        <v>102</v>
      </c>
      <c r="K1320" t="s">
        <v>83</v>
      </c>
      <c r="L1320" t="s">
        <v>202</v>
      </c>
      <c r="M1320" t="s">
        <v>90</v>
      </c>
      <c r="N1320">
        <v>7640.1566758585732</v>
      </c>
      <c r="O1320">
        <v>7640.1566758585732</v>
      </c>
      <c r="P1320" t="s">
        <v>64</v>
      </c>
      <c r="Q1320">
        <v>4.17</v>
      </c>
      <c r="R1320">
        <v>4</v>
      </c>
      <c r="S1320">
        <v>0</v>
      </c>
      <c r="T1320">
        <v>0</v>
      </c>
      <c r="U1320" t="s">
        <v>65</v>
      </c>
      <c r="V1320">
        <v>2</v>
      </c>
      <c r="W1320" t="s">
        <v>77</v>
      </c>
      <c r="X1320" s="51" t="s">
        <v>340</v>
      </c>
      <c r="Y1320" s="51" t="s">
        <v>100</v>
      </c>
      <c r="Z1320" s="26">
        <v>1</v>
      </c>
      <c r="AA1320" s="51" t="s">
        <v>66</v>
      </c>
      <c r="AB1320" s="51" t="s">
        <v>69</v>
      </c>
    </row>
    <row r="1321" spans="1:28">
      <c r="A1321" s="51" t="s">
        <v>2638</v>
      </c>
      <c r="B1321" s="51" t="s">
        <v>81</v>
      </c>
      <c r="C1321" s="1">
        <v>41980</v>
      </c>
      <c r="D1321">
        <v>2014</v>
      </c>
      <c r="E1321" s="26">
        <v>12</v>
      </c>
      <c r="F1321" s="51" t="s">
        <v>20</v>
      </c>
      <c r="G1321" s="26">
        <v>11</v>
      </c>
      <c r="H1321" s="26">
        <v>11</v>
      </c>
      <c r="I1321" t="s">
        <v>15</v>
      </c>
      <c r="J1321" t="s">
        <v>102</v>
      </c>
      <c r="K1321" t="s">
        <v>133</v>
      </c>
      <c r="L1321" t="s">
        <v>98</v>
      </c>
      <c r="M1321" t="s">
        <v>90</v>
      </c>
      <c r="N1321">
        <v>14078.437903273376</v>
      </c>
      <c r="O1321">
        <v>14078.437903273376</v>
      </c>
      <c r="P1321" t="s">
        <v>64</v>
      </c>
      <c r="Q1321">
        <v>12.11</v>
      </c>
      <c r="R1321">
        <v>3</v>
      </c>
      <c r="S1321">
        <v>4</v>
      </c>
      <c r="T1321">
        <v>1</v>
      </c>
      <c r="U1321" t="s">
        <v>76</v>
      </c>
      <c r="V1321">
        <v>2</v>
      </c>
      <c r="W1321" t="s">
        <v>77</v>
      </c>
      <c r="X1321" s="51" t="s">
        <v>2639</v>
      </c>
      <c r="Y1321" s="51" t="s">
        <v>68</v>
      </c>
      <c r="Z1321" s="26">
        <v>3</v>
      </c>
      <c r="AA1321" s="51" t="s">
        <v>77</v>
      </c>
      <c r="AB1321" s="51" t="s">
        <v>108</v>
      </c>
    </row>
    <row r="1322" spans="1:28">
      <c r="A1322" s="51" t="s">
        <v>2640</v>
      </c>
      <c r="B1322" s="51" t="s">
        <v>81</v>
      </c>
      <c r="C1322" s="1">
        <v>44875</v>
      </c>
      <c r="D1322">
        <v>2022</v>
      </c>
      <c r="E1322" s="26">
        <v>11</v>
      </c>
      <c r="F1322" s="51" t="s">
        <v>19</v>
      </c>
      <c r="G1322" s="26">
        <v>3</v>
      </c>
      <c r="H1322" s="26">
        <v>3</v>
      </c>
      <c r="I1322" t="s">
        <v>15</v>
      </c>
      <c r="J1322" t="s">
        <v>82</v>
      </c>
      <c r="K1322" t="s">
        <v>61</v>
      </c>
      <c r="L1322" t="s">
        <v>125</v>
      </c>
      <c r="M1322" t="s">
        <v>90</v>
      </c>
      <c r="N1322">
        <v>8482.4568585690376</v>
      </c>
      <c r="O1322">
        <v>8482.4568585690376</v>
      </c>
      <c r="P1322" t="s">
        <v>64</v>
      </c>
      <c r="Q1322">
        <v>2.2999999999999998</v>
      </c>
      <c r="R1322">
        <v>3</v>
      </c>
      <c r="S1322">
        <v>3</v>
      </c>
      <c r="T1322">
        <v>1</v>
      </c>
      <c r="U1322" t="s">
        <v>76</v>
      </c>
      <c r="V1322">
        <v>2</v>
      </c>
      <c r="W1322" t="s">
        <v>77</v>
      </c>
      <c r="X1322" s="51" t="s">
        <v>2641</v>
      </c>
      <c r="Y1322" s="51" t="s">
        <v>119</v>
      </c>
      <c r="Z1322" s="26">
        <v>1</v>
      </c>
      <c r="AA1322" s="51" t="s">
        <v>66</v>
      </c>
      <c r="AB1322" s="51" t="s">
        <v>69</v>
      </c>
    </row>
    <row r="1323" spans="1:28">
      <c r="A1323" s="51" t="s">
        <v>2642</v>
      </c>
      <c r="B1323" s="51" t="s">
        <v>97</v>
      </c>
      <c r="C1323" s="1">
        <v>41739</v>
      </c>
      <c r="D1323">
        <v>2014</v>
      </c>
      <c r="E1323" s="26">
        <v>4</v>
      </c>
      <c r="F1323" s="51" t="s">
        <v>24</v>
      </c>
      <c r="G1323" s="26">
        <v>11</v>
      </c>
      <c r="H1323" s="26">
        <v>11</v>
      </c>
      <c r="I1323" t="s">
        <v>15</v>
      </c>
      <c r="J1323" t="s">
        <v>102</v>
      </c>
      <c r="K1323" t="s">
        <v>73</v>
      </c>
      <c r="L1323" t="s">
        <v>202</v>
      </c>
      <c r="M1323" t="s">
        <v>152</v>
      </c>
      <c r="N1323">
        <v>7265.1854042302894</v>
      </c>
      <c r="O1323">
        <v>7265.1854042302894</v>
      </c>
      <c r="P1323" t="s">
        <v>64</v>
      </c>
      <c r="Q1323">
        <v>23.19</v>
      </c>
      <c r="R1323">
        <v>5</v>
      </c>
      <c r="S1323">
        <v>2</v>
      </c>
      <c r="T1323">
        <v>1</v>
      </c>
      <c r="U1323" t="s">
        <v>76</v>
      </c>
      <c r="V1323">
        <v>3</v>
      </c>
      <c r="W1323" t="s">
        <v>84</v>
      </c>
      <c r="X1323" s="51" t="s">
        <v>2643</v>
      </c>
      <c r="Y1323" s="51" t="s">
        <v>100</v>
      </c>
      <c r="Z1323" s="26">
        <v>3</v>
      </c>
      <c r="AA1323" s="51" t="s">
        <v>77</v>
      </c>
      <c r="AB1323" s="51" t="s">
        <v>69</v>
      </c>
    </row>
    <row r="1324" spans="1:28">
      <c r="A1324" s="51" t="s">
        <v>2644</v>
      </c>
      <c r="B1324" s="51" t="s">
        <v>71</v>
      </c>
      <c r="C1324" s="1">
        <v>45102</v>
      </c>
      <c r="D1324">
        <v>2023</v>
      </c>
      <c r="E1324" s="26">
        <v>6</v>
      </c>
      <c r="F1324" s="51" t="s">
        <v>26</v>
      </c>
      <c r="G1324" s="26">
        <v>2</v>
      </c>
      <c r="H1324" s="26">
        <v>2</v>
      </c>
      <c r="I1324" t="s">
        <v>15</v>
      </c>
      <c r="J1324" t="s">
        <v>82</v>
      </c>
      <c r="K1324" t="s">
        <v>124</v>
      </c>
      <c r="L1324" t="s">
        <v>157</v>
      </c>
      <c r="M1324" t="s">
        <v>93</v>
      </c>
      <c r="N1324">
        <v>4190.1658406109864</v>
      </c>
      <c r="O1324">
        <v>4190.1658406109864</v>
      </c>
      <c r="P1324" t="s">
        <v>64</v>
      </c>
      <c r="Q1324">
        <v>9.32</v>
      </c>
      <c r="R1324">
        <v>2</v>
      </c>
      <c r="S1324">
        <v>2</v>
      </c>
      <c r="T1324">
        <v>1</v>
      </c>
      <c r="U1324" t="s">
        <v>76</v>
      </c>
      <c r="V1324">
        <v>3</v>
      </c>
      <c r="W1324" t="s">
        <v>84</v>
      </c>
      <c r="X1324" s="51" t="s">
        <v>2645</v>
      </c>
      <c r="Y1324" s="51" t="s">
        <v>95</v>
      </c>
      <c r="Z1324" s="26">
        <v>1</v>
      </c>
      <c r="AA1324" s="51" t="s">
        <v>66</v>
      </c>
      <c r="AB1324" s="51" t="s">
        <v>69</v>
      </c>
    </row>
    <row r="1325" spans="1:28">
      <c r="A1325" s="51" t="s">
        <v>2646</v>
      </c>
      <c r="B1325" s="51" t="s">
        <v>71</v>
      </c>
      <c r="C1325" s="1">
        <v>44982</v>
      </c>
      <c r="D1325">
        <v>2023</v>
      </c>
      <c r="E1325" s="26">
        <v>2</v>
      </c>
      <c r="F1325" s="51" t="s">
        <v>22</v>
      </c>
      <c r="G1325" s="26">
        <v>2</v>
      </c>
      <c r="H1325" s="26">
        <v>2</v>
      </c>
      <c r="I1325" t="s">
        <v>15</v>
      </c>
      <c r="J1325" t="s">
        <v>82</v>
      </c>
      <c r="K1325" t="s">
        <v>88</v>
      </c>
      <c r="L1325" t="s">
        <v>116</v>
      </c>
      <c r="M1325" t="s">
        <v>90</v>
      </c>
      <c r="N1325">
        <v>4331.5581386726499</v>
      </c>
      <c r="O1325">
        <v>4331.5581386726499</v>
      </c>
      <c r="P1325" t="s">
        <v>64</v>
      </c>
      <c r="Q1325">
        <v>8.15</v>
      </c>
      <c r="R1325">
        <v>1</v>
      </c>
      <c r="S1325">
        <v>4</v>
      </c>
      <c r="T1325">
        <v>1</v>
      </c>
      <c r="U1325" t="s">
        <v>76</v>
      </c>
      <c r="V1325">
        <v>1</v>
      </c>
      <c r="W1325" t="s">
        <v>66</v>
      </c>
      <c r="X1325" s="51" t="s">
        <v>2647</v>
      </c>
      <c r="Y1325" s="51" t="s">
        <v>100</v>
      </c>
      <c r="Z1325" s="26">
        <v>1</v>
      </c>
      <c r="AA1325" s="51" t="s">
        <v>66</v>
      </c>
      <c r="AB1325" s="51" t="s">
        <v>69</v>
      </c>
    </row>
    <row r="1326" spans="1:28">
      <c r="A1326" s="51" t="s">
        <v>2648</v>
      </c>
      <c r="B1326" s="51" t="s">
        <v>81</v>
      </c>
      <c r="C1326" s="1">
        <v>41932</v>
      </c>
      <c r="D1326">
        <v>2014</v>
      </c>
      <c r="E1326" s="26">
        <v>10</v>
      </c>
      <c r="F1326" s="51" t="s">
        <v>10</v>
      </c>
      <c r="G1326" s="26">
        <v>11</v>
      </c>
      <c r="H1326" s="26">
        <v>11</v>
      </c>
      <c r="I1326" t="s">
        <v>15</v>
      </c>
      <c r="J1326" t="s">
        <v>102</v>
      </c>
      <c r="K1326" t="s">
        <v>73</v>
      </c>
      <c r="L1326" t="s">
        <v>74</v>
      </c>
      <c r="M1326" t="s">
        <v>93</v>
      </c>
      <c r="N1326">
        <v>6049.0594066014528</v>
      </c>
      <c r="O1326">
        <v>6049.0594066014528</v>
      </c>
      <c r="P1326" t="s">
        <v>64</v>
      </c>
      <c r="Q1326">
        <v>5.43</v>
      </c>
      <c r="R1326">
        <v>1</v>
      </c>
      <c r="S1326">
        <v>3</v>
      </c>
      <c r="T1326">
        <v>1</v>
      </c>
      <c r="U1326" t="s">
        <v>76</v>
      </c>
      <c r="V1326">
        <v>1</v>
      </c>
      <c r="W1326" t="s">
        <v>66</v>
      </c>
      <c r="X1326" s="51" t="s">
        <v>131</v>
      </c>
      <c r="Y1326" s="51" t="s">
        <v>79</v>
      </c>
      <c r="Z1326" s="26">
        <v>2</v>
      </c>
      <c r="AA1326" s="51" t="s">
        <v>77</v>
      </c>
      <c r="AB1326" s="51" t="s">
        <v>108</v>
      </c>
    </row>
    <row r="1327" spans="1:28">
      <c r="A1327" s="51" t="s">
        <v>2649</v>
      </c>
      <c r="B1327" s="51" t="s">
        <v>140</v>
      </c>
      <c r="C1327" s="1">
        <v>42838</v>
      </c>
      <c r="D1327">
        <v>2017</v>
      </c>
      <c r="E1327" s="26">
        <v>4</v>
      </c>
      <c r="F1327" s="51" t="s">
        <v>24</v>
      </c>
      <c r="G1327" s="26">
        <v>8</v>
      </c>
      <c r="H1327" s="26">
        <v>8</v>
      </c>
      <c r="I1327" t="s">
        <v>15</v>
      </c>
      <c r="J1327" t="s">
        <v>60</v>
      </c>
      <c r="K1327" t="s">
        <v>124</v>
      </c>
      <c r="L1327" t="s">
        <v>110</v>
      </c>
      <c r="M1327" t="s">
        <v>90</v>
      </c>
      <c r="N1327">
        <v>8422.2817395894508</v>
      </c>
      <c r="O1327">
        <v>8422.2817395894508</v>
      </c>
      <c r="P1327" t="s">
        <v>64</v>
      </c>
      <c r="Q1327">
        <v>9.01</v>
      </c>
      <c r="R1327">
        <v>5</v>
      </c>
      <c r="S1327">
        <v>1</v>
      </c>
      <c r="T1327">
        <v>1</v>
      </c>
      <c r="U1327" t="s">
        <v>76</v>
      </c>
      <c r="V1327">
        <v>2</v>
      </c>
      <c r="W1327" t="s">
        <v>77</v>
      </c>
      <c r="X1327" s="51" t="s">
        <v>2650</v>
      </c>
      <c r="Y1327" s="51" t="s">
        <v>119</v>
      </c>
      <c r="Z1327" s="26">
        <v>1</v>
      </c>
      <c r="AA1327" s="51" t="s">
        <v>66</v>
      </c>
      <c r="AB1327" s="51" t="s">
        <v>69</v>
      </c>
    </row>
    <row r="1328" spans="1:28">
      <c r="A1328" s="51" t="s">
        <v>2651</v>
      </c>
      <c r="B1328" s="51" t="s">
        <v>121</v>
      </c>
      <c r="C1328" s="1">
        <v>42956</v>
      </c>
      <c r="D1328">
        <v>2017</v>
      </c>
      <c r="E1328" s="26">
        <v>8</v>
      </c>
      <c r="F1328" s="51" t="s">
        <v>28</v>
      </c>
      <c r="G1328" s="26">
        <v>8</v>
      </c>
      <c r="H1328" s="26">
        <v>8</v>
      </c>
      <c r="I1328" t="s">
        <v>15</v>
      </c>
      <c r="J1328" t="s">
        <v>60</v>
      </c>
      <c r="K1328" t="s">
        <v>124</v>
      </c>
      <c r="L1328" t="s">
        <v>202</v>
      </c>
      <c r="M1328" t="s">
        <v>104</v>
      </c>
      <c r="N1328">
        <v>6912.6140631445287</v>
      </c>
      <c r="O1328">
        <v>6912.6140631445287</v>
      </c>
      <c r="P1328" t="s">
        <v>64</v>
      </c>
      <c r="Q1328">
        <v>8.58</v>
      </c>
      <c r="R1328">
        <v>4</v>
      </c>
      <c r="S1328">
        <v>2</v>
      </c>
      <c r="T1328">
        <v>1</v>
      </c>
      <c r="U1328" t="s">
        <v>76</v>
      </c>
      <c r="V1328">
        <v>1</v>
      </c>
      <c r="W1328" t="s">
        <v>66</v>
      </c>
      <c r="X1328" s="51" t="s">
        <v>2652</v>
      </c>
      <c r="Y1328" s="51" t="s">
        <v>100</v>
      </c>
      <c r="Z1328" s="26">
        <v>1</v>
      </c>
      <c r="AA1328" s="51" t="s">
        <v>66</v>
      </c>
      <c r="AB1328" s="51" t="s">
        <v>69</v>
      </c>
    </row>
    <row r="1329" spans="1:28">
      <c r="A1329" s="51" t="s">
        <v>2653</v>
      </c>
      <c r="B1329" s="51" t="s">
        <v>140</v>
      </c>
      <c r="C1329" s="1">
        <v>44933</v>
      </c>
      <c r="D1329">
        <v>2023</v>
      </c>
      <c r="E1329" s="26">
        <v>1</v>
      </c>
      <c r="F1329" s="51" t="s">
        <v>21</v>
      </c>
      <c r="G1329" s="26">
        <v>2</v>
      </c>
      <c r="H1329" s="26">
        <v>2</v>
      </c>
      <c r="I1329" t="s">
        <v>15</v>
      </c>
      <c r="J1329" t="s">
        <v>82</v>
      </c>
      <c r="K1329" t="s">
        <v>124</v>
      </c>
      <c r="L1329" t="s">
        <v>74</v>
      </c>
      <c r="M1329" t="s">
        <v>63</v>
      </c>
      <c r="N1329">
        <v>6976.1689217063813</v>
      </c>
      <c r="O1329">
        <v>6976.1689217063813</v>
      </c>
      <c r="P1329" t="s">
        <v>64</v>
      </c>
      <c r="Q1329">
        <v>9.0299999999999994</v>
      </c>
      <c r="R1329">
        <v>3</v>
      </c>
      <c r="S1329">
        <v>4</v>
      </c>
      <c r="T1329">
        <v>1</v>
      </c>
      <c r="U1329" t="s">
        <v>76</v>
      </c>
      <c r="V1329">
        <v>1</v>
      </c>
      <c r="W1329" t="s">
        <v>66</v>
      </c>
      <c r="X1329" s="51" t="s">
        <v>2654</v>
      </c>
      <c r="Y1329" s="51" t="s">
        <v>86</v>
      </c>
      <c r="Z1329" s="26">
        <v>1</v>
      </c>
      <c r="AA1329" s="51" t="s">
        <v>66</v>
      </c>
      <c r="AB1329" s="51" t="s">
        <v>69</v>
      </c>
    </row>
    <row r="1330" spans="1:28">
      <c r="A1330" s="51" t="s">
        <v>2655</v>
      </c>
      <c r="B1330" s="51" t="s">
        <v>140</v>
      </c>
      <c r="C1330" s="1">
        <v>43756</v>
      </c>
      <c r="D1330">
        <v>2019</v>
      </c>
      <c r="E1330" s="26">
        <v>10</v>
      </c>
      <c r="F1330" s="51" t="s">
        <v>10</v>
      </c>
      <c r="G1330" s="26">
        <v>6</v>
      </c>
      <c r="H1330" s="26">
        <v>6</v>
      </c>
      <c r="I1330" t="s">
        <v>15</v>
      </c>
      <c r="J1330" t="s">
        <v>72</v>
      </c>
      <c r="K1330" t="s">
        <v>73</v>
      </c>
      <c r="L1330" t="s">
        <v>157</v>
      </c>
      <c r="M1330" t="s">
        <v>93</v>
      </c>
      <c r="N1330">
        <v>6153.0312295010099</v>
      </c>
      <c r="O1330">
        <v>6153.0312295010099</v>
      </c>
      <c r="P1330" t="s">
        <v>64</v>
      </c>
      <c r="Q1330">
        <v>5.63</v>
      </c>
      <c r="R1330">
        <v>1</v>
      </c>
      <c r="S1330">
        <v>0</v>
      </c>
      <c r="T1330">
        <v>0</v>
      </c>
      <c r="U1330" t="s">
        <v>65</v>
      </c>
      <c r="V1330">
        <v>1</v>
      </c>
      <c r="W1330" t="s">
        <v>66</v>
      </c>
      <c r="X1330" s="51" t="s">
        <v>2656</v>
      </c>
      <c r="Y1330" s="51" t="s">
        <v>95</v>
      </c>
      <c r="Z1330" s="26">
        <v>0</v>
      </c>
      <c r="AA1330" s="51" t="s">
        <v>66</v>
      </c>
      <c r="AB1330" s="51" t="s">
        <v>69</v>
      </c>
    </row>
    <row r="1331" spans="1:28">
      <c r="A1331" s="51" t="s">
        <v>2657</v>
      </c>
      <c r="B1331" s="51" t="s">
        <v>97</v>
      </c>
      <c r="C1331" s="1">
        <v>43524</v>
      </c>
      <c r="D1331">
        <v>2019</v>
      </c>
      <c r="E1331" s="26">
        <v>2</v>
      </c>
      <c r="F1331" s="51" t="s">
        <v>22</v>
      </c>
      <c r="G1331" s="26">
        <v>6</v>
      </c>
      <c r="H1331" s="26">
        <v>6</v>
      </c>
      <c r="I1331" t="s">
        <v>15</v>
      </c>
      <c r="J1331" t="s">
        <v>72</v>
      </c>
      <c r="K1331" t="s">
        <v>88</v>
      </c>
      <c r="L1331" t="s">
        <v>110</v>
      </c>
      <c r="M1331" t="s">
        <v>93</v>
      </c>
      <c r="N1331">
        <v>3310.7495176002967</v>
      </c>
      <c r="O1331">
        <v>3310.7495176002967</v>
      </c>
      <c r="P1331" t="s">
        <v>64</v>
      </c>
      <c r="Q1331">
        <v>3.82</v>
      </c>
      <c r="R1331">
        <v>2</v>
      </c>
      <c r="S1331">
        <v>1</v>
      </c>
      <c r="T1331">
        <v>1</v>
      </c>
      <c r="U1331" t="s">
        <v>76</v>
      </c>
      <c r="V1331">
        <v>1</v>
      </c>
      <c r="W1331" t="s">
        <v>66</v>
      </c>
      <c r="X1331" s="51" t="s">
        <v>2658</v>
      </c>
      <c r="Y1331" s="51" t="s">
        <v>95</v>
      </c>
      <c r="Z1331" s="26">
        <v>0</v>
      </c>
      <c r="AA1331" s="51" t="s">
        <v>66</v>
      </c>
      <c r="AB1331" s="51" t="s">
        <v>69</v>
      </c>
    </row>
    <row r="1332" spans="1:28">
      <c r="A1332" s="51" t="s">
        <v>2659</v>
      </c>
      <c r="B1332" s="51" t="s">
        <v>71</v>
      </c>
      <c r="C1332" s="1">
        <v>42972</v>
      </c>
      <c r="D1332">
        <v>2017</v>
      </c>
      <c r="E1332" s="26">
        <v>8</v>
      </c>
      <c r="F1332" s="51" t="s">
        <v>28</v>
      </c>
      <c r="G1332" s="26">
        <v>8</v>
      </c>
      <c r="H1332" s="26">
        <v>8</v>
      </c>
      <c r="I1332" t="s">
        <v>15</v>
      </c>
      <c r="J1332" t="s">
        <v>60</v>
      </c>
      <c r="K1332" t="s">
        <v>73</v>
      </c>
      <c r="L1332" t="s">
        <v>125</v>
      </c>
      <c r="M1332" t="s">
        <v>104</v>
      </c>
      <c r="N1332">
        <v>8975.3421255735684</v>
      </c>
      <c r="O1332">
        <v>8975.3421255735684</v>
      </c>
      <c r="P1332" t="s">
        <v>64</v>
      </c>
      <c r="Q1332">
        <v>15.14</v>
      </c>
      <c r="R1332">
        <v>1</v>
      </c>
      <c r="S1332">
        <v>5</v>
      </c>
      <c r="T1332">
        <v>1</v>
      </c>
      <c r="U1332" t="s">
        <v>76</v>
      </c>
      <c r="V1332">
        <v>2</v>
      </c>
      <c r="W1332" t="s">
        <v>77</v>
      </c>
      <c r="X1332" s="51" t="s">
        <v>2660</v>
      </c>
      <c r="Y1332" s="51" t="s">
        <v>79</v>
      </c>
      <c r="Z1332" s="26">
        <v>3</v>
      </c>
      <c r="AA1332" s="51" t="s">
        <v>77</v>
      </c>
      <c r="AB1332" s="51" t="s">
        <v>69</v>
      </c>
    </row>
    <row r="1333" spans="1:28">
      <c r="A1333" s="51" t="s">
        <v>2661</v>
      </c>
      <c r="B1333" s="51" t="s">
        <v>121</v>
      </c>
      <c r="C1333" s="1">
        <v>43148</v>
      </c>
      <c r="D1333">
        <v>2018</v>
      </c>
      <c r="E1333" s="26">
        <v>2</v>
      </c>
      <c r="F1333" s="51" t="s">
        <v>22</v>
      </c>
      <c r="G1333" s="26">
        <v>7</v>
      </c>
      <c r="H1333" s="26">
        <v>7</v>
      </c>
      <c r="I1333" t="s">
        <v>15</v>
      </c>
      <c r="J1333" t="s">
        <v>60</v>
      </c>
      <c r="K1333" t="s">
        <v>124</v>
      </c>
      <c r="L1333" t="s">
        <v>103</v>
      </c>
      <c r="M1333" t="s">
        <v>90</v>
      </c>
      <c r="N1333">
        <v>6450.1229450738138</v>
      </c>
      <c r="O1333">
        <v>6450.1229450738138</v>
      </c>
      <c r="P1333" t="s">
        <v>64</v>
      </c>
      <c r="Q1333">
        <v>1.67</v>
      </c>
      <c r="R1333">
        <v>4</v>
      </c>
      <c r="S1333">
        <v>1</v>
      </c>
      <c r="T1333">
        <v>1</v>
      </c>
      <c r="U1333" t="s">
        <v>76</v>
      </c>
      <c r="V1333">
        <v>1</v>
      </c>
      <c r="W1333" t="s">
        <v>66</v>
      </c>
      <c r="X1333" s="51" t="s">
        <v>1815</v>
      </c>
      <c r="Y1333" s="51" t="s">
        <v>100</v>
      </c>
      <c r="Z1333" s="26">
        <v>0</v>
      </c>
      <c r="AA1333" s="51" t="s">
        <v>66</v>
      </c>
      <c r="AB1333" s="51" t="s">
        <v>69</v>
      </c>
    </row>
    <row r="1334" spans="1:28">
      <c r="A1334" s="51" t="s">
        <v>2662</v>
      </c>
      <c r="B1334" s="51" t="s">
        <v>121</v>
      </c>
      <c r="C1334" s="1">
        <v>43236</v>
      </c>
      <c r="D1334">
        <v>2018</v>
      </c>
      <c r="E1334" s="26">
        <v>5</v>
      </c>
      <c r="F1334" s="51" t="s">
        <v>25</v>
      </c>
      <c r="G1334" s="26">
        <v>7</v>
      </c>
      <c r="H1334" s="26">
        <v>7</v>
      </c>
      <c r="I1334" t="s">
        <v>15</v>
      </c>
      <c r="J1334" t="s">
        <v>60</v>
      </c>
      <c r="K1334" t="s">
        <v>73</v>
      </c>
      <c r="L1334" t="s">
        <v>116</v>
      </c>
      <c r="M1334" t="s">
        <v>152</v>
      </c>
      <c r="N1334">
        <v>18623.607913918066</v>
      </c>
      <c r="O1334">
        <v>18623.607913918066</v>
      </c>
      <c r="P1334" t="s">
        <v>64</v>
      </c>
      <c r="Q1334">
        <v>19.27</v>
      </c>
      <c r="R1334">
        <v>5</v>
      </c>
      <c r="S1334">
        <v>5</v>
      </c>
      <c r="T1334">
        <v>1</v>
      </c>
      <c r="U1334" t="s">
        <v>76</v>
      </c>
      <c r="V1334">
        <v>3</v>
      </c>
      <c r="W1334" t="s">
        <v>84</v>
      </c>
      <c r="X1334" s="51" t="s">
        <v>2663</v>
      </c>
      <c r="Y1334" s="51" t="s">
        <v>79</v>
      </c>
      <c r="Z1334" s="26">
        <v>4</v>
      </c>
      <c r="AA1334" s="51" t="s">
        <v>84</v>
      </c>
      <c r="AB1334" s="51" t="s">
        <v>108</v>
      </c>
    </row>
    <row r="1335" spans="1:28">
      <c r="A1335" s="51" t="s">
        <v>2664</v>
      </c>
      <c r="B1335" s="51" t="s">
        <v>71</v>
      </c>
      <c r="C1335" s="1">
        <v>43346</v>
      </c>
      <c r="D1335">
        <v>2018</v>
      </c>
      <c r="E1335" s="26">
        <v>9</v>
      </c>
      <c r="F1335" s="51" t="s">
        <v>29</v>
      </c>
      <c r="G1335" s="26">
        <v>7</v>
      </c>
      <c r="H1335" s="26">
        <v>7</v>
      </c>
      <c r="I1335" t="s">
        <v>15</v>
      </c>
      <c r="J1335" t="s">
        <v>60</v>
      </c>
      <c r="K1335" t="s">
        <v>83</v>
      </c>
      <c r="L1335" t="s">
        <v>98</v>
      </c>
      <c r="M1335" t="s">
        <v>104</v>
      </c>
      <c r="N1335">
        <v>9420.248944802086</v>
      </c>
      <c r="O1335">
        <v>9420.248944802086</v>
      </c>
      <c r="P1335" t="s">
        <v>64</v>
      </c>
      <c r="Q1335">
        <v>6.12</v>
      </c>
      <c r="R1335">
        <v>4</v>
      </c>
      <c r="S1335">
        <v>4</v>
      </c>
      <c r="T1335">
        <v>1</v>
      </c>
      <c r="U1335" t="s">
        <v>76</v>
      </c>
      <c r="V1335">
        <v>2</v>
      </c>
      <c r="W1335" t="s">
        <v>77</v>
      </c>
      <c r="X1335" s="51" t="s">
        <v>2665</v>
      </c>
      <c r="Y1335" s="51" t="s">
        <v>100</v>
      </c>
      <c r="Z1335" s="26">
        <v>1</v>
      </c>
      <c r="AA1335" s="51" t="s">
        <v>66</v>
      </c>
      <c r="AB1335" s="51" t="s">
        <v>69</v>
      </c>
    </row>
    <row r="1336" spans="1:28">
      <c r="A1336" s="51" t="s">
        <v>2666</v>
      </c>
      <c r="B1336" s="51" t="s">
        <v>59</v>
      </c>
      <c r="C1336" s="1">
        <v>44391</v>
      </c>
      <c r="D1336">
        <v>2021</v>
      </c>
      <c r="E1336" s="26">
        <v>7</v>
      </c>
      <c r="F1336" s="51" t="s">
        <v>27</v>
      </c>
      <c r="G1336" s="26">
        <v>4</v>
      </c>
      <c r="H1336" s="26">
        <v>4</v>
      </c>
      <c r="I1336" t="s">
        <v>15</v>
      </c>
      <c r="J1336" t="s">
        <v>72</v>
      </c>
      <c r="K1336" t="s">
        <v>124</v>
      </c>
      <c r="L1336" t="s">
        <v>62</v>
      </c>
      <c r="M1336" t="s">
        <v>152</v>
      </c>
      <c r="N1336">
        <v>5082.3488586995009</v>
      </c>
      <c r="O1336">
        <v>5082.3488586995009</v>
      </c>
      <c r="P1336" t="s">
        <v>64</v>
      </c>
      <c r="Q1336">
        <v>9</v>
      </c>
      <c r="R1336">
        <v>3</v>
      </c>
      <c r="S1336">
        <v>2</v>
      </c>
      <c r="T1336">
        <v>1</v>
      </c>
      <c r="U1336" t="s">
        <v>76</v>
      </c>
      <c r="V1336">
        <v>1</v>
      </c>
      <c r="W1336" t="s">
        <v>66</v>
      </c>
      <c r="X1336" s="51" t="s">
        <v>2667</v>
      </c>
      <c r="Y1336" s="51" t="s">
        <v>68</v>
      </c>
      <c r="Z1336" s="26">
        <v>0</v>
      </c>
      <c r="AA1336" s="51" t="s">
        <v>66</v>
      </c>
      <c r="AB1336" s="51" t="s">
        <v>69</v>
      </c>
    </row>
    <row r="1337" spans="1:28">
      <c r="A1337" s="51" t="s">
        <v>2668</v>
      </c>
      <c r="B1337" s="51" t="s">
        <v>140</v>
      </c>
      <c r="C1337" s="1">
        <v>43764</v>
      </c>
      <c r="D1337">
        <v>2019</v>
      </c>
      <c r="E1337" s="26">
        <v>10</v>
      </c>
      <c r="F1337" s="51" t="s">
        <v>10</v>
      </c>
      <c r="G1337" s="26">
        <v>6</v>
      </c>
      <c r="H1337" s="26">
        <v>6</v>
      </c>
      <c r="I1337" t="s">
        <v>15</v>
      </c>
      <c r="J1337" t="s">
        <v>72</v>
      </c>
      <c r="K1337" t="s">
        <v>83</v>
      </c>
      <c r="L1337" t="s">
        <v>62</v>
      </c>
      <c r="M1337" t="s">
        <v>63</v>
      </c>
      <c r="N1337">
        <v>11224.000000107191</v>
      </c>
      <c r="O1337">
        <v>11224.000000107191</v>
      </c>
      <c r="P1337" t="s">
        <v>64</v>
      </c>
      <c r="Q1337">
        <v>5.0199999999999996</v>
      </c>
      <c r="R1337">
        <v>3</v>
      </c>
      <c r="S1337">
        <v>1</v>
      </c>
      <c r="T1337">
        <v>1</v>
      </c>
      <c r="U1337" t="s">
        <v>76</v>
      </c>
      <c r="V1337">
        <v>2</v>
      </c>
      <c r="W1337" t="s">
        <v>77</v>
      </c>
      <c r="X1337" s="51" t="s">
        <v>2669</v>
      </c>
      <c r="Y1337" s="51" t="s">
        <v>68</v>
      </c>
      <c r="Z1337" s="26">
        <v>0</v>
      </c>
      <c r="AA1337" s="51" t="s">
        <v>66</v>
      </c>
      <c r="AB1337" s="51" t="s">
        <v>69</v>
      </c>
    </row>
    <row r="1338" spans="1:28">
      <c r="A1338" s="51" t="s">
        <v>2670</v>
      </c>
      <c r="B1338" s="51" t="s">
        <v>140</v>
      </c>
      <c r="C1338" s="1">
        <v>43911</v>
      </c>
      <c r="D1338">
        <v>2020</v>
      </c>
      <c r="E1338" s="26">
        <v>3</v>
      </c>
      <c r="F1338" s="51" t="s">
        <v>23</v>
      </c>
      <c r="G1338" s="26">
        <v>5</v>
      </c>
      <c r="H1338" s="26">
        <v>5</v>
      </c>
      <c r="I1338" t="s">
        <v>15</v>
      </c>
      <c r="J1338" t="s">
        <v>72</v>
      </c>
      <c r="K1338" t="s">
        <v>83</v>
      </c>
      <c r="L1338" t="s">
        <v>89</v>
      </c>
      <c r="M1338" t="s">
        <v>63</v>
      </c>
      <c r="N1338">
        <v>2257.577792047171</v>
      </c>
      <c r="O1338">
        <v>2257.577792047171</v>
      </c>
      <c r="P1338" t="s">
        <v>64</v>
      </c>
      <c r="Q1338">
        <v>2.72</v>
      </c>
      <c r="R1338">
        <v>1</v>
      </c>
      <c r="S1338">
        <v>1</v>
      </c>
      <c r="T1338">
        <v>1</v>
      </c>
      <c r="U1338" t="s">
        <v>76</v>
      </c>
      <c r="V1338">
        <v>1</v>
      </c>
      <c r="W1338" t="s">
        <v>66</v>
      </c>
      <c r="X1338" s="51" t="s">
        <v>2671</v>
      </c>
      <c r="Y1338" s="51" t="s">
        <v>68</v>
      </c>
      <c r="Z1338" s="26">
        <v>0</v>
      </c>
      <c r="AA1338" s="51" t="s">
        <v>66</v>
      </c>
      <c r="AB1338" s="51" t="s">
        <v>69</v>
      </c>
    </row>
    <row r="1339" spans="1:28">
      <c r="A1339" s="51" t="s">
        <v>2672</v>
      </c>
      <c r="B1339" s="51" t="s">
        <v>71</v>
      </c>
      <c r="C1339" s="1">
        <v>43500</v>
      </c>
      <c r="D1339">
        <v>2019</v>
      </c>
      <c r="E1339" s="26">
        <v>2</v>
      </c>
      <c r="F1339" s="51" t="s">
        <v>22</v>
      </c>
      <c r="G1339" s="26">
        <v>6</v>
      </c>
      <c r="H1339" s="26">
        <v>6</v>
      </c>
      <c r="I1339" t="s">
        <v>15</v>
      </c>
      <c r="J1339" t="s">
        <v>72</v>
      </c>
      <c r="K1339" t="s">
        <v>83</v>
      </c>
      <c r="L1339" t="s">
        <v>103</v>
      </c>
      <c r="M1339" t="s">
        <v>93</v>
      </c>
      <c r="N1339">
        <v>11487.811324563951</v>
      </c>
      <c r="O1339">
        <v>11487.811324563951</v>
      </c>
      <c r="P1339" t="s">
        <v>64</v>
      </c>
      <c r="Q1339">
        <v>17.37</v>
      </c>
      <c r="R1339">
        <v>5</v>
      </c>
      <c r="S1339">
        <v>1</v>
      </c>
      <c r="T1339">
        <v>1</v>
      </c>
      <c r="U1339" t="s">
        <v>76</v>
      </c>
      <c r="V1339">
        <v>3</v>
      </c>
      <c r="W1339" t="s">
        <v>84</v>
      </c>
      <c r="X1339" s="51" t="s">
        <v>2673</v>
      </c>
      <c r="Y1339" s="51" t="s">
        <v>79</v>
      </c>
      <c r="Z1339" s="26">
        <v>2</v>
      </c>
      <c r="AA1339" s="51" t="s">
        <v>77</v>
      </c>
      <c r="AB1339" s="51" t="s">
        <v>69</v>
      </c>
    </row>
    <row r="1340" spans="1:28">
      <c r="A1340" s="51" t="s">
        <v>2674</v>
      </c>
      <c r="B1340" s="51" t="s">
        <v>97</v>
      </c>
      <c r="C1340" s="1">
        <v>44431</v>
      </c>
      <c r="D1340">
        <v>2021</v>
      </c>
      <c r="E1340" s="26">
        <v>8</v>
      </c>
      <c r="F1340" s="51" t="s">
        <v>28</v>
      </c>
      <c r="G1340" s="26">
        <v>4</v>
      </c>
      <c r="H1340" s="26">
        <v>4</v>
      </c>
      <c r="I1340" t="s">
        <v>15</v>
      </c>
      <c r="J1340" t="s">
        <v>72</v>
      </c>
      <c r="K1340" t="s">
        <v>61</v>
      </c>
      <c r="L1340" t="s">
        <v>125</v>
      </c>
      <c r="M1340" t="s">
        <v>63</v>
      </c>
      <c r="N1340">
        <v>6135.709970558195</v>
      </c>
      <c r="O1340">
        <v>6135.709970558195</v>
      </c>
      <c r="P1340" t="s">
        <v>64</v>
      </c>
      <c r="Q1340">
        <v>6.56</v>
      </c>
      <c r="R1340">
        <v>2</v>
      </c>
      <c r="S1340">
        <v>1</v>
      </c>
      <c r="T1340">
        <v>1</v>
      </c>
      <c r="U1340" t="s">
        <v>76</v>
      </c>
      <c r="V1340">
        <v>1</v>
      </c>
      <c r="W1340" t="s">
        <v>66</v>
      </c>
      <c r="X1340" s="51" t="s">
        <v>1107</v>
      </c>
      <c r="Y1340" s="51" t="s">
        <v>68</v>
      </c>
      <c r="Z1340" s="26">
        <v>0</v>
      </c>
      <c r="AA1340" s="51" t="s">
        <v>66</v>
      </c>
      <c r="AB1340" s="51" t="s">
        <v>69</v>
      </c>
    </row>
    <row r="1341" spans="1:28">
      <c r="A1341" s="51" t="s">
        <v>2675</v>
      </c>
      <c r="B1341" s="51" t="s">
        <v>97</v>
      </c>
      <c r="C1341" s="1">
        <v>41830</v>
      </c>
      <c r="D1341">
        <v>2014</v>
      </c>
      <c r="E1341" s="26">
        <v>7</v>
      </c>
      <c r="F1341" s="51" t="s">
        <v>27</v>
      </c>
      <c r="G1341" s="26">
        <v>11</v>
      </c>
      <c r="H1341" s="26">
        <v>11</v>
      </c>
      <c r="I1341" t="s">
        <v>15</v>
      </c>
      <c r="J1341" t="s">
        <v>102</v>
      </c>
      <c r="K1341" t="s">
        <v>83</v>
      </c>
      <c r="L1341" t="s">
        <v>74</v>
      </c>
      <c r="M1341" t="s">
        <v>75</v>
      </c>
      <c r="N1341">
        <v>5495.9482014517434</v>
      </c>
      <c r="O1341">
        <v>5495.9482014517434</v>
      </c>
      <c r="P1341" t="s">
        <v>64</v>
      </c>
      <c r="Q1341">
        <v>10.07</v>
      </c>
      <c r="R1341">
        <v>4</v>
      </c>
      <c r="S1341">
        <v>1</v>
      </c>
      <c r="T1341">
        <v>1</v>
      </c>
      <c r="U1341" t="s">
        <v>76</v>
      </c>
      <c r="V1341">
        <v>2</v>
      </c>
      <c r="W1341" t="s">
        <v>77</v>
      </c>
      <c r="X1341" s="51" t="s">
        <v>2676</v>
      </c>
      <c r="Y1341" s="51" t="s">
        <v>144</v>
      </c>
      <c r="Z1341" s="26">
        <v>1</v>
      </c>
      <c r="AA1341" s="51" t="s">
        <v>66</v>
      </c>
      <c r="AB1341" s="51" t="s">
        <v>69</v>
      </c>
    </row>
    <row r="1342" spans="1:28">
      <c r="A1342" s="51" t="s">
        <v>2677</v>
      </c>
      <c r="B1342" s="51" t="s">
        <v>140</v>
      </c>
      <c r="C1342" s="1">
        <v>44271</v>
      </c>
      <c r="D1342">
        <v>2021</v>
      </c>
      <c r="E1342" s="26">
        <v>3</v>
      </c>
      <c r="F1342" s="51" t="s">
        <v>23</v>
      </c>
      <c r="G1342" s="26">
        <v>4</v>
      </c>
      <c r="H1342" s="26">
        <v>4</v>
      </c>
      <c r="I1342" t="s">
        <v>15</v>
      </c>
      <c r="J1342" t="s">
        <v>72</v>
      </c>
      <c r="K1342" t="s">
        <v>133</v>
      </c>
      <c r="L1342" t="s">
        <v>110</v>
      </c>
      <c r="M1342" t="s">
        <v>90</v>
      </c>
      <c r="N1342">
        <v>14912.48503324171</v>
      </c>
      <c r="O1342">
        <v>14912.48503324171</v>
      </c>
      <c r="P1342" t="s">
        <v>64</v>
      </c>
      <c r="Q1342">
        <v>25.52</v>
      </c>
      <c r="R1342">
        <v>1</v>
      </c>
      <c r="S1342">
        <v>2</v>
      </c>
      <c r="T1342">
        <v>1</v>
      </c>
      <c r="U1342" t="s">
        <v>76</v>
      </c>
      <c r="V1342">
        <v>3</v>
      </c>
      <c r="W1342" t="s">
        <v>84</v>
      </c>
      <c r="X1342" s="51" t="s">
        <v>408</v>
      </c>
      <c r="Y1342" s="51" t="s">
        <v>119</v>
      </c>
      <c r="Z1342" s="26">
        <v>3</v>
      </c>
      <c r="AA1342" s="51" t="s">
        <v>77</v>
      </c>
      <c r="AB1342" s="51" t="s">
        <v>108</v>
      </c>
    </row>
    <row r="1343" spans="1:28">
      <c r="A1343" s="51" t="s">
        <v>2678</v>
      </c>
      <c r="B1343" s="51" t="s">
        <v>97</v>
      </c>
      <c r="C1343" s="1">
        <v>41707</v>
      </c>
      <c r="D1343">
        <v>2014</v>
      </c>
      <c r="E1343" s="26">
        <v>3</v>
      </c>
      <c r="F1343" s="51" t="s">
        <v>23</v>
      </c>
      <c r="G1343" s="26">
        <v>11</v>
      </c>
      <c r="H1343" s="26">
        <v>11</v>
      </c>
      <c r="I1343" t="s">
        <v>15</v>
      </c>
      <c r="J1343" t="s">
        <v>102</v>
      </c>
      <c r="K1343" t="s">
        <v>61</v>
      </c>
      <c r="L1343" t="s">
        <v>74</v>
      </c>
      <c r="M1343" t="s">
        <v>75</v>
      </c>
      <c r="N1343">
        <v>6695.2786758309303</v>
      </c>
      <c r="O1343">
        <v>6695.2786758309303</v>
      </c>
      <c r="P1343" t="s">
        <v>64</v>
      </c>
      <c r="Q1343">
        <v>1.53</v>
      </c>
      <c r="R1343">
        <v>3</v>
      </c>
      <c r="S1343">
        <v>2</v>
      </c>
      <c r="T1343">
        <v>1</v>
      </c>
      <c r="U1343" t="s">
        <v>76</v>
      </c>
      <c r="V1343">
        <v>1</v>
      </c>
      <c r="W1343" t="s">
        <v>66</v>
      </c>
      <c r="X1343" s="51" t="s">
        <v>2679</v>
      </c>
      <c r="Y1343" s="51" t="s">
        <v>95</v>
      </c>
      <c r="Z1343" s="26">
        <v>1</v>
      </c>
      <c r="AA1343" s="51" t="s">
        <v>66</v>
      </c>
      <c r="AB1343" s="51" t="s">
        <v>69</v>
      </c>
    </row>
    <row r="1344" spans="1:28">
      <c r="A1344" s="51" t="s">
        <v>2680</v>
      </c>
      <c r="B1344" s="51" t="s">
        <v>140</v>
      </c>
      <c r="C1344" s="1">
        <v>43767</v>
      </c>
      <c r="D1344">
        <v>2019</v>
      </c>
      <c r="E1344" s="26">
        <v>10</v>
      </c>
      <c r="F1344" s="51" t="s">
        <v>10</v>
      </c>
      <c r="G1344" s="26">
        <v>6</v>
      </c>
      <c r="H1344" s="26">
        <v>6</v>
      </c>
      <c r="I1344" t="s">
        <v>15</v>
      </c>
      <c r="J1344" t="s">
        <v>72</v>
      </c>
      <c r="K1344" t="s">
        <v>124</v>
      </c>
      <c r="L1344" t="s">
        <v>116</v>
      </c>
      <c r="M1344" t="s">
        <v>75</v>
      </c>
      <c r="N1344">
        <v>18581.597728148288</v>
      </c>
      <c r="O1344">
        <v>18581.597728148288</v>
      </c>
      <c r="P1344" t="s">
        <v>64</v>
      </c>
      <c r="Q1344">
        <v>14.39</v>
      </c>
      <c r="R1344">
        <v>3</v>
      </c>
      <c r="S1344">
        <v>0</v>
      </c>
      <c r="T1344">
        <v>0</v>
      </c>
      <c r="U1344" t="s">
        <v>65</v>
      </c>
      <c r="V1344">
        <v>3</v>
      </c>
      <c r="W1344" t="s">
        <v>84</v>
      </c>
      <c r="X1344" s="51" t="s">
        <v>168</v>
      </c>
      <c r="Y1344" s="51" t="s">
        <v>119</v>
      </c>
      <c r="Z1344" s="26">
        <v>2</v>
      </c>
      <c r="AA1344" s="51" t="s">
        <v>77</v>
      </c>
      <c r="AB1344" s="51" t="s">
        <v>69</v>
      </c>
    </row>
    <row r="1345" spans="1:28">
      <c r="A1345" s="51" t="s">
        <v>2681</v>
      </c>
      <c r="B1345" s="51" t="s">
        <v>71</v>
      </c>
      <c r="C1345" s="1">
        <v>44218</v>
      </c>
      <c r="D1345">
        <v>2021</v>
      </c>
      <c r="E1345" s="26">
        <v>1</v>
      </c>
      <c r="F1345" s="51" t="s">
        <v>21</v>
      </c>
      <c r="G1345" s="26">
        <v>4</v>
      </c>
      <c r="H1345" s="26">
        <v>4</v>
      </c>
      <c r="I1345" t="s">
        <v>15</v>
      </c>
      <c r="J1345" t="s">
        <v>72</v>
      </c>
      <c r="K1345" t="s">
        <v>83</v>
      </c>
      <c r="L1345" t="s">
        <v>202</v>
      </c>
      <c r="M1345" t="s">
        <v>93</v>
      </c>
      <c r="N1345">
        <v>8410.7370036757602</v>
      </c>
      <c r="O1345">
        <v>8410.7370036757602</v>
      </c>
      <c r="P1345" t="s">
        <v>64</v>
      </c>
      <c r="Q1345">
        <v>6.51</v>
      </c>
      <c r="R1345">
        <v>1</v>
      </c>
      <c r="S1345">
        <v>1</v>
      </c>
      <c r="T1345">
        <v>1</v>
      </c>
      <c r="U1345" t="s">
        <v>76</v>
      </c>
      <c r="V1345">
        <v>3</v>
      </c>
      <c r="W1345" t="s">
        <v>84</v>
      </c>
      <c r="X1345" s="51" t="s">
        <v>2682</v>
      </c>
      <c r="Y1345" s="51" t="s">
        <v>95</v>
      </c>
      <c r="Z1345" s="26">
        <v>1</v>
      </c>
      <c r="AA1345" s="51" t="s">
        <v>66</v>
      </c>
      <c r="AB1345" s="51" t="s">
        <v>69</v>
      </c>
    </row>
    <row r="1346" spans="1:28">
      <c r="A1346" s="51" t="s">
        <v>2683</v>
      </c>
      <c r="B1346" s="51" t="s">
        <v>97</v>
      </c>
      <c r="C1346" s="1">
        <v>43698</v>
      </c>
      <c r="D1346">
        <v>2019</v>
      </c>
      <c r="E1346" s="26">
        <v>8</v>
      </c>
      <c r="F1346" s="51" t="s">
        <v>28</v>
      </c>
      <c r="G1346" s="26">
        <v>6</v>
      </c>
      <c r="H1346" s="26">
        <v>6</v>
      </c>
      <c r="I1346" t="s">
        <v>15</v>
      </c>
      <c r="J1346" t="s">
        <v>72</v>
      </c>
      <c r="K1346" t="s">
        <v>88</v>
      </c>
      <c r="L1346" t="s">
        <v>125</v>
      </c>
      <c r="M1346" t="s">
        <v>152</v>
      </c>
      <c r="N1346">
        <v>4224.1200458229778</v>
      </c>
      <c r="O1346">
        <v>4224.1200458229778</v>
      </c>
      <c r="P1346" t="s">
        <v>64</v>
      </c>
      <c r="Q1346">
        <v>6.2</v>
      </c>
      <c r="R1346">
        <v>1</v>
      </c>
      <c r="S1346">
        <v>2</v>
      </c>
      <c r="T1346">
        <v>1</v>
      </c>
      <c r="U1346" t="s">
        <v>76</v>
      </c>
      <c r="V1346">
        <v>2</v>
      </c>
      <c r="W1346" t="s">
        <v>77</v>
      </c>
      <c r="X1346" s="51" t="s">
        <v>2684</v>
      </c>
      <c r="Y1346" s="51" t="s">
        <v>68</v>
      </c>
      <c r="Z1346" s="26">
        <v>0</v>
      </c>
      <c r="AA1346" s="51" t="s">
        <v>66</v>
      </c>
      <c r="AB1346" s="51" t="s">
        <v>69</v>
      </c>
    </row>
    <row r="1347" spans="1:28">
      <c r="A1347" s="51" t="s">
        <v>2685</v>
      </c>
      <c r="B1347" s="51" t="s">
        <v>81</v>
      </c>
      <c r="C1347" s="1">
        <v>42454</v>
      </c>
      <c r="D1347">
        <v>2016</v>
      </c>
      <c r="E1347" s="26">
        <v>3</v>
      </c>
      <c r="F1347" s="51" t="s">
        <v>23</v>
      </c>
      <c r="G1347" s="26">
        <v>9</v>
      </c>
      <c r="H1347" s="26">
        <v>9</v>
      </c>
      <c r="I1347" t="s">
        <v>15</v>
      </c>
      <c r="J1347" t="s">
        <v>60</v>
      </c>
      <c r="K1347" t="s">
        <v>61</v>
      </c>
      <c r="L1347" t="s">
        <v>113</v>
      </c>
      <c r="M1347" t="s">
        <v>63</v>
      </c>
      <c r="N1347">
        <v>7368.4120016273546</v>
      </c>
      <c r="O1347">
        <v>7368.4120016273546</v>
      </c>
      <c r="P1347" t="s">
        <v>64</v>
      </c>
      <c r="Q1347">
        <v>4.3600000000000003</v>
      </c>
      <c r="R1347">
        <v>1</v>
      </c>
      <c r="S1347">
        <v>0</v>
      </c>
      <c r="T1347">
        <v>0</v>
      </c>
      <c r="U1347" t="s">
        <v>65</v>
      </c>
      <c r="V1347">
        <v>2</v>
      </c>
      <c r="W1347" t="s">
        <v>77</v>
      </c>
      <c r="X1347" s="51" t="s">
        <v>2686</v>
      </c>
      <c r="Y1347" s="51" t="s">
        <v>119</v>
      </c>
      <c r="Z1347" s="26">
        <v>1</v>
      </c>
      <c r="AA1347" s="51" t="s">
        <v>66</v>
      </c>
      <c r="AB1347" s="51" t="s">
        <v>69</v>
      </c>
    </row>
    <row r="1348" spans="1:28">
      <c r="A1348" s="51" t="s">
        <v>2687</v>
      </c>
      <c r="B1348" s="51" t="s">
        <v>121</v>
      </c>
      <c r="C1348" s="1">
        <v>42638</v>
      </c>
      <c r="D1348">
        <v>2016</v>
      </c>
      <c r="E1348" s="26">
        <v>9</v>
      </c>
      <c r="F1348" s="51" t="s">
        <v>29</v>
      </c>
      <c r="G1348" s="26">
        <v>9</v>
      </c>
      <c r="H1348" s="26">
        <v>9</v>
      </c>
      <c r="I1348" t="s">
        <v>15</v>
      </c>
      <c r="J1348" t="s">
        <v>60</v>
      </c>
      <c r="K1348" t="s">
        <v>88</v>
      </c>
      <c r="L1348" t="s">
        <v>116</v>
      </c>
      <c r="M1348" t="s">
        <v>75</v>
      </c>
      <c r="N1348">
        <v>3897.7023355626502</v>
      </c>
      <c r="O1348">
        <v>3897.7023355626502</v>
      </c>
      <c r="P1348" t="s">
        <v>64</v>
      </c>
      <c r="Q1348">
        <v>6.68</v>
      </c>
      <c r="R1348">
        <v>4</v>
      </c>
      <c r="S1348">
        <v>4</v>
      </c>
      <c r="T1348">
        <v>1</v>
      </c>
      <c r="U1348" t="s">
        <v>76</v>
      </c>
      <c r="V1348">
        <v>3</v>
      </c>
      <c r="W1348" t="s">
        <v>84</v>
      </c>
      <c r="X1348" s="51" t="s">
        <v>2688</v>
      </c>
      <c r="Y1348" s="51" t="s">
        <v>144</v>
      </c>
      <c r="Z1348" s="26">
        <v>3</v>
      </c>
      <c r="AA1348" s="51" t="s">
        <v>77</v>
      </c>
      <c r="AB1348" s="51" t="s">
        <v>108</v>
      </c>
    </row>
    <row r="1349" spans="1:28">
      <c r="A1349" s="51" t="s">
        <v>2689</v>
      </c>
      <c r="B1349" s="51" t="s">
        <v>71</v>
      </c>
      <c r="C1349" s="1">
        <v>42072</v>
      </c>
      <c r="D1349">
        <v>2015</v>
      </c>
      <c r="E1349" s="26">
        <v>3</v>
      </c>
      <c r="F1349" s="51" t="s">
        <v>23</v>
      </c>
      <c r="G1349" s="26">
        <v>10</v>
      </c>
      <c r="H1349" s="26">
        <v>10</v>
      </c>
      <c r="I1349" t="s">
        <v>15</v>
      </c>
      <c r="J1349" t="s">
        <v>102</v>
      </c>
      <c r="K1349" t="s">
        <v>88</v>
      </c>
      <c r="L1349" t="s">
        <v>157</v>
      </c>
      <c r="M1349" t="s">
        <v>104</v>
      </c>
      <c r="N1349">
        <v>11027.743636368758</v>
      </c>
      <c r="O1349">
        <v>11027.743636368758</v>
      </c>
      <c r="P1349" t="s">
        <v>64</v>
      </c>
      <c r="Q1349">
        <v>11.52</v>
      </c>
      <c r="R1349">
        <v>5</v>
      </c>
      <c r="S1349">
        <v>0</v>
      </c>
      <c r="T1349">
        <v>0</v>
      </c>
      <c r="U1349" t="s">
        <v>65</v>
      </c>
      <c r="V1349">
        <v>2</v>
      </c>
      <c r="W1349" t="s">
        <v>77</v>
      </c>
      <c r="X1349" s="51" t="s">
        <v>2690</v>
      </c>
      <c r="Y1349" s="51" t="s">
        <v>119</v>
      </c>
      <c r="Z1349" s="26">
        <v>1</v>
      </c>
      <c r="AA1349" s="51" t="s">
        <v>66</v>
      </c>
      <c r="AB1349" s="51" t="s">
        <v>69</v>
      </c>
    </row>
    <row r="1350" spans="1:28">
      <c r="A1350" s="51" t="s">
        <v>2691</v>
      </c>
      <c r="B1350" s="51" t="s">
        <v>71</v>
      </c>
      <c r="C1350" s="1">
        <v>42670</v>
      </c>
      <c r="D1350">
        <v>2016</v>
      </c>
      <c r="E1350" s="26">
        <v>10</v>
      </c>
      <c r="F1350" s="51" t="s">
        <v>10</v>
      </c>
      <c r="G1350" s="26">
        <v>9</v>
      </c>
      <c r="H1350" s="26">
        <v>9</v>
      </c>
      <c r="I1350" t="s">
        <v>15</v>
      </c>
      <c r="J1350" t="s">
        <v>60</v>
      </c>
      <c r="K1350" t="s">
        <v>88</v>
      </c>
      <c r="L1350" t="s">
        <v>128</v>
      </c>
      <c r="M1350" t="s">
        <v>63</v>
      </c>
      <c r="N1350">
        <v>3193.151974432722</v>
      </c>
      <c r="O1350">
        <v>3193.151974432722</v>
      </c>
      <c r="P1350" t="s">
        <v>64</v>
      </c>
      <c r="Q1350">
        <v>13.25</v>
      </c>
      <c r="R1350">
        <v>2</v>
      </c>
      <c r="S1350">
        <v>4</v>
      </c>
      <c r="T1350">
        <v>1</v>
      </c>
      <c r="U1350" t="s">
        <v>76</v>
      </c>
      <c r="V1350">
        <v>2</v>
      </c>
      <c r="W1350" t="s">
        <v>77</v>
      </c>
      <c r="X1350" s="51" t="s">
        <v>2692</v>
      </c>
      <c r="Y1350" s="51" t="s">
        <v>68</v>
      </c>
      <c r="Z1350" s="26">
        <v>2</v>
      </c>
      <c r="AA1350" s="51" t="s">
        <v>77</v>
      </c>
      <c r="AB1350" s="51" t="s">
        <v>108</v>
      </c>
    </row>
    <row r="1351" spans="1:28">
      <c r="A1351" s="51" t="s">
        <v>2693</v>
      </c>
      <c r="B1351" s="51" t="s">
        <v>59</v>
      </c>
      <c r="C1351" s="1">
        <v>44584</v>
      </c>
      <c r="D1351">
        <v>2022</v>
      </c>
      <c r="E1351" s="26">
        <v>1</v>
      </c>
      <c r="F1351" s="51" t="s">
        <v>21</v>
      </c>
      <c r="G1351" s="26">
        <v>3</v>
      </c>
      <c r="H1351" s="26">
        <v>3</v>
      </c>
      <c r="I1351" t="s">
        <v>15</v>
      </c>
      <c r="J1351" t="s">
        <v>82</v>
      </c>
      <c r="K1351" t="s">
        <v>61</v>
      </c>
      <c r="L1351" t="s">
        <v>157</v>
      </c>
      <c r="M1351" t="s">
        <v>90</v>
      </c>
      <c r="N1351">
        <v>6463.378025063952</v>
      </c>
      <c r="O1351">
        <v>6463.378025063952</v>
      </c>
      <c r="P1351" t="s">
        <v>64</v>
      </c>
      <c r="Q1351">
        <v>14.09</v>
      </c>
      <c r="R1351">
        <v>2</v>
      </c>
      <c r="S1351">
        <v>1</v>
      </c>
      <c r="T1351">
        <v>1</v>
      </c>
      <c r="U1351" t="s">
        <v>76</v>
      </c>
      <c r="V1351">
        <v>3</v>
      </c>
      <c r="W1351" t="s">
        <v>84</v>
      </c>
      <c r="X1351" s="51" t="s">
        <v>2694</v>
      </c>
      <c r="Y1351" s="51" t="s">
        <v>144</v>
      </c>
      <c r="Z1351" s="26">
        <v>1</v>
      </c>
      <c r="AA1351" s="51" t="s">
        <v>66</v>
      </c>
      <c r="AB1351" s="51" t="s">
        <v>69</v>
      </c>
    </row>
    <row r="1352" spans="1:28">
      <c r="A1352" s="51" t="s">
        <v>2695</v>
      </c>
      <c r="B1352" s="51" t="s">
        <v>121</v>
      </c>
      <c r="C1352" s="1">
        <v>42918</v>
      </c>
      <c r="D1352">
        <v>2017</v>
      </c>
      <c r="E1352" s="26">
        <v>7</v>
      </c>
      <c r="F1352" s="51" t="s">
        <v>27</v>
      </c>
      <c r="G1352" s="26">
        <v>8</v>
      </c>
      <c r="H1352" s="26">
        <v>8</v>
      </c>
      <c r="I1352" t="s">
        <v>15</v>
      </c>
      <c r="J1352" t="s">
        <v>60</v>
      </c>
      <c r="K1352" t="s">
        <v>133</v>
      </c>
      <c r="L1352" t="s">
        <v>62</v>
      </c>
      <c r="M1352" t="s">
        <v>90</v>
      </c>
      <c r="N1352">
        <v>2365.554401540493</v>
      </c>
      <c r="O1352">
        <v>2365.554401540493</v>
      </c>
      <c r="P1352" t="s">
        <v>64</v>
      </c>
      <c r="Q1352">
        <v>6.67</v>
      </c>
      <c r="R1352">
        <v>1</v>
      </c>
      <c r="S1352">
        <v>2</v>
      </c>
      <c r="T1352">
        <v>1</v>
      </c>
      <c r="U1352" t="s">
        <v>76</v>
      </c>
      <c r="V1352">
        <v>1</v>
      </c>
      <c r="W1352" t="s">
        <v>66</v>
      </c>
      <c r="X1352" s="51" t="s">
        <v>2696</v>
      </c>
      <c r="Y1352" s="51" t="s">
        <v>100</v>
      </c>
      <c r="Z1352" s="26">
        <v>1</v>
      </c>
      <c r="AA1352" s="51" t="s">
        <v>66</v>
      </c>
      <c r="AB1352" s="51" t="s">
        <v>69</v>
      </c>
    </row>
    <row r="1353" spans="1:28">
      <c r="A1353" s="51" t="s">
        <v>2697</v>
      </c>
      <c r="B1353" s="51" t="s">
        <v>97</v>
      </c>
      <c r="C1353" s="1">
        <v>41846</v>
      </c>
      <c r="D1353">
        <v>2014</v>
      </c>
      <c r="E1353" s="26">
        <v>7</v>
      </c>
      <c r="F1353" s="51" t="s">
        <v>27</v>
      </c>
      <c r="G1353" s="26">
        <v>11</v>
      </c>
      <c r="H1353" s="26">
        <v>11</v>
      </c>
      <c r="I1353" t="s">
        <v>15</v>
      </c>
      <c r="J1353" t="s">
        <v>102</v>
      </c>
      <c r="K1353" t="s">
        <v>83</v>
      </c>
      <c r="L1353" t="s">
        <v>74</v>
      </c>
      <c r="M1353" t="s">
        <v>152</v>
      </c>
      <c r="N1353">
        <v>5127.496036159032</v>
      </c>
      <c r="O1353">
        <v>5127.496036159032</v>
      </c>
      <c r="P1353" t="s">
        <v>64</v>
      </c>
      <c r="Q1353">
        <v>3.76</v>
      </c>
      <c r="R1353">
        <v>2</v>
      </c>
      <c r="S1353">
        <v>0</v>
      </c>
      <c r="T1353">
        <v>0</v>
      </c>
      <c r="U1353" t="s">
        <v>65</v>
      </c>
      <c r="V1353">
        <v>1</v>
      </c>
      <c r="W1353" t="s">
        <v>66</v>
      </c>
      <c r="X1353" s="51" t="s">
        <v>2698</v>
      </c>
      <c r="Y1353" s="51" t="s">
        <v>119</v>
      </c>
      <c r="Z1353" s="26">
        <v>1</v>
      </c>
      <c r="AA1353" s="51" t="s">
        <v>66</v>
      </c>
      <c r="AB1353" s="51" t="s">
        <v>69</v>
      </c>
    </row>
    <row r="1354" spans="1:28">
      <c r="A1354" s="51" t="s">
        <v>2699</v>
      </c>
      <c r="B1354" s="51" t="s">
        <v>97</v>
      </c>
      <c r="C1354" s="1">
        <v>41627</v>
      </c>
      <c r="D1354">
        <v>2013</v>
      </c>
      <c r="E1354" s="26">
        <v>12</v>
      </c>
      <c r="F1354" s="51" t="s">
        <v>20</v>
      </c>
      <c r="G1354" s="26">
        <v>12</v>
      </c>
      <c r="H1354" s="26">
        <v>12</v>
      </c>
      <c r="I1354" t="s">
        <v>15</v>
      </c>
      <c r="J1354" t="s">
        <v>102</v>
      </c>
      <c r="K1354" t="s">
        <v>124</v>
      </c>
      <c r="L1354" t="s">
        <v>74</v>
      </c>
      <c r="M1354" t="s">
        <v>75</v>
      </c>
      <c r="N1354">
        <v>5917.0412762900487</v>
      </c>
      <c r="O1354">
        <v>5917.0412762900487</v>
      </c>
      <c r="P1354" t="s">
        <v>64</v>
      </c>
      <c r="Q1354">
        <v>1.37</v>
      </c>
      <c r="R1354">
        <v>5</v>
      </c>
      <c r="S1354">
        <v>3</v>
      </c>
      <c r="T1354">
        <v>1</v>
      </c>
      <c r="U1354" t="s">
        <v>76</v>
      </c>
      <c r="V1354">
        <v>1</v>
      </c>
      <c r="W1354" t="s">
        <v>66</v>
      </c>
      <c r="X1354" s="51" t="s">
        <v>2700</v>
      </c>
      <c r="Y1354" s="51" t="s">
        <v>100</v>
      </c>
      <c r="Z1354" s="26">
        <v>2</v>
      </c>
      <c r="AA1354" s="51" t="s">
        <v>77</v>
      </c>
      <c r="AB1354" s="51" t="s">
        <v>108</v>
      </c>
    </row>
    <row r="1355" spans="1:28">
      <c r="A1355" s="51" t="s">
        <v>2701</v>
      </c>
      <c r="B1355" s="51" t="s">
        <v>81</v>
      </c>
      <c r="C1355" s="1">
        <v>42212</v>
      </c>
      <c r="D1355">
        <v>2015</v>
      </c>
      <c r="E1355" s="26">
        <v>7</v>
      </c>
      <c r="F1355" s="51" t="s">
        <v>27</v>
      </c>
      <c r="G1355" s="26">
        <v>10</v>
      </c>
      <c r="H1355" s="26">
        <v>10</v>
      </c>
      <c r="I1355" t="s">
        <v>15</v>
      </c>
      <c r="J1355" t="s">
        <v>102</v>
      </c>
      <c r="K1355" t="s">
        <v>73</v>
      </c>
      <c r="L1355" t="s">
        <v>98</v>
      </c>
      <c r="M1355" t="s">
        <v>152</v>
      </c>
      <c r="N1355">
        <v>4691.0903251568197</v>
      </c>
      <c r="O1355">
        <v>4691.0903251568197</v>
      </c>
      <c r="P1355" t="s">
        <v>64</v>
      </c>
      <c r="Q1355">
        <v>4.4000000000000004</v>
      </c>
      <c r="R1355">
        <v>3</v>
      </c>
      <c r="S1355">
        <v>2</v>
      </c>
      <c r="T1355">
        <v>1</v>
      </c>
      <c r="U1355" t="s">
        <v>76</v>
      </c>
      <c r="V1355">
        <v>2</v>
      </c>
      <c r="W1355" t="s">
        <v>77</v>
      </c>
      <c r="X1355" s="51" t="s">
        <v>2702</v>
      </c>
      <c r="Y1355" s="51" t="s">
        <v>100</v>
      </c>
      <c r="Z1355" s="26">
        <v>1</v>
      </c>
      <c r="AA1355" s="51" t="s">
        <v>66</v>
      </c>
      <c r="AB1355" s="51" t="s">
        <v>69</v>
      </c>
    </row>
    <row r="1356" spans="1:28">
      <c r="A1356" s="51" t="s">
        <v>2703</v>
      </c>
      <c r="B1356" s="51" t="s">
        <v>121</v>
      </c>
      <c r="C1356" s="1">
        <v>42885</v>
      </c>
      <c r="D1356">
        <v>2017</v>
      </c>
      <c r="E1356" s="26">
        <v>5</v>
      </c>
      <c r="F1356" s="51" t="s">
        <v>25</v>
      </c>
      <c r="G1356" s="26">
        <v>8</v>
      </c>
      <c r="H1356" s="26">
        <v>8</v>
      </c>
      <c r="I1356" t="s">
        <v>15</v>
      </c>
      <c r="J1356" t="s">
        <v>60</v>
      </c>
      <c r="K1356" t="s">
        <v>83</v>
      </c>
      <c r="L1356" t="s">
        <v>89</v>
      </c>
      <c r="M1356" t="s">
        <v>75</v>
      </c>
      <c r="N1356">
        <v>3241.6732355704921</v>
      </c>
      <c r="O1356">
        <v>3241.6732355704921</v>
      </c>
      <c r="P1356" t="s">
        <v>64</v>
      </c>
      <c r="Q1356">
        <v>3.02</v>
      </c>
      <c r="R1356">
        <v>3</v>
      </c>
      <c r="S1356">
        <v>1</v>
      </c>
      <c r="T1356">
        <v>1</v>
      </c>
      <c r="U1356" t="s">
        <v>76</v>
      </c>
      <c r="V1356">
        <v>1</v>
      </c>
      <c r="W1356" t="s">
        <v>66</v>
      </c>
      <c r="X1356" s="51" t="s">
        <v>2704</v>
      </c>
      <c r="Y1356" s="51" t="s">
        <v>86</v>
      </c>
      <c r="Z1356" s="26">
        <v>1</v>
      </c>
      <c r="AA1356" s="51" t="s">
        <v>66</v>
      </c>
      <c r="AB1356" s="51" t="s">
        <v>69</v>
      </c>
    </row>
    <row r="1357" spans="1:28">
      <c r="A1357" s="51" t="s">
        <v>2705</v>
      </c>
      <c r="B1357" s="51" t="s">
        <v>140</v>
      </c>
      <c r="C1357" s="1">
        <v>41483</v>
      </c>
      <c r="D1357">
        <v>2013</v>
      </c>
      <c r="E1357" s="26">
        <v>7</v>
      </c>
      <c r="F1357" s="51" t="s">
        <v>27</v>
      </c>
      <c r="G1357" s="26">
        <v>12</v>
      </c>
      <c r="H1357" s="26">
        <v>12</v>
      </c>
      <c r="I1357" t="s">
        <v>15</v>
      </c>
      <c r="J1357" t="s">
        <v>102</v>
      </c>
      <c r="K1357" t="s">
        <v>88</v>
      </c>
      <c r="L1357" t="s">
        <v>128</v>
      </c>
      <c r="M1357" t="s">
        <v>93</v>
      </c>
      <c r="N1357">
        <v>11761.848604406356</v>
      </c>
      <c r="O1357">
        <v>11761.848604406356</v>
      </c>
      <c r="P1357" t="s">
        <v>64</v>
      </c>
      <c r="Q1357">
        <v>25.32</v>
      </c>
      <c r="R1357">
        <v>2</v>
      </c>
      <c r="S1357">
        <v>2</v>
      </c>
      <c r="T1357">
        <v>1</v>
      </c>
      <c r="U1357" t="s">
        <v>76</v>
      </c>
      <c r="V1357">
        <v>3</v>
      </c>
      <c r="W1357" t="s">
        <v>84</v>
      </c>
      <c r="X1357" s="51" t="s">
        <v>2706</v>
      </c>
      <c r="Y1357" s="51" t="s">
        <v>119</v>
      </c>
      <c r="Z1357" s="26">
        <v>3</v>
      </c>
      <c r="AA1357" s="51" t="s">
        <v>77</v>
      </c>
      <c r="AB1357" s="51" t="s">
        <v>69</v>
      </c>
    </row>
    <row r="1358" spans="1:28">
      <c r="A1358" s="51" t="s">
        <v>2707</v>
      </c>
      <c r="B1358" s="51" t="s">
        <v>71</v>
      </c>
      <c r="C1358" s="1">
        <v>41688</v>
      </c>
      <c r="D1358">
        <v>2014</v>
      </c>
      <c r="E1358" s="26">
        <v>2</v>
      </c>
      <c r="F1358" s="51" t="s">
        <v>22</v>
      </c>
      <c r="G1358" s="26">
        <v>11</v>
      </c>
      <c r="H1358" s="26">
        <v>11</v>
      </c>
      <c r="I1358" t="s">
        <v>15</v>
      </c>
      <c r="J1358" t="s">
        <v>102</v>
      </c>
      <c r="K1358" t="s">
        <v>83</v>
      </c>
      <c r="L1358" t="s">
        <v>128</v>
      </c>
      <c r="M1358" t="s">
        <v>75</v>
      </c>
      <c r="N1358">
        <v>9703.8433789839401</v>
      </c>
      <c r="O1358">
        <v>9703.8433789839401</v>
      </c>
      <c r="P1358" t="s">
        <v>64</v>
      </c>
      <c r="Q1358">
        <v>12</v>
      </c>
      <c r="R1358">
        <v>3</v>
      </c>
      <c r="S1358">
        <v>3</v>
      </c>
      <c r="T1358">
        <v>1</v>
      </c>
      <c r="U1358" t="s">
        <v>76</v>
      </c>
      <c r="V1358">
        <v>2</v>
      </c>
      <c r="W1358" t="s">
        <v>77</v>
      </c>
      <c r="X1358" s="51" t="s">
        <v>2708</v>
      </c>
      <c r="Y1358" s="51" t="s">
        <v>100</v>
      </c>
      <c r="Z1358" s="26">
        <v>2</v>
      </c>
      <c r="AA1358" s="51" t="s">
        <v>77</v>
      </c>
      <c r="AB1358" s="51" t="s">
        <v>108</v>
      </c>
    </row>
    <row r="1359" spans="1:28">
      <c r="A1359" s="51" t="s">
        <v>2709</v>
      </c>
      <c r="B1359" s="51" t="s">
        <v>121</v>
      </c>
      <c r="C1359" s="1">
        <v>41532</v>
      </c>
      <c r="D1359">
        <v>2013</v>
      </c>
      <c r="E1359" s="26">
        <v>9</v>
      </c>
      <c r="F1359" s="51" t="s">
        <v>29</v>
      </c>
      <c r="G1359" s="26">
        <v>12</v>
      </c>
      <c r="H1359" s="26">
        <v>12</v>
      </c>
      <c r="I1359" t="s">
        <v>15</v>
      </c>
      <c r="J1359" t="s">
        <v>102</v>
      </c>
      <c r="K1359" t="s">
        <v>83</v>
      </c>
      <c r="L1359" t="s">
        <v>116</v>
      </c>
      <c r="M1359" t="s">
        <v>75</v>
      </c>
      <c r="N1359">
        <v>9307.9456763213711</v>
      </c>
      <c r="O1359">
        <v>9307.9456763213711</v>
      </c>
      <c r="P1359" t="s">
        <v>64</v>
      </c>
      <c r="Q1359">
        <v>4.17</v>
      </c>
      <c r="R1359">
        <v>3</v>
      </c>
      <c r="S1359">
        <v>2</v>
      </c>
      <c r="T1359">
        <v>1</v>
      </c>
      <c r="U1359" t="s">
        <v>76</v>
      </c>
      <c r="V1359">
        <v>1</v>
      </c>
      <c r="W1359" t="s">
        <v>66</v>
      </c>
      <c r="X1359" s="51" t="s">
        <v>2710</v>
      </c>
      <c r="Y1359" s="51" t="s">
        <v>100</v>
      </c>
      <c r="Z1359" s="26">
        <v>1</v>
      </c>
      <c r="AA1359" s="51" t="s">
        <v>66</v>
      </c>
      <c r="AB1359" s="51" t="s">
        <v>69</v>
      </c>
    </row>
    <row r="1360" spans="1:28">
      <c r="A1360" s="51" t="s">
        <v>2711</v>
      </c>
      <c r="B1360" s="51" t="s">
        <v>71</v>
      </c>
      <c r="C1360" s="1">
        <v>44773</v>
      </c>
      <c r="D1360">
        <v>2022</v>
      </c>
      <c r="E1360" s="26">
        <v>7</v>
      </c>
      <c r="F1360" s="51" t="s">
        <v>27</v>
      </c>
      <c r="G1360" s="26">
        <v>3</v>
      </c>
      <c r="H1360" s="26">
        <v>3</v>
      </c>
      <c r="I1360" t="s">
        <v>15</v>
      </c>
      <c r="J1360" t="s">
        <v>82</v>
      </c>
      <c r="K1360" t="s">
        <v>133</v>
      </c>
      <c r="L1360" t="s">
        <v>110</v>
      </c>
      <c r="M1360" t="s">
        <v>152</v>
      </c>
      <c r="N1360">
        <v>9453.9836174680495</v>
      </c>
      <c r="O1360">
        <v>9453.9836174680495</v>
      </c>
      <c r="P1360" t="s">
        <v>64</v>
      </c>
      <c r="Q1360">
        <v>27</v>
      </c>
      <c r="R1360">
        <v>1</v>
      </c>
      <c r="S1360">
        <v>2</v>
      </c>
      <c r="T1360">
        <v>1</v>
      </c>
      <c r="U1360" t="s">
        <v>76</v>
      </c>
      <c r="V1360">
        <v>3</v>
      </c>
      <c r="W1360" t="s">
        <v>84</v>
      </c>
      <c r="X1360" s="51" t="s">
        <v>2712</v>
      </c>
      <c r="Y1360" s="51" t="s">
        <v>100</v>
      </c>
      <c r="Z1360" s="26">
        <v>2</v>
      </c>
      <c r="AA1360" s="51" t="s">
        <v>77</v>
      </c>
      <c r="AB1360" s="51" t="s">
        <v>69</v>
      </c>
    </row>
    <row r="1361" spans="1:28">
      <c r="A1361" s="51" t="s">
        <v>2713</v>
      </c>
      <c r="B1361" s="51" t="s">
        <v>59</v>
      </c>
      <c r="C1361" s="1">
        <v>44023</v>
      </c>
      <c r="D1361">
        <v>2020</v>
      </c>
      <c r="E1361" s="26">
        <v>7</v>
      </c>
      <c r="F1361" s="51" t="s">
        <v>27</v>
      </c>
      <c r="G1361" s="26">
        <v>5</v>
      </c>
      <c r="H1361" s="26">
        <v>5</v>
      </c>
      <c r="I1361" t="s">
        <v>15</v>
      </c>
      <c r="J1361" t="s">
        <v>72</v>
      </c>
      <c r="K1361" t="s">
        <v>88</v>
      </c>
      <c r="L1361" t="s">
        <v>128</v>
      </c>
      <c r="M1361" t="s">
        <v>90</v>
      </c>
      <c r="N1361">
        <v>1197.3848840485743</v>
      </c>
      <c r="O1361">
        <v>1197.3848840485743</v>
      </c>
      <c r="P1361" t="s">
        <v>64</v>
      </c>
      <c r="Q1361">
        <v>3.48</v>
      </c>
      <c r="R1361">
        <v>2</v>
      </c>
      <c r="S1361">
        <v>2</v>
      </c>
      <c r="T1361">
        <v>1</v>
      </c>
      <c r="U1361" t="s">
        <v>76</v>
      </c>
      <c r="V1361">
        <v>1</v>
      </c>
      <c r="W1361" t="s">
        <v>66</v>
      </c>
      <c r="X1361" s="51" t="s">
        <v>2714</v>
      </c>
      <c r="Y1361" s="51" t="s">
        <v>100</v>
      </c>
      <c r="Z1361" s="26">
        <v>0</v>
      </c>
      <c r="AA1361" s="51" t="s">
        <v>66</v>
      </c>
      <c r="AB1361" s="51" t="s">
        <v>69</v>
      </c>
    </row>
    <row r="1362" spans="1:28">
      <c r="A1362" s="51" t="s">
        <v>2715</v>
      </c>
      <c r="B1362" s="51" t="s">
        <v>140</v>
      </c>
      <c r="C1362" s="1">
        <v>41943</v>
      </c>
      <c r="D1362">
        <v>2014</v>
      </c>
      <c r="E1362" s="26">
        <v>10</v>
      </c>
      <c r="F1362" s="51" t="s">
        <v>10</v>
      </c>
      <c r="G1362" s="26">
        <v>11</v>
      </c>
      <c r="H1362" s="26">
        <v>11</v>
      </c>
      <c r="I1362" t="s">
        <v>15</v>
      </c>
      <c r="J1362" t="s">
        <v>102</v>
      </c>
      <c r="K1362" t="s">
        <v>73</v>
      </c>
      <c r="L1362" t="s">
        <v>113</v>
      </c>
      <c r="M1362" t="s">
        <v>93</v>
      </c>
      <c r="N1362">
        <v>5983.3037354313938</v>
      </c>
      <c r="O1362">
        <v>5983.3037354313938</v>
      </c>
      <c r="P1362" t="s">
        <v>64</v>
      </c>
      <c r="Q1362">
        <v>12.21</v>
      </c>
      <c r="R1362">
        <v>5</v>
      </c>
      <c r="S1362">
        <v>3</v>
      </c>
      <c r="T1362">
        <v>1</v>
      </c>
      <c r="U1362" t="s">
        <v>76</v>
      </c>
      <c r="V1362">
        <v>2</v>
      </c>
      <c r="W1362" t="s">
        <v>77</v>
      </c>
      <c r="X1362" s="51" t="s">
        <v>2716</v>
      </c>
      <c r="Y1362" s="51" t="s">
        <v>86</v>
      </c>
      <c r="Z1362" s="26">
        <v>2</v>
      </c>
      <c r="AA1362" s="51" t="s">
        <v>77</v>
      </c>
      <c r="AB1362" s="51" t="s">
        <v>108</v>
      </c>
    </row>
    <row r="1363" spans="1:28">
      <c r="A1363" s="51" t="s">
        <v>2717</v>
      </c>
      <c r="B1363" s="51" t="s">
        <v>97</v>
      </c>
      <c r="C1363" s="1">
        <v>44192</v>
      </c>
      <c r="D1363">
        <v>2020</v>
      </c>
      <c r="E1363" s="26">
        <v>12</v>
      </c>
      <c r="F1363" s="51" t="s">
        <v>20</v>
      </c>
      <c r="G1363" s="26">
        <v>5</v>
      </c>
      <c r="H1363" s="26">
        <v>5</v>
      </c>
      <c r="I1363" t="s">
        <v>15</v>
      </c>
      <c r="J1363" t="s">
        <v>72</v>
      </c>
      <c r="K1363" t="s">
        <v>124</v>
      </c>
      <c r="L1363" t="s">
        <v>74</v>
      </c>
      <c r="M1363" t="s">
        <v>75</v>
      </c>
      <c r="N1363">
        <v>16360.396747883273</v>
      </c>
      <c r="O1363">
        <v>16360.396747883273</v>
      </c>
      <c r="P1363" t="s">
        <v>64</v>
      </c>
      <c r="Q1363">
        <v>22.18</v>
      </c>
      <c r="R1363">
        <v>1</v>
      </c>
      <c r="S1363">
        <v>3</v>
      </c>
      <c r="T1363">
        <v>1</v>
      </c>
      <c r="U1363" t="s">
        <v>76</v>
      </c>
      <c r="V1363">
        <v>3</v>
      </c>
      <c r="W1363" t="s">
        <v>84</v>
      </c>
      <c r="X1363" s="51" t="s">
        <v>2718</v>
      </c>
      <c r="Y1363" s="51" t="s">
        <v>100</v>
      </c>
      <c r="Z1363" s="26">
        <v>4</v>
      </c>
      <c r="AA1363" s="51" t="s">
        <v>84</v>
      </c>
      <c r="AB1363" s="51" t="s">
        <v>108</v>
      </c>
    </row>
    <row r="1364" spans="1:28">
      <c r="A1364" s="51" t="s">
        <v>2719</v>
      </c>
      <c r="B1364" s="51" t="s">
        <v>81</v>
      </c>
      <c r="C1364" s="1">
        <v>43160</v>
      </c>
      <c r="D1364">
        <v>2018</v>
      </c>
      <c r="E1364" s="26">
        <v>3</v>
      </c>
      <c r="F1364" s="51" t="s">
        <v>23</v>
      </c>
      <c r="G1364" s="26">
        <v>7</v>
      </c>
      <c r="H1364" s="26">
        <v>7</v>
      </c>
      <c r="I1364" t="s">
        <v>15</v>
      </c>
      <c r="J1364" t="s">
        <v>60</v>
      </c>
      <c r="K1364" t="s">
        <v>133</v>
      </c>
      <c r="L1364" t="s">
        <v>98</v>
      </c>
      <c r="M1364" t="s">
        <v>63</v>
      </c>
      <c r="N1364">
        <v>13157.085176832656</v>
      </c>
      <c r="O1364">
        <v>13157.085176832656</v>
      </c>
      <c r="P1364" t="s">
        <v>64</v>
      </c>
      <c r="Q1364">
        <v>5.51</v>
      </c>
      <c r="R1364">
        <v>3</v>
      </c>
      <c r="S1364">
        <v>1</v>
      </c>
      <c r="T1364">
        <v>1</v>
      </c>
      <c r="U1364" t="s">
        <v>76</v>
      </c>
      <c r="V1364">
        <v>2</v>
      </c>
      <c r="W1364" t="s">
        <v>77</v>
      </c>
      <c r="X1364" s="51" t="s">
        <v>541</v>
      </c>
      <c r="Y1364" s="51" t="s">
        <v>100</v>
      </c>
      <c r="Z1364" s="26">
        <v>1</v>
      </c>
      <c r="AA1364" s="51" t="s">
        <v>66</v>
      </c>
      <c r="AB1364" s="51" t="s">
        <v>69</v>
      </c>
    </row>
    <row r="1365" spans="1:28">
      <c r="A1365" s="51" t="s">
        <v>2720</v>
      </c>
      <c r="B1365" s="51" t="s">
        <v>97</v>
      </c>
      <c r="C1365" s="1">
        <v>41551</v>
      </c>
      <c r="D1365">
        <v>2013</v>
      </c>
      <c r="E1365" s="26">
        <v>10</v>
      </c>
      <c r="F1365" s="51" t="s">
        <v>10</v>
      </c>
      <c r="G1365" s="26">
        <v>12</v>
      </c>
      <c r="H1365" s="26">
        <v>12</v>
      </c>
      <c r="I1365" t="s">
        <v>15</v>
      </c>
      <c r="J1365" t="s">
        <v>102</v>
      </c>
      <c r="K1365" t="s">
        <v>133</v>
      </c>
      <c r="L1365" t="s">
        <v>157</v>
      </c>
      <c r="M1365" t="s">
        <v>90</v>
      </c>
      <c r="N1365">
        <v>-1615.6760355800848</v>
      </c>
      <c r="O1365">
        <v>1615.6760355800848</v>
      </c>
      <c r="P1365" t="s">
        <v>117</v>
      </c>
      <c r="Q1365">
        <v>4.6100000000000003</v>
      </c>
      <c r="R1365">
        <v>1</v>
      </c>
      <c r="S1365">
        <v>0</v>
      </c>
      <c r="T1365">
        <v>0</v>
      </c>
      <c r="U1365" t="s">
        <v>65</v>
      </c>
      <c r="V1365">
        <v>1</v>
      </c>
      <c r="W1365" t="s">
        <v>66</v>
      </c>
      <c r="X1365" s="51" t="s">
        <v>2721</v>
      </c>
      <c r="Y1365" s="51" t="s">
        <v>100</v>
      </c>
      <c r="Z1365" s="26">
        <v>1</v>
      </c>
      <c r="AA1365" s="51" t="s">
        <v>66</v>
      </c>
      <c r="AB1365" s="51" t="s">
        <v>69</v>
      </c>
    </row>
    <row r="1366" spans="1:28">
      <c r="A1366" s="51" t="s">
        <v>2722</v>
      </c>
      <c r="B1366" s="51" t="s">
        <v>121</v>
      </c>
      <c r="C1366" s="1">
        <v>44408</v>
      </c>
      <c r="D1366">
        <v>2021</v>
      </c>
      <c r="E1366" s="26">
        <v>7</v>
      </c>
      <c r="F1366" s="51" t="s">
        <v>27</v>
      </c>
      <c r="G1366" s="26">
        <v>4</v>
      </c>
      <c r="H1366" s="26">
        <v>4</v>
      </c>
      <c r="I1366" t="s">
        <v>15</v>
      </c>
      <c r="J1366" t="s">
        <v>72</v>
      </c>
      <c r="K1366" t="s">
        <v>83</v>
      </c>
      <c r="L1366" t="s">
        <v>89</v>
      </c>
      <c r="M1366" t="s">
        <v>152</v>
      </c>
      <c r="N1366">
        <v>5033.2255059636855</v>
      </c>
      <c r="O1366">
        <v>5033.2255059636855</v>
      </c>
      <c r="P1366" t="s">
        <v>64</v>
      </c>
      <c r="Q1366">
        <v>9.6</v>
      </c>
      <c r="R1366">
        <v>3</v>
      </c>
      <c r="S1366">
        <v>3</v>
      </c>
      <c r="T1366">
        <v>1</v>
      </c>
      <c r="U1366" t="s">
        <v>76</v>
      </c>
      <c r="V1366">
        <v>1</v>
      </c>
      <c r="W1366" t="s">
        <v>66</v>
      </c>
      <c r="X1366" s="51" t="s">
        <v>2723</v>
      </c>
      <c r="Y1366" s="51" t="s">
        <v>86</v>
      </c>
      <c r="Z1366" s="26">
        <v>1</v>
      </c>
      <c r="AA1366" s="51" t="s">
        <v>66</v>
      </c>
      <c r="AB1366" s="51" t="s">
        <v>69</v>
      </c>
    </row>
    <row r="1367" spans="1:28">
      <c r="A1367" s="51" t="s">
        <v>2724</v>
      </c>
      <c r="B1367" s="51" t="s">
        <v>71</v>
      </c>
      <c r="C1367" s="1">
        <v>42117</v>
      </c>
      <c r="D1367">
        <v>2015</v>
      </c>
      <c r="E1367" s="26">
        <v>4</v>
      </c>
      <c r="F1367" s="51" t="s">
        <v>24</v>
      </c>
      <c r="G1367" s="26">
        <v>10</v>
      </c>
      <c r="H1367" s="26">
        <v>10</v>
      </c>
      <c r="I1367" t="s">
        <v>15</v>
      </c>
      <c r="J1367" t="s">
        <v>102</v>
      </c>
      <c r="K1367" t="s">
        <v>73</v>
      </c>
      <c r="L1367" t="s">
        <v>62</v>
      </c>
      <c r="M1367" t="s">
        <v>152</v>
      </c>
      <c r="N1367">
        <v>12673.345779799942</v>
      </c>
      <c r="O1367">
        <v>12673.345779799942</v>
      </c>
      <c r="P1367" t="s">
        <v>64</v>
      </c>
      <c r="Q1367">
        <v>8.5</v>
      </c>
      <c r="R1367">
        <v>3</v>
      </c>
      <c r="S1367">
        <v>2</v>
      </c>
      <c r="T1367">
        <v>1</v>
      </c>
      <c r="U1367" t="s">
        <v>76</v>
      </c>
      <c r="V1367">
        <v>2</v>
      </c>
      <c r="W1367" t="s">
        <v>77</v>
      </c>
      <c r="X1367" s="51" t="s">
        <v>928</v>
      </c>
      <c r="Y1367" s="51" t="s">
        <v>119</v>
      </c>
      <c r="Z1367" s="26">
        <v>2</v>
      </c>
      <c r="AA1367" s="51" t="s">
        <v>77</v>
      </c>
      <c r="AB1367" s="51" t="s">
        <v>69</v>
      </c>
    </row>
    <row r="1368" spans="1:28">
      <c r="A1368" s="51" t="s">
        <v>2725</v>
      </c>
      <c r="B1368" s="51" t="s">
        <v>140</v>
      </c>
      <c r="C1368" s="1">
        <v>45230</v>
      </c>
      <c r="D1368">
        <v>2023</v>
      </c>
      <c r="E1368" s="26">
        <v>10</v>
      </c>
      <c r="F1368" s="51" t="s">
        <v>10</v>
      </c>
      <c r="G1368" s="26">
        <v>2</v>
      </c>
      <c r="H1368" s="26">
        <v>2</v>
      </c>
      <c r="I1368" t="s">
        <v>15</v>
      </c>
      <c r="J1368" t="s">
        <v>82</v>
      </c>
      <c r="K1368" t="s">
        <v>124</v>
      </c>
      <c r="L1368" t="s">
        <v>202</v>
      </c>
      <c r="M1368" t="s">
        <v>93</v>
      </c>
      <c r="N1368">
        <v>2639.2121370556042</v>
      </c>
      <c r="O1368">
        <v>2639.2121370556042</v>
      </c>
      <c r="P1368" t="s">
        <v>64</v>
      </c>
      <c r="Q1368">
        <v>2.14</v>
      </c>
      <c r="R1368">
        <v>2</v>
      </c>
      <c r="S1368">
        <v>2</v>
      </c>
      <c r="T1368">
        <v>1</v>
      </c>
      <c r="U1368" t="s">
        <v>76</v>
      </c>
      <c r="V1368">
        <v>1</v>
      </c>
      <c r="W1368" t="s">
        <v>66</v>
      </c>
      <c r="X1368" s="51" t="s">
        <v>2726</v>
      </c>
      <c r="Y1368" s="51" t="s">
        <v>100</v>
      </c>
      <c r="Z1368" s="26">
        <v>0</v>
      </c>
      <c r="AA1368" s="51" t="s">
        <v>66</v>
      </c>
      <c r="AB1368" s="51" t="s">
        <v>69</v>
      </c>
    </row>
    <row r="1369" spans="1:28">
      <c r="A1369" s="51" t="s">
        <v>2727</v>
      </c>
      <c r="B1369" s="51" t="s">
        <v>71</v>
      </c>
      <c r="C1369" s="1">
        <v>42549</v>
      </c>
      <c r="D1369">
        <v>2016</v>
      </c>
      <c r="E1369" s="26">
        <v>6</v>
      </c>
      <c r="F1369" s="51" t="s">
        <v>26</v>
      </c>
      <c r="G1369" s="26">
        <v>9</v>
      </c>
      <c r="H1369" s="26">
        <v>9</v>
      </c>
      <c r="I1369" t="s">
        <v>15</v>
      </c>
      <c r="J1369" t="s">
        <v>60</v>
      </c>
      <c r="K1369" t="s">
        <v>88</v>
      </c>
      <c r="L1369" t="s">
        <v>128</v>
      </c>
      <c r="M1369" t="s">
        <v>63</v>
      </c>
      <c r="N1369">
        <v>3275.1677266056372</v>
      </c>
      <c r="O1369">
        <v>3275.1677266056372</v>
      </c>
      <c r="P1369" t="s">
        <v>64</v>
      </c>
      <c r="Q1369">
        <v>8.07</v>
      </c>
      <c r="R1369">
        <v>5</v>
      </c>
      <c r="S1369">
        <v>3</v>
      </c>
      <c r="T1369">
        <v>1</v>
      </c>
      <c r="U1369" t="s">
        <v>76</v>
      </c>
      <c r="V1369">
        <v>1</v>
      </c>
      <c r="W1369" t="s">
        <v>66</v>
      </c>
      <c r="X1369" s="51" t="s">
        <v>2728</v>
      </c>
      <c r="Y1369" s="51" t="s">
        <v>95</v>
      </c>
      <c r="Z1369" s="26">
        <v>2</v>
      </c>
      <c r="AA1369" s="51" t="s">
        <v>77</v>
      </c>
      <c r="AB1369" s="51" t="s">
        <v>108</v>
      </c>
    </row>
    <row r="1370" spans="1:28">
      <c r="A1370" s="51" t="s">
        <v>2729</v>
      </c>
      <c r="B1370" s="51" t="s">
        <v>121</v>
      </c>
      <c r="C1370" s="1">
        <v>43456</v>
      </c>
      <c r="D1370">
        <v>2018</v>
      </c>
      <c r="E1370" s="26">
        <v>12</v>
      </c>
      <c r="F1370" s="51" t="s">
        <v>20</v>
      </c>
      <c r="G1370" s="26">
        <v>7</v>
      </c>
      <c r="H1370" s="26">
        <v>7</v>
      </c>
      <c r="I1370" t="s">
        <v>15</v>
      </c>
      <c r="J1370" t="s">
        <v>60</v>
      </c>
      <c r="K1370" t="s">
        <v>133</v>
      </c>
      <c r="L1370" t="s">
        <v>202</v>
      </c>
      <c r="M1370" t="s">
        <v>63</v>
      </c>
      <c r="N1370">
        <v>-6.8200473972316198</v>
      </c>
      <c r="O1370">
        <v>6.8200473972316198</v>
      </c>
      <c r="P1370" t="s">
        <v>117</v>
      </c>
      <c r="Q1370">
        <v>4.66</v>
      </c>
      <c r="R1370">
        <v>2</v>
      </c>
      <c r="S1370">
        <v>2</v>
      </c>
      <c r="T1370">
        <v>1</v>
      </c>
      <c r="U1370" t="s">
        <v>76</v>
      </c>
      <c r="V1370">
        <v>1</v>
      </c>
      <c r="W1370" t="s">
        <v>66</v>
      </c>
      <c r="X1370" s="51" t="s">
        <v>2730</v>
      </c>
      <c r="Y1370" s="51" t="s">
        <v>100</v>
      </c>
      <c r="Z1370" s="26">
        <v>0</v>
      </c>
      <c r="AA1370" s="51" t="s">
        <v>66</v>
      </c>
      <c r="AB1370" s="51" t="s">
        <v>69</v>
      </c>
    </row>
    <row r="1371" spans="1:28">
      <c r="A1371" s="51" t="s">
        <v>2731</v>
      </c>
      <c r="B1371" s="51" t="s">
        <v>59</v>
      </c>
      <c r="C1371" s="1">
        <v>43343</v>
      </c>
      <c r="D1371">
        <v>2018</v>
      </c>
      <c r="E1371" s="26">
        <v>8</v>
      </c>
      <c r="F1371" s="51" t="s">
        <v>28</v>
      </c>
      <c r="G1371" s="26">
        <v>7</v>
      </c>
      <c r="H1371" s="26">
        <v>7</v>
      </c>
      <c r="I1371" t="s">
        <v>15</v>
      </c>
      <c r="J1371" t="s">
        <v>60</v>
      </c>
      <c r="K1371" t="s">
        <v>83</v>
      </c>
      <c r="L1371" t="s">
        <v>103</v>
      </c>
      <c r="M1371" t="s">
        <v>93</v>
      </c>
      <c r="N1371">
        <v>5411.2772927103169</v>
      </c>
      <c r="O1371">
        <v>5411.2772927103169</v>
      </c>
      <c r="P1371" t="s">
        <v>64</v>
      </c>
      <c r="Q1371">
        <v>8.59</v>
      </c>
      <c r="R1371">
        <v>4</v>
      </c>
      <c r="S1371">
        <v>2</v>
      </c>
      <c r="T1371">
        <v>1</v>
      </c>
      <c r="U1371" t="s">
        <v>76</v>
      </c>
      <c r="V1371">
        <v>1</v>
      </c>
      <c r="W1371" t="s">
        <v>66</v>
      </c>
      <c r="X1371" s="51" t="s">
        <v>759</v>
      </c>
      <c r="Y1371" s="51" t="s">
        <v>100</v>
      </c>
      <c r="Z1371" s="26">
        <v>0</v>
      </c>
      <c r="AA1371" s="51" t="s">
        <v>66</v>
      </c>
      <c r="AB1371" s="51" t="s">
        <v>69</v>
      </c>
    </row>
    <row r="1372" spans="1:28">
      <c r="A1372" s="51" t="s">
        <v>2732</v>
      </c>
      <c r="B1372" s="51" t="s">
        <v>97</v>
      </c>
      <c r="C1372" s="1">
        <v>41499</v>
      </c>
      <c r="D1372">
        <v>2013</v>
      </c>
      <c r="E1372" s="26">
        <v>8</v>
      </c>
      <c r="F1372" s="51" t="s">
        <v>28</v>
      </c>
      <c r="G1372" s="26">
        <v>12</v>
      </c>
      <c r="H1372" s="26">
        <v>12</v>
      </c>
      <c r="I1372" t="s">
        <v>15</v>
      </c>
      <c r="J1372" t="s">
        <v>102</v>
      </c>
      <c r="K1372" t="s">
        <v>133</v>
      </c>
      <c r="L1372" t="s">
        <v>125</v>
      </c>
      <c r="M1372" t="s">
        <v>75</v>
      </c>
      <c r="N1372">
        <v>4212.7177603673281</v>
      </c>
      <c r="O1372">
        <v>4212.7177603673281</v>
      </c>
      <c r="P1372" t="s">
        <v>64</v>
      </c>
      <c r="Q1372">
        <v>9.5299999999999994</v>
      </c>
      <c r="R1372">
        <v>5</v>
      </c>
      <c r="S1372">
        <v>4</v>
      </c>
      <c r="T1372">
        <v>1</v>
      </c>
      <c r="U1372" t="s">
        <v>76</v>
      </c>
      <c r="V1372">
        <v>2</v>
      </c>
      <c r="W1372" t="s">
        <v>77</v>
      </c>
      <c r="X1372" s="51" t="s">
        <v>2178</v>
      </c>
      <c r="Y1372" s="51" t="s">
        <v>119</v>
      </c>
      <c r="Z1372" s="26">
        <v>2</v>
      </c>
      <c r="AA1372" s="51" t="s">
        <v>77</v>
      </c>
      <c r="AB1372" s="51" t="s">
        <v>108</v>
      </c>
    </row>
    <row r="1373" spans="1:28">
      <c r="A1373" s="51" t="s">
        <v>2733</v>
      </c>
      <c r="B1373" s="51" t="s">
        <v>81</v>
      </c>
      <c r="C1373" s="1">
        <v>44478</v>
      </c>
      <c r="D1373">
        <v>2021</v>
      </c>
      <c r="E1373" s="26">
        <v>10</v>
      </c>
      <c r="F1373" s="51" t="s">
        <v>10</v>
      </c>
      <c r="G1373" s="26">
        <v>4</v>
      </c>
      <c r="H1373" s="26">
        <v>4</v>
      </c>
      <c r="I1373" t="s">
        <v>15</v>
      </c>
      <c r="J1373" t="s">
        <v>72</v>
      </c>
      <c r="K1373" t="s">
        <v>88</v>
      </c>
      <c r="L1373" t="s">
        <v>62</v>
      </c>
      <c r="M1373" t="s">
        <v>90</v>
      </c>
      <c r="N1373">
        <v>20077.445039358787</v>
      </c>
      <c r="O1373">
        <v>20077.445039358787</v>
      </c>
      <c r="P1373" t="s">
        <v>64</v>
      </c>
      <c r="Q1373">
        <v>19.91</v>
      </c>
      <c r="R1373">
        <v>1</v>
      </c>
      <c r="S1373">
        <v>2</v>
      </c>
      <c r="T1373">
        <v>1</v>
      </c>
      <c r="U1373" t="s">
        <v>76</v>
      </c>
      <c r="V1373">
        <v>3</v>
      </c>
      <c r="W1373" t="s">
        <v>84</v>
      </c>
      <c r="X1373" s="51" t="s">
        <v>1574</v>
      </c>
      <c r="Y1373" s="51" t="s">
        <v>68</v>
      </c>
      <c r="Z1373" s="26">
        <v>3</v>
      </c>
      <c r="AA1373" s="51" t="s">
        <v>77</v>
      </c>
      <c r="AB1373" s="51" t="s">
        <v>108</v>
      </c>
    </row>
    <row r="1374" spans="1:28">
      <c r="A1374" s="51" t="s">
        <v>2734</v>
      </c>
      <c r="B1374" s="51" t="s">
        <v>121</v>
      </c>
      <c r="C1374" s="1">
        <v>44498</v>
      </c>
      <c r="D1374">
        <v>2021</v>
      </c>
      <c r="E1374" s="26">
        <v>10</v>
      </c>
      <c r="F1374" s="51" t="s">
        <v>10</v>
      </c>
      <c r="G1374" s="26">
        <v>4</v>
      </c>
      <c r="H1374" s="26">
        <v>4</v>
      </c>
      <c r="I1374" t="s">
        <v>15</v>
      </c>
      <c r="J1374" t="s">
        <v>72</v>
      </c>
      <c r="K1374" t="s">
        <v>133</v>
      </c>
      <c r="L1374" t="s">
        <v>113</v>
      </c>
      <c r="M1374" t="s">
        <v>63</v>
      </c>
      <c r="N1374">
        <v>4805.604518396166</v>
      </c>
      <c r="O1374">
        <v>4805.604518396166</v>
      </c>
      <c r="P1374" t="s">
        <v>64</v>
      </c>
      <c r="Q1374">
        <v>7.58</v>
      </c>
      <c r="R1374">
        <v>3</v>
      </c>
      <c r="S1374">
        <v>0</v>
      </c>
      <c r="T1374">
        <v>0</v>
      </c>
      <c r="U1374" t="s">
        <v>65</v>
      </c>
      <c r="V1374">
        <v>2</v>
      </c>
      <c r="W1374" t="s">
        <v>77</v>
      </c>
      <c r="X1374" s="51" t="s">
        <v>268</v>
      </c>
      <c r="Y1374" s="51" t="s">
        <v>144</v>
      </c>
      <c r="Z1374" s="26">
        <v>0</v>
      </c>
      <c r="AA1374" s="51" t="s">
        <v>66</v>
      </c>
      <c r="AB1374" s="51" t="s">
        <v>69</v>
      </c>
    </row>
    <row r="1375" spans="1:28">
      <c r="A1375" s="51" t="s">
        <v>2735</v>
      </c>
      <c r="B1375" s="51" t="s">
        <v>140</v>
      </c>
      <c r="C1375" s="1">
        <v>42078</v>
      </c>
      <c r="D1375">
        <v>2015</v>
      </c>
      <c r="E1375" s="26">
        <v>3</v>
      </c>
      <c r="F1375" s="51" t="s">
        <v>23</v>
      </c>
      <c r="G1375" s="26">
        <v>10</v>
      </c>
      <c r="H1375" s="26">
        <v>10</v>
      </c>
      <c r="I1375" t="s">
        <v>15</v>
      </c>
      <c r="J1375" t="s">
        <v>102</v>
      </c>
      <c r="K1375" t="s">
        <v>73</v>
      </c>
      <c r="L1375" t="s">
        <v>74</v>
      </c>
      <c r="M1375" t="s">
        <v>93</v>
      </c>
      <c r="N1375">
        <v>18733.54260126884</v>
      </c>
      <c r="O1375">
        <v>18733.54260126884</v>
      </c>
      <c r="P1375" t="s">
        <v>64</v>
      </c>
      <c r="Q1375">
        <v>25.62</v>
      </c>
      <c r="R1375">
        <v>1</v>
      </c>
      <c r="S1375">
        <v>2</v>
      </c>
      <c r="T1375">
        <v>1</v>
      </c>
      <c r="U1375" t="s">
        <v>76</v>
      </c>
      <c r="V1375">
        <v>3</v>
      </c>
      <c r="W1375" t="s">
        <v>84</v>
      </c>
      <c r="X1375" s="51" t="s">
        <v>2736</v>
      </c>
      <c r="Y1375" s="51" t="s">
        <v>119</v>
      </c>
      <c r="Z1375" s="26">
        <v>4</v>
      </c>
      <c r="AA1375" s="51" t="s">
        <v>84</v>
      </c>
      <c r="AB1375" s="51" t="s">
        <v>108</v>
      </c>
    </row>
    <row r="1376" spans="1:28">
      <c r="A1376" s="51" t="s">
        <v>2737</v>
      </c>
      <c r="B1376" s="51" t="s">
        <v>81</v>
      </c>
      <c r="C1376" s="1">
        <v>41759</v>
      </c>
      <c r="D1376">
        <v>2014</v>
      </c>
      <c r="E1376" s="26">
        <v>4</v>
      </c>
      <c r="F1376" s="51" t="s">
        <v>24</v>
      </c>
      <c r="G1376" s="26">
        <v>11</v>
      </c>
      <c r="H1376" s="26">
        <v>11</v>
      </c>
      <c r="I1376" t="s">
        <v>15</v>
      </c>
      <c r="J1376" t="s">
        <v>102</v>
      </c>
      <c r="K1376" t="s">
        <v>133</v>
      </c>
      <c r="L1376" t="s">
        <v>128</v>
      </c>
      <c r="M1376" t="s">
        <v>75</v>
      </c>
      <c r="N1376">
        <v>8601.2033828063159</v>
      </c>
      <c r="O1376">
        <v>8601.2033828063159</v>
      </c>
      <c r="P1376" t="s">
        <v>64</v>
      </c>
      <c r="Q1376">
        <v>7.03</v>
      </c>
      <c r="R1376">
        <v>2</v>
      </c>
      <c r="S1376">
        <v>4</v>
      </c>
      <c r="T1376">
        <v>1</v>
      </c>
      <c r="U1376" t="s">
        <v>76</v>
      </c>
      <c r="V1376">
        <v>2</v>
      </c>
      <c r="W1376" t="s">
        <v>77</v>
      </c>
      <c r="X1376" s="51" t="s">
        <v>2738</v>
      </c>
      <c r="Y1376" s="51" t="s">
        <v>95</v>
      </c>
      <c r="Z1376" s="26">
        <v>2</v>
      </c>
      <c r="AA1376" s="51" t="s">
        <v>77</v>
      </c>
      <c r="AB1376" s="51" t="s">
        <v>108</v>
      </c>
    </row>
    <row r="1377" spans="1:28">
      <c r="A1377" s="51" t="s">
        <v>2739</v>
      </c>
      <c r="B1377" s="51" t="s">
        <v>71</v>
      </c>
      <c r="C1377" s="1">
        <v>41980</v>
      </c>
      <c r="D1377">
        <v>2014</v>
      </c>
      <c r="E1377" s="26">
        <v>12</v>
      </c>
      <c r="F1377" s="51" t="s">
        <v>20</v>
      </c>
      <c r="G1377" s="26">
        <v>11</v>
      </c>
      <c r="H1377" s="26">
        <v>11</v>
      </c>
      <c r="I1377" t="s">
        <v>15</v>
      </c>
      <c r="J1377" t="s">
        <v>102</v>
      </c>
      <c r="K1377" t="s">
        <v>83</v>
      </c>
      <c r="L1377" t="s">
        <v>128</v>
      </c>
      <c r="M1377" t="s">
        <v>152</v>
      </c>
      <c r="N1377">
        <v>7336.1210067687953</v>
      </c>
      <c r="O1377">
        <v>7336.1210067687953</v>
      </c>
      <c r="P1377" t="s">
        <v>64</v>
      </c>
      <c r="Q1377">
        <v>1.55</v>
      </c>
      <c r="R1377">
        <v>1</v>
      </c>
      <c r="S1377">
        <v>2</v>
      </c>
      <c r="T1377">
        <v>1</v>
      </c>
      <c r="U1377" t="s">
        <v>76</v>
      </c>
      <c r="V1377">
        <v>1</v>
      </c>
      <c r="W1377" t="s">
        <v>66</v>
      </c>
      <c r="X1377" s="51" t="s">
        <v>2740</v>
      </c>
      <c r="Y1377" s="51" t="s">
        <v>100</v>
      </c>
      <c r="Z1377" s="26">
        <v>1</v>
      </c>
      <c r="AA1377" s="51" t="s">
        <v>66</v>
      </c>
      <c r="AB1377" s="51" t="s">
        <v>69</v>
      </c>
    </row>
    <row r="1378" spans="1:28">
      <c r="A1378" s="51" t="s">
        <v>2741</v>
      </c>
      <c r="B1378" s="51" t="s">
        <v>81</v>
      </c>
      <c r="C1378" s="1">
        <v>42297</v>
      </c>
      <c r="D1378">
        <v>2015</v>
      </c>
      <c r="E1378" s="26">
        <v>10</v>
      </c>
      <c r="F1378" s="51" t="s">
        <v>10</v>
      </c>
      <c r="G1378" s="26">
        <v>10</v>
      </c>
      <c r="H1378" s="26">
        <v>10</v>
      </c>
      <c r="I1378" t="s">
        <v>15</v>
      </c>
      <c r="J1378" t="s">
        <v>102</v>
      </c>
      <c r="K1378" t="s">
        <v>88</v>
      </c>
      <c r="L1378" t="s">
        <v>103</v>
      </c>
      <c r="M1378" t="s">
        <v>93</v>
      </c>
      <c r="N1378">
        <v>3277.1493461637574</v>
      </c>
      <c r="O1378">
        <v>3277.1493461637574</v>
      </c>
      <c r="P1378" t="s">
        <v>64</v>
      </c>
      <c r="Q1378">
        <v>3.61</v>
      </c>
      <c r="R1378">
        <v>1</v>
      </c>
      <c r="S1378">
        <v>2</v>
      </c>
      <c r="T1378">
        <v>1</v>
      </c>
      <c r="U1378" t="s">
        <v>76</v>
      </c>
      <c r="V1378">
        <v>1</v>
      </c>
      <c r="W1378" t="s">
        <v>66</v>
      </c>
      <c r="X1378" s="51" t="s">
        <v>2742</v>
      </c>
      <c r="Y1378" s="51" t="s">
        <v>119</v>
      </c>
      <c r="Z1378" s="26">
        <v>1</v>
      </c>
      <c r="AA1378" s="51" t="s">
        <v>66</v>
      </c>
      <c r="AB1378" s="51" t="s">
        <v>69</v>
      </c>
    </row>
    <row r="1379" spans="1:28">
      <c r="A1379" s="51" t="s">
        <v>2743</v>
      </c>
      <c r="B1379" s="51" t="s">
        <v>81</v>
      </c>
      <c r="C1379" s="1">
        <v>44673</v>
      </c>
      <c r="D1379">
        <v>2022</v>
      </c>
      <c r="E1379" s="26">
        <v>4</v>
      </c>
      <c r="F1379" s="51" t="s">
        <v>24</v>
      </c>
      <c r="G1379" s="26">
        <v>3</v>
      </c>
      <c r="H1379" s="26">
        <v>3</v>
      </c>
      <c r="I1379" t="s">
        <v>15</v>
      </c>
      <c r="J1379" t="s">
        <v>82</v>
      </c>
      <c r="K1379" t="s">
        <v>124</v>
      </c>
      <c r="L1379" t="s">
        <v>74</v>
      </c>
      <c r="M1379" t="s">
        <v>75</v>
      </c>
      <c r="N1379">
        <v>5439.5842047531232</v>
      </c>
      <c r="O1379">
        <v>5439.5842047531232</v>
      </c>
      <c r="P1379" t="s">
        <v>64</v>
      </c>
      <c r="Q1379">
        <v>10.66</v>
      </c>
      <c r="R1379">
        <v>3</v>
      </c>
      <c r="S1379">
        <v>1</v>
      </c>
      <c r="T1379">
        <v>1</v>
      </c>
      <c r="U1379" t="s">
        <v>76</v>
      </c>
      <c r="V1379">
        <v>2</v>
      </c>
      <c r="W1379" t="s">
        <v>77</v>
      </c>
      <c r="X1379" s="51" t="s">
        <v>2744</v>
      </c>
      <c r="Y1379" s="51" t="s">
        <v>144</v>
      </c>
      <c r="Z1379" s="26">
        <v>0</v>
      </c>
      <c r="AA1379" s="51" t="s">
        <v>66</v>
      </c>
      <c r="AB1379" s="51" t="s">
        <v>69</v>
      </c>
    </row>
    <row r="1380" spans="1:28">
      <c r="A1380" s="51" t="s">
        <v>2745</v>
      </c>
      <c r="B1380" s="51" t="s">
        <v>97</v>
      </c>
      <c r="C1380" s="1">
        <v>43313</v>
      </c>
      <c r="D1380">
        <v>2018</v>
      </c>
      <c r="E1380" s="26">
        <v>8</v>
      </c>
      <c r="F1380" s="51" t="s">
        <v>28</v>
      </c>
      <c r="G1380" s="26">
        <v>7</v>
      </c>
      <c r="H1380" s="26">
        <v>7</v>
      </c>
      <c r="I1380" t="s">
        <v>15</v>
      </c>
      <c r="J1380" t="s">
        <v>60</v>
      </c>
      <c r="K1380" t="s">
        <v>88</v>
      </c>
      <c r="L1380" t="s">
        <v>103</v>
      </c>
      <c r="M1380" t="s">
        <v>63</v>
      </c>
      <c r="N1380">
        <v>10786.021741160184</v>
      </c>
      <c r="O1380">
        <v>10786.021741160184</v>
      </c>
      <c r="P1380" t="s">
        <v>64</v>
      </c>
      <c r="Q1380">
        <v>24.54</v>
      </c>
      <c r="R1380">
        <v>4</v>
      </c>
      <c r="S1380">
        <v>1</v>
      </c>
      <c r="T1380">
        <v>1</v>
      </c>
      <c r="U1380" t="s">
        <v>76</v>
      </c>
      <c r="V1380">
        <v>3</v>
      </c>
      <c r="W1380" t="s">
        <v>84</v>
      </c>
      <c r="X1380" s="51" t="s">
        <v>2746</v>
      </c>
      <c r="Y1380" s="51" t="s">
        <v>86</v>
      </c>
      <c r="Z1380" s="26">
        <v>2</v>
      </c>
      <c r="AA1380" s="51" t="s">
        <v>77</v>
      </c>
      <c r="AB1380" s="51" t="s">
        <v>69</v>
      </c>
    </row>
    <row r="1381" spans="1:28">
      <c r="A1381" s="51" t="s">
        <v>2747</v>
      </c>
      <c r="B1381" s="51" t="s">
        <v>71</v>
      </c>
      <c r="C1381" s="1">
        <v>43421</v>
      </c>
      <c r="D1381">
        <v>2018</v>
      </c>
      <c r="E1381" s="26">
        <v>11</v>
      </c>
      <c r="F1381" s="51" t="s">
        <v>19</v>
      </c>
      <c r="G1381" s="26">
        <v>7</v>
      </c>
      <c r="H1381" s="26">
        <v>7</v>
      </c>
      <c r="I1381" t="s">
        <v>15</v>
      </c>
      <c r="J1381" t="s">
        <v>60</v>
      </c>
      <c r="K1381" t="s">
        <v>88</v>
      </c>
      <c r="L1381" t="s">
        <v>113</v>
      </c>
      <c r="M1381" t="s">
        <v>104</v>
      </c>
      <c r="N1381">
        <v>8693.772355279807</v>
      </c>
      <c r="O1381">
        <v>8693.772355279807</v>
      </c>
      <c r="P1381" t="s">
        <v>64</v>
      </c>
      <c r="Q1381">
        <v>4.66</v>
      </c>
      <c r="R1381">
        <v>1</v>
      </c>
      <c r="S1381">
        <v>1</v>
      </c>
      <c r="T1381">
        <v>1</v>
      </c>
      <c r="U1381" t="s">
        <v>76</v>
      </c>
      <c r="V1381">
        <v>2</v>
      </c>
      <c r="W1381" t="s">
        <v>77</v>
      </c>
      <c r="X1381" s="51" t="s">
        <v>2748</v>
      </c>
      <c r="Y1381" s="51" t="s">
        <v>86</v>
      </c>
      <c r="Z1381" s="26">
        <v>0</v>
      </c>
      <c r="AA1381" s="51" t="s">
        <v>66</v>
      </c>
      <c r="AB1381" s="51" t="s">
        <v>69</v>
      </c>
    </row>
    <row r="1382" spans="1:28">
      <c r="A1382" s="51" t="s">
        <v>2749</v>
      </c>
      <c r="B1382" s="51" t="s">
        <v>59</v>
      </c>
      <c r="C1382" s="1">
        <v>43467</v>
      </c>
      <c r="D1382">
        <v>2019</v>
      </c>
      <c r="E1382" s="26">
        <v>1</v>
      </c>
      <c r="F1382" s="51" t="s">
        <v>21</v>
      </c>
      <c r="G1382" s="26">
        <v>6</v>
      </c>
      <c r="H1382" s="26">
        <v>6</v>
      </c>
      <c r="I1382" t="s">
        <v>15</v>
      </c>
      <c r="J1382" t="s">
        <v>72</v>
      </c>
      <c r="K1382" t="s">
        <v>61</v>
      </c>
      <c r="L1382" t="s">
        <v>116</v>
      </c>
      <c r="M1382" t="s">
        <v>63</v>
      </c>
      <c r="N1382">
        <v>3595.6744640650259</v>
      </c>
      <c r="O1382">
        <v>3595.6744640650259</v>
      </c>
      <c r="P1382" t="s">
        <v>64</v>
      </c>
      <c r="Q1382">
        <v>11.84</v>
      </c>
      <c r="R1382">
        <v>5</v>
      </c>
      <c r="S1382">
        <v>3</v>
      </c>
      <c r="T1382">
        <v>1</v>
      </c>
      <c r="U1382" t="s">
        <v>76</v>
      </c>
      <c r="V1382">
        <v>2</v>
      </c>
      <c r="W1382" t="s">
        <v>77</v>
      </c>
      <c r="X1382" s="51" t="s">
        <v>2750</v>
      </c>
      <c r="Y1382" s="51" t="s">
        <v>79</v>
      </c>
      <c r="Z1382" s="26">
        <v>1</v>
      </c>
      <c r="AA1382" s="51" t="s">
        <v>66</v>
      </c>
      <c r="AB1382" s="51" t="s">
        <v>69</v>
      </c>
    </row>
    <row r="1383" spans="1:28">
      <c r="A1383" s="51" t="s">
        <v>2751</v>
      </c>
      <c r="B1383" s="51" t="s">
        <v>97</v>
      </c>
      <c r="C1383" s="1">
        <v>45239</v>
      </c>
      <c r="D1383">
        <v>2023</v>
      </c>
      <c r="E1383" s="26">
        <v>11</v>
      </c>
      <c r="F1383" s="51" t="s">
        <v>19</v>
      </c>
      <c r="G1383" s="26">
        <v>2</v>
      </c>
      <c r="H1383" s="26">
        <v>2</v>
      </c>
      <c r="I1383" t="s">
        <v>15</v>
      </c>
      <c r="J1383" t="s">
        <v>82</v>
      </c>
      <c r="K1383" t="s">
        <v>83</v>
      </c>
      <c r="L1383" t="s">
        <v>89</v>
      </c>
      <c r="M1383" t="s">
        <v>93</v>
      </c>
      <c r="N1383">
        <v>10588.180133291629</v>
      </c>
      <c r="O1383">
        <v>10588.180133291629</v>
      </c>
      <c r="P1383" t="s">
        <v>64</v>
      </c>
      <c r="Q1383">
        <v>22.37</v>
      </c>
      <c r="R1383">
        <v>1</v>
      </c>
      <c r="S1383">
        <v>4</v>
      </c>
      <c r="T1383">
        <v>1</v>
      </c>
      <c r="U1383" t="s">
        <v>76</v>
      </c>
      <c r="V1383">
        <v>3</v>
      </c>
      <c r="W1383" t="s">
        <v>84</v>
      </c>
      <c r="X1383" s="51" t="s">
        <v>1913</v>
      </c>
      <c r="Y1383" s="51" t="s">
        <v>95</v>
      </c>
      <c r="Z1383" s="26">
        <v>3</v>
      </c>
      <c r="AA1383" s="51" t="s">
        <v>77</v>
      </c>
      <c r="AB1383" s="51" t="s">
        <v>108</v>
      </c>
    </row>
    <row r="1384" spans="1:28">
      <c r="A1384" s="51" t="s">
        <v>2752</v>
      </c>
      <c r="B1384" s="51" t="s">
        <v>59</v>
      </c>
      <c r="C1384" s="1">
        <v>42550</v>
      </c>
      <c r="D1384">
        <v>2016</v>
      </c>
      <c r="E1384" s="26">
        <v>6</v>
      </c>
      <c r="F1384" s="51" t="s">
        <v>26</v>
      </c>
      <c r="G1384" s="26">
        <v>9</v>
      </c>
      <c r="H1384" s="26">
        <v>9</v>
      </c>
      <c r="I1384" t="s">
        <v>15</v>
      </c>
      <c r="J1384" t="s">
        <v>60</v>
      </c>
      <c r="K1384" t="s">
        <v>88</v>
      </c>
      <c r="L1384" t="s">
        <v>74</v>
      </c>
      <c r="M1384" t="s">
        <v>75</v>
      </c>
      <c r="N1384">
        <v>10025.545275449533</v>
      </c>
      <c r="O1384">
        <v>10025.545275449533</v>
      </c>
      <c r="P1384" t="s">
        <v>64</v>
      </c>
      <c r="Q1384">
        <v>17.48</v>
      </c>
      <c r="R1384">
        <v>2</v>
      </c>
      <c r="S1384">
        <v>3</v>
      </c>
      <c r="T1384">
        <v>1</v>
      </c>
      <c r="U1384" t="s">
        <v>76</v>
      </c>
      <c r="V1384">
        <v>3</v>
      </c>
      <c r="W1384" t="s">
        <v>84</v>
      </c>
      <c r="X1384" s="51" t="s">
        <v>2753</v>
      </c>
      <c r="Y1384" s="51" t="s">
        <v>95</v>
      </c>
      <c r="Z1384" s="26">
        <v>4</v>
      </c>
      <c r="AA1384" s="51" t="s">
        <v>84</v>
      </c>
      <c r="AB1384" s="51" t="s">
        <v>108</v>
      </c>
    </row>
    <row r="1385" spans="1:28">
      <c r="A1385" s="51" t="s">
        <v>2754</v>
      </c>
      <c r="B1385" s="51" t="s">
        <v>71</v>
      </c>
      <c r="C1385" s="1">
        <v>41883</v>
      </c>
      <c r="D1385">
        <v>2014</v>
      </c>
      <c r="E1385" s="26">
        <v>9</v>
      </c>
      <c r="F1385" s="51" t="s">
        <v>29</v>
      </c>
      <c r="G1385" s="26">
        <v>11</v>
      </c>
      <c r="H1385" s="26">
        <v>11</v>
      </c>
      <c r="I1385" t="s">
        <v>15</v>
      </c>
      <c r="J1385" t="s">
        <v>102</v>
      </c>
      <c r="K1385" t="s">
        <v>83</v>
      </c>
      <c r="L1385" t="s">
        <v>98</v>
      </c>
      <c r="M1385" t="s">
        <v>75</v>
      </c>
      <c r="N1385">
        <v>-78.445827496189523</v>
      </c>
      <c r="O1385">
        <v>78.445827496189523</v>
      </c>
      <c r="P1385" t="s">
        <v>117</v>
      </c>
      <c r="Q1385">
        <v>16.25</v>
      </c>
      <c r="R1385">
        <v>4</v>
      </c>
      <c r="S1385">
        <v>5</v>
      </c>
      <c r="T1385">
        <v>1</v>
      </c>
      <c r="U1385" t="s">
        <v>76</v>
      </c>
      <c r="V1385">
        <v>3</v>
      </c>
      <c r="W1385" t="s">
        <v>84</v>
      </c>
      <c r="X1385" s="51" t="s">
        <v>2755</v>
      </c>
      <c r="Y1385" s="51" t="s">
        <v>95</v>
      </c>
      <c r="Z1385" s="26">
        <v>4</v>
      </c>
      <c r="AA1385" s="51" t="s">
        <v>84</v>
      </c>
      <c r="AB1385" s="51" t="s">
        <v>108</v>
      </c>
    </row>
    <row r="1386" spans="1:28">
      <c r="A1386" s="51" t="s">
        <v>2756</v>
      </c>
      <c r="B1386" s="51" t="s">
        <v>59</v>
      </c>
      <c r="C1386" s="1">
        <v>42346</v>
      </c>
      <c r="D1386">
        <v>2015</v>
      </c>
      <c r="E1386" s="26">
        <v>12</v>
      </c>
      <c r="F1386" s="51" t="s">
        <v>20</v>
      </c>
      <c r="G1386" s="26">
        <v>10</v>
      </c>
      <c r="H1386" s="26">
        <v>10</v>
      </c>
      <c r="I1386" t="s">
        <v>15</v>
      </c>
      <c r="J1386" t="s">
        <v>102</v>
      </c>
      <c r="K1386" t="s">
        <v>124</v>
      </c>
      <c r="L1386" t="s">
        <v>103</v>
      </c>
      <c r="M1386" t="s">
        <v>75</v>
      </c>
      <c r="N1386">
        <v>-1650.6611823382452</v>
      </c>
      <c r="O1386">
        <v>1650.6611823382452</v>
      </c>
      <c r="P1386" t="s">
        <v>117</v>
      </c>
      <c r="Q1386">
        <v>24.18</v>
      </c>
      <c r="R1386">
        <v>3</v>
      </c>
      <c r="S1386">
        <v>2</v>
      </c>
      <c r="T1386">
        <v>1</v>
      </c>
      <c r="U1386" t="s">
        <v>76</v>
      </c>
      <c r="V1386">
        <v>3</v>
      </c>
      <c r="W1386" t="s">
        <v>84</v>
      </c>
      <c r="X1386" s="51" t="s">
        <v>2757</v>
      </c>
      <c r="Y1386" s="51" t="s">
        <v>79</v>
      </c>
      <c r="Z1386" s="26">
        <v>3</v>
      </c>
      <c r="AA1386" s="51" t="s">
        <v>77</v>
      </c>
      <c r="AB1386" s="51" t="s">
        <v>69</v>
      </c>
    </row>
    <row r="1387" spans="1:28">
      <c r="A1387" s="51" t="s">
        <v>2758</v>
      </c>
      <c r="B1387" s="51" t="s">
        <v>71</v>
      </c>
      <c r="C1387" s="1">
        <v>42282</v>
      </c>
      <c r="D1387">
        <v>2015</v>
      </c>
      <c r="E1387" s="26">
        <v>10</v>
      </c>
      <c r="F1387" s="51" t="s">
        <v>10</v>
      </c>
      <c r="G1387" s="26">
        <v>10</v>
      </c>
      <c r="H1387" s="26">
        <v>10</v>
      </c>
      <c r="I1387" t="s">
        <v>15</v>
      </c>
      <c r="J1387" t="s">
        <v>102</v>
      </c>
      <c r="K1387" t="s">
        <v>133</v>
      </c>
      <c r="L1387" t="s">
        <v>98</v>
      </c>
      <c r="M1387" t="s">
        <v>104</v>
      </c>
      <c r="N1387">
        <v>19399.626455707519</v>
      </c>
      <c r="O1387">
        <v>19399.626455707519</v>
      </c>
      <c r="P1387" t="s">
        <v>64</v>
      </c>
      <c r="Q1387">
        <v>17.88</v>
      </c>
      <c r="R1387">
        <v>3</v>
      </c>
      <c r="S1387">
        <v>5</v>
      </c>
      <c r="T1387">
        <v>1</v>
      </c>
      <c r="U1387" t="s">
        <v>76</v>
      </c>
      <c r="V1387">
        <v>3</v>
      </c>
      <c r="W1387" t="s">
        <v>84</v>
      </c>
      <c r="X1387" s="51" t="s">
        <v>2759</v>
      </c>
      <c r="Y1387" s="51" t="s">
        <v>95</v>
      </c>
      <c r="Z1387" s="26">
        <v>5</v>
      </c>
      <c r="AA1387" s="51" t="s">
        <v>84</v>
      </c>
      <c r="AB1387" s="51" t="s">
        <v>108</v>
      </c>
    </row>
    <row r="1388" spans="1:28">
      <c r="A1388" s="51" t="s">
        <v>2760</v>
      </c>
      <c r="B1388" s="51" t="s">
        <v>140</v>
      </c>
      <c r="C1388" s="1">
        <v>44947</v>
      </c>
      <c r="D1388">
        <v>2023</v>
      </c>
      <c r="E1388" s="26">
        <v>1</v>
      </c>
      <c r="F1388" s="51" t="s">
        <v>21</v>
      </c>
      <c r="G1388" s="26">
        <v>2</v>
      </c>
      <c r="H1388" s="26">
        <v>2</v>
      </c>
      <c r="I1388" t="s">
        <v>15</v>
      </c>
      <c r="J1388" t="s">
        <v>82</v>
      </c>
      <c r="K1388" t="s">
        <v>83</v>
      </c>
      <c r="L1388" t="s">
        <v>62</v>
      </c>
      <c r="M1388" t="s">
        <v>104</v>
      </c>
      <c r="N1388">
        <v>10399.560814660885</v>
      </c>
      <c r="O1388">
        <v>10399.560814660885</v>
      </c>
      <c r="P1388" t="s">
        <v>64</v>
      </c>
      <c r="Q1388">
        <v>11.42</v>
      </c>
      <c r="R1388">
        <v>3</v>
      </c>
      <c r="S1388">
        <v>4</v>
      </c>
      <c r="T1388">
        <v>1</v>
      </c>
      <c r="U1388" t="s">
        <v>76</v>
      </c>
      <c r="V1388">
        <v>2</v>
      </c>
      <c r="W1388" t="s">
        <v>77</v>
      </c>
      <c r="X1388" s="51" t="s">
        <v>2761</v>
      </c>
      <c r="Y1388" s="51" t="s">
        <v>79</v>
      </c>
      <c r="Z1388" s="26">
        <v>1</v>
      </c>
      <c r="AA1388" s="51" t="s">
        <v>66</v>
      </c>
      <c r="AB1388" s="51" t="s">
        <v>69</v>
      </c>
    </row>
    <row r="1389" spans="1:28">
      <c r="A1389" s="51" t="s">
        <v>2762</v>
      </c>
      <c r="B1389" s="51" t="s">
        <v>71</v>
      </c>
      <c r="C1389" s="1">
        <v>43273</v>
      </c>
      <c r="D1389">
        <v>2018</v>
      </c>
      <c r="E1389" s="26">
        <v>6</v>
      </c>
      <c r="F1389" s="51" t="s">
        <v>26</v>
      </c>
      <c r="G1389" s="26">
        <v>7</v>
      </c>
      <c r="H1389" s="26">
        <v>7</v>
      </c>
      <c r="I1389" t="s">
        <v>15</v>
      </c>
      <c r="J1389" t="s">
        <v>60</v>
      </c>
      <c r="K1389" t="s">
        <v>124</v>
      </c>
      <c r="L1389" t="s">
        <v>103</v>
      </c>
      <c r="M1389" t="s">
        <v>63</v>
      </c>
      <c r="N1389">
        <v>13439.547065104794</v>
      </c>
      <c r="O1389">
        <v>13439.547065104794</v>
      </c>
      <c r="P1389" t="s">
        <v>64</v>
      </c>
      <c r="Q1389">
        <v>13.92</v>
      </c>
      <c r="R1389">
        <v>5</v>
      </c>
      <c r="S1389">
        <v>1</v>
      </c>
      <c r="T1389">
        <v>1</v>
      </c>
      <c r="U1389" t="s">
        <v>76</v>
      </c>
      <c r="V1389">
        <v>3</v>
      </c>
      <c r="W1389" t="s">
        <v>84</v>
      </c>
      <c r="X1389" s="51" t="s">
        <v>408</v>
      </c>
      <c r="Y1389" s="51" t="s">
        <v>119</v>
      </c>
      <c r="Z1389" s="26">
        <v>2</v>
      </c>
      <c r="AA1389" s="51" t="s">
        <v>77</v>
      </c>
      <c r="AB1389" s="51" t="s">
        <v>69</v>
      </c>
    </row>
    <row r="1390" spans="1:28">
      <c r="A1390" s="51" t="s">
        <v>2763</v>
      </c>
      <c r="B1390" s="51" t="s">
        <v>59</v>
      </c>
      <c r="C1390" s="1">
        <v>42172</v>
      </c>
      <c r="D1390">
        <v>2015</v>
      </c>
      <c r="E1390" s="26">
        <v>6</v>
      </c>
      <c r="F1390" s="51" t="s">
        <v>26</v>
      </c>
      <c r="G1390" s="26">
        <v>10</v>
      </c>
      <c r="H1390" s="26">
        <v>10</v>
      </c>
      <c r="I1390" t="s">
        <v>15</v>
      </c>
      <c r="J1390" t="s">
        <v>102</v>
      </c>
      <c r="K1390" t="s">
        <v>83</v>
      </c>
      <c r="L1390" t="s">
        <v>128</v>
      </c>
      <c r="M1390" t="s">
        <v>93</v>
      </c>
      <c r="N1390">
        <v>10408.453836052407</v>
      </c>
      <c r="O1390">
        <v>10408.453836052407</v>
      </c>
      <c r="P1390" t="s">
        <v>64</v>
      </c>
      <c r="Q1390">
        <v>18.39</v>
      </c>
      <c r="R1390">
        <v>1</v>
      </c>
      <c r="S1390">
        <v>3</v>
      </c>
      <c r="T1390">
        <v>1</v>
      </c>
      <c r="U1390" t="s">
        <v>76</v>
      </c>
      <c r="V1390">
        <v>2</v>
      </c>
      <c r="W1390" t="s">
        <v>77</v>
      </c>
      <c r="X1390" s="51" t="s">
        <v>2764</v>
      </c>
      <c r="Y1390" s="51" t="s">
        <v>68</v>
      </c>
      <c r="Z1390" s="26">
        <v>3</v>
      </c>
      <c r="AA1390" s="51" t="s">
        <v>77</v>
      </c>
      <c r="AB1390" s="51" t="s">
        <v>108</v>
      </c>
    </row>
    <row r="1391" spans="1:28">
      <c r="A1391" s="51" t="s">
        <v>2765</v>
      </c>
      <c r="B1391" s="51" t="s">
        <v>59</v>
      </c>
      <c r="C1391" s="1">
        <v>43691</v>
      </c>
      <c r="D1391">
        <v>2019</v>
      </c>
      <c r="E1391" s="26">
        <v>8</v>
      </c>
      <c r="F1391" s="51" t="s">
        <v>28</v>
      </c>
      <c r="G1391" s="26">
        <v>6</v>
      </c>
      <c r="H1391" s="26">
        <v>6</v>
      </c>
      <c r="I1391" t="s">
        <v>15</v>
      </c>
      <c r="J1391" t="s">
        <v>72</v>
      </c>
      <c r="K1391" t="s">
        <v>88</v>
      </c>
      <c r="L1391" t="s">
        <v>202</v>
      </c>
      <c r="M1391" t="s">
        <v>104</v>
      </c>
      <c r="N1391">
        <v>10243.530371640232</v>
      </c>
      <c r="O1391">
        <v>10243.530371640232</v>
      </c>
      <c r="P1391" t="s">
        <v>64</v>
      </c>
      <c r="Q1391">
        <v>6.98</v>
      </c>
      <c r="R1391">
        <v>5</v>
      </c>
      <c r="S1391">
        <v>5</v>
      </c>
      <c r="T1391">
        <v>1</v>
      </c>
      <c r="U1391" t="s">
        <v>76</v>
      </c>
      <c r="V1391">
        <v>3</v>
      </c>
      <c r="W1391" t="s">
        <v>84</v>
      </c>
      <c r="X1391" s="51" t="s">
        <v>2766</v>
      </c>
      <c r="Y1391" s="51" t="s">
        <v>95</v>
      </c>
      <c r="Z1391" s="26">
        <v>2</v>
      </c>
      <c r="AA1391" s="51" t="s">
        <v>77</v>
      </c>
      <c r="AB1391" s="51" t="s">
        <v>108</v>
      </c>
    </row>
    <row r="1392" spans="1:28">
      <c r="A1392" s="51" t="s">
        <v>2767</v>
      </c>
      <c r="B1392" s="51" t="s">
        <v>140</v>
      </c>
      <c r="C1392" s="1">
        <v>42283</v>
      </c>
      <c r="D1392">
        <v>2015</v>
      </c>
      <c r="E1392" s="26">
        <v>10</v>
      </c>
      <c r="F1392" s="51" t="s">
        <v>10</v>
      </c>
      <c r="G1392" s="26">
        <v>10</v>
      </c>
      <c r="H1392" s="26">
        <v>10</v>
      </c>
      <c r="I1392" t="s">
        <v>15</v>
      </c>
      <c r="J1392" t="s">
        <v>102</v>
      </c>
      <c r="K1392" t="s">
        <v>73</v>
      </c>
      <c r="L1392" t="s">
        <v>103</v>
      </c>
      <c r="M1392" t="s">
        <v>152</v>
      </c>
      <c r="N1392">
        <v>5875.3786510982709</v>
      </c>
      <c r="O1392">
        <v>5875.3786510982709</v>
      </c>
      <c r="P1392" t="s">
        <v>64</v>
      </c>
      <c r="Q1392">
        <v>19.46</v>
      </c>
      <c r="R1392">
        <v>2</v>
      </c>
      <c r="S1392">
        <v>0</v>
      </c>
      <c r="T1392">
        <v>0</v>
      </c>
      <c r="U1392" t="s">
        <v>65</v>
      </c>
      <c r="V1392">
        <v>2</v>
      </c>
      <c r="W1392" t="s">
        <v>77</v>
      </c>
      <c r="X1392" s="51" t="s">
        <v>2768</v>
      </c>
      <c r="Y1392" s="51" t="s">
        <v>95</v>
      </c>
      <c r="Z1392" s="26">
        <v>2</v>
      </c>
      <c r="AA1392" s="51" t="s">
        <v>77</v>
      </c>
      <c r="AB1392" s="51" t="s">
        <v>69</v>
      </c>
    </row>
    <row r="1393" spans="1:28">
      <c r="A1393" s="51" t="s">
        <v>2769</v>
      </c>
      <c r="B1393" s="51" t="s">
        <v>81</v>
      </c>
      <c r="C1393" s="1">
        <v>42182</v>
      </c>
      <c r="D1393">
        <v>2015</v>
      </c>
      <c r="E1393" s="26">
        <v>6</v>
      </c>
      <c r="F1393" s="51" t="s">
        <v>26</v>
      </c>
      <c r="G1393" s="26">
        <v>10</v>
      </c>
      <c r="H1393" s="26">
        <v>10</v>
      </c>
      <c r="I1393" t="s">
        <v>15</v>
      </c>
      <c r="J1393" t="s">
        <v>102</v>
      </c>
      <c r="K1393" t="s">
        <v>88</v>
      </c>
      <c r="L1393" t="s">
        <v>202</v>
      </c>
      <c r="M1393" t="s">
        <v>93</v>
      </c>
      <c r="N1393">
        <v>4656.145332648166</v>
      </c>
      <c r="O1393">
        <v>4656.145332648166</v>
      </c>
      <c r="P1393" t="s">
        <v>64</v>
      </c>
      <c r="Q1393">
        <v>1.53</v>
      </c>
      <c r="R1393">
        <v>1</v>
      </c>
      <c r="S1393">
        <v>3</v>
      </c>
      <c r="T1393">
        <v>1</v>
      </c>
      <c r="U1393" t="s">
        <v>76</v>
      </c>
      <c r="V1393">
        <v>1</v>
      </c>
      <c r="W1393" t="s">
        <v>66</v>
      </c>
      <c r="X1393" s="51" t="s">
        <v>2770</v>
      </c>
      <c r="Y1393" s="51" t="s">
        <v>79</v>
      </c>
      <c r="Z1393" s="26">
        <v>2</v>
      </c>
      <c r="AA1393" s="51" t="s">
        <v>77</v>
      </c>
      <c r="AB1393" s="51" t="s">
        <v>108</v>
      </c>
    </row>
    <row r="1394" spans="1:28">
      <c r="A1394" s="51" t="s">
        <v>2771</v>
      </c>
      <c r="B1394" s="51" t="s">
        <v>140</v>
      </c>
      <c r="C1394" s="1">
        <v>41914</v>
      </c>
      <c r="D1394">
        <v>2014</v>
      </c>
      <c r="E1394" s="26">
        <v>10</v>
      </c>
      <c r="F1394" s="51" t="s">
        <v>10</v>
      </c>
      <c r="G1394" s="26">
        <v>11</v>
      </c>
      <c r="H1394" s="26">
        <v>11</v>
      </c>
      <c r="I1394" t="s">
        <v>15</v>
      </c>
      <c r="J1394" t="s">
        <v>102</v>
      </c>
      <c r="K1394" t="s">
        <v>88</v>
      </c>
      <c r="L1394" t="s">
        <v>110</v>
      </c>
      <c r="M1394" t="s">
        <v>63</v>
      </c>
      <c r="N1394">
        <v>1540.0717985347765</v>
      </c>
      <c r="O1394">
        <v>1540.0717985347765</v>
      </c>
      <c r="P1394" t="s">
        <v>64</v>
      </c>
      <c r="Q1394">
        <v>17.46</v>
      </c>
      <c r="R1394">
        <v>1</v>
      </c>
      <c r="S1394">
        <v>2</v>
      </c>
      <c r="T1394">
        <v>1</v>
      </c>
      <c r="U1394" t="s">
        <v>76</v>
      </c>
      <c r="V1394">
        <v>3</v>
      </c>
      <c r="W1394" t="s">
        <v>84</v>
      </c>
      <c r="X1394" s="51" t="s">
        <v>2216</v>
      </c>
      <c r="Y1394" s="51" t="s">
        <v>86</v>
      </c>
      <c r="Z1394" s="26">
        <v>3</v>
      </c>
      <c r="AA1394" s="51" t="s">
        <v>77</v>
      </c>
      <c r="AB1394" s="51" t="s">
        <v>69</v>
      </c>
    </row>
    <row r="1395" spans="1:28">
      <c r="A1395" s="51" t="s">
        <v>2772</v>
      </c>
      <c r="B1395" s="51" t="s">
        <v>71</v>
      </c>
      <c r="C1395" s="1">
        <v>44276</v>
      </c>
      <c r="D1395">
        <v>2021</v>
      </c>
      <c r="E1395" s="26">
        <v>3</v>
      </c>
      <c r="F1395" s="51" t="s">
        <v>23</v>
      </c>
      <c r="G1395" s="26">
        <v>4</v>
      </c>
      <c r="H1395" s="26">
        <v>4</v>
      </c>
      <c r="I1395" t="s">
        <v>15</v>
      </c>
      <c r="J1395" t="s">
        <v>72</v>
      </c>
      <c r="K1395" t="s">
        <v>124</v>
      </c>
      <c r="L1395" t="s">
        <v>157</v>
      </c>
      <c r="M1395" t="s">
        <v>90</v>
      </c>
      <c r="N1395">
        <v>12691.196582601367</v>
      </c>
      <c r="O1395">
        <v>12691.196582601367</v>
      </c>
      <c r="P1395" t="s">
        <v>64</v>
      </c>
      <c r="Q1395">
        <v>26.38</v>
      </c>
      <c r="R1395">
        <v>3</v>
      </c>
      <c r="S1395">
        <v>2</v>
      </c>
      <c r="T1395">
        <v>1</v>
      </c>
      <c r="U1395" t="s">
        <v>76</v>
      </c>
      <c r="V1395">
        <v>3</v>
      </c>
      <c r="W1395" t="s">
        <v>84</v>
      </c>
      <c r="X1395" s="51" t="s">
        <v>2773</v>
      </c>
      <c r="Y1395" s="51" t="s">
        <v>119</v>
      </c>
      <c r="Z1395" s="26">
        <v>3</v>
      </c>
      <c r="AA1395" s="51" t="s">
        <v>77</v>
      </c>
      <c r="AB1395" s="51" t="s">
        <v>108</v>
      </c>
    </row>
    <row r="1396" spans="1:28">
      <c r="A1396" s="51" t="s">
        <v>2774</v>
      </c>
      <c r="B1396" s="51" t="s">
        <v>121</v>
      </c>
      <c r="C1396" s="1">
        <v>42246</v>
      </c>
      <c r="D1396">
        <v>2015</v>
      </c>
      <c r="E1396" s="26">
        <v>8</v>
      </c>
      <c r="F1396" s="51" t="s">
        <v>28</v>
      </c>
      <c r="G1396" s="26">
        <v>10</v>
      </c>
      <c r="H1396" s="26">
        <v>10</v>
      </c>
      <c r="I1396" t="s">
        <v>15</v>
      </c>
      <c r="J1396" t="s">
        <v>102</v>
      </c>
      <c r="K1396" t="s">
        <v>88</v>
      </c>
      <c r="L1396" t="s">
        <v>110</v>
      </c>
      <c r="M1396" t="s">
        <v>104</v>
      </c>
      <c r="N1396">
        <v>4620.290380187339</v>
      </c>
      <c r="O1396">
        <v>4620.290380187339</v>
      </c>
      <c r="P1396" t="s">
        <v>64</v>
      </c>
      <c r="Q1396">
        <v>14.34</v>
      </c>
      <c r="R1396">
        <v>1</v>
      </c>
      <c r="S1396">
        <v>1</v>
      </c>
      <c r="T1396">
        <v>1</v>
      </c>
      <c r="U1396" t="s">
        <v>76</v>
      </c>
      <c r="V1396">
        <v>3</v>
      </c>
      <c r="W1396" t="s">
        <v>84</v>
      </c>
      <c r="X1396" s="51" t="s">
        <v>2775</v>
      </c>
      <c r="Y1396" s="51" t="s">
        <v>95</v>
      </c>
      <c r="Z1396" s="26">
        <v>2</v>
      </c>
      <c r="AA1396" s="51" t="s">
        <v>77</v>
      </c>
      <c r="AB1396" s="51" t="s">
        <v>69</v>
      </c>
    </row>
    <row r="1397" spans="1:28">
      <c r="A1397" s="51" t="s">
        <v>2776</v>
      </c>
      <c r="B1397" s="51" t="s">
        <v>121</v>
      </c>
      <c r="C1397" s="1">
        <v>41910</v>
      </c>
      <c r="D1397">
        <v>2014</v>
      </c>
      <c r="E1397" s="26">
        <v>9</v>
      </c>
      <c r="F1397" s="51" t="s">
        <v>29</v>
      </c>
      <c r="G1397" s="26">
        <v>11</v>
      </c>
      <c r="H1397" s="26">
        <v>11</v>
      </c>
      <c r="I1397" t="s">
        <v>15</v>
      </c>
      <c r="J1397" t="s">
        <v>102</v>
      </c>
      <c r="K1397" t="s">
        <v>61</v>
      </c>
      <c r="L1397" t="s">
        <v>89</v>
      </c>
      <c r="M1397" t="s">
        <v>63</v>
      </c>
      <c r="N1397">
        <v>6438.5712353060399</v>
      </c>
      <c r="O1397">
        <v>6438.5712353060399</v>
      </c>
      <c r="P1397" t="s">
        <v>64</v>
      </c>
      <c r="Q1397">
        <v>16.72</v>
      </c>
      <c r="R1397">
        <v>1</v>
      </c>
      <c r="S1397">
        <v>1</v>
      </c>
      <c r="T1397">
        <v>1</v>
      </c>
      <c r="U1397" t="s">
        <v>76</v>
      </c>
      <c r="V1397">
        <v>3</v>
      </c>
      <c r="W1397" t="s">
        <v>84</v>
      </c>
      <c r="X1397" s="51" t="s">
        <v>2777</v>
      </c>
      <c r="Y1397" s="51" t="s">
        <v>119</v>
      </c>
      <c r="Z1397" s="26">
        <v>3</v>
      </c>
      <c r="AA1397" s="51" t="s">
        <v>77</v>
      </c>
      <c r="AB1397" s="51" t="s">
        <v>69</v>
      </c>
    </row>
    <row r="1398" spans="1:28">
      <c r="A1398" s="51" t="s">
        <v>2778</v>
      </c>
      <c r="B1398" s="51" t="s">
        <v>59</v>
      </c>
      <c r="C1398" s="1">
        <v>42110</v>
      </c>
      <c r="D1398">
        <v>2015</v>
      </c>
      <c r="E1398" s="26">
        <v>4</v>
      </c>
      <c r="F1398" s="51" t="s">
        <v>24</v>
      </c>
      <c r="G1398" s="26">
        <v>10</v>
      </c>
      <c r="H1398" s="26">
        <v>10</v>
      </c>
      <c r="I1398" t="s">
        <v>15</v>
      </c>
      <c r="J1398" t="s">
        <v>102</v>
      </c>
      <c r="K1398" t="s">
        <v>88</v>
      </c>
      <c r="L1398" t="s">
        <v>62</v>
      </c>
      <c r="M1398" t="s">
        <v>90</v>
      </c>
      <c r="N1398">
        <v>4912.7535865706814</v>
      </c>
      <c r="O1398">
        <v>4912.7535865706814</v>
      </c>
      <c r="P1398" t="s">
        <v>64</v>
      </c>
      <c r="Q1398">
        <v>14.83</v>
      </c>
      <c r="R1398">
        <v>1</v>
      </c>
      <c r="S1398">
        <v>1</v>
      </c>
      <c r="T1398">
        <v>1</v>
      </c>
      <c r="U1398" t="s">
        <v>76</v>
      </c>
      <c r="V1398">
        <v>2</v>
      </c>
      <c r="W1398" t="s">
        <v>77</v>
      </c>
      <c r="X1398" s="51" t="s">
        <v>2624</v>
      </c>
      <c r="Y1398" s="51" t="s">
        <v>95</v>
      </c>
      <c r="Z1398" s="26">
        <v>2</v>
      </c>
      <c r="AA1398" s="51" t="s">
        <v>77</v>
      </c>
      <c r="AB1398" s="51" t="s">
        <v>69</v>
      </c>
    </row>
    <row r="1399" spans="1:28">
      <c r="A1399" s="51" t="s">
        <v>2779</v>
      </c>
      <c r="B1399" s="51" t="s">
        <v>59</v>
      </c>
      <c r="C1399" s="1">
        <v>41884</v>
      </c>
      <c r="D1399">
        <v>2014</v>
      </c>
      <c r="E1399" s="26">
        <v>9</v>
      </c>
      <c r="F1399" s="51" t="s">
        <v>29</v>
      </c>
      <c r="G1399" s="26">
        <v>11</v>
      </c>
      <c r="H1399" s="26">
        <v>11</v>
      </c>
      <c r="I1399" t="s">
        <v>15</v>
      </c>
      <c r="J1399" t="s">
        <v>102</v>
      </c>
      <c r="K1399" t="s">
        <v>83</v>
      </c>
      <c r="L1399" t="s">
        <v>113</v>
      </c>
      <c r="M1399" t="s">
        <v>75</v>
      </c>
      <c r="N1399">
        <v>3390.1204982998238</v>
      </c>
      <c r="O1399">
        <v>3390.1204982998238</v>
      </c>
      <c r="P1399" t="s">
        <v>64</v>
      </c>
      <c r="Q1399">
        <v>2.14</v>
      </c>
      <c r="R1399">
        <v>5</v>
      </c>
      <c r="S1399">
        <v>3</v>
      </c>
      <c r="T1399">
        <v>1</v>
      </c>
      <c r="U1399" t="s">
        <v>76</v>
      </c>
      <c r="V1399">
        <v>1</v>
      </c>
      <c r="W1399" t="s">
        <v>66</v>
      </c>
      <c r="X1399" s="51" t="s">
        <v>2780</v>
      </c>
      <c r="Y1399" s="51" t="s">
        <v>95</v>
      </c>
      <c r="Z1399" s="26">
        <v>2</v>
      </c>
      <c r="AA1399" s="51" t="s">
        <v>77</v>
      </c>
      <c r="AB1399" s="51" t="s">
        <v>108</v>
      </c>
    </row>
    <row r="1400" spans="1:28">
      <c r="A1400" s="51" t="s">
        <v>2781</v>
      </c>
      <c r="B1400" s="51" t="s">
        <v>140</v>
      </c>
      <c r="C1400" s="1">
        <v>43309</v>
      </c>
      <c r="D1400">
        <v>2018</v>
      </c>
      <c r="E1400" s="26">
        <v>7</v>
      </c>
      <c r="F1400" s="51" t="s">
        <v>27</v>
      </c>
      <c r="G1400" s="26">
        <v>7</v>
      </c>
      <c r="H1400" s="26">
        <v>7</v>
      </c>
      <c r="I1400" t="s">
        <v>15</v>
      </c>
      <c r="J1400" t="s">
        <v>60</v>
      </c>
      <c r="K1400" t="s">
        <v>83</v>
      </c>
      <c r="L1400" t="s">
        <v>110</v>
      </c>
      <c r="M1400" t="s">
        <v>104</v>
      </c>
      <c r="N1400">
        <v>59.995470876301987</v>
      </c>
      <c r="O1400">
        <v>59.995470876301987</v>
      </c>
      <c r="P1400" t="s">
        <v>64</v>
      </c>
      <c r="Q1400">
        <v>8.3800000000000008</v>
      </c>
      <c r="R1400">
        <v>2</v>
      </c>
      <c r="S1400">
        <v>3</v>
      </c>
      <c r="T1400">
        <v>1</v>
      </c>
      <c r="U1400" t="s">
        <v>76</v>
      </c>
      <c r="V1400">
        <v>1</v>
      </c>
      <c r="W1400" t="s">
        <v>66</v>
      </c>
      <c r="X1400" s="51" t="s">
        <v>2782</v>
      </c>
      <c r="Y1400" s="51" t="s">
        <v>95</v>
      </c>
      <c r="Z1400" s="26">
        <v>1</v>
      </c>
      <c r="AA1400" s="51" t="s">
        <v>66</v>
      </c>
      <c r="AB1400" s="51" t="s">
        <v>69</v>
      </c>
    </row>
    <row r="1401" spans="1:28">
      <c r="A1401" s="51" t="s">
        <v>2783</v>
      </c>
      <c r="B1401" s="51" t="s">
        <v>71</v>
      </c>
      <c r="C1401" s="1">
        <v>42617</v>
      </c>
      <c r="D1401">
        <v>2016</v>
      </c>
      <c r="E1401" s="26">
        <v>9</v>
      </c>
      <c r="F1401" s="51" t="s">
        <v>29</v>
      </c>
      <c r="G1401" s="26">
        <v>9</v>
      </c>
      <c r="H1401" s="26">
        <v>9</v>
      </c>
      <c r="I1401" t="s">
        <v>15</v>
      </c>
      <c r="J1401" t="s">
        <v>60</v>
      </c>
      <c r="K1401" t="s">
        <v>124</v>
      </c>
      <c r="L1401" t="s">
        <v>74</v>
      </c>
      <c r="M1401" t="s">
        <v>152</v>
      </c>
      <c r="N1401">
        <v>4555.0208407848104</v>
      </c>
      <c r="O1401">
        <v>4555.0208407848104</v>
      </c>
      <c r="P1401" t="s">
        <v>64</v>
      </c>
      <c r="Q1401">
        <v>19.579999999999998</v>
      </c>
      <c r="R1401">
        <v>4</v>
      </c>
      <c r="S1401">
        <v>1</v>
      </c>
      <c r="T1401">
        <v>1</v>
      </c>
      <c r="U1401" t="s">
        <v>76</v>
      </c>
      <c r="V1401">
        <v>3</v>
      </c>
      <c r="W1401" t="s">
        <v>84</v>
      </c>
      <c r="X1401" s="51" t="s">
        <v>2784</v>
      </c>
      <c r="Y1401" s="51" t="s">
        <v>68</v>
      </c>
      <c r="Z1401" s="26">
        <v>3</v>
      </c>
      <c r="AA1401" s="51" t="s">
        <v>77</v>
      </c>
      <c r="AB1401" s="51" t="s">
        <v>69</v>
      </c>
    </row>
    <row r="1402" spans="1:28">
      <c r="A1402" s="51" t="s">
        <v>2785</v>
      </c>
      <c r="B1402" s="51" t="s">
        <v>121</v>
      </c>
      <c r="C1402" s="1">
        <v>44419</v>
      </c>
      <c r="D1402">
        <v>2021</v>
      </c>
      <c r="E1402" s="26">
        <v>8</v>
      </c>
      <c r="F1402" s="51" t="s">
        <v>28</v>
      </c>
      <c r="G1402" s="26">
        <v>4</v>
      </c>
      <c r="H1402" s="26">
        <v>4</v>
      </c>
      <c r="I1402" t="s">
        <v>15</v>
      </c>
      <c r="J1402" t="s">
        <v>72</v>
      </c>
      <c r="K1402" t="s">
        <v>133</v>
      </c>
      <c r="L1402" t="s">
        <v>74</v>
      </c>
      <c r="M1402" t="s">
        <v>93</v>
      </c>
      <c r="N1402">
        <v>5650.3362626692251</v>
      </c>
      <c r="O1402">
        <v>5650.3362626692251</v>
      </c>
      <c r="P1402" t="s">
        <v>64</v>
      </c>
      <c r="Q1402">
        <v>6.08</v>
      </c>
      <c r="R1402">
        <v>1</v>
      </c>
      <c r="S1402">
        <v>1</v>
      </c>
      <c r="T1402">
        <v>1</v>
      </c>
      <c r="U1402" t="s">
        <v>76</v>
      </c>
      <c r="V1402">
        <v>1</v>
      </c>
      <c r="W1402" t="s">
        <v>66</v>
      </c>
      <c r="X1402" s="51" t="s">
        <v>2786</v>
      </c>
      <c r="Y1402" s="51" t="s">
        <v>100</v>
      </c>
      <c r="Z1402" s="26">
        <v>0</v>
      </c>
      <c r="AA1402" s="51" t="s">
        <v>66</v>
      </c>
      <c r="AB1402" s="51" t="s">
        <v>69</v>
      </c>
    </row>
    <row r="1403" spans="1:28">
      <c r="A1403" s="51" t="s">
        <v>2787</v>
      </c>
      <c r="B1403" s="51" t="s">
        <v>71</v>
      </c>
      <c r="C1403" s="1">
        <v>44988</v>
      </c>
      <c r="D1403">
        <v>2023</v>
      </c>
      <c r="E1403" s="26">
        <v>3</v>
      </c>
      <c r="F1403" s="51" t="s">
        <v>23</v>
      </c>
      <c r="G1403" s="26">
        <v>2</v>
      </c>
      <c r="H1403" s="26">
        <v>2</v>
      </c>
      <c r="I1403" t="s">
        <v>15</v>
      </c>
      <c r="J1403" t="s">
        <v>82</v>
      </c>
      <c r="K1403" t="s">
        <v>124</v>
      </c>
      <c r="L1403" t="s">
        <v>202</v>
      </c>
      <c r="M1403" t="s">
        <v>63</v>
      </c>
      <c r="N1403">
        <v>4295.5962577458586</v>
      </c>
      <c r="O1403">
        <v>4295.5962577458586</v>
      </c>
      <c r="P1403" t="s">
        <v>64</v>
      </c>
      <c r="Q1403">
        <v>11.21</v>
      </c>
      <c r="R1403">
        <v>1</v>
      </c>
      <c r="S1403">
        <v>2</v>
      </c>
      <c r="T1403">
        <v>1</v>
      </c>
      <c r="U1403" t="s">
        <v>76</v>
      </c>
      <c r="V1403">
        <v>2</v>
      </c>
      <c r="W1403" t="s">
        <v>77</v>
      </c>
      <c r="X1403" s="51" t="s">
        <v>404</v>
      </c>
      <c r="Y1403" s="51" t="s">
        <v>79</v>
      </c>
      <c r="Z1403" s="26">
        <v>0</v>
      </c>
      <c r="AA1403" s="51" t="s">
        <v>66</v>
      </c>
      <c r="AB1403" s="51" t="s">
        <v>69</v>
      </c>
    </row>
    <row r="1404" spans="1:28">
      <c r="A1404" s="51" t="s">
        <v>2788</v>
      </c>
      <c r="B1404" s="51" t="s">
        <v>81</v>
      </c>
      <c r="C1404" s="1">
        <v>43258</v>
      </c>
      <c r="D1404">
        <v>2018</v>
      </c>
      <c r="E1404" s="26">
        <v>6</v>
      </c>
      <c r="F1404" s="51" t="s">
        <v>26</v>
      </c>
      <c r="G1404" s="26">
        <v>7</v>
      </c>
      <c r="H1404" s="26">
        <v>7</v>
      </c>
      <c r="I1404" t="s">
        <v>15</v>
      </c>
      <c r="J1404" t="s">
        <v>60</v>
      </c>
      <c r="K1404" t="s">
        <v>61</v>
      </c>
      <c r="L1404" t="s">
        <v>74</v>
      </c>
      <c r="M1404" t="s">
        <v>93</v>
      </c>
      <c r="N1404">
        <v>25855.491698272908</v>
      </c>
      <c r="O1404">
        <v>25855.491698272908</v>
      </c>
      <c r="P1404" t="s">
        <v>64</v>
      </c>
      <c r="Q1404">
        <v>19.54</v>
      </c>
      <c r="R1404">
        <v>5</v>
      </c>
      <c r="S1404">
        <v>3</v>
      </c>
      <c r="T1404">
        <v>1</v>
      </c>
      <c r="U1404" t="s">
        <v>76</v>
      </c>
      <c r="V1404">
        <v>3</v>
      </c>
      <c r="W1404" t="s">
        <v>84</v>
      </c>
      <c r="X1404" s="51" t="s">
        <v>2789</v>
      </c>
      <c r="Y1404" s="51" t="s">
        <v>95</v>
      </c>
      <c r="Z1404" s="26">
        <v>4</v>
      </c>
      <c r="AA1404" s="51" t="s">
        <v>84</v>
      </c>
      <c r="AB1404" s="51" t="s">
        <v>108</v>
      </c>
    </row>
    <row r="1405" spans="1:28">
      <c r="A1405" s="51" t="s">
        <v>2790</v>
      </c>
      <c r="B1405" s="51" t="s">
        <v>71</v>
      </c>
      <c r="C1405" s="1">
        <v>44487</v>
      </c>
      <c r="D1405">
        <v>2021</v>
      </c>
      <c r="E1405" s="26">
        <v>10</v>
      </c>
      <c r="F1405" s="51" t="s">
        <v>10</v>
      </c>
      <c r="G1405" s="26">
        <v>4</v>
      </c>
      <c r="H1405" s="26">
        <v>4</v>
      </c>
      <c r="I1405" t="s">
        <v>15</v>
      </c>
      <c r="J1405" t="s">
        <v>72</v>
      </c>
      <c r="K1405" t="s">
        <v>133</v>
      </c>
      <c r="L1405" t="s">
        <v>202</v>
      </c>
      <c r="M1405" t="s">
        <v>93</v>
      </c>
      <c r="N1405">
        <v>7308.056242139085</v>
      </c>
      <c r="O1405">
        <v>7308.056242139085</v>
      </c>
      <c r="P1405" t="s">
        <v>64</v>
      </c>
      <c r="Q1405">
        <v>6.33</v>
      </c>
      <c r="R1405">
        <v>2</v>
      </c>
      <c r="S1405">
        <v>1</v>
      </c>
      <c r="T1405">
        <v>1</v>
      </c>
      <c r="U1405" t="s">
        <v>76</v>
      </c>
      <c r="V1405">
        <v>1</v>
      </c>
      <c r="W1405" t="s">
        <v>66</v>
      </c>
      <c r="X1405" s="51" t="s">
        <v>2791</v>
      </c>
      <c r="Y1405" s="51" t="s">
        <v>68</v>
      </c>
      <c r="Z1405" s="26">
        <v>0</v>
      </c>
      <c r="AA1405" s="51" t="s">
        <v>66</v>
      </c>
      <c r="AB1405" s="51" t="s">
        <v>69</v>
      </c>
    </row>
    <row r="1406" spans="1:28">
      <c r="A1406" s="51" t="s">
        <v>2792</v>
      </c>
      <c r="B1406" s="51" t="s">
        <v>81</v>
      </c>
      <c r="C1406" s="1">
        <v>44178</v>
      </c>
      <c r="D1406">
        <v>2020</v>
      </c>
      <c r="E1406" s="26">
        <v>12</v>
      </c>
      <c r="F1406" s="51" t="s">
        <v>20</v>
      </c>
      <c r="G1406" s="26">
        <v>5</v>
      </c>
      <c r="H1406" s="26">
        <v>5</v>
      </c>
      <c r="I1406" t="s">
        <v>15</v>
      </c>
      <c r="J1406" t="s">
        <v>72</v>
      </c>
      <c r="K1406" t="s">
        <v>83</v>
      </c>
      <c r="L1406" t="s">
        <v>125</v>
      </c>
      <c r="M1406" t="s">
        <v>75</v>
      </c>
      <c r="N1406">
        <v>9263.1278299354763</v>
      </c>
      <c r="O1406">
        <v>9263.1278299354763</v>
      </c>
      <c r="P1406" t="s">
        <v>64</v>
      </c>
      <c r="Q1406">
        <v>3.05</v>
      </c>
      <c r="R1406">
        <v>4</v>
      </c>
      <c r="S1406">
        <v>1</v>
      </c>
      <c r="T1406">
        <v>1</v>
      </c>
      <c r="U1406" t="s">
        <v>76</v>
      </c>
      <c r="V1406">
        <v>1</v>
      </c>
      <c r="W1406" t="s">
        <v>66</v>
      </c>
      <c r="X1406" s="51" t="s">
        <v>1007</v>
      </c>
      <c r="Y1406" s="51" t="s">
        <v>100</v>
      </c>
      <c r="Z1406" s="26">
        <v>0</v>
      </c>
      <c r="AA1406" s="51" t="s">
        <v>66</v>
      </c>
      <c r="AB1406" s="51" t="s">
        <v>69</v>
      </c>
    </row>
    <row r="1407" spans="1:28">
      <c r="A1407" s="51" t="s">
        <v>2793</v>
      </c>
      <c r="B1407" s="51" t="s">
        <v>121</v>
      </c>
      <c r="C1407" s="1">
        <v>41659</v>
      </c>
      <c r="D1407">
        <v>2014</v>
      </c>
      <c r="E1407" s="26">
        <v>1</v>
      </c>
      <c r="F1407" s="51" t="s">
        <v>21</v>
      </c>
      <c r="G1407" s="26">
        <v>11</v>
      </c>
      <c r="H1407" s="26">
        <v>11</v>
      </c>
      <c r="I1407" t="s">
        <v>15</v>
      </c>
      <c r="J1407" t="s">
        <v>102</v>
      </c>
      <c r="K1407" t="s">
        <v>133</v>
      </c>
      <c r="L1407" t="s">
        <v>116</v>
      </c>
      <c r="M1407" t="s">
        <v>75</v>
      </c>
      <c r="N1407">
        <v>9486.3741181339155</v>
      </c>
      <c r="O1407">
        <v>9486.3741181339155</v>
      </c>
      <c r="P1407" t="s">
        <v>64</v>
      </c>
      <c r="Q1407">
        <v>11.07</v>
      </c>
      <c r="R1407">
        <v>5</v>
      </c>
      <c r="S1407">
        <v>4</v>
      </c>
      <c r="T1407">
        <v>1</v>
      </c>
      <c r="U1407" t="s">
        <v>76</v>
      </c>
      <c r="V1407">
        <v>2</v>
      </c>
      <c r="W1407" t="s">
        <v>77</v>
      </c>
      <c r="X1407" s="51" t="s">
        <v>2118</v>
      </c>
      <c r="Y1407" s="51" t="s">
        <v>119</v>
      </c>
      <c r="Z1407" s="26">
        <v>2</v>
      </c>
      <c r="AA1407" s="51" t="s">
        <v>77</v>
      </c>
      <c r="AB1407" s="51" t="s">
        <v>108</v>
      </c>
    </row>
    <row r="1408" spans="1:28">
      <c r="A1408" s="51" t="s">
        <v>2794</v>
      </c>
      <c r="B1408" s="51" t="s">
        <v>97</v>
      </c>
      <c r="C1408" s="1">
        <v>45171</v>
      </c>
      <c r="D1408">
        <v>2023</v>
      </c>
      <c r="E1408" s="26">
        <v>9</v>
      </c>
      <c r="F1408" s="51" t="s">
        <v>29</v>
      </c>
      <c r="G1408" s="26">
        <v>2</v>
      </c>
      <c r="H1408" s="26">
        <v>2</v>
      </c>
      <c r="I1408" t="s">
        <v>15</v>
      </c>
      <c r="J1408" t="s">
        <v>82</v>
      </c>
      <c r="K1408" t="s">
        <v>73</v>
      </c>
      <c r="L1408" t="s">
        <v>98</v>
      </c>
      <c r="M1408" t="s">
        <v>90</v>
      </c>
      <c r="N1408">
        <v>17091.340090054138</v>
      </c>
      <c r="O1408">
        <v>17091.340090054138</v>
      </c>
      <c r="P1408" t="s">
        <v>64</v>
      </c>
      <c r="Q1408">
        <v>9.9</v>
      </c>
      <c r="R1408">
        <v>5</v>
      </c>
      <c r="S1408">
        <v>1</v>
      </c>
      <c r="T1408">
        <v>1</v>
      </c>
      <c r="U1408" t="s">
        <v>76</v>
      </c>
      <c r="V1408">
        <v>2</v>
      </c>
      <c r="W1408" t="s">
        <v>77</v>
      </c>
      <c r="X1408" s="51" t="s">
        <v>2795</v>
      </c>
      <c r="Y1408" s="51" t="s">
        <v>95</v>
      </c>
      <c r="Z1408" s="26">
        <v>1</v>
      </c>
      <c r="AA1408" s="51" t="s">
        <v>66</v>
      </c>
      <c r="AB1408" s="51" t="s">
        <v>69</v>
      </c>
    </row>
    <row r="1409" spans="1:28">
      <c r="A1409" s="51" t="s">
        <v>2796</v>
      </c>
      <c r="B1409" s="51" t="s">
        <v>81</v>
      </c>
      <c r="C1409" s="1">
        <v>42573</v>
      </c>
      <c r="D1409">
        <v>2016</v>
      </c>
      <c r="E1409" s="26">
        <v>7</v>
      </c>
      <c r="F1409" s="51" t="s">
        <v>27</v>
      </c>
      <c r="G1409" s="26">
        <v>9</v>
      </c>
      <c r="H1409" s="26">
        <v>9</v>
      </c>
      <c r="I1409" t="s">
        <v>15</v>
      </c>
      <c r="J1409" t="s">
        <v>60</v>
      </c>
      <c r="K1409" t="s">
        <v>124</v>
      </c>
      <c r="L1409" t="s">
        <v>62</v>
      </c>
      <c r="M1409" t="s">
        <v>152</v>
      </c>
      <c r="N1409">
        <v>6414.1761837521026</v>
      </c>
      <c r="O1409">
        <v>6414.1761837521026</v>
      </c>
      <c r="P1409" t="s">
        <v>64</v>
      </c>
      <c r="Q1409">
        <v>12</v>
      </c>
      <c r="R1409">
        <v>5</v>
      </c>
      <c r="S1409">
        <v>2</v>
      </c>
      <c r="T1409">
        <v>1</v>
      </c>
      <c r="U1409" t="s">
        <v>76</v>
      </c>
      <c r="V1409">
        <v>2</v>
      </c>
      <c r="W1409" t="s">
        <v>77</v>
      </c>
      <c r="X1409" s="51" t="s">
        <v>2797</v>
      </c>
      <c r="Y1409" s="51" t="s">
        <v>68</v>
      </c>
      <c r="Z1409" s="26">
        <v>1</v>
      </c>
      <c r="AA1409" s="51" t="s">
        <v>66</v>
      </c>
      <c r="AB1409" s="51" t="s">
        <v>69</v>
      </c>
    </row>
    <row r="1410" spans="1:28">
      <c r="A1410" s="51" t="s">
        <v>2798</v>
      </c>
      <c r="B1410" s="51" t="s">
        <v>81</v>
      </c>
      <c r="C1410" s="1">
        <v>43860</v>
      </c>
      <c r="D1410">
        <v>2020</v>
      </c>
      <c r="E1410" s="26">
        <v>1</v>
      </c>
      <c r="F1410" s="51" t="s">
        <v>21</v>
      </c>
      <c r="G1410" s="26">
        <v>5</v>
      </c>
      <c r="H1410" s="26">
        <v>5</v>
      </c>
      <c r="I1410" t="s">
        <v>15</v>
      </c>
      <c r="J1410" t="s">
        <v>72</v>
      </c>
      <c r="K1410" t="s">
        <v>61</v>
      </c>
      <c r="L1410" t="s">
        <v>74</v>
      </c>
      <c r="M1410" t="s">
        <v>75</v>
      </c>
      <c r="N1410">
        <v>28119.836524322171</v>
      </c>
      <c r="O1410">
        <v>28119.836524322171</v>
      </c>
      <c r="P1410" t="s">
        <v>64</v>
      </c>
      <c r="Q1410">
        <v>32.869999999999997</v>
      </c>
      <c r="R1410">
        <v>3</v>
      </c>
      <c r="S1410">
        <v>1</v>
      </c>
      <c r="T1410">
        <v>1</v>
      </c>
      <c r="U1410" t="s">
        <v>76</v>
      </c>
      <c r="V1410">
        <v>3</v>
      </c>
      <c r="W1410" t="s">
        <v>84</v>
      </c>
      <c r="X1410" s="51" t="s">
        <v>2799</v>
      </c>
      <c r="Y1410" s="51" t="s">
        <v>100</v>
      </c>
      <c r="Z1410" s="26">
        <v>3</v>
      </c>
      <c r="AA1410" s="51" t="s">
        <v>77</v>
      </c>
      <c r="AB1410" s="51" t="s">
        <v>108</v>
      </c>
    </row>
    <row r="1411" spans="1:28">
      <c r="A1411" s="51" t="s">
        <v>2800</v>
      </c>
      <c r="B1411" s="51" t="s">
        <v>140</v>
      </c>
      <c r="C1411" s="1">
        <v>43703</v>
      </c>
      <c r="D1411">
        <v>2019</v>
      </c>
      <c r="E1411" s="26">
        <v>8</v>
      </c>
      <c r="F1411" s="51" t="s">
        <v>28</v>
      </c>
      <c r="G1411" s="26">
        <v>6</v>
      </c>
      <c r="H1411" s="26">
        <v>6</v>
      </c>
      <c r="I1411" t="s">
        <v>15</v>
      </c>
      <c r="J1411" t="s">
        <v>72</v>
      </c>
      <c r="K1411" t="s">
        <v>88</v>
      </c>
      <c r="L1411" t="s">
        <v>116</v>
      </c>
      <c r="M1411" t="s">
        <v>152</v>
      </c>
      <c r="N1411">
        <v>13625.529609930838</v>
      </c>
      <c r="O1411">
        <v>13625.529609930838</v>
      </c>
      <c r="P1411" t="s">
        <v>64</v>
      </c>
      <c r="Q1411">
        <v>24.72</v>
      </c>
      <c r="R1411">
        <v>1</v>
      </c>
      <c r="S1411">
        <v>4</v>
      </c>
      <c r="T1411">
        <v>1</v>
      </c>
      <c r="U1411" t="s">
        <v>76</v>
      </c>
      <c r="V1411">
        <v>3</v>
      </c>
      <c r="W1411" t="s">
        <v>84</v>
      </c>
      <c r="X1411" s="51" t="s">
        <v>2801</v>
      </c>
      <c r="Y1411" s="51" t="s">
        <v>100</v>
      </c>
      <c r="Z1411" s="26">
        <v>4</v>
      </c>
      <c r="AA1411" s="51" t="s">
        <v>84</v>
      </c>
      <c r="AB1411" s="51" t="s">
        <v>108</v>
      </c>
    </row>
    <row r="1412" spans="1:28">
      <c r="A1412" s="51" t="s">
        <v>2802</v>
      </c>
      <c r="B1412" s="51" t="s">
        <v>140</v>
      </c>
      <c r="C1412" s="1">
        <v>43420</v>
      </c>
      <c r="D1412">
        <v>2018</v>
      </c>
      <c r="E1412" s="26">
        <v>11</v>
      </c>
      <c r="F1412" s="51" t="s">
        <v>19</v>
      </c>
      <c r="G1412" s="26">
        <v>7</v>
      </c>
      <c r="H1412" s="26">
        <v>7</v>
      </c>
      <c r="I1412" t="s">
        <v>15</v>
      </c>
      <c r="J1412" t="s">
        <v>60</v>
      </c>
      <c r="K1412" t="s">
        <v>88</v>
      </c>
      <c r="L1412" t="s">
        <v>103</v>
      </c>
      <c r="M1412" t="s">
        <v>104</v>
      </c>
      <c r="N1412">
        <v>15239.005843407984</v>
      </c>
      <c r="O1412">
        <v>15239.005843407984</v>
      </c>
      <c r="P1412" t="s">
        <v>64</v>
      </c>
      <c r="Q1412">
        <v>17.97</v>
      </c>
      <c r="R1412">
        <v>3</v>
      </c>
      <c r="S1412">
        <v>0</v>
      </c>
      <c r="T1412">
        <v>0</v>
      </c>
      <c r="U1412" t="s">
        <v>65</v>
      </c>
      <c r="V1412">
        <v>2</v>
      </c>
      <c r="W1412" t="s">
        <v>77</v>
      </c>
      <c r="X1412" s="51" t="s">
        <v>2803</v>
      </c>
      <c r="Y1412" s="51" t="s">
        <v>95</v>
      </c>
      <c r="Z1412" s="26">
        <v>2</v>
      </c>
      <c r="AA1412" s="51" t="s">
        <v>77</v>
      </c>
      <c r="AB1412" s="51" t="s">
        <v>108</v>
      </c>
    </row>
    <row r="1413" spans="1:28">
      <c r="A1413" s="51" t="s">
        <v>2804</v>
      </c>
      <c r="B1413" s="51" t="s">
        <v>97</v>
      </c>
      <c r="C1413" s="1">
        <v>45198</v>
      </c>
      <c r="D1413">
        <v>2023</v>
      </c>
      <c r="E1413" s="26">
        <v>9</v>
      </c>
      <c r="F1413" s="51" t="s">
        <v>29</v>
      </c>
      <c r="G1413" s="26">
        <v>2</v>
      </c>
      <c r="H1413" s="26">
        <v>2</v>
      </c>
      <c r="I1413" t="s">
        <v>15</v>
      </c>
      <c r="J1413" t="s">
        <v>82</v>
      </c>
      <c r="K1413" t="s">
        <v>124</v>
      </c>
      <c r="L1413" t="s">
        <v>89</v>
      </c>
      <c r="M1413" t="s">
        <v>104</v>
      </c>
      <c r="N1413">
        <v>4770.7868213406528</v>
      </c>
      <c r="O1413">
        <v>4770.7868213406528</v>
      </c>
      <c r="P1413" t="s">
        <v>64</v>
      </c>
      <c r="Q1413">
        <v>3.59</v>
      </c>
      <c r="R1413">
        <v>5</v>
      </c>
      <c r="S1413">
        <v>1</v>
      </c>
      <c r="T1413">
        <v>1</v>
      </c>
      <c r="U1413" t="s">
        <v>76</v>
      </c>
      <c r="V1413">
        <v>1</v>
      </c>
      <c r="W1413" t="s">
        <v>66</v>
      </c>
      <c r="X1413" s="51" t="s">
        <v>2805</v>
      </c>
      <c r="Y1413" s="51" t="s">
        <v>95</v>
      </c>
      <c r="Z1413" s="26">
        <v>0</v>
      </c>
      <c r="AA1413" s="51" t="s">
        <v>66</v>
      </c>
      <c r="AB1413" s="51" t="s">
        <v>69</v>
      </c>
    </row>
    <row r="1414" spans="1:28">
      <c r="A1414" s="51" t="s">
        <v>2806</v>
      </c>
      <c r="B1414" s="51" t="s">
        <v>140</v>
      </c>
      <c r="C1414" s="1">
        <v>44698</v>
      </c>
      <c r="D1414">
        <v>2022</v>
      </c>
      <c r="E1414" s="26">
        <v>5</v>
      </c>
      <c r="F1414" s="51" t="s">
        <v>25</v>
      </c>
      <c r="G1414" s="26">
        <v>3</v>
      </c>
      <c r="H1414" s="26">
        <v>3</v>
      </c>
      <c r="I1414" t="s">
        <v>15</v>
      </c>
      <c r="J1414" t="s">
        <v>82</v>
      </c>
      <c r="K1414" t="s">
        <v>83</v>
      </c>
      <c r="L1414" t="s">
        <v>116</v>
      </c>
      <c r="M1414" t="s">
        <v>75</v>
      </c>
      <c r="N1414">
        <v>24212.27719416848</v>
      </c>
      <c r="O1414">
        <v>24212.27719416848</v>
      </c>
      <c r="P1414" t="s">
        <v>64</v>
      </c>
      <c r="Q1414">
        <v>17.8</v>
      </c>
      <c r="R1414">
        <v>5</v>
      </c>
      <c r="S1414">
        <v>2</v>
      </c>
      <c r="T1414">
        <v>1</v>
      </c>
      <c r="U1414" t="s">
        <v>76</v>
      </c>
      <c r="V1414">
        <v>3</v>
      </c>
      <c r="W1414" t="s">
        <v>84</v>
      </c>
      <c r="X1414" s="51" t="s">
        <v>2807</v>
      </c>
      <c r="Y1414" s="51" t="s">
        <v>68</v>
      </c>
      <c r="Z1414" s="26">
        <v>3</v>
      </c>
      <c r="AA1414" s="51" t="s">
        <v>77</v>
      </c>
      <c r="AB1414" s="51" t="s">
        <v>108</v>
      </c>
    </row>
    <row r="1415" spans="1:28">
      <c r="A1415" s="51" t="s">
        <v>2808</v>
      </c>
      <c r="B1415" s="51" t="s">
        <v>140</v>
      </c>
      <c r="C1415" s="1">
        <v>43956</v>
      </c>
      <c r="D1415">
        <v>2020</v>
      </c>
      <c r="E1415" s="26">
        <v>5</v>
      </c>
      <c r="F1415" s="51" t="s">
        <v>25</v>
      </c>
      <c r="G1415" s="26">
        <v>5</v>
      </c>
      <c r="H1415" s="26">
        <v>5</v>
      </c>
      <c r="I1415" t="s">
        <v>15</v>
      </c>
      <c r="J1415" t="s">
        <v>72</v>
      </c>
      <c r="K1415" t="s">
        <v>73</v>
      </c>
      <c r="L1415" t="s">
        <v>110</v>
      </c>
      <c r="M1415" t="s">
        <v>63</v>
      </c>
      <c r="N1415">
        <v>1982.1571767952969</v>
      </c>
      <c r="O1415">
        <v>1982.1571767952969</v>
      </c>
      <c r="P1415" t="s">
        <v>64</v>
      </c>
      <c r="Q1415">
        <v>7.23</v>
      </c>
      <c r="R1415">
        <v>2</v>
      </c>
      <c r="S1415">
        <v>1</v>
      </c>
      <c r="T1415">
        <v>1</v>
      </c>
      <c r="U1415" t="s">
        <v>76</v>
      </c>
      <c r="V1415">
        <v>1</v>
      </c>
      <c r="W1415" t="s">
        <v>66</v>
      </c>
      <c r="X1415" s="51" t="s">
        <v>2809</v>
      </c>
      <c r="Y1415" s="51" t="s">
        <v>95</v>
      </c>
      <c r="Z1415" s="26">
        <v>0</v>
      </c>
      <c r="AA1415" s="51" t="s">
        <v>66</v>
      </c>
      <c r="AB1415" s="51" t="s">
        <v>69</v>
      </c>
    </row>
    <row r="1416" spans="1:28">
      <c r="A1416" s="51" t="s">
        <v>2810</v>
      </c>
      <c r="B1416" s="51" t="s">
        <v>121</v>
      </c>
      <c r="C1416" s="1">
        <v>45317</v>
      </c>
      <c r="D1416">
        <v>2024</v>
      </c>
      <c r="E1416" s="26">
        <v>1</v>
      </c>
      <c r="F1416" s="51" t="s">
        <v>21</v>
      </c>
      <c r="G1416" s="26">
        <v>1</v>
      </c>
      <c r="H1416" s="26">
        <v>1</v>
      </c>
      <c r="I1416" t="s">
        <v>15</v>
      </c>
      <c r="J1416" t="s">
        <v>82</v>
      </c>
      <c r="K1416" t="s">
        <v>73</v>
      </c>
      <c r="L1416" t="s">
        <v>116</v>
      </c>
      <c r="M1416" t="s">
        <v>63</v>
      </c>
      <c r="N1416">
        <v>5775.5190405793528</v>
      </c>
      <c r="O1416">
        <v>5775.5190405793528</v>
      </c>
      <c r="P1416" t="s">
        <v>64</v>
      </c>
      <c r="Q1416">
        <v>6.89</v>
      </c>
      <c r="R1416">
        <v>4</v>
      </c>
      <c r="S1416">
        <v>3</v>
      </c>
      <c r="T1416">
        <v>1</v>
      </c>
      <c r="U1416" t="s">
        <v>76</v>
      </c>
      <c r="V1416">
        <v>1</v>
      </c>
      <c r="W1416" t="s">
        <v>66</v>
      </c>
      <c r="X1416" s="51" t="s">
        <v>2811</v>
      </c>
      <c r="Y1416" s="51" t="s">
        <v>119</v>
      </c>
      <c r="Z1416" s="26">
        <v>1</v>
      </c>
      <c r="AA1416" s="51" t="s">
        <v>66</v>
      </c>
      <c r="AB1416" s="51" t="s">
        <v>69</v>
      </c>
    </row>
    <row r="1417" spans="1:28">
      <c r="A1417" s="51" t="s">
        <v>2812</v>
      </c>
      <c r="B1417" s="51" t="s">
        <v>121</v>
      </c>
      <c r="C1417" s="1">
        <v>43054</v>
      </c>
      <c r="D1417">
        <v>2017</v>
      </c>
      <c r="E1417" s="26">
        <v>11</v>
      </c>
      <c r="F1417" s="51" t="s">
        <v>19</v>
      </c>
      <c r="G1417" s="26">
        <v>8</v>
      </c>
      <c r="H1417" s="26">
        <v>8</v>
      </c>
      <c r="I1417" t="s">
        <v>15</v>
      </c>
      <c r="J1417" t="s">
        <v>60</v>
      </c>
      <c r="K1417" t="s">
        <v>83</v>
      </c>
      <c r="L1417" t="s">
        <v>89</v>
      </c>
      <c r="M1417" t="s">
        <v>93</v>
      </c>
      <c r="N1417">
        <v>12619.411280721752</v>
      </c>
      <c r="O1417">
        <v>12619.411280721752</v>
      </c>
      <c r="P1417" t="s">
        <v>64</v>
      </c>
      <c r="Q1417">
        <v>5.94</v>
      </c>
      <c r="R1417">
        <v>4</v>
      </c>
      <c r="S1417">
        <v>1</v>
      </c>
      <c r="T1417">
        <v>1</v>
      </c>
      <c r="U1417" t="s">
        <v>76</v>
      </c>
      <c r="V1417">
        <v>2</v>
      </c>
      <c r="W1417" t="s">
        <v>77</v>
      </c>
      <c r="X1417" s="51" t="s">
        <v>2813</v>
      </c>
      <c r="Y1417" s="51" t="s">
        <v>144</v>
      </c>
      <c r="Z1417" s="26">
        <v>2</v>
      </c>
      <c r="AA1417" s="51" t="s">
        <v>77</v>
      </c>
      <c r="AB1417" s="51" t="s">
        <v>69</v>
      </c>
    </row>
    <row r="1418" spans="1:28">
      <c r="A1418" s="51" t="s">
        <v>2814</v>
      </c>
      <c r="B1418" s="51" t="s">
        <v>140</v>
      </c>
      <c r="C1418" s="1">
        <v>41532</v>
      </c>
      <c r="D1418">
        <v>2013</v>
      </c>
      <c r="E1418" s="26">
        <v>9</v>
      </c>
      <c r="F1418" s="51" t="s">
        <v>29</v>
      </c>
      <c r="G1418" s="26">
        <v>12</v>
      </c>
      <c r="H1418" s="26">
        <v>12</v>
      </c>
      <c r="I1418" t="s">
        <v>15</v>
      </c>
      <c r="J1418" t="s">
        <v>102</v>
      </c>
      <c r="K1418" t="s">
        <v>73</v>
      </c>
      <c r="L1418" t="s">
        <v>74</v>
      </c>
      <c r="M1418" t="s">
        <v>93</v>
      </c>
      <c r="N1418">
        <v>9107.3257648492963</v>
      </c>
      <c r="O1418">
        <v>9107.3257648492963</v>
      </c>
      <c r="P1418" t="s">
        <v>64</v>
      </c>
      <c r="Q1418">
        <v>2.67</v>
      </c>
      <c r="R1418">
        <v>5</v>
      </c>
      <c r="S1418">
        <v>3</v>
      </c>
      <c r="T1418">
        <v>1</v>
      </c>
      <c r="U1418" t="s">
        <v>76</v>
      </c>
      <c r="V1418">
        <v>2</v>
      </c>
      <c r="W1418" t="s">
        <v>77</v>
      </c>
      <c r="X1418" s="51" t="s">
        <v>2815</v>
      </c>
      <c r="Y1418" s="51" t="s">
        <v>68</v>
      </c>
      <c r="Z1418" s="26">
        <v>2</v>
      </c>
      <c r="AA1418" s="51" t="s">
        <v>77</v>
      </c>
      <c r="AB1418" s="51" t="s">
        <v>108</v>
      </c>
    </row>
    <row r="1419" spans="1:28">
      <c r="A1419" s="51" t="s">
        <v>2816</v>
      </c>
      <c r="B1419" s="51" t="s">
        <v>59</v>
      </c>
      <c r="C1419" s="1">
        <v>42619</v>
      </c>
      <c r="D1419">
        <v>2016</v>
      </c>
      <c r="E1419" s="26">
        <v>9</v>
      </c>
      <c r="F1419" s="51" t="s">
        <v>29</v>
      </c>
      <c r="G1419" s="26">
        <v>9</v>
      </c>
      <c r="H1419" s="26">
        <v>9</v>
      </c>
      <c r="I1419" t="s">
        <v>15</v>
      </c>
      <c r="J1419" t="s">
        <v>60</v>
      </c>
      <c r="K1419" t="s">
        <v>83</v>
      </c>
      <c r="L1419" t="s">
        <v>128</v>
      </c>
      <c r="M1419" t="s">
        <v>75</v>
      </c>
      <c r="N1419">
        <v>1978.9804276334128</v>
      </c>
      <c r="O1419">
        <v>1978.9804276334128</v>
      </c>
      <c r="P1419" t="s">
        <v>64</v>
      </c>
      <c r="Q1419">
        <v>4.67</v>
      </c>
      <c r="R1419">
        <v>5</v>
      </c>
      <c r="S1419">
        <v>4</v>
      </c>
      <c r="T1419">
        <v>1</v>
      </c>
      <c r="U1419" t="s">
        <v>76</v>
      </c>
      <c r="V1419">
        <v>2</v>
      </c>
      <c r="W1419" t="s">
        <v>77</v>
      </c>
      <c r="X1419" s="51" t="s">
        <v>2817</v>
      </c>
      <c r="Y1419" s="51" t="s">
        <v>100</v>
      </c>
      <c r="Z1419" s="26">
        <v>2</v>
      </c>
      <c r="AA1419" s="51" t="s">
        <v>77</v>
      </c>
      <c r="AB1419" s="51" t="s">
        <v>108</v>
      </c>
    </row>
    <row r="1420" spans="1:28">
      <c r="A1420" s="51" t="s">
        <v>2818</v>
      </c>
      <c r="B1420" s="51" t="s">
        <v>140</v>
      </c>
      <c r="C1420" s="1">
        <v>43177</v>
      </c>
      <c r="D1420">
        <v>2018</v>
      </c>
      <c r="E1420" s="26">
        <v>3</v>
      </c>
      <c r="F1420" s="51" t="s">
        <v>23</v>
      </c>
      <c r="G1420" s="26">
        <v>7</v>
      </c>
      <c r="H1420" s="26">
        <v>7</v>
      </c>
      <c r="I1420" t="s">
        <v>15</v>
      </c>
      <c r="J1420" t="s">
        <v>60</v>
      </c>
      <c r="K1420" t="s">
        <v>61</v>
      </c>
      <c r="L1420" t="s">
        <v>128</v>
      </c>
      <c r="M1420" t="s">
        <v>63</v>
      </c>
      <c r="N1420">
        <v>24087.333255761987</v>
      </c>
      <c r="O1420">
        <v>24087.333255761987</v>
      </c>
      <c r="P1420" t="s">
        <v>64</v>
      </c>
      <c r="Q1420">
        <v>9.93</v>
      </c>
      <c r="R1420">
        <v>3</v>
      </c>
      <c r="S1420">
        <v>1</v>
      </c>
      <c r="T1420">
        <v>1</v>
      </c>
      <c r="U1420" t="s">
        <v>76</v>
      </c>
      <c r="V1420">
        <v>3</v>
      </c>
      <c r="W1420" t="s">
        <v>84</v>
      </c>
      <c r="X1420" s="51" t="s">
        <v>2819</v>
      </c>
      <c r="Y1420" s="51" t="s">
        <v>119</v>
      </c>
      <c r="Z1420" s="26">
        <v>2</v>
      </c>
      <c r="AA1420" s="51" t="s">
        <v>77</v>
      </c>
      <c r="AB1420" s="51" t="s">
        <v>69</v>
      </c>
    </row>
    <row r="1421" spans="1:28">
      <c r="A1421" s="51" t="s">
        <v>2820</v>
      </c>
      <c r="B1421" s="51" t="s">
        <v>59</v>
      </c>
      <c r="C1421" s="1">
        <v>42141</v>
      </c>
      <c r="D1421">
        <v>2015</v>
      </c>
      <c r="E1421" s="26">
        <v>5</v>
      </c>
      <c r="F1421" s="51" t="s">
        <v>25</v>
      </c>
      <c r="G1421" s="26">
        <v>10</v>
      </c>
      <c r="H1421" s="26">
        <v>10</v>
      </c>
      <c r="I1421" t="s">
        <v>15</v>
      </c>
      <c r="J1421" t="s">
        <v>102</v>
      </c>
      <c r="K1421" t="s">
        <v>133</v>
      </c>
      <c r="L1421" t="s">
        <v>113</v>
      </c>
      <c r="M1421" t="s">
        <v>104</v>
      </c>
      <c r="N1421">
        <v>3786.4599956395559</v>
      </c>
      <c r="O1421">
        <v>3786.4599956395559</v>
      </c>
      <c r="P1421" t="s">
        <v>64</v>
      </c>
      <c r="Q1421">
        <v>1.41</v>
      </c>
      <c r="R1421">
        <v>5</v>
      </c>
      <c r="S1421">
        <v>1</v>
      </c>
      <c r="T1421">
        <v>1</v>
      </c>
      <c r="U1421" t="s">
        <v>76</v>
      </c>
      <c r="V1421">
        <v>1</v>
      </c>
      <c r="W1421" t="s">
        <v>66</v>
      </c>
      <c r="X1421" s="51" t="s">
        <v>2821</v>
      </c>
      <c r="Y1421" s="51" t="s">
        <v>119</v>
      </c>
      <c r="Z1421" s="26">
        <v>1</v>
      </c>
      <c r="AA1421" s="51" t="s">
        <v>66</v>
      </c>
      <c r="AB1421" s="51" t="s">
        <v>69</v>
      </c>
    </row>
    <row r="1422" spans="1:28">
      <c r="A1422" s="51" t="s">
        <v>2822</v>
      </c>
      <c r="B1422" s="51" t="s">
        <v>71</v>
      </c>
      <c r="C1422" s="1">
        <v>42371</v>
      </c>
      <c r="D1422">
        <v>2016</v>
      </c>
      <c r="E1422" s="26">
        <v>1</v>
      </c>
      <c r="F1422" s="51" t="s">
        <v>21</v>
      </c>
      <c r="G1422" s="26">
        <v>9</v>
      </c>
      <c r="H1422" s="26">
        <v>9</v>
      </c>
      <c r="I1422" t="s">
        <v>15</v>
      </c>
      <c r="J1422" t="s">
        <v>60</v>
      </c>
      <c r="K1422" t="s">
        <v>61</v>
      </c>
      <c r="L1422" t="s">
        <v>62</v>
      </c>
      <c r="M1422" t="s">
        <v>75</v>
      </c>
      <c r="N1422">
        <v>5372.4485107316859</v>
      </c>
      <c r="O1422">
        <v>5372.4485107316859</v>
      </c>
      <c r="P1422" t="s">
        <v>64</v>
      </c>
      <c r="Q1422">
        <v>5.13</v>
      </c>
      <c r="R1422">
        <v>4</v>
      </c>
      <c r="S1422">
        <v>1</v>
      </c>
      <c r="T1422">
        <v>1</v>
      </c>
      <c r="U1422" t="s">
        <v>76</v>
      </c>
      <c r="V1422">
        <v>2</v>
      </c>
      <c r="W1422" t="s">
        <v>77</v>
      </c>
      <c r="X1422" s="51" t="s">
        <v>2262</v>
      </c>
      <c r="Y1422" s="51" t="s">
        <v>68</v>
      </c>
      <c r="Z1422" s="26">
        <v>1</v>
      </c>
      <c r="AA1422" s="51" t="s">
        <v>66</v>
      </c>
      <c r="AB1422" s="51" t="s">
        <v>69</v>
      </c>
    </row>
    <row r="1423" spans="1:28">
      <c r="A1423" s="51" t="s">
        <v>2823</v>
      </c>
      <c r="B1423" s="51" t="s">
        <v>140</v>
      </c>
      <c r="C1423" s="1">
        <v>43819</v>
      </c>
      <c r="D1423">
        <v>2019</v>
      </c>
      <c r="E1423" s="26">
        <v>12</v>
      </c>
      <c r="F1423" s="51" t="s">
        <v>20</v>
      </c>
      <c r="G1423" s="26">
        <v>6</v>
      </c>
      <c r="H1423" s="26">
        <v>6</v>
      </c>
      <c r="I1423" t="s">
        <v>15</v>
      </c>
      <c r="J1423" t="s">
        <v>72</v>
      </c>
      <c r="K1423" t="s">
        <v>83</v>
      </c>
      <c r="L1423" t="s">
        <v>157</v>
      </c>
      <c r="M1423" t="s">
        <v>93</v>
      </c>
      <c r="N1423">
        <v>15959.115923604117</v>
      </c>
      <c r="O1423">
        <v>15959.115923604117</v>
      </c>
      <c r="P1423" t="s">
        <v>64</v>
      </c>
      <c r="Q1423">
        <v>15.93</v>
      </c>
      <c r="R1423">
        <v>5</v>
      </c>
      <c r="S1423">
        <v>2</v>
      </c>
      <c r="T1423">
        <v>1</v>
      </c>
      <c r="U1423" t="s">
        <v>76</v>
      </c>
      <c r="V1423">
        <v>3</v>
      </c>
      <c r="W1423" t="s">
        <v>84</v>
      </c>
      <c r="X1423" s="51" t="s">
        <v>2824</v>
      </c>
      <c r="Y1423" s="51" t="s">
        <v>79</v>
      </c>
      <c r="Z1423" s="26">
        <v>3</v>
      </c>
      <c r="AA1423" s="51" t="s">
        <v>77</v>
      </c>
      <c r="AB1423" s="51" t="s">
        <v>108</v>
      </c>
    </row>
    <row r="1424" spans="1:28">
      <c r="A1424" s="51" t="s">
        <v>2825</v>
      </c>
      <c r="B1424" s="51" t="s">
        <v>121</v>
      </c>
      <c r="C1424" s="1">
        <v>41996</v>
      </c>
      <c r="D1424">
        <v>2014</v>
      </c>
      <c r="E1424" s="26">
        <v>12</v>
      </c>
      <c r="F1424" s="51" t="s">
        <v>20</v>
      </c>
      <c r="G1424" s="26">
        <v>11</v>
      </c>
      <c r="H1424" s="26">
        <v>11</v>
      </c>
      <c r="I1424" t="s">
        <v>15</v>
      </c>
      <c r="J1424" t="s">
        <v>102</v>
      </c>
      <c r="K1424" t="s">
        <v>133</v>
      </c>
      <c r="L1424" t="s">
        <v>110</v>
      </c>
      <c r="M1424" t="s">
        <v>104</v>
      </c>
      <c r="N1424">
        <v>9723.5436448811324</v>
      </c>
      <c r="O1424">
        <v>9723.5436448811324</v>
      </c>
      <c r="P1424" t="s">
        <v>64</v>
      </c>
      <c r="Q1424">
        <v>25.3</v>
      </c>
      <c r="R1424">
        <v>5</v>
      </c>
      <c r="S1424">
        <v>2</v>
      </c>
      <c r="T1424">
        <v>1</v>
      </c>
      <c r="U1424" t="s">
        <v>76</v>
      </c>
      <c r="V1424">
        <v>3</v>
      </c>
      <c r="W1424" t="s">
        <v>84</v>
      </c>
      <c r="X1424" s="51" t="s">
        <v>2826</v>
      </c>
      <c r="Y1424" s="51" t="s">
        <v>119</v>
      </c>
      <c r="Z1424" s="26">
        <v>3</v>
      </c>
      <c r="AA1424" s="51" t="s">
        <v>77</v>
      </c>
      <c r="AB1424" s="51" t="s">
        <v>69</v>
      </c>
    </row>
    <row r="1425" spans="1:28">
      <c r="A1425" s="51" t="s">
        <v>2827</v>
      </c>
      <c r="B1425" s="51" t="s">
        <v>97</v>
      </c>
      <c r="C1425" s="1">
        <v>43543</v>
      </c>
      <c r="D1425">
        <v>2019</v>
      </c>
      <c r="E1425" s="26">
        <v>3</v>
      </c>
      <c r="F1425" s="51" t="s">
        <v>23</v>
      </c>
      <c r="G1425" s="26">
        <v>6</v>
      </c>
      <c r="H1425" s="26">
        <v>6</v>
      </c>
      <c r="I1425" t="s">
        <v>15</v>
      </c>
      <c r="J1425" t="s">
        <v>72</v>
      </c>
      <c r="K1425" t="s">
        <v>124</v>
      </c>
      <c r="L1425" t="s">
        <v>89</v>
      </c>
      <c r="M1425" t="s">
        <v>93</v>
      </c>
      <c r="N1425">
        <v>9433.9322997215568</v>
      </c>
      <c r="O1425">
        <v>9433.9322997215568</v>
      </c>
      <c r="P1425" t="s">
        <v>64</v>
      </c>
      <c r="Q1425">
        <v>16.420000000000002</v>
      </c>
      <c r="R1425">
        <v>5</v>
      </c>
      <c r="S1425">
        <v>1</v>
      </c>
      <c r="T1425">
        <v>1</v>
      </c>
      <c r="U1425" t="s">
        <v>76</v>
      </c>
      <c r="V1425">
        <v>3</v>
      </c>
      <c r="W1425" t="s">
        <v>84</v>
      </c>
      <c r="X1425" s="51" t="s">
        <v>2828</v>
      </c>
      <c r="Y1425" s="51" t="s">
        <v>95</v>
      </c>
      <c r="Z1425" s="26">
        <v>2</v>
      </c>
      <c r="AA1425" s="51" t="s">
        <v>77</v>
      </c>
      <c r="AB1425" s="51" t="s">
        <v>69</v>
      </c>
    </row>
    <row r="1426" spans="1:28">
      <c r="A1426" s="51" t="s">
        <v>2829</v>
      </c>
      <c r="B1426" s="51" t="s">
        <v>59</v>
      </c>
      <c r="C1426" s="1">
        <v>44660</v>
      </c>
      <c r="D1426">
        <v>2022</v>
      </c>
      <c r="E1426" s="26">
        <v>4</v>
      </c>
      <c r="F1426" s="51" t="s">
        <v>24</v>
      </c>
      <c r="G1426" s="26">
        <v>3</v>
      </c>
      <c r="H1426" s="26">
        <v>3</v>
      </c>
      <c r="I1426" t="s">
        <v>15</v>
      </c>
      <c r="J1426" t="s">
        <v>82</v>
      </c>
      <c r="K1426" t="s">
        <v>73</v>
      </c>
      <c r="L1426" t="s">
        <v>98</v>
      </c>
      <c r="M1426" t="s">
        <v>63</v>
      </c>
      <c r="N1426">
        <v>3095.1820887903291</v>
      </c>
      <c r="O1426">
        <v>3095.1820887903291</v>
      </c>
      <c r="P1426" t="s">
        <v>64</v>
      </c>
      <c r="Q1426">
        <v>5.21</v>
      </c>
      <c r="R1426">
        <v>4</v>
      </c>
      <c r="S1426">
        <v>5</v>
      </c>
      <c r="T1426">
        <v>1</v>
      </c>
      <c r="U1426" t="s">
        <v>76</v>
      </c>
      <c r="V1426">
        <v>1</v>
      </c>
      <c r="W1426" t="s">
        <v>66</v>
      </c>
      <c r="X1426" s="51" t="s">
        <v>2830</v>
      </c>
      <c r="Y1426" s="51" t="s">
        <v>95</v>
      </c>
      <c r="Z1426" s="26">
        <v>1</v>
      </c>
      <c r="AA1426" s="51" t="s">
        <v>66</v>
      </c>
      <c r="AB1426" s="51" t="s">
        <v>69</v>
      </c>
    </row>
    <row r="1427" spans="1:28">
      <c r="A1427" s="51" t="s">
        <v>2831</v>
      </c>
      <c r="B1427" s="51" t="s">
        <v>71</v>
      </c>
      <c r="C1427" s="1">
        <v>44729</v>
      </c>
      <c r="D1427">
        <v>2022</v>
      </c>
      <c r="E1427" s="26">
        <v>6</v>
      </c>
      <c r="F1427" s="51" t="s">
        <v>26</v>
      </c>
      <c r="G1427" s="26">
        <v>3</v>
      </c>
      <c r="H1427" s="26">
        <v>3</v>
      </c>
      <c r="I1427" t="s">
        <v>15</v>
      </c>
      <c r="J1427" t="s">
        <v>82</v>
      </c>
      <c r="K1427" t="s">
        <v>133</v>
      </c>
      <c r="L1427" t="s">
        <v>62</v>
      </c>
      <c r="M1427" t="s">
        <v>152</v>
      </c>
      <c r="N1427">
        <v>11409.176329660811</v>
      </c>
      <c r="O1427">
        <v>11409.176329660811</v>
      </c>
      <c r="P1427" t="s">
        <v>64</v>
      </c>
      <c r="Q1427">
        <v>2.73</v>
      </c>
      <c r="R1427">
        <v>3</v>
      </c>
      <c r="S1427">
        <v>2</v>
      </c>
      <c r="T1427">
        <v>1</v>
      </c>
      <c r="U1427" t="s">
        <v>76</v>
      </c>
      <c r="V1427">
        <v>2</v>
      </c>
      <c r="W1427" t="s">
        <v>77</v>
      </c>
      <c r="X1427" s="51" t="s">
        <v>2832</v>
      </c>
      <c r="Y1427" s="51" t="s">
        <v>68</v>
      </c>
      <c r="Z1427" s="26">
        <v>0</v>
      </c>
      <c r="AA1427" s="51" t="s">
        <v>66</v>
      </c>
      <c r="AB1427" s="51" t="s">
        <v>69</v>
      </c>
    </row>
    <row r="1428" spans="1:28">
      <c r="A1428" s="51" t="s">
        <v>2833</v>
      </c>
      <c r="B1428" s="51" t="s">
        <v>81</v>
      </c>
      <c r="C1428" s="1">
        <v>42828</v>
      </c>
      <c r="D1428">
        <v>2017</v>
      </c>
      <c r="E1428" s="26">
        <v>4</v>
      </c>
      <c r="F1428" s="51" t="s">
        <v>24</v>
      </c>
      <c r="G1428" s="26">
        <v>8</v>
      </c>
      <c r="H1428" s="26">
        <v>8</v>
      </c>
      <c r="I1428" t="s">
        <v>15</v>
      </c>
      <c r="J1428" t="s">
        <v>60</v>
      </c>
      <c r="K1428" t="s">
        <v>88</v>
      </c>
      <c r="L1428" t="s">
        <v>103</v>
      </c>
      <c r="M1428" t="s">
        <v>152</v>
      </c>
      <c r="N1428">
        <v>10986.146193074484</v>
      </c>
      <c r="O1428">
        <v>10986.146193074484</v>
      </c>
      <c r="P1428" t="s">
        <v>64</v>
      </c>
      <c r="Q1428">
        <v>26.81</v>
      </c>
      <c r="R1428">
        <v>1</v>
      </c>
      <c r="S1428">
        <v>0</v>
      </c>
      <c r="T1428">
        <v>0</v>
      </c>
      <c r="U1428" t="s">
        <v>65</v>
      </c>
      <c r="V1428">
        <v>3</v>
      </c>
      <c r="W1428" t="s">
        <v>84</v>
      </c>
      <c r="X1428" s="51" t="s">
        <v>2834</v>
      </c>
      <c r="Y1428" s="51" t="s">
        <v>86</v>
      </c>
      <c r="Z1428" s="26">
        <v>3</v>
      </c>
      <c r="AA1428" s="51" t="s">
        <v>77</v>
      </c>
      <c r="AB1428" s="51" t="s">
        <v>69</v>
      </c>
    </row>
    <row r="1429" spans="1:28">
      <c r="A1429" s="51" t="s">
        <v>2835</v>
      </c>
      <c r="B1429" s="51" t="s">
        <v>140</v>
      </c>
      <c r="C1429" s="1">
        <v>41556</v>
      </c>
      <c r="D1429">
        <v>2013</v>
      </c>
      <c r="E1429" s="26">
        <v>10</v>
      </c>
      <c r="F1429" s="51" t="s">
        <v>10</v>
      </c>
      <c r="G1429" s="26">
        <v>12</v>
      </c>
      <c r="H1429" s="26">
        <v>12</v>
      </c>
      <c r="I1429" t="s">
        <v>15</v>
      </c>
      <c r="J1429" t="s">
        <v>102</v>
      </c>
      <c r="K1429" t="s">
        <v>83</v>
      </c>
      <c r="L1429" t="s">
        <v>98</v>
      </c>
      <c r="M1429" t="s">
        <v>75</v>
      </c>
      <c r="N1429">
        <v>8769.1813735300657</v>
      </c>
      <c r="O1429">
        <v>8769.1813735300657</v>
      </c>
      <c r="P1429" t="s">
        <v>64</v>
      </c>
      <c r="Q1429">
        <v>21.98</v>
      </c>
      <c r="R1429">
        <v>3</v>
      </c>
      <c r="S1429">
        <v>2</v>
      </c>
      <c r="T1429">
        <v>1</v>
      </c>
      <c r="U1429" t="s">
        <v>76</v>
      </c>
      <c r="V1429">
        <v>3</v>
      </c>
      <c r="W1429" t="s">
        <v>84</v>
      </c>
      <c r="X1429" s="51" t="s">
        <v>2673</v>
      </c>
      <c r="Y1429" s="51" t="s">
        <v>79</v>
      </c>
      <c r="Z1429" s="26">
        <v>3</v>
      </c>
      <c r="AA1429" s="51" t="s">
        <v>77</v>
      </c>
      <c r="AB1429" s="51" t="s">
        <v>69</v>
      </c>
    </row>
    <row r="1430" spans="1:28">
      <c r="A1430" s="51" t="s">
        <v>2836</v>
      </c>
      <c r="B1430" s="51" t="s">
        <v>140</v>
      </c>
      <c r="C1430" s="1">
        <v>43221</v>
      </c>
      <c r="D1430">
        <v>2018</v>
      </c>
      <c r="E1430" s="26">
        <v>5</v>
      </c>
      <c r="F1430" s="51" t="s">
        <v>25</v>
      </c>
      <c r="G1430" s="26">
        <v>7</v>
      </c>
      <c r="H1430" s="26">
        <v>7</v>
      </c>
      <c r="I1430" t="s">
        <v>15</v>
      </c>
      <c r="J1430" t="s">
        <v>60</v>
      </c>
      <c r="K1430" t="s">
        <v>133</v>
      </c>
      <c r="L1430" t="s">
        <v>202</v>
      </c>
      <c r="M1430" t="s">
        <v>152</v>
      </c>
      <c r="N1430">
        <v>6006.7987034772204</v>
      </c>
      <c r="O1430">
        <v>6006.7987034772204</v>
      </c>
      <c r="P1430" t="s">
        <v>64</v>
      </c>
      <c r="Q1430">
        <v>8.8800000000000008</v>
      </c>
      <c r="R1430">
        <v>1</v>
      </c>
      <c r="S1430">
        <v>0</v>
      </c>
      <c r="T1430">
        <v>0</v>
      </c>
      <c r="U1430" t="s">
        <v>65</v>
      </c>
      <c r="V1430">
        <v>2</v>
      </c>
      <c r="W1430" t="s">
        <v>77</v>
      </c>
      <c r="X1430" s="51" t="s">
        <v>2837</v>
      </c>
      <c r="Y1430" s="51" t="s">
        <v>100</v>
      </c>
      <c r="Z1430" s="26">
        <v>0</v>
      </c>
      <c r="AA1430" s="51" t="s">
        <v>66</v>
      </c>
      <c r="AB1430" s="51" t="s">
        <v>69</v>
      </c>
    </row>
    <row r="1431" spans="1:28">
      <c r="A1431" s="51" t="s">
        <v>2838</v>
      </c>
      <c r="B1431" s="51" t="s">
        <v>81</v>
      </c>
      <c r="C1431" s="1">
        <v>42850</v>
      </c>
      <c r="D1431">
        <v>2017</v>
      </c>
      <c r="E1431" s="26">
        <v>4</v>
      </c>
      <c r="F1431" s="51" t="s">
        <v>24</v>
      </c>
      <c r="G1431" s="26">
        <v>8</v>
      </c>
      <c r="H1431" s="26">
        <v>8</v>
      </c>
      <c r="I1431" t="s">
        <v>15</v>
      </c>
      <c r="J1431" t="s">
        <v>60</v>
      </c>
      <c r="K1431" t="s">
        <v>83</v>
      </c>
      <c r="L1431" t="s">
        <v>202</v>
      </c>
      <c r="M1431" t="s">
        <v>63</v>
      </c>
      <c r="N1431">
        <v>6428.3136564821016</v>
      </c>
      <c r="O1431">
        <v>6428.3136564821016</v>
      </c>
      <c r="P1431" t="s">
        <v>64</v>
      </c>
      <c r="Q1431">
        <v>11.31</v>
      </c>
      <c r="R1431">
        <v>3</v>
      </c>
      <c r="S1431">
        <v>2</v>
      </c>
      <c r="T1431">
        <v>1</v>
      </c>
      <c r="U1431" t="s">
        <v>76</v>
      </c>
      <c r="V1431">
        <v>1</v>
      </c>
      <c r="W1431" t="s">
        <v>66</v>
      </c>
      <c r="X1431" s="51" t="s">
        <v>2839</v>
      </c>
      <c r="Y1431" s="51" t="s">
        <v>144</v>
      </c>
      <c r="Z1431" s="26">
        <v>1</v>
      </c>
      <c r="AA1431" s="51" t="s">
        <v>66</v>
      </c>
      <c r="AB1431" s="51" t="s">
        <v>69</v>
      </c>
    </row>
    <row r="1432" spans="1:28">
      <c r="A1432" s="51" t="s">
        <v>2840</v>
      </c>
      <c r="B1432" s="51" t="s">
        <v>81</v>
      </c>
      <c r="C1432" s="1">
        <v>43800</v>
      </c>
      <c r="D1432">
        <v>2019</v>
      </c>
      <c r="E1432" s="26">
        <v>12</v>
      </c>
      <c r="F1432" s="51" t="s">
        <v>20</v>
      </c>
      <c r="G1432" s="26">
        <v>6</v>
      </c>
      <c r="H1432" s="26">
        <v>6</v>
      </c>
      <c r="I1432" t="s">
        <v>15</v>
      </c>
      <c r="J1432" t="s">
        <v>72</v>
      </c>
      <c r="K1432" t="s">
        <v>124</v>
      </c>
      <c r="L1432" t="s">
        <v>116</v>
      </c>
      <c r="M1432" t="s">
        <v>63</v>
      </c>
      <c r="N1432">
        <v>11805.108193540857</v>
      </c>
      <c r="O1432">
        <v>11805.108193540857</v>
      </c>
      <c r="P1432" t="s">
        <v>64</v>
      </c>
      <c r="Q1432">
        <v>16.309999999999999</v>
      </c>
      <c r="R1432">
        <v>4</v>
      </c>
      <c r="S1432">
        <v>3</v>
      </c>
      <c r="T1432">
        <v>1</v>
      </c>
      <c r="U1432" t="s">
        <v>76</v>
      </c>
      <c r="V1432">
        <v>2</v>
      </c>
      <c r="W1432" t="s">
        <v>77</v>
      </c>
      <c r="X1432" s="51" t="s">
        <v>2841</v>
      </c>
      <c r="Y1432" s="51" t="s">
        <v>86</v>
      </c>
      <c r="Z1432" s="26">
        <v>2</v>
      </c>
      <c r="AA1432" s="51" t="s">
        <v>77</v>
      </c>
      <c r="AB1432" s="51" t="s">
        <v>69</v>
      </c>
    </row>
    <row r="1433" spans="1:28">
      <c r="A1433" s="51" t="s">
        <v>2842</v>
      </c>
      <c r="B1433" s="51" t="s">
        <v>121</v>
      </c>
      <c r="C1433" s="1">
        <v>44703</v>
      </c>
      <c r="D1433">
        <v>2022</v>
      </c>
      <c r="E1433" s="26">
        <v>5</v>
      </c>
      <c r="F1433" s="51" t="s">
        <v>25</v>
      </c>
      <c r="G1433" s="26">
        <v>3</v>
      </c>
      <c r="H1433" s="26">
        <v>3</v>
      </c>
      <c r="I1433" t="s">
        <v>15</v>
      </c>
      <c r="J1433" t="s">
        <v>82</v>
      </c>
      <c r="K1433" t="s">
        <v>73</v>
      </c>
      <c r="L1433" t="s">
        <v>62</v>
      </c>
      <c r="M1433" t="s">
        <v>63</v>
      </c>
      <c r="N1433">
        <v>3223.7322285821629</v>
      </c>
      <c r="O1433">
        <v>3223.7322285821629</v>
      </c>
      <c r="P1433" t="s">
        <v>64</v>
      </c>
      <c r="Q1433">
        <v>13.65</v>
      </c>
      <c r="R1433">
        <v>3</v>
      </c>
      <c r="S1433">
        <v>1</v>
      </c>
      <c r="T1433">
        <v>1</v>
      </c>
      <c r="U1433" t="s">
        <v>76</v>
      </c>
      <c r="V1433">
        <v>2</v>
      </c>
      <c r="W1433" t="s">
        <v>77</v>
      </c>
      <c r="X1433" s="51" t="s">
        <v>2843</v>
      </c>
      <c r="Y1433" s="51" t="s">
        <v>79</v>
      </c>
      <c r="Z1433" s="26">
        <v>0</v>
      </c>
      <c r="AA1433" s="51" t="s">
        <v>66</v>
      </c>
      <c r="AB1433" s="51" t="s">
        <v>69</v>
      </c>
    </row>
    <row r="1434" spans="1:28">
      <c r="A1434" s="51" t="s">
        <v>2844</v>
      </c>
      <c r="B1434" s="51" t="s">
        <v>59</v>
      </c>
      <c r="C1434" s="1">
        <v>42181</v>
      </c>
      <c r="D1434">
        <v>2015</v>
      </c>
      <c r="E1434" s="26">
        <v>6</v>
      </c>
      <c r="F1434" s="51" t="s">
        <v>26</v>
      </c>
      <c r="G1434" s="26">
        <v>10</v>
      </c>
      <c r="H1434" s="26">
        <v>10</v>
      </c>
      <c r="I1434" t="s">
        <v>15</v>
      </c>
      <c r="J1434" t="s">
        <v>102</v>
      </c>
      <c r="K1434" t="s">
        <v>73</v>
      </c>
      <c r="L1434" t="s">
        <v>128</v>
      </c>
      <c r="M1434" t="s">
        <v>63</v>
      </c>
      <c r="N1434">
        <v>2989.5446466282219</v>
      </c>
      <c r="O1434">
        <v>2989.5446466282219</v>
      </c>
      <c r="P1434" t="s">
        <v>64</v>
      </c>
      <c r="Q1434">
        <v>4.21</v>
      </c>
      <c r="R1434">
        <v>3</v>
      </c>
      <c r="S1434">
        <v>2</v>
      </c>
      <c r="T1434">
        <v>1</v>
      </c>
      <c r="U1434" t="s">
        <v>76</v>
      </c>
      <c r="V1434">
        <v>1</v>
      </c>
      <c r="W1434" t="s">
        <v>66</v>
      </c>
      <c r="X1434" s="51" t="s">
        <v>2845</v>
      </c>
      <c r="Y1434" s="51" t="s">
        <v>95</v>
      </c>
      <c r="Z1434" s="26">
        <v>1</v>
      </c>
      <c r="AA1434" s="51" t="s">
        <v>66</v>
      </c>
      <c r="AB1434" s="51" t="s">
        <v>69</v>
      </c>
    </row>
    <row r="1435" spans="1:28">
      <c r="A1435" s="51" t="s">
        <v>2846</v>
      </c>
      <c r="B1435" s="51" t="s">
        <v>140</v>
      </c>
      <c r="C1435" s="1">
        <v>43458</v>
      </c>
      <c r="D1435">
        <v>2018</v>
      </c>
      <c r="E1435" s="26">
        <v>12</v>
      </c>
      <c r="F1435" s="51" t="s">
        <v>20</v>
      </c>
      <c r="G1435" s="26">
        <v>7</v>
      </c>
      <c r="H1435" s="26">
        <v>7</v>
      </c>
      <c r="I1435" t="s">
        <v>15</v>
      </c>
      <c r="J1435" t="s">
        <v>60</v>
      </c>
      <c r="K1435" t="s">
        <v>124</v>
      </c>
      <c r="L1435" t="s">
        <v>125</v>
      </c>
      <c r="M1435" t="s">
        <v>75</v>
      </c>
      <c r="N1435">
        <v>25.301400150745152</v>
      </c>
      <c r="O1435">
        <v>25.301400150745152</v>
      </c>
      <c r="P1435" t="s">
        <v>64</v>
      </c>
      <c r="Q1435">
        <v>6.86</v>
      </c>
      <c r="R1435">
        <v>4</v>
      </c>
      <c r="S1435">
        <v>0</v>
      </c>
      <c r="T1435">
        <v>0</v>
      </c>
      <c r="U1435" t="s">
        <v>65</v>
      </c>
      <c r="V1435">
        <v>3</v>
      </c>
      <c r="W1435" t="s">
        <v>84</v>
      </c>
      <c r="X1435" s="51" t="s">
        <v>2847</v>
      </c>
      <c r="Y1435" s="51" t="s">
        <v>119</v>
      </c>
      <c r="Z1435" s="26">
        <v>1</v>
      </c>
      <c r="AA1435" s="51" t="s">
        <v>66</v>
      </c>
      <c r="AB1435" s="51" t="s">
        <v>69</v>
      </c>
    </row>
    <row r="1436" spans="1:28">
      <c r="A1436" s="51" t="s">
        <v>2848</v>
      </c>
      <c r="B1436" s="51" t="s">
        <v>121</v>
      </c>
      <c r="C1436" s="1">
        <v>44280</v>
      </c>
      <c r="D1436">
        <v>2021</v>
      </c>
      <c r="E1436" s="26">
        <v>3</v>
      </c>
      <c r="F1436" s="51" t="s">
        <v>23</v>
      </c>
      <c r="G1436" s="26">
        <v>4</v>
      </c>
      <c r="H1436" s="26">
        <v>4</v>
      </c>
      <c r="I1436" t="s">
        <v>15</v>
      </c>
      <c r="J1436" t="s">
        <v>72</v>
      </c>
      <c r="K1436" t="s">
        <v>88</v>
      </c>
      <c r="L1436" t="s">
        <v>62</v>
      </c>
      <c r="M1436" t="s">
        <v>152</v>
      </c>
      <c r="N1436">
        <v>12007.187583906692</v>
      </c>
      <c r="O1436">
        <v>12007.187583906692</v>
      </c>
      <c r="P1436" t="s">
        <v>64</v>
      </c>
      <c r="Q1436">
        <v>6.65</v>
      </c>
      <c r="R1436">
        <v>2</v>
      </c>
      <c r="S1436">
        <v>1</v>
      </c>
      <c r="T1436">
        <v>1</v>
      </c>
      <c r="U1436" t="s">
        <v>76</v>
      </c>
      <c r="V1436">
        <v>2</v>
      </c>
      <c r="W1436" t="s">
        <v>77</v>
      </c>
      <c r="X1436" s="51" t="s">
        <v>2676</v>
      </c>
      <c r="Y1436" s="51" t="s">
        <v>144</v>
      </c>
      <c r="Z1436" s="26">
        <v>0</v>
      </c>
      <c r="AA1436" s="51" t="s">
        <v>66</v>
      </c>
      <c r="AB1436" s="51" t="s">
        <v>69</v>
      </c>
    </row>
    <row r="1437" spans="1:28">
      <c r="A1437" s="51" t="s">
        <v>2849</v>
      </c>
      <c r="B1437" s="51" t="s">
        <v>59</v>
      </c>
      <c r="C1437" s="1">
        <v>43816</v>
      </c>
      <c r="D1437">
        <v>2019</v>
      </c>
      <c r="E1437" s="26">
        <v>12</v>
      </c>
      <c r="F1437" s="51" t="s">
        <v>20</v>
      </c>
      <c r="G1437" s="26">
        <v>6</v>
      </c>
      <c r="H1437" s="26">
        <v>6</v>
      </c>
      <c r="I1437" t="s">
        <v>15</v>
      </c>
      <c r="J1437" t="s">
        <v>72</v>
      </c>
      <c r="K1437" t="s">
        <v>133</v>
      </c>
      <c r="L1437" t="s">
        <v>62</v>
      </c>
      <c r="M1437" t="s">
        <v>93</v>
      </c>
      <c r="N1437">
        <v>5146.7187788621459</v>
      </c>
      <c r="O1437">
        <v>5146.7187788621459</v>
      </c>
      <c r="P1437" t="s">
        <v>64</v>
      </c>
      <c r="Q1437">
        <v>8.27</v>
      </c>
      <c r="R1437">
        <v>3</v>
      </c>
      <c r="S1437">
        <v>1</v>
      </c>
      <c r="T1437">
        <v>1</v>
      </c>
      <c r="U1437" t="s">
        <v>76</v>
      </c>
      <c r="V1437">
        <v>1</v>
      </c>
      <c r="W1437" t="s">
        <v>66</v>
      </c>
      <c r="X1437" s="51" t="s">
        <v>2850</v>
      </c>
      <c r="Y1437" s="51" t="s">
        <v>79</v>
      </c>
      <c r="Z1437" s="26">
        <v>0</v>
      </c>
      <c r="AA1437" s="51" t="s">
        <v>66</v>
      </c>
      <c r="AB1437" s="51" t="s">
        <v>69</v>
      </c>
    </row>
    <row r="1438" spans="1:28">
      <c r="A1438" s="51" t="s">
        <v>2851</v>
      </c>
      <c r="B1438" s="51" t="s">
        <v>59</v>
      </c>
      <c r="C1438" s="1">
        <v>42706</v>
      </c>
      <c r="D1438">
        <v>2016</v>
      </c>
      <c r="E1438" s="26">
        <v>12</v>
      </c>
      <c r="F1438" s="51" t="s">
        <v>20</v>
      </c>
      <c r="G1438" s="26">
        <v>9</v>
      </c>
      <c r="H1438" s="26">
        <v>9</v>
      </c>
      <c r="I1438" t="s">
        <v>15</v>
      </c>
      <c r="J1438" t="s">
        <v>60</v>
      </c>
      <c r="K1438" t="s">
        <v>73</v>
      </c>
      <c r="L1438" t="s">
        <v>202</v>
      </c>
      <c r="M1438" t="s">
        <v>152</v>
      </c>
      <c r="N1438">
        <v>4564.9308062110413</v>
      </c>
      <c r="O1438">
        <v>4564.9308062110413</v>
      </c>
      <c r="P1438" t="s">
        <v>64</v>
      </c>
      <c r="Q1438">
        <v>7.27</v>
      </c>
      <c r="R1438">
        <v>5</v>
      </c>
      <c r="S1438">
        <v>1</v>
      </c>
      <c r="T1438">
        <v>1</v>
      </c>
      <c r="U1438" t="s">
        <v>76</v>
      </c>
      <c r="V1438">
        <v>1</v>
      </c>
      <c r="W1438" t="s">
        <v>66</v>
      </c>
      <c r="X1438" s="51" t="s">
        <v>2852</v>
      </c>
      <c r="Y1438" s="51" t="s">
        <v>95</v>
      </c>
      <c r="Z1438" s="26">
        <v>1</v>
      </c>
      <c r="AA1438" s="51" t="s">
        <v>66</v>
      </c>
      <c r="AB1438" s="51" t="s">
        <v>69</v>
      </c>
    </row>
    <row r="1439" spans="1:28">
      <c r="A1439" s="51" t="s">
        <v>2853</v>
      </c>
      <c r="B1439" s="51" t="s">
        <v>140</v>
      </c>
      <c r="C1439" s="1">
        <v>42263</v>
      </c>
      <c r="D1439">
        <v>2015</v>
      </c>
      <c r="E1439" s="26">
        <v>9</v>
      </c>
      <c r="F1439" s="51" t="s">
        <v>29</v>
      </c>
      <c r="G1439" s="26">
        <v>10</v>
      </c>
      <c r="H1439" s="26">
        <v>10</v>
      </c>
      <c r="I1439" t="s">
        <v>15</v>
      </c>
      <c r="J1439" t="s">
        <v>102</v>
      </c>
      <c r="K1439" t="s">
        <v>124</v>
      </c>
      <c r="L1439" t="s">
        <v>125</v>
      </c>
      <c r="M1439" t="s">
        <v>104</v>
      </c>
      <c r="N1439">
        <v>2734.8943800912075</v>
      </c>
      <c r="O1439">
        <v>2734.8943800912075</v>
      </c>
      <c r="P1439" t="s">
        <v>64</v>
      </c>
      <c r="Q1439">
        <v>2.97</v>
      </c>
      <c r="R1439">
        <v>5</v>
      </c>
      <c r="S1439">
        <v>0</v>
      </c>
      <c r="T1439">
        <v>0</v>
      </c>
      <c r="U1439" t="s">
        <v>65</v>
      </c>
      <c r="V1439">
        <v>1</v>
      </c>
      <c r="W1439" t="s">
        <v>66</v>
      </c>
      <c r="X1439" s="51" t="s">
        <v>2854</v>
      </c>
      <c r="Y1439" s="51" t="s">
        <v>100</v>
      </c>
      <c r="Z1439" s="26">
        <v>1</v>
      </c>
      <c r="AA1439" s="51" t="s">
        <v>66</v>
      </c>
      <c r="AB1439" s="51" t="s">
        <v>69</v>
      </c>
    </row>
    <row r="1440" spans="1:28">
      <c r="A1440" s="51" t="s">
        <v>2855</v>
      </c>
      <c r="B1440" s="51" t="s">
        <v>81</v>
      </c>
      <c r="C1440" s="1">
        <v>44990</v>
      </c>
      <c r="D1440">
        <v>2023</v>
      </c>
      <c r="E1440" s="26">
        <v>3</v>
      </c>
      <c r="F1440" s="51" t="s">
        <v>23</v>
      </c>
      <c r="G1440" s="26">
        <v>2</v>
      </c>
      <c r="H1440" s="26">
        <v>2</v>
      </c>
      <c r="I1440" t="s">
        <v>15</v>
      </c>
      <c r="J1440" t="s">
        <v>82</v>
      </c>
      <c r="K1440" t="s">
        <v>88</v>
      </c>
      <c r="L1440" t="s">
        <v>89</v>
      </c>
      <c r="M1440" t="s">
        <v>63</v>
      </c>
      <c r="N1440">
        <v>9228.0605832588008</v>
      </c>
      <c r="O1440">
        <v>9228.0605832588008</v>
      </c>
      <c r="P1440" t="s">
        <v>64</v>
      </c>
      <c r="Q1440">
        <v>12.41</v>
      </c>
      <c r="R1440">
        <v>5</v>
      </c>
      <c r="S1440">
        <v>1</v>
      </c>
      <c r="T1440">
        <v>1</v>
      </c>
      <c r="U1440" t="s">
        <v>76</v>
      </c>
      <c r="V1440">
        <v>2</v>
      </c>
      <c r="W1440" t="s">
        <v>77</v>
      </c>
      <c r="X1440" s="51" t="s">
        <v>2856</v>
      </c>
      <c r="Y1440" s="51" t="s">
        <v>68</v>
      </c>
      <c r="Z1440" s="26">
        <v>0</v>
      </c>
      <c r="AA1440" s="51" t="s">
        <v>66</v>
      </c>
      <c r="AB1440" s="51" t="s">
        <v>69</v>
      </c>
    </row>
    <row r="1441" spans="1:28">
      <c r="A1441" s="51" t="s">
        <v>2857</v>
      </c>
      <c r="B1441" s="51" t="s">
        <v>121</v>
      </c>
      <c r="C1441" s="1">
        <v>42474</v>
      </c>
      <c r="D1441">
        <v>2016</v>
      </c>
      <c r="E1441" s="26">
        <v>4</v>
      </c>
      <c r="F1441" s="51" t="s">
        <v>24</v>
      </c>
      <c r="G1441" s="26">
        <v>9</v>
      </c>
      <c r="H1441" s="26">
        <v>9</v>
      </c>
      <c r="I1441" t="s">
        <v>15</v>
      </c>
      <c r="J1441" t="s">
        <v>60</v>
      </c>
      <c r="K1441" t="s">
        <v>73</v>
      </c>
      <c r="L1441" t="s">
        <v>98</v>
      </c>
      <c r="M1441" t="s">
        <v>75</v>
      </c>
      <c r="N1441">
        <v>5768.3158491589465</v>
      </c>
      <c r="O1441">
        <v>5768.3158491589465</v>
      </c>
      <c r="P1441" t="s">
        <v>64</v>
      </c>
      <c r="Q1441">
        <v>1.37</v>
      </c>
      <c r="R1441">
        <v>2</v>
      </c>
      <c r="S1441">
        <v>4</v>
      </c>
      <c r="T1441">
        <v>1</v>
      </c>
      <c r="U1441" t="s">
        <v>76</v>
      </c>
      <c r="V1441">
        <v>1</v>
      </c>
      <c r="W1441" t="s">
        <v>66</v>
      </c>
      <c r="X1441" s="51" t="s">
        <v>918</v>
      </c>
      <c r="Y1441" s="51" t="s">
        <v>95</v>
      </c>
      <c r="Z1441" s="26">
        <v>2</v>
      </c>
      <c r="AA1441" s="51" t="s">
        <v>77</v>
      </c>
      <c r="AB1441" s="51" t="s">
        <v>108</v>
      </c>
    </row>
    <row r="1442" spans="1:28">
      <c r="A1442" s="51" t="s">
        <v>2858</v>
      </c>
      <c r="B1442" s="51" t="s">
        <v>81</v>
      </c>
      <c r="C1442" s="1">
        <v>45174</v>
      </c>
      <c r="D1442">
        <v>2023</v>
      </c>
      <c r="E1442" s="26">
        <v>9</v>
      </c>
      <c r="F1442" s="51" t="s">
        <v>29</v>
      </c>
      <c r="G1442" s="26">
        <v>2</v>
      </c>
      <c r="H1442" s="26">
        <v>2</v>
      </c>
      <c r="I1442" t="s">
        <v>15</v>
      </c>
      <c r="J1442" t="s">
        <v>82</v>
      </c>
      <c r="K1442" t="s">
        <v>133</v>
      </c>
      <c r="L1442" t="s">
        <v>128</v>
      </c>
      <c r="M1442" t="s">
        <v>93</v>
      </c>
      <c r="N1442">
        <v>7015.8044485952041</v>
      </c>
      <c r="O1442">
        <v>7015.8044485952041</v>
      </c>
      <c r="P1442" t="s">
        <v>64</v>
      </c>
      <c r="Q1442">
        <v>2.74</v>
      </c>
      <c r="R1442">
        <v>2</v>
      </c>
      <c r="S1442">
        <v>3</v>
      </c>
      <c r="T1442">
        <v>1</v>
      </c>
      <c r="U1442" t="s">
        <v>76</v>
      </c>
      <c r="V1442">
        <v>2</v>
      </c>
      <c r="W1442" t="s">
        <v>77</v>
      </c>
      <c r="X1442" s="51" t="s">
        <v>2859</v>
      </c>
      <c r="Y1442" s="51" t="s">
        <v>86</v>
      </c>
      <c r="Z1442" s="26">
        <v>1</v>
      </c>
      <c r="AA1442" s="51" t="s">
        <v>66</v>
      </c>
      <c r="AB1442" s="51" t="s">
        <v>69</v>
      </c>
    </row>
    <row r="1443" spans="1:28">
      <c r="A1443" s="51" t="s">
        <v>2860</v>
      </c>
      <c r="B1443" s="51" t="s">
        <v>71</v>
      </c>
      <c r="C1443" s="1">
        <v>43734</v>
      </c>
      <c r="D1443">
        <v>2019</v>
      </c>
      <c r="E1443" s="26">
        <v>9</v>
      </c>
      <c r="F1443" s="51" t="s">
        <v>29</v>
      </c>
      <c r="G1443" s="26">
        <v>6</v>
      </c>
      <c r="H1443" s="26">
        <v>6</v>
      </c>
      <c r="I1443" t="s">
        <v>15</v>
      </c>
      <c r="J1443" t="s">
        <v>72</v>
      </c>
      <c r="K1443" t="s">
        <v>133</v>
      </c>
      <c r="L1443" t="s">
        <v>62</v>
      </c>
      <c r="M1443" t="s">
        <v>63</v>
      </c>
      <c r="N1443">
        <v>11546.791266879256</v>
      </c>
      <c r="O1443">
        <v>11546.791266879256</v>
      </c>
      <c r="P1443" t="s">
        <v>64</v>
      </c>
      <c r="Q1443">
        <v>9.4600000000000009</v>
      </c>
      <c r="R1443">
        <v>2</v>
      </c>
      <c r="S1443">
        <v>5</v>
      </c>
      <c r="T1443">
        <v>1</v>
      </c>
      <c r="U1443" t="s">
        <v>76</v>
      </c>
      <c r="V1443">
        <v>2</v>
      </c>
      <c r="W1443" t="s">
        <v>77</v>
      </c>
      <c r="X1443" s="51" t="s">
        <v>2861</v>
      </c>
      <c r="Y1443" s="51" t="s">
        <v>100</v>
      </c>
      <c r="Z1443" s="26">
        <v>1</v>
      </c>
      <c r="AA1443" s="51" t="s">
        <v>66</v>
      </c>
      <c r="AB1443" s="51" t="s">
        <v>69</v>
      </c>
    </row>
    <row r="1444" spans="1:28">
      <c r="A1444" s="51" t="s">
        <v>2862</v>
      </c>
      <c r="B1444" s="51" t="s">
        <v>71</v>
      </c>
      <c r="C1444" s="1">
        <v>42719</v>
      </c>
      <c r="D1444">
        <v>2016</v>
      </c>
      <c r="E1444" s="26">
        <v>12</v>
      </c>
      <c r="F1444" s="51" t="s">
        <v>20</v>
      </c>
      <c r="G1444" s="26">
        <v>9</v>
      </c>
      <c r="H1444" s="26">
        <v>9</v>
      </c>
      <c r="I1444" t="s">
        <v>15</v>
      </c>
      <c r="J1444" t="s">
        <v>60</v>
      </c>
      <c r="K1444" t="s">
        <v>83</v>
      </c>
      <c r="L1444" t="s">
        <v>116</v>
      </c>
      <c r="M1444" t="s">
        <v>75</v>
      </c>
      <c r="N1444">
        <v>3782.8969558093031</v>
      </c>
      <c r="O1444">
        <v>3782.8969558093031</v>
      </c>
      <c r="P1444" t="s">
        <v>64</v>
      </c>
      <c r="Q1444">
        <v>8.74</v>
      </c>
      <c r="R1444">
        <v>3</v>
      </c>
      <c r="S1444">
        <v>2</v>
      </c>
      <c r="T1444">
        <v>1</v>
      </c>
      <c r="U1444" t="s">
        <v>76</v>
      </c>
      <c r="V1444">
        <v>2</v>
      </c>
      <c r="W1444" t="s">
        <v>77</v>
      </c>
      <c r="X1444" s="51" t="s">
        <v>2863</v>
      </c>
      <c r="Y1444" s="51" t="s">
        <v>119</v>
      </c>
      <c r="Z1444" s="26">
        <v>1</v>
      </c>
      <c r="AA1444" s="51" t="s">
        <v>66</v>
      </c>
      <c r="AB1444" s="51" t="s">
        <v>69</v>
      </c>
    </row>
    <row r="1445" spans="1:28">
      <c r="A1445" s="51" t="s">
        <v>2864</v>
      </c>
      <c r="B1445" s="51" t="s">
        <v>140</v>
      </c>
      <c r="C1445" s="1">
        <v>45049</v>
      </c>
      <c r="D1445">
        <v>2023</v>
      </c>
      <c r="E1445" s="26">
        <v>5</v>
      </c>
      <c r="F1445" s="51" t="s">
        <v>25</v>
      </c>
      <c r="G1445" s="26">
        <v>2</v>
      </c>
      <c r="H1445" s="26">
        <v>2</v>
      </c>
      <c r="I1445" t="s">
        <v>15</v>
      </c>
      <c r="J1445" t="s">
        <v>82</v>
      </c>
      <c r="K1445" t="s">
        <v>73</v>
      </c>
      <c r="L1445" t="s">
        <v>103</v>
      </c>
      <c r="M1445" t="s">
        <v>90</v>
      </c>
      <c r="N1445">
        <v>7172.1629710203279</v>
      </c>
      <c r="O1445">
        <v>7172.1629710203279</v>
      </c>
      <c r="P1445" t="s">
        <v>64</v>
      </c>
      <c r="Q1445">
        <v>3.36</v>
      </c>
      <c r="R1445">
        <v>1</v>
      </c>
      <c r="S1445">
        <v>1</v>
      </c>
      <c r="T1445">
        <v>1</v>
      </c>
      <c r="U1445" t="s">
        <v>76</v>
      </c>
      <c r="V1445">
        <v>1</v>
      </c>
      <c r="W1445" t="s">
        <v>66</v>
      </c>
      <c r="X1445" s="51" t="s">
        <v>1460</v>
      </c>
      <c r="Y1445" s="51" t="s">
        <v>144</v>
      </c>
      <c r="Z1445" s="26">
        <v>0</v>
      </c>
      <c r="AA1445" s="51" t="s">
        <v>66</v>
      </c>
      <c r="AB1445" s="51" t="s">
        <v>69</v>
      </c>
    </row>
    <row r="1446" spans="1:28">
      <c r="A1446" s="51" t="s">
        <v>2865</v>
      </c>
      <c r="B1446" s="51" t="s">
        <v>97</v>
      </c>
      <c r="C1446" s="1">
        <v>45257</v>
      </c>
      <c r="D1446">
        <v>2023</v>
      </c>
      <c r="E1446" s="26">
        <v>11</v>
      </c>
      <c r="F1446" s="51" t="s">
        <v>19</v>
      </c>
      <c r="G1446" s="26">
        <v>2</v>
      </c>
      <c r="H1446" s="26">
        <v>2</v>
      </c>
      <c r="I1446" t="s">
        <v>15</v>
      </c>
      <c r="J1446" t="s">
        <v>82</v>
      </c>
      <c r="K1446" t="s">
        <v>73</v>
      </c>
      <c r="L1446" t="s">
        <v>202</v>
      </c>
      <c r="M1446" t="s">
        <v>63</v>
      </c>
      <c r="N1446">
        <v>10870.761120592602</v>
      </c>
      <c r="O1446">
        <v>10870.761120592602</v>
      </c>
      <c r="P1446" t="s">
        <v>64</v>
      </c>
      <c r="Q1446">
        <v>10.31</v>
      </c>
      <c r="R1446">
        <v>4</v>
      </c>
      <c r="S1446">
        <v>2</v>
      </c>
      <c r="T1446">
        <v>1</v>
      </c>
      <c r="U1446" t="s">
        <v>76</v>
      </c>
      <c r="V1446">
        <v>2</v>
      </c>
      <c r="W1446" t="s">
        <v>77</v>
      </c>
      <c r="X1446" s="51" t="s">
        <v>2866</v>
      </c>
      <c r="Y1446" s="51" t="s">
        <v>95</v>
      </c>
      <c r="Z1446" s="26">
        <v>0</v>
      </c>
      <c r="AA1446" s="51" t="s">
        <v>66</v>
      </c>
      <c r="AB1446" s="51" t="s">
        <v>69</v>
      </c>
    </row>
    <row r="1447" spans="1:28">
      <c r="A1447" s="51" t="s">
        <v>2867</v>
      </c>
      <c r="B1447" s="51" t="s">
        <v>71</v>
      </c>
      <c r="C1447" s="1">
        <v>42193</v>
      </c>
      <c r="D1447">
        <v>2015</v>
      </c>
      <c r="E1447" s="26">
        <v>7</v>
      </c>
      <c r="F1447" s="51" t="s">
        <v>27</v>
      </c>
      <c r="G1447" s="26">
        <v>10</v>
      </c>
      <c r="H1447" s="26">
        <v>10</v>
      </c>
      <c r="I1447" t="s">
        <v>15</v>
      </c>
      <c r="J1447" t="s">
        <v>102</v>
      </c>
      <c r="K1447" t="s">
        <v>83</v>
      </c>
      <c r="L1447" t="s">
        <v>116</v>
      </c>
      <c r="M1447" t="s">
        <v>90</v>
      </c>
      <c r="N1447">
        <v>4689.0273577292992</v>
      </c>
      <c r="O1447">
        <v>4689.0273577292992</v>
      </c>
      <c r="P1447" t="s">
        <v>64</v>
      </c>
      <c r="Q1447">
        <v>2.0699999999999998</v>
      </c>
      <c r="R1447">
        <v>1</v>
      </c>
      <c r="S1447">
        <v>2</v>
      </c>
      <c r="T1447">
        <v>1</v>
      </c>
      <c r="U1447" t="s">
        <v>76</v>
      </c>
      <c r="V1447">
        <v>1</v>
      </c>
      <c r="W1447" t="s">
        <v>66</v>
      </c>
      <c r="X1447" s="51" t="s">
        <v>2868</v>
      </c>
      <c r="Y1447" s="51" t="s">
        <v>144</v>
      </c>
      <c r="Z1447" s="26">
        <v>1</v>
      </c>
      <c r="AA1447" s="51" t="s">
        <v>66</v>
      </c>
      <c r="AB1447" s="51" t="s">
        <v>69</v>
      </c>
    </row>
    <row r="1448" spans="1:28">
      <c r="A1448" s="51" t="s">
        <v>2869</v>
      </c>
      <c r="B1448" s="51" t="s">
        <v>59</v>
      </c>
      <c r="C1448" s="1">
        <v>41389</v>
      </c>
      <c r="D1448">
        <v>2013</v>
      </c>
      <c r="E1448" s="26">
        <v>4</v>
      </c>
      <c r="F1448" s="51" t="s">
        <v>24</v>
      </c>
      <c r="G1448" s="26">
        <v>12</v>
      </c>
      <c r="H1448" s="26">
        <v>12</v>
      </c>
      <c r="I1448" t="s">
        <v>15</v>
      </c>
      <c r="J1448" t="s">
        <v>102</v>
      </c>
      <c r="K1448" t="s">
        <v>61</v>
      </c>
      <c r="L1448" t="s">
        <v>110</v>
      </c>
      <c r="M1448" t="s">
        <v>90</v>
      </c>
      <c r="N1448">
        <v>19036.403834418641</v>
      </c>
      <c r="O1448">
        <v>19036.403834418641</v>
      </c>
      <c r="P1448" t="s">
        <v>64</v>
      </c>
      <c r="Q1448">
        <v>27.5</v>
      </c>
      <c r="R1448">
        <v>4</v>
      </c>
      <c r="S1448">
        <v>2</v>
      </c>
      <c r="T1448">
        <v>1</v>
      </c>
      <c r="U1448" t="s">
        <v>76</v>
      </c>
      <c r="V1448">
        <v>3</v>
      </c>
      <c r="W1448" t="s">
        <v>84</v>
      </c>
      <c r="X1448" s="51" t="s">
        <v>2870</v>
      </c>
      <c r="Y1448" s="51" t="s">
        <v>119</v>
      </c>
      <c r="Z1448" s="26">
        <v>4</v>
      </c>
      <c r="AA1448" s="51" t="s">
        <v>84</v>
      </c>
      <c r="AB1448" s="51" t="s">
        <v>108</v>
      </c>
    </row>
    <row r="1449" spans="1:28">
      <c r="A1449" s="51" t="s">
        <v>2871</v>
      </c>
      <c r="B1449" s="51" t="s">
        <v>121</v>
      </c>
      <c r="C1449" s="1">
        <v>42671</v>
      </c>
      <c r="D1449">
        <v>2016</v>
      </c>
      <c r="E1449" s="26">
        <v>10</v>
      </c>
      <c r="F1449" s="51" t="s">
        <v>10</v>
      </c>
      <c r="G1449" s="26">
        <v>9</v>
      </c>
      <c r="H1449" s="26">
        <v>9</v>
      </c>
      <c r="I1449" t="s">
        <v>15</v>
      </c>
      <c r="J1449" t="s">
        <v>60</v>
      </c>
      <c r="K1449" t="s">
        <v>61</v>
      </c>
      <c r="L1449" t="s">
        <v>128</v>
      </c>
      <c r="M1449" t="s">
        <v>63</v>
      </c>
      <c r="N1449">
        <v>17741.82747427596</v>
      </c>
      <c r="O1449">
        <v>17741.82747427596</v>
      </c>
      <c r="P1449" t="s">
        <v>64</v>
      </c>
      <c r="Q1449">
        <v>12.67</v>
      </c>
      <c r="R1449">
        <v>5</v>
      </c>
      <c r="S1449">
        <v>0</v>
      </c>
      <c r="T1449">
        <v>0</v>
      </c>
      <c r="U1449" t="s">
        <v>65</v>
      </c>
      <c r="V1449">
        <v>3</v>
      </c>
      <c r="W1449" t="s">
        <v>84</v>
      </c>
      <c r="X1449" s="51" t="s">
        <v>2872</v>
      </c>
      <c r="Y1449" s="51" t="s">
        <v>79</v>
      </c>
      <c r="Z1449" s="26">
        <v>3</v>
      </c>
      <c r="AA1449" s="51" t="s">
        <v>77</v>
      </c>
      <c r="AB1449" s="51" t="s">
        <v>69</v>
      </c>
    </row>
    <row r="1450" spans="1:28">
      <c r="A1450" s="51" t="s">
        <v>2873</v>
      </c>
      <c r="B1450" s="51" t="s">
        <v>81</v>
      </c>
      <c r="C1450" s="1">
        <v>42520</v>
      </c>
      <c r="D1450">
        <v>2016</v>
      </c>
      <c r="E1450" s="26">
        <v>5</v>
      </c>
      <c r="F1450" s="51" t="s">
        <v>25</v>
      </c>
      <c r="G1450" s="26">
        <v>9</v>
      </c>
      <c r="H1450" s="26">
        <v>9</v>
      </c>
      <c r="I1450" t="s">
        <v>15</v>
      </c>
      <c r="J1450" t="s">
        <v>60</v>
      </c>
      <c r="K1450" t="s">
        <v>61</v>
      </c>
      <c r="L1450" t="s">
        <v>116</v>
      </c>
      <c r="M1450" t="s">
        <v>93</v>
      </c>
      <c r="N1450">
        <v>9530.7810649878338</v>
      </c>
      <c r="O1450">
        <v>9530.7810649878338</v>
      </c>
      <c r="P1450" t="s">
        <v>64</v>
      </c>
      <c r="Q1450">
        <v>8.99</v>
      </c>
      <c r="R1450">
        <v>3</v>
      </c>
      <c r="S1450">
        <v>2</v>
      </c>
      <c r="T1450">
        <v>1</v>
      </c>
      <c r="U1450" t="s">
        <v>76</v>
      </c>
      <c r="V1450">
        <v>2</v>
      </c>
      <c r="W1450" t="s">
        <v>77</v>
      </c>
      <c r="X1450" s="51" t="s">
        <v>2874</v>
      </c>
      <c r="Y1450" s="51" t="s">
        <v>79</v>
      </c>
      <c r="Z1450" s="26">
        <v>1</v>
      </c>
      <c r="AA1450" s="51" t="s">
        <v>66</v>
      </c>
      <c r="AB1450" s="51" t="s">
        <v>69</v>
      </c>
    </row>
    <row r="1451" spans="1:28">
      <c r="A1451" s="51" t="s">
        <v>2875</v>
      </c>
      <c r="B1451" s="51" t="s">
        <v>121</v>
      </c>
      <c r="C1451" s="1">
        <v>44289</v>
      </c>
      <c r="D1451">
        <v>2021</v>
      </c>
      <c r="E1451" s="26">
        <v>4</v>
      </c>
      <c r="F1451" s="51" t="s">
        <v>24</v>
      </c>
      <c r="G1451" s="26">
        <v>4</v>
      </c>
      <c r="H1451" s="26">
        <v>4</v>
      </c>
      <c r="I1451" t="s">
        <v>15</v>
      </c>
      <c r="J1451" t="s">
        <v>72</v>
      </c>
      <c r="K1451" t="s">
        <v>83</v>
      </c>
      <c r="L1451" t="s">
        <v>110</v>
      </c>
      <c r="M1451" t="s">
        <v>75</v>
      </c>
      <c r="N1451">
        <v>4231.1328977060657</v>
      </c>
      <c r="O1451">
        <v>4231.1328977060657</v>
      </c>
      <c r="P1451" t="s">
        <v>64</v>
      </c>
      <c r="Q1451">
        <v>7.23</v>
      </c>
      <c r="R1451">
        <v>4</v>
      </c>
      <c r="S1451">
        <v>0</v>
      </c>
      <c r="T1451">
        <v>0</v>
      </c>
      <c r="U1451" t="s">
        <v>65</v>
      </c>
      <c r="V1451">
        <v>2</v>
      </c>
      <c r="W1451" t="s">
        <v>77</v>
      </c>
      <c r="X1451" s="51" t="s">
        <v>2876</v>
      </c>
      <c r="Y1451" s="51" t="s">
        <v>86</v>
      </c>
      <c r="Z1451" s="26">
        <v>0</v>
      </c>
      <c r="AA1451" s="51" t="s">
        <v>66</v>
      </c>
      <c r="AB1451" s="51" t="s">
        <v>69</v>
      </c>
    </row>
    <row r="1452" spans="1:28">
      <c r="A1452" s="51" t="s">
        <v>2877</v>
      </c>
      <c r="B1452" s="51" t="s">
        <v>97</v>
      </c>
      <c r="C1452" s="1">
        <v>44880</v>
      </c>
      <c r="D1452">
        <v>2022</v>
      </c>
      <c r="E1452" s="26">
        <v>11</v>
      </c>
      <c r="F1452" s="51" t="s">
        <v>19</v>
      </c>
      <c r="G1452" s="26">
        <v>3</v>
      </c>
      <c r="H1452" s="26">
        <v>3</v>
      </c>
      <c r="I1452" t="s">
        <v>15</v>
      </c>
      <c r="J1452" t="s">
        <v>82</v>
      </c>
      <c r="K1452" t="s">
        <v>73</v>
      </c>
      <c r="L1452" t="s">
        <v>98</v>
      </c>
      <c r="M1452" t="s">
        <v>93</v>
      </c>
      <c r="N1452">
        <v>4165.4384566297704</v>
      </c>
      <c r="O1452">
        <v>4165.4384566297704</v>
      </c>
      <c r="P1452" t="s">
        <v>64</v>
      </c>
      <c r="Q1452">
        <v>9.11</v>
      </c>
      <c r="R1452">
        <v>1</v>
      </c>
      <c r="S1452">
        <v>3</v>
      </c>
      <c r="T1452">
        <v>1</v>
      </c>
      <c r="U1452" t="s">
        <v>76</v>
      </c>
      <c r="V1452">
        <v>1</v>
      </c>
      <c r="W1452" t="s">
        <v>66</v>
      </c>
      <c r="X1452" s="51" t="s">
        <v>2878</v>
      </c>
      <c r="Y1452" s="51" t="s">
        <v>95</v>
      </c>
      <c r="Z1452" s="26">
        <v>1</v>
      </c>
      <c r="AA1452" s="51" t="s">
        <v>66</v>
      </c>
      <c r="AB1452" s="51" t="s">
        <v>69</v>
      </c>
    </row>
    <row r="1453" spans="1:28">
      <c r="A1453" s="51" t="s">
        <v>2879</v>
      </c>
      <c r="B1453" s="51" t="s">
        <v>97</v>
      </c>
      <c r="C1453" s="1">
        <v>45045</v>
      </c>
      <c r="D1453">
        <v>2023</v>
      </c>
      <c r="E1453" s="26">
        <v>4</v>
      </c>
      <c r="F1453" s="51" t="s">
        <v>24</v>
      </c>
      <c r="G1453" s="26">
        <v>2</v>
      </c>
      <c r="H1453" s="26">
        <v>2</v>
      </c>
      <c r="I1453" t="s">
        <v>15</v>
      </c>
      <c r="J1453" t="s">
        <v>82</v>
      </c>
      <c r="K1453" t="s">
        <v>88</v>
      </c>
      <c r="L1453" t="s">
        <v>116</v>
      </c>
      <c r="M1453" t="s">
        <v>90</v>
      </c>
      <c r="N1453">
        <v>6016.6010794819958</v>
      </c>
      <c r="O1453">
        <v>6016.6010794819958</v>
      </c>
      <c r="P1453" t="s">
        <v>64</v>
      </c>
      <c r="Q1453">
        <v>5.44</v>
      </c>
      <c r="R1453">
        <v>4</v>
      </c>
      <c r="S1453">
        <v>3</v>
      </c>
      <c r="T1453">
        <v>1</v>
      </c>
      <c r="U1453" t="s">
        <v>76</v>
      </c>
      <c r="V1453">
        <v>2</v>
      </c>
      <c r="W1453" t="s">
        <v>77</v>
      </c>
      <c r="X1453" s="51" t="s">
        <v>2880</v>
      </c>
      <c r="Y1453" s="51" t="s">
        <v>100</v>
      </c>
      <c r="Z1453" s="26">
        <v>1</v>
      </c>
      <c r="AA1453" s="51" t="s">
        <v>66</v>
      </c>
      <c r="AB1453" s="51" t="s">
        <v>69</v>
      </c>
    </row>
    <row r="1454" spans="1:28">
      <c r="A1454" s="51" t="s">
        <v>2881</v>
      </c>
      <c r="B1454" s="51" t="s">
        <v>71</v>
      </c>
      <c r="C1454" s="1">
        <v>42663</v>
      </c>
      <c r="D1454">
        <v>2016</v>
      </c>
      <c r="E1454" s="26">
        <v>10</v>
      </c>
      <c r="F1454" s="51" t="s">
        <v>10</v>
      </c>
      <c r="G1454" s="26">
        <v>9</v>
      </c>
      <c r="H1454" s="26">
        <v>9</v>
      </c>
      <c r="I1454" t="s">
        <v>15</v>
      </c>
      <c r="J1454" t="s">
        <v>60</v>
      </c>
      <c r="K1454" t="s">
        <v>133</v>
      </c>
      <c r="L1454" t="s">
        <v>202</v>
      </c>
      <c r="M1454" t="s">
        <v>93</v>
      </c>
      <c r="N1454">
        <v>6078.0658550593216</v>
      </c>
      <c r="O1454">
        <v>6078.0658550593216</v>
      </c>
      <c r="P1454" t="s">
        <v>64</v>
      </c>
      <c r="Q1454">
        <v>5.76</v>
      </c>
      <c r="R1454">
        <v>5</v>
      </c>
      <c r="S1454">
        <v>0</v>
      </c>
      <c r="T1454">
        <v>0</v>
      </c>
      <c r="U1454" t="s">
        <v>65</v>
      </c>
      <c r="V1454">
        <v>1</v>
      </c>
      <c r="W1454" t="s">
        <v>66</v>
      </c>
      <c r="X1454" s="51" t="s">
        <v>2882</v>
      </c>
      <c r="Y1454" s="51" t="s">
        <v>119</v>
      </c>
      <c r="Z1454" s="26">
        <v>1</v>
      </c>
      <c r="AA1454" s="51" t="s">
        <v>66</v>
      </c>
      <c r="AB1454" s="51" t="s">
        <v>69</v>
      </c>
    </row>
    <row r="1455" spans="1:28">
      <c r="A1455" s="51" t="s">
        <v>2883</v>
      </c>
      <c r="B1455" s="51" t="s">
        <v>97</v>
      </c>
      <c r="C1455" s="1">
        <v>45085</v>
      </c>
      <c r="D1455">
        <v>2023</v>
      </c>
      <c r="E1455" s="26">
        <v>6</v>
      </c>
      <c r="F1455" s="51" t="s">
        <v>26</v>
      </c>
      <c r="G1455" s="26">
        <v>2</v>
      </c>
      <c r="H1455" s="26">
        <v>2</v>
      </c>
      <c r="I1455" t="s">
        <v>15</v>
      </c>
      <c r="J1455" t="s">
        <v>82</v>
      </c>
      <c r="K1455" t="s">
        <v>88</v>
      </c>
      <c r="L1455" t="s">
        <v>157</v>
      </c>
      <c r="M1455" t="s">
        <v>75</v>
      </c>
      <c r="N1455">
        <v>5679.8473244177139</v>
      </c>
      <c r="O1455">
        <v>5679.8473244177139</v>
      </c>
      <c r="P1455" t="s">
        <v>64</v>
      </c>
      <c r="Q1455">
        <v>4.3899999999999997</v>
      </c>
      <c r="R1455">
        <v>4</v>
      </c>
      <c r="S1455">
        <v>2</v>
      </c>
      <c r="T1455">
        <v>1</v>
      </c>
      <c r="U1455" t="s">
        <v>76</v>
      </c>
      <c r="V1455">
        <v>1</v>
      </c>
      <c r="W1455" t="s">
        <v>66</v>
      </c>
      <c r="X1455" s="51" t="s">
        <v>2884</v>
      </c>
      <c r="Y1455" s="51" t="s">
        <v>100</v>
      </c>
      <c r="Z1455" s="26">
        <v>0</v>
      </c>
      <c r="AA1455" s="51" t="s">
        <v>66</v>
      </c>
      <c r="AB1455" s="51" t="s">
        <v>69</v>
      </c>
    </row>
    <row r="1456" spans="1:28">
      <c r="A1456" s="51" t="s">
        <v>2885</v>
      </c>
      <c r="B1456" s="51" t="s">
        <v>59</v>
      </c>
      <c r="C1456" s="1">
        <v>42674</v>
      </c>
      <c r="D1456">
        <v>2016</v>
      </c>
      <c r="E1456" s="26">
        <v>10</v>
      </c>
      <c r="F1456" s="51" t="s">
        <v>10</v>
      </c>
      <c r="G1456" s="26">
        <v>9</v>
      </c>
      <c r="H1456" s="26">
        <v>9</v>
      </c>
      <c r="I1456" t="s">
        <v>15</v>
      </c>
      <c r="J1456" t="s">
        <v>60</v>
      </c>
      <c r="K1456" t="s">
        <v>133</v>
      </c>
      <c r="L1456" t="s">
        <v>74</v>
      </c>
      <c r="M1456" t="s">
        <v>75</v>
      </c>
      <c r="N1456">
        <v>9944.3961928613153</v>
      </c>
      <c r="O1456">
        <v>9944.3961928613153</v>
      </c>
      <c r="P1456" t="s">
        <v>64</v>
      </c>
      <c r="Q1456">
        <v>4.05</v>
      </c>
      <c r="R1456">
        <v>4</v>
      </c>
      <c r="S1456">
        <v>5</v>
      </c>
      <c r="T1456">
        <v>1</v>
      </c>
      <c r="U1456" t="s">
        <v>76</v>
      </c>
      <c r="V1456">
        <v>2</v>
      </c>
      <c r="W1456" t="s">
        <v>77</v>
      </c>
      <c r="X1456" s="51" t="s">
        <v>2886</v>
      </c>
      <c r="Y1456" s="51" t="s">
        <v>95</v>
      </c>
      <c r="Z1456" s="26">
        <v>2</v>
      </c>
      <c r="AA1456" s="51" t="s">
        <v>77</v>
      </c>
      <c r="AB1456" s="51" t="s">
        <v>108</v>
      </c>
    </row>
    <row r="1457" spans="1:28">
      <c r="A1457" s="51" t="s">
        <v>2887</v>
      </c>
      <c r="B1457" s="51" t="s">
        <v>140</v>
      </c>
      <c r="C1457" s="1">
        <v>43248</v>
      </c>
      <c r="D1457">
        <v>2018</v>
      </c>
      <c r="E1457" s="26">
        <v>5</v>
      </c>
      <c r="F1457" s="51" t="s">
        <v>25</v>
      </c>
      <c r="G1457" s="26">
        <v>7</v>
      </c>
      <c r="H1457" s="26">
        <v>7</v>
      </c>
      <c r="I1457" t="s">
        <v>15</v>
      </c>
      <c r="J1457" t="s">
        <v>60</v>
      </c>
      <c r="K1457" t="s">
        <v>73</v>
      </c>
      <c r="L1457" t="s">
        <v>62</v>
      </c>
      <c r="M1457" t="s">
        <v>104</v>
      </c>
      <c r="N1457">
        <v>15630.333937678</v>
      </c>
      <c r="O1457">
        <v>15630.333937678</v>
      </c>
      <c r="P1457" t="s">
        <v>64</v>
      </c>
      <c r="Q1457">
        <v>15.18</v>
      </c>
      <c r="R1457">
        <v>5</v>
      </c>
      <c r="S1457">
        <v>2</v>
      </c>
      <c r="T1457">
        <v>1</v>
      </c>
      <c r="U1457" t="s">
        <v>76</v>
      </c>
      <c r="V1457">
        <v>3</v>
      </c>
      <c r="W1457" t="s">
        <v>84</v>
      </c>
      <c r="X1457" s="51" t="s">
        <v>2888</v>
      </c>
      <c r="Y1457" s="51" t="s">
        <v>68</v>
      </c>
      <c r="Z1457" s="26">
        <v>3</v>
      </c>
      <c r="AA1457" s="51" t="s">
        <v>77</v>
      </c>
      <c r="AB1457" s="51" t="s">
        <v>108</v>
      </c>
    </row>
    <row r="1458" spans="1:28">
      <c r="A1458" s="51" t="s">
        <v>2889</v>
      </c>
      <c r="B1458" s="51" t="s">
        <v>140</v>
      </c>
      <c r="C1458" s="1">
        <v>44935</v>
      </c>
      <c r="D1458">
        <v>2023</v>
      </c>
      <c r="E1458" s="26">
        <v>1</v>
      </c>
      <c r="F1458" s="51" t="s">
        <v>21</v>
      </c>
      <c r="G1458" s="26">
        <v>2</v>
      </c>
      <c r="H1458" s="26">
        <v>2</v>
      </c>
      <c r="I1458" t="s">
        <v>15</v>
      </c>
      <c r="J1458" t="s">
        <v>82</v>
      </c>
      <c r="K1458" t="s">
        <v>61</v>
      </c>
      <c r="L1458" t="s">
        <v>113</v>
      </c>
      <c r="M1458" t="s">
        <v>63</v>
      </c>
      <c r="N1458">
        <v>19434.704740894838</v>
      </c>
      <c r="O1458">
        <v>19434.704740894838</v>
      </c>
      <c r="P1458" t="s">
        <v>64</v>
      </c>
      <c r="Q1458">
        <v>20.239999999999998</v>
      </c>
      <c r="R1458">
        <v>1</v>
      </c>
      <c r="S1458">
        <v>1</v>
      </c>
      <c r="T1458">
        <v>1</v>
      </c>
      <c r="U1458" t="s">
        <v>76</v>
      </c>
      <c r="V1458">
        <v>3</v>
      </c>
      <c r="W1458" t="s">
        <v>84</v>
      </c>
      <c r="X1458" s="51" t="s">
        <v>2890</v>
      </c>
      <c r="Y1458" s="51" t="s">
        <v>119</v>
      </c>
      <c r="Z1458" s="26">
        <v>3</v>
      </c>
      <c r="AA1458" s="51" t="s">
        <v>77</v>
      </c>
      <c r="AB1458" s="51" t="s">
        <v>108</v>
      </c>
    </row>
    <row r="1459" spans="1:28">
      <c r="A1459" s="51" t="s">
        <v>2891</v>
      </c>
      <c r="B1459" s="51" t="s">
        <v>59</v>
      </c>
      <c r="C1459" s="1">
        <v>42260</v>
      </c>
      <c r="D1459">
        <v>2015</v>
      </c>
      <c r="E1459" s="26">
        <v>9</v>
      </c>
      <c r="F1459" s="51" t="s">
        <v>29</v>
      </c>
      <c r="G1459" s="26">
        <v>10</v>
      </c>
      <c r="H1459" s="26">
        <v>10</v>
      </c>
      <c r="I1459" t="s">
        <v>15</v>
      </c>
      <c r="J1459" t="s">
        <v>102</v>
      </c>
      <c r="K1459" t="s">
        <v>124</v>
      </c>
      <c r="L1459" t="s">
        <v>125</v>
      </c>
      <c r="M1459" t="s">
        <v>63</v>
      </c>
      <c r="N1459">
        <v>4029.612399558242</v>
      </c>
      <c r="O1459">
        <v>4029.612399558242</v>
      </c>
      <c r="P1459" t="s">
        <v>64</v>
      </c>
      <c r="Q1459">
        <v>6.25</v>
      </c>
      <c r="R1459">
        <v>4</v>
      </c>
      <c r="S1459">
        <v>2</v>
      </c>
      <c r="T1459">
        <v>1</v>
      </c>
      <c r="U1459" t="s">
        <v>76</v>
      </c>
      <c r="V1459">
        <v>1</v>
      </c>
      <c r="W1459" t="s">
        <v>66</v>
      </c>
      <c r="X1459" s="51" t="s">
        <v>2892</v>
      </c>
      <c r="Y1459" s="51" t="s">
        <v>119</v>
      </c>
      <c r="Z1459" s="26">
        <v>1</v>
      </c>
      <c r="AA1459" s="51" t="s">
        <v>66</v>
      </c>
      <c r="AB1459" s="51" t="s">
        <v>69</v>
      </c>
    </row>
    <row r="1460" spans="1:28">
      <c r="A1460" s="51" t="s">
        <v>2893</v>
      </c>
      <c r="B1460" s="51" t="s">
        <v>121</v>
      </c>
      <c r="C1460" s="1">
        <v>41834</v>
      </c>
      <c r="D1460">
        <v>2014</v>
      </c>
      <c r="E1460" s="26">
        <v>7</v>
      </c>
      <c r="F1460" s="51" t="s">
        <v>27</v>
      </c>
      <c r="G1460" s="26">
        <v>11</v>
      </c>
      <c r="H1460" s="26">
        <v>11</v>
      </c>
      <c r="I1460" t="s">
        <v>15</v>
      </c>
      <c r="J1460" t="s">
        <v>102</v>
      </c>
      <c r="K1460" t="s">
        <v>124</v>
      </c>
      <c r="L1460" t="s">
        <v>110</v>
      </c>
      <c r="M1460" t="s">
        <v>104</v>
      </c>
      <c r="N1460">
        <v>12349.997605356692</v>
      </c>
      <c r="O1460">
        <v>12349.997605356692</v>
      </c>
      <c r="P1460" t="s">
        <v>64</v>
      </c>
      <c r="Q1460">
        <v>4.4000000000000004</v>
      </c>
      <c r="R1460">
        <v>1</v>
      </c>
      <c r="S1460">
        <v>2</v>
      </c>
      <c r="T1460">
        <v>1</v>
      </c>
      <c r="U1460" t="s">
        <v>76</v>
      </c>
      <c r="V1460">
        <v>2</v>
      </c>
      <c r="W1460" t="s">
        <v>77</v>
      </c>
      <c r="X1460" s="51" t="s">
        <v>2894</v>
      </c>
      <c r="Y1460" s="51" t="s">
        <v>86</v>
      </c>
      <c r="Z1460" s="26">
        <v>2</v>
      </c>
      <c r="AA1460" s="51" t="s">
        <v>77</v>
      </c>
      <c r="AB1460" s="51" t="s">
        <v>69</v>
      </c>
    </row>
    <row r="1461" spans="1:28">
      <c r="A1461" s="51" t="s">
        <v>2895</v>
      </c>
      <c r="B1461" s="51" t="s">
        <v>140</v>
      </c>
      <c r="C1461" s="1">
        <v>45360</v>
      </c>
      <c r="D1461">
        <v>2024</v>
      </c>
      <c r="E1461" s="26">
        <v>3</v>
      </c>
      <c r="F1461" s="51" t="s">
        <v>23</v>
      </c>
      <c r="G1461" s="26">
        <v>1</v>
      </c>
      <c r="H1461" s="26">
        <v>1</v>
      </c>
      <c r="I1461" t="s">
        <v>15</v>
      </c>
      <c r="J1461" t="s">
        <v>82</v>
      </c>
      <c r="K1461" t="s">
        <v>88</v>
      </c>
      <c r="L1461" t="s">
        <v>98</v>
      </c>
      <c r="M1461" t="s">
        <v>90</v>
      </c>
      <c r="N1461">
        <v>6531.5381567939912</v>
      </c>
      <c r="O1461">
        <v>6531.5381567939912</v>
      </c>
      <c r="P1461" t="s">
        <v>64</v>
      </c>
      <c r="Q1461">
        <v>3.65</v>
      </c>
      <c r="R1461">
        <v>2</v>
      </c>
      <c r="S1461">
        <v>1</v>
      </c>
      <c r="T1461">
        <v>1</v>
      </c>
      <c r="U1461" t="s">
        <v>76</v>
      </c>
      <c r="V1461">
        <v>1</v>
      </c>
      <c r="W1461" t="s">
        <v>66</v>
      </c>
      <c r="X1461" s="51" t="s">
        <v>1778</v>
      </c>
      <c r="Y1461" s="51" t="s">
        <v>100</v>
      </c>
      <c r="Z1461" s="26">
        <v>0</v>
      </c>
      <c r="AA1461" s="51" t="s">
        <v>66</v>
      </c>
      <c r="AB1461" s="51" t="s">
        <v>69</v>
      </c>
    </row>
    <row r="1462" spans="1:28">
      <c r="A1462" s="51" t="s">
        <v>2896</v>
      </c>
      <c r="B1462" s="51" t="s">
        <v>71</v>
      </c>
      <c r="C1462" s="1">
        <v>41680</v>
      </c>
      <c r="D1462">
        <v>2014</v>
      </c>
      <c r="E1462" s="26">
        <v>2</v>
      </c>
      <c r="F1462" s="51" t="s">
        <v>22</v>
      </c>
      <c r="G1462" s="26">
        <v>11</v>
      </c>
      <c r="H1462" s="26">
        <v>11</v>
      </c>
      <c r="I1462" t="s">
        <v>15</v>
      </c>
      <c r="J1462" t="s">
        <v>102</v>
      </c>
      <c r="K1462" t="s">
        <v>88</v>
      </c>
      <c r="L1462" t="s">
        <v>89</v>
      </c>
      <c r="M1462" t="s">
        <v>63</v>
      </c>
      <c r="N1462">
        <v>12337.96815522993</v>
      </c>
      <c r="O1462">
        <v>12337.96815522993</v>
      </c>
      <c r="P1462" t="s">
        <v>64</v>
      </c>
      <c r="Q1462">
        <v>10.93</v>
      </c>
      <c r="R1462">
        <v>1</v>
      </c>
      <c r="S1462">
        <v>1</v>
      </c>
      <c r="T1462">
        <v>1</v>
      </c>
      <c r="U1462" t="s">
        <v>76</v>
      </c>
      <c r="V1462">
        <v>2</v>
      </c>
      <c r="W1462" t="s">
        <v>77</v>
      </c>
      <c r="X1462" s="51" t="s">
        <v>2897</v>
      </c>
      <c r="Y1462" s="51" t="s">
        <v>79</v>
      </c>
      <c r="Z1462" s="26">
        <v>2</v>
      </c>
      <c r="AA1462" s="51" t="s">
        <v>77</v>
      </c>
      <c r="AB1462" s="51" t="s">
        <v>69</v>
      </c>
    </row>
    <row r="1463" spans="1:28">
      <c r="A1463" s="51" t="s">
        <v>2898</v>
      </c>
      <c r="B1463" s="51" t="s">
        <v>71</v>
      </c>
      <c r="C1463" s="1">
        <v>41665</v>
      </c>
      <c r="D1463">
        <v>2014</v>
      </c>
      <c r="E1463" s="26">
        <v>1</v>
      </c>
      <c r="F1463" s="51" t="s">
        <v>21</v>
      </c>
      <c r="G1463" s="26">
        <v>11</v>
      </c>
      <c r="H1463" s="26">
        <v>11</v>
      </c>
      <c r="I1463" t="s">
        <v>15</v>
      </c>
      <c r="J1463" t="s">
        <v>102</v>
      </c>
      <c r="K1463" t="s">
        <v>73</v>
      </c>
      <c r="L1463" t="s">
        <v>110</v>
      </c>
      <c r="M1463" t="s">
        <v>152</v>
      </c>
      <c r="N1463">
        <v>6694.2358869928967</v>
      </c>
      <c r="O1463">
        <v>6694.2358869928967</v>
      </c>
      <c r="P1463" t="s">
        <v>64</v>
      </c>
      <c r="Q1463">
        <v>7.03</v>
      </c>
      <c r="R1463">
        <v>4</v>
      </c>
      <c r="S1463">
        <v>0</v>
      </c>
      <c r="T1463">
        <v>0</v>
      </c>
      <c r="U1463" t="s">
        <v>65</v>
      </c>
      <c r="V1463">
        <v>1</v>
      </c>
      <c r="W1463" t="s">
        <v>66</v>
      </c>
      <c r="X1463" s="51" t="s">
        <v>2899</v>
      </c>
      <c r="Y1463" s="51" t="s">
        <v>95</v>
      </c>
      <c r="Z1463" s="26">
        <v>1</v>
      </c>
      <c r="AA1463" s="51" t="s">
        <v>66</v>
      </c>
      <c r="AB1463" s="51" t="s">
        <v>69</v>
      </c>
    </row>
    <row r="1464" spans="1:28">
      <c r="A1464" s="51" t="s">
        <v>2900</v>
      </c>
      <c r="B1464" s="51" t="s">
        <v>140</v>
      </c>
      <c r="C1464" s="1">
        <v>43255</v>
      </c>
      <c r="D1464">
        <v>2018</v>
      </c>
      <c r="E1464" s="26">
        <v>6</v>
      </c>
      <c r="F1464" s="51" t="s">
        <v>26</v>
      </c>
      <c r="G1464" s="26">
        <v>7</v>
      </c>
      <c r="H1464" s="26">
        <v>7</v>
      </c>
      <c r="I1464" t="s">
        <v>15</v>
      </c>
      <c r="J1464" t="s">
        <v>60</v>
      </c>
      <c r="K1464" t="s">
        <v>133</v>
      </c>
      <c r="L1464" t="s">
        <v>103</v>
      </c>
      <c r="M1464" t="s">
        <v>104</v>
      </c>
      <c r="N1464">
        <v>2499.6948636135362</v>
      </c>
      <c r="O1464">
        <v>2499.6948636135362</v>
      </c>
      <c r="P1464" t="s">
        <v>64</v>
      </c>
      <c r="Q1464">
        <v>1.17</v>
      </c>
      <c r="R1464">
        <v>1</v>
      </c>
      <c r="S1464">
        <v>2</v>
      </c>
      <c r="T1464">
        <v>1</v>
      </c>
      <c r="U1464" t="s">
        <v>76</v>
      </c>
      <c r="V1464">
        <v>1</v>
      </c>
      <c r="W1464" t="s">
        <v>66</v>
      </c>
      <c r="X1464" s="51" t="s">
        <v>2901</v>
      </c>
      <c r="Y1464" s="51" t="s">
        <v>79</v>
      </c>
      <c r="Z1464" s="26">
        <v>0</v>
      </c>
      <c r="AA1464" s="51" t="s">
        <v>66</v>
      </c>
      <c r="AB1464" s="51" t="s">
        <v>69</v>
      </c>
    </row>
    <row r="1465" spans="1:28">
      <c r="A1465" s="51" t="s">
        <v>2902</v>
      </c>
      <c r="B1465" s="51" t="s">
        <v>121</v>
      </c>
      <c r="C1465" s="1">
        <v>42174</v>
      </c>
      <c r="D1465">
        <v>2015</v>
      </c>
      <c r="E1465" s="26">
        <v>6</v>
      </c>
      <c r="F1465" s="51" t="s">
        <v>26</v>
      </c>
      <c r="G1465" s="26">
        <v>10</v>
      </c>
      <c r="H1465" s="26">
        <v>10</v>
      </c>
      <c r="I1465" t="s">
        <v>15</v>
      </c>
      <c r="J1465" t="s">
        <v>102</v>
      </c>
      <c r="K1465" t="s">
        <v>83</v>
      </c>
      <c r="L1465" t="s">
        <v>157</v>
      </c>
      <c r="M1465" t="s">
        <v>104</v>
      </c>
      <c r="N1465">
        <v>8588.815525599668</v>
      </c>
      <c r="O1465">
        <v>8588.815525599668</v>
      </c>
      <c r="P1465" t="s">
        <v>64</v>
      </c>
      <c r="Q1465">
        <v>2.94</v>
      </c>
      <c r="R1465">
        <v>3</v>
      </c>
      <c r="S1465">
        <v>2</v>
      </c>
      <c r="T1465">
        <v>1</v>
      </c>
      <c r="U1465" t="s">
        <v>76</v>
      </c>
      <c r="V1465">
        <v>1</v>
      </c>
      <c r="W1465" t="s">
        <v>66</v>
      </c>
      <c r="X1465" s="51" t="s">
        <v>2903</v>
      </c>
      <c r="Y1465" s="51" t="s">
        <v>68</v>
      </c>
      <c r="Z1465" s="26">
        <v>1</v>
      </c>
      <c r="AA1465" s="51" t="s">
        <v>66</v>
      </c>
      <c r="AB1465" s="51" t="s">
        <v>69</v>
      </c>
    </row>
    <row r="1466" spans="1:28">
      <c r="A1466" s="51" t="s">
        <v>2904</v>
      </c>
      <c r="B1466" s="51" t="s">
        <v>81</v>
      </c>
      <c r="C1466" s="1">
        <v>42966</v>
      </c>
      <c r="D1466">
        <v>2017</v>
      </c>
      <c r="E1466" s="26">
        <v>8</v>
      </c>
      <c r="F1466" s="51" t="s">
        <v>28</v>
      </c>
      <c r="G1466" s="26">
        <v>8</v>
      </c>
      <c r="H1466" s="26">
        <v>8</v>
      </c>
      <c r="I1466" t="s">
        <v>15</v>
      </c>
      <c r="J1466" t="s">
        <v>60</v>
      </c>
      <c r="K1466" t="s">
        <v>83</v>
      </c>
      <c r="L1466" t="s">
        <v>74</v>
      </c>
      <c r="M1466" t="s">
        <v>152</v>
      </c>
      <c r="N1466">
        <v>18646.128178031748</v>
      </c>
      <c r="O1466">
        <v>18646.128178031748</v>
      </c>
      <c r="P1466" t="s">
        <v>64</v>
      </c>
      <c r="Q1466">
        <v>10.38</v>
      </c>
      <c r="R1466">
        <v>5</v>
      </c>
      <c r="S1466">
        <v>2</v>
      </c>
      <c r="T1466">
        <v>1</v>
      </c>
      <c r="U1466" t="s">
        <v>76</v>
      </c>
      <c r="V1466">
        <v>3</v>
      </c>
      <c r="W1466" t="s">
        <v>84</v>
      </c>
      <c r="X1466" s="51" t="s">
        <v>2905</v>
      </c>
      <c r="Y1466" s="51" t="s">
        <v>119</v>
      </c>
      <c r="Z1466" s="26">
        <v>3</v>
      </c>
      <c r="AA1466" s="51" t="s">
        <v>77</v>
      </c>
      <c r="AB1466" s="51" t="s">
        <v>69</v>
      </c>
    </row>
    <row r="1467" spans="1:28">
      <c r="A1467" s="51" t="s">
        <v>2906</v>
      </c>
      <c r="B1467" s="51" t="s">
        <v>71</v>
      </c>
      <c r="C1467" s="1">
        <v>44764</v>
      </c>
      <c r="D1467">
        <v>2022</v>
      </c>
      <c r="E1467" s="26">
        <v>7</v>
      </c>
      <c r="F1467" s="51" t="s">
        <v>27</v>
      </c>
      <c r="G1467" s="26">
        <v>3</v>
      </c>
      <c r="H1467" s="26">
        <v>3</v>
      </c>
      <c r="I1467" t="s">
        <v>15</v>
      </c>
      <c r="J1467" t="s">
        <v>82</v>
      </c>
      <c r="K1467" t="s">
        <v>83</v>
      </c>
      <c r="L1467" t="s">
        <v>110</v>
      </c>
      <c r="M1467" t="s">
        <v>63</v>
      </c>
      <c r="N1467">
        <v>-424.95597621591162</v>
      </c>
      <c r="O1467">
        <v>424.95597621591162</v>
      </c>
      <c r="P1467" t="s">
        <v>117</v>
      </c>
      <c r="Q1467">
        <v>1.44</v>
      </c>
      <c r="R1467">
        <v>1</v>
      </c>
      <c r="S1467">
        <v>3</v>
      </c>
      <c r="T1467">
        <v>1</v>
      </c>
      <c r="U1467" t="s">
        <v>76</v>
      </c>
      <c r="V1467">
        <v>1</v>
      </c>
      <c r="W1467" t="s">
        <v>66</v>
      </c>
      <c r="X1467" s="51" t="s">
        <v>2907</v>
      </c>
      <c r="Y1467" s="51" t="s">
        <v>100</v>
      </c>
      <c r="Z1467" s="26">
        <v>1</v>
      </c>
      <c r="AA1467" s="51" t="s">
        <v>66</v>
      </c>
      <c r="AB1467" s="51" t="s">
        <v>69</v>
      </c>
    </row>
    <row r="1468" spans="1:28">
      <c r="A1468" s="51" t="s">
        <v>2908</v>
      </c>
      <c r="B1468" s="51" t="s">
        <v>140</v>
      </c>
      <c r="C1468" s="1">
        <v>43291</v>
      </c>
      <c r="D1468">
        <v>2018</v>
      </c>
      <c r="E1468" s="26">
        <v>7</v>
      </c>
      <c r="F1468" s="51" t="s">
        <v>27</v>
      </c>
      <c r="G1468" s="26">
        <v>7</v>
      </c>
      <c r="H1468" s="26">
        <v>7</v>
      </c>
      <c r="I1468" t="s">
        <v>15</v>
      </c>
      <c r="J1468" t="s">
        <v>60</v>
      </c>
      <c r="K1468" t="s">
        <v>133</v>
      </c>
      <c r="L1468" t="s">
        <v>110</v>
      </c>
      <c r="M1468" t="s">
        <v>104</v>
      </c>
      <c r="N1468">
        <v>6139.3094562589713</v>
      </c>
      <c r="O1468">
        <v>6139.3094562589713</v>
      </c>
      <c r="P1468" t="s">
        <v>64</v>
      </c>
      <c r="Q1468">
        <v>14.13</v>
      </c>
      <c r="R1468">
        <v>5</v>
      </c>
      <c r="S1468">
        <v>1</v>
      </c>
      <c r="T1468">
        <v>1</v>
      </c>
      <c r="U1468" t="s">
        <v>76</v>
      </c>
      <c r="V1468">
        <v>2</v>
      </c>
      <c r="W1468" t="s">
        <v>77</v>
      </c>
      <c r="X1468" s="51" t="s">
        <v>2909</v>
      </c>
      <c r="Y1468" s="51" t="s">
        <v>144</v>
      </c>
      <c r="Z1468" s="26">
        <v>0</v>
      </c>
      <c r="AA1468" s="51" t="s">
        <v>66</v>
      </c>
      <c r="AB1468" s="51" t="s">
        <v>69</v>
      </c>
    </row>
    <row r="1469" spans="1:28">
      <c r="A1469" s="51" t="s">
        <v>2910</v>
      </c>
      <c r="B1469" s="51" t="s">
        <v>71</v>
      </c>
      <c r="C1469" s="1">
        <v>44142</v>
      </c>
      <c r="D1469">
        <v>2020</v>
      </c>
      <c r="E1469" s="26">
        <v>11</v>
      </c>
      <c r="F1469" s="51" t="s">
        <v>19</v>
      </c>
      <c r="G1469" s="26">
        <v>5</v>
      </c>
      <c r="H1469" s="26">
        <v>5</v>
      </c>
      <c r="I1469" t="s">
        <v>15</v>
      </c>
      <c r="J1469" t="s">
        <v>72</v>
      </c>
      <c r="K1469" t="s">
        <v>124</v>
      </c>
      <c r="L1469" t="s">
        <v>157</v>
      </c>
      <c r="M1469" t="s">
        <v>152</v>
      </c>
      <c r="N1469">
        <v>5357.2926815571827</v>
      </c>
      <c r="O1469">
        <v>5357.2926815571827</v>
      </c>
      <c r="P1469" t="s">
        <v>64</v>
      </c>
      <c r="Q1469">
        <v>6.65</v>
      </c>
      <c r="R1469">
        <v>2</v>
      </c>
      <c r="S1469">
        <v>3</v>
      </c>
      <c r="T1469">
        <v>1</v>
      </c>
      <c r="U1469" t="s">
        <v>76</v>
      </c>
      <c r="V1469">
        <v>2</v>
      </c>
      <c r="W1469" t="s">
        <v>77</v>
      </c>
      <c r="X1469" s="51" t="s">
        <v>2911</v>
      </c>
      <c r="Y1469" s="51" t="s">
        <v>100</v>
      </c>
      <c r="Z1469" s="26">
        <v>1</v>
      </c>
      <c r="AA1469" s="51" t="s">
        <v>66</v>
      </c>
      <c r="AB1469" s="51" t="s">
        <v>69</v>
      </c>
    </row>
    <row r="1470" spans="1:28">
      <c r="A1470" s="51" t="s">
        <v>2912</v>
      </c>
      <c r="B1470" s="51" t="s">
        <v>59</v>
      </c>
      <c r="C1470" s="1">
        <v>44278</v>
      </c>
      <c r="D1470">
        <v>2021</v>
      </c>
      <c r="E1470" s="26">
        <v>3</v>
      </c>
      <c r="F1470" s="51" t="s">
        <v>23</v>
      </c>
      <c r="G1470" s="26">
        <v>4</v>
      </c>
      <c r="H1470" s="26">
        <v>4</v>
      </c>
      <c r="I1470" t="s">
        <v>15</v>
      </c>
      <c r="J1470" t="s">
        <v>72</v>
      </c>
      <c r="K1470" t="s">
        <v>88</v>
      </c>
      <c r="L1470" t="s">
        <v>116</v>
      </c>
      <c r="M1470" t="s">
        <v>63</v>
      </c>
      <c r="N1470">
        <v>3788.586331864014</v>
      </c>
      <c r="O1470">
        <v>3788.586331864014</v>
      </c>
      <c r="P1470" t="s">
        <v>64</v>
      </c>
      <c r="Q1470">
        <v>18.329999999999998</v>
      </c>
      <c r="R1470">
        <v>5</v>
      </c>
      <c r="S1470">
        <v>2</v>
      </c>
      <c r="T1470">
        <v>1</v>
      </c>
      <c r="U1470" t="s">
        <v>76</v>
      </c>
      <c r="V1470">
        <v>2</v>
      </c>
      <c r="W1470" t="s">
        <v>77</v>
      </c>
      <c r="X1470" s="51" t="s">
        <v>1305</v>
      </c>
      <c r="Y1470" s="51" t="s">
        <v>119</v>
      </c>
      <c r="Z1470" s="26">
        <v>1</v>
      </c>
      <c r="AA1470" s="51" t="s">
        <v>66</v>
      </c>
      <c r="AB1470" s="51" t="s">
        <v>69</v>
      </c>
    </row>
    <row r="1471" spans="1:28">
      <c r="A1471" s="51" t="s">
        <v>2913</v>
      </c>
      <c r="B1471" s="51" t="s">
        <v>121</v>
      </c>
      <c r="C1471" s="1">
        <v>43487</v>
      </c>
      <c r="D1471">
        <v>2019</v>
      </c>
      <c r="E1471" s="26">
        <v>1</v>
      </c>
      <c r="F1471" s="51" t="s">
        <v>21</v>
      </c>
      <c r="G1471" s="26">
        <v>6</v>
      </c>
      <c r="H1471" s="26">
        <v>6</v>
      </c>
      <c r="I1471" t="s">
        <v>15</v>
      </c>
      <c r="J1471" t="s">
        <v>72</v>
      </c>
      <c r="K1471" t="s">
        <v>83</v>
      </c>
      <c r="L1471" t="s">
        <v>157</v>
      </c>
      <c r="M1471" t="s">
        <v>63</v>
      </c>
      <c r="N1471">
        <v>2430.9528312809043</v>
      </c>
      <c r="O1471">
        <v>2430.9528312809043</v>
      </c>
      <c r="P1471" t="s">
        <v>64</v>
      </c>
      <c r="Q1471">
        <v>2.65</v>
      </c>
      <c r="R1471">
        <v>4</v>
      </c>
      <c r="S1471">
        <v>1</v>
      </c>
      <c r="T1471">
        <v>1</v>
      </c>
      <c r="U1471" t="s">
        <v>76</v>
      </c>
      <c r="V1471">
        <v>1</v>
      </c>
      <c r="W1471" t="s">
        <v>66</v>
      </c>
      <c r="X1471" s="51" t="s">
        <v>2914</v>
      </c>
      <c r="Y1471" s="51" t="s">
        <v>79</v>
      </c>
      <c r="Z1471" s="26">
        <v>0</v>
      </c>
      <c r="AA1471" s="51" t="s">
        <v>66</v>
      </c>
      <c r="AB1471" s="51" t="s">
        <v>69</v>
      </c>
    </row>
    <row r="1472" spans="1:28">
      <c r="A1472" s="51" t="s">
        <v>2915</v>
      </c>
      <c r="B1472" s="51" t="s">
        <v>81</v>
      </c>
      <c r="C1472" s="1">
        <v>43194</v>
      </c>
      <c r="D1472">
        <v>2018</v>
      </c>
      <c r="E1472" s="26">
        <v>4</v>
      </c>
      <c r="F1472" s="51" t="s">
        <v>24</v>
      </c>
      <c r="G1472" s="26">
        <v>7</v>
      </c>
      <c r="H1472" s="26">
        <v>7</v>
      </c>
      <c r="I1472" t="s">
        <v>15</v>
      </c>
      <c r="J1472" t="s">
        <v>60</v>
      </c>
      <c r="K1472" t="s">
        <v>124</v>
      </c>
      <c r="L1472" t="s">
        <v>110</v>
      </c>
      <c r="M1472" t="s">
        <v>75</v>
      </c>
      <c r="N1472">
        <v>12614.176158447288</v>
      </c>
      <c r="O1472">
        <v>12614.176158447288</v>
      </c>
      <c r="P1472" t="s">
        <v>64</v>
      </c>
      <c r="Q1472">
        <v>16.93</v>
      </c>
      <c r="R1472">
        <v>2</v>
      </c>
      <c r="S1472">
        <v>0</v>
      </c>
      <c r="T1472">
        <v>0</v>
      </c>
      <c r="U1472" t="s">
        <v>65</v>
      </c>
      <c r="V1472">
        <v>2</v>
      </c>
      <c r="W1472" t="s">
        <v>77</v>
      </c>
      <c r="X1472" s="51" t="s">
        <v>1080</v>
      </c>
      <c r="Y1472" s="51" t="s">
        <v>79</v>
      </c>
      <c r="Z1472" s="26">
        <v>2</v>
      </c>
      <c r="AA1472" s="51" t="s">
        <v>77</v>
      </c>
      <c r="AB1472" s="51" t="s">
        <v>108</v>
      </c>
    </row>
    <row r="1473" spans="1:28">
      <c r="A1473" s="51" t="s">
        <v>2916</v>
      </c>
      <c r="B1473" s="51" t="s">
        <v>59</v>
      </c>
      <c r="C1473" s="1">
        <v>42819</v>
      </c>
      <c r="D1473">
        <v>2017</v>
      </c>
      <c r="E1473" s="26">
        <v>3</v>
      </c>
      <c r="F1473" s="51" t="s">
        <v>23</v>
      </c>
      <c r="G1473" s="26">
        <v>8</v>
      </c>
      <c r="H1473" s="26">
        <v>8</v>
      </c>
      <c r="I1473" t="s">
        <v>15</v>
      </c>
      <c r="J1473" t="s">
        <v>60</v>
      </c>
      <c r="K1473" t="s">
        <v>133</v>
      </c>
      <c r="L1473" t="s">
        <v>113</v>
      </c>
      <c r="M1473" t="s">
        <v>93</v>
      </c>
      <c r="N1473">
        <v>5620.6538064445904</v>
      </c>
      <c r="O1473">
        <v>5620.6538064445904</v>
      </c>
      <c r="P1473" t="s">
        <v>64</v>
      </c>
      <c r="Q1473">
        <v>2.7</v>
      </c>
      <c r="R1473">
        <v>1</v>
      </c>
      <c r="S1473">
        <v>3</v>
      </c>
      <c r="T1473">
        <v>1</v>
      </c>
      <c r="U1473" t="s">
        <v>76</v>
      </c>
      <c r="V1473">
        <v>2</v>
      </c>
      <c r="W1473" t="s">
        <v>77</v>
      </c>
      <c r="X1473" s="51" t="s">
        <v>2917</v>
      </c>
      <c r="Y1473" s="51" t="s">
        <v>100</v>
      </c>
      <c r="Z1473" s="26">
        <v>2</v>
      </c>
      <c r="AA1473" s="51" t="s">
        <v>77</v>
      </c>
      <c r="AB1473" s="51" t="s">
        <v>69</v>
      </c>
    </row>
    <row r="1474" spans="1:28">
      <c r="A1474" s="51" t="s">
        <v>2918</v>
      </c>
      <c r="B1474" s="51" t="s">
        <v>97</v>
      </c>
      <c r="C1474" s="1">
        <v>42485</v>
      </c>
      <c r="D1474">
        <v>2016</v>
      </c>
      <c r="E1474" s="26">
        <v>4</v>
      </c>
      <c r="F1474" s="51" t="s">
        <v>24</v>
      </c>
      <c r="G1474" s="26">
        <v>9</v>
      </c>
      <c r="H1474" s="26">
        <v>9</v>
      </c>
      <c r="I1474" t="s">
        <v>15</v>
      </c>
      <c r="J1474" t="s">
        <v>60</v>
      </c>
      <c r="K1474" t="s">
        <v>133</v>
      </c>
      <c r="L1474" t="s">
        <v>110</v>
      </c>
      <c r="M1474" t="s">
        <v>104</v>
      </c>
      <c r="N1474">
        <v>13368.69939623348</v>
      </c>
      <c r="O1474">
        <v>13368.69939623348</v>
      </c>
      <c r="P1474" t="s">
        <v>64</v>
      </c>
      <c r="Q1474">
        <v>6.54</v>
      </c>
      <c r="R1474">
        <v>3</v>
      </c>
      <c r="S1474">
        <v>3</v>
      </c>
      <c r="T1474">
        <v>1</v>
      </c>
      <c r="U1474" t="s">
        <v>76</v>
      </c>
      <c r="V1474">
        <v>3</v>
      </c>
      <c r="W1474" t="s">
        <v>84</v>
      </c>
      <c r="X1474" s="51" t="s">
        <v>2316</v>
      </c>
      <c r="Y1474" s="51" t="s">
        <v>95</v>
      </c>
      <c r="Z1474" s="26">
        <v>4</v>
      </c>
      <c r="AA1474" s="51" t="s">
        <v>84</v>
      </c>
      <c r="AB1474" s="51" t="s">
        <v>108</v>
      </c>
    </row>
    <row r="1475" spans="1:28">
      <c r="A1475" s="51" t="s">
        <v>2919</v>
      </c>
      <c r="B1475" s="51" t="s">
        <v>59</v>
      </c>
      <c r="C1475" s="1">
        <v>42230</v>
      </c>
      <c r="D1475">
        <v>2015</v>
      </c>
      <c r="E1475" s="26">
        <v>8</v>
      </c>
      <c r="F1475" s="51" t="s">
        <v>28</v>
      </c>
      <c r="G1475" s="26">
        <v>10</v>
      </c>
      <c r="H1475" s="26">
        <v>10</v>
      </c>
      <c r="I1475" t="s">
        <v>15</v>
      </c>
      <c r="J1475" t="s">
        <v>102</v>
      </c>
      <c r="K1475" t="s">
        <v>61</v>
      </c>
      <c r="L1475" t="s">
        <v>202</v>
      </c>
      <c r="M1475" t="s">
        <v>93</v>
      </c>
      <c r="N1475">
        <v>4169.6325209569941</v>
      </c>
      <c r="O1475">
        <v>4169.6325209569941</v>
      </c>
      <c r="P1475" t="s">
        <v>64</v>
      </c>
      <c r="Q1475">
        <v>11.36</v>
      </c>
      <c r="R1475">
        <v>2</v>
      </c>
      <c r="S1475">
        <v>2</v>
      </c>
      <c r="T1475">
        <v>1</v>
      </c>
      <c r="U1475" t="s">
        <v>76</v>
      </c>
      <c r="V1475">
        <v>2</v>
      </c>
      <c r="W1475" t="s">
        <v>77</v>
      </c>
      <c r="X1475" s="51" t="s">
        <v>2920</v>
      </c>
      <c r="Y1475" s="51" t="s">
        <v>79</v>
      </c>
      <c r="Z1475" s="26">
        <v>1</v>
      </c>
      <c r="AA1475" s="51" t="s">
        <v>66</v>
      </c>
      <c r="AB1475" s="51" t="s">
        <v>69</v>
      </c>
    </row>
    <row r="1476" spans="1:28">
      <c r="A1476" s="51" t="s">
        <v>2921</v>
      </c>
      <c r="B1476" s="51" t="s">
        <v>140</v>
      </c>
      <c r="C1476" s="1">
        <v>44667</v>
      </c>
      <c r="D1476">
        <v>2022</v>
      </c>
      <c r="E1476" s="26">
        <v>4</v>
      </c>
      <c r="F1476" s="51" t="s">
        <v>24</v>
      </c>
      <c r="G1476" s="26">
        <v>3</v>
      </c>
      <c r="H1476" s="26">
        <v>3</v>
      </c>
      <c r="I1476" t="s">
        <v>15</v>
      </c>
      <c r="J1476" t="s">
        <v>82</v>
      </c>
      <c r="K1476" t="s">
        <v>133</v>
      </c>
      <c r="L1476" t="s">
        <v>202</v>
      </c>
      <c r="M1476" t="s">
        <v>63</v>
      </c>
      <c r="N1476">
        <v>19711.963596723304</v>
      </c>
      <c r="O1476">
        <v>19711.963596723304</v>
      </c>
      <c r="P1476" t="s">
        <v>64</v>
      </c>
      <c r="Q1476">
        <v>29.58</v>
      </c>
      <c r="R1476">
        <v>3</v>
      </c>
      <c r="S1476">
        <v>5</v>
      </c>
      <c r="T1476">
        <v>1</v>
      </c>
      <c r="U1476" t="s">
        <v>76</v>
      </c>
      <c r="V1476">
        <v>3</v>
      </c>
      <c r="W1476" t="s">
        <v>84</v>
      </c>
      <c r="X1476" s="51" t="s">
        <v>2922</v>
      </c>
      <c r="Y1476" s="51" t="s">
        <v>100</v>
      </c>
      <c r="Z1476" s="26">
        <v>4</v>
      </c>
      <c r="AA1476" s="51" t="s">
        <v>84</v>
      </c>
      <c r="AB1476" s="51" t="s">
        <v>108</v>
      </c>
    </row>
    <row r="1477" spans="1:28">
      <c r="A1477" s="51" t="s">
        <v>2923</v>
      </c>
      <c r="B1477" s="51" t="s">
        <v>121</v>
      </c>
      <c r="C1477" s="1">
        <v>43542</v>
      </c>
      <c r="D1477">
        <v>2019</v>
      </c>
      <c r="E1477" s="26">
        <v>3</v>
      </c>
      <c r="F1477" s="51" t="s">
        <v>23</v>
      </c>
      <c r="G1477" s="26">
        <v>6</v>
      </c>
      <c r="H1477" s="26">
        <v>6</v>
      </c>
      <c r="I1477" t="s">
        <v>15</v>
      </c>
      <c r="J1477" t="s">
        <v>72</v>
      </c>
      <c r="K1477" t="s">
        <v>83</v>
      </c>
      <c r="L1477" t="s">
        <v>113</v>
      </c>
      <c r="M1477" t="s">
        <v>63</v>
      </c>
      <c r="N1477">
        <v>6283.8598126863972</v>
      </c>
      <c r="O1477">
        <v>6283.8598126863972</v>
      </c>
      <c r="P1477" t="s">
        <v>64</v>
      </c>
      <c r="Q1477">
        <v>4.66</v>
      </c>
      <c r="R1477">
        <v>2</v>
      </c>
      <c r="S1477">
        <v>2</v>
      </c>
      <c r="T1477">
        <v>1</v>
      </c>
      <c r="U1477" t="s">
        <v>76</v>
      </c>
      <c r="V1477">
        <v>1</v>
      </c>
      <c r="W1477" t="s">
        <v>66</v>
      </c>
      <c r="X1477" s="51" t="s">
        <v>2924</v>
      </c>
      <c r="Y1477" s="51" t="s">
        <v>68</v>
      </c>
      <c r="Z1477" s="26">
        <v>0</v>
      </c>
      <c r="AA1477" s="51" t="s">
        <v>66</v>
      </c>
      <c r="AB1477" s="51" t="s">
        <v>69</v>
      </c>
    </row>
    <row r="1478" spans="1:28">
      <c r="A1478" s="51" t="s">
        <v>2925</v>
      </c>
      <c r="B1478" s="51" t="s">
        <v>59</v>
      </c>
      <c r="C1478" s="1">
        <v>42297</v>
      </c>
      <c r="D1478">
        <v>2015</v>
      </c>
      <c r="E1478" s="26">
        <v>10</v>
      </c>
      <c r="F1478" s="51" t="s">
        <v>10</v>
      </c>
      <c r="G1478" s="26">
        <v>10</v>
      </c>
      <c r="H1478" s="26">
        <v>10</v>
      </c>
      <c r="I1478" t="s">
        <v>15</v>
      </c>
      <c r="J1478" t="s">
        <v>102</v>
      </c>
      <c r="K1478" t="s">
        <v>88</v>
      </c>
      <c r="L1478" t="s">
        <v>128</v>
      </c>
      <c r="M1478" t="s">
        <v>93</v>
      </c>
      <c r="N1478">
        <v>6411.6955016383927</v>
      </c>
      <c r="O1478">
        <v>6411.6955016383927</v>
      </c>
      <c r="P1478" t="s">
        <v>64</v>
      </c>
      <c r="Q1478">
        <v>17.02</v>
      </c>
      <c r="R1478">
        <v>2</v>
      </c>
      <c r="S1478">
        <v>1</v>
      </c>
      <c r="T1478">
        <v>1</v>
      </c>
      <c r="U1478" t="s">
        <v>76</v>
      </c>
      <c r="V1478">
        <v>3</v>
      </c>
      <c r="W1478" t="s">
        <v>84</v>
      </c>
      <c r="X1478" s="51" t="s">
        <v>2926</v>
      </c>
      <c r="Y1478" s="51" t="s">
        <v>100</v>
      </c>
      <c r="Z1478" s="26">
        <v>3</v>
      </c>
      <c r="AA1478" s="51" t="s">
        <v>77</v>
      </c>
      <c r="AB1478" s="51" t="s">
        <v>69</v>
      </c>
    </row>
    <row r="1479" spans="1:28">
      <c r="A1479" s="51" t="s">
        <v>2927</v>
      </c>
      <c r="B1479" s="51" t="s">
        <v>121</v>
      </c>
      <c r="C1479" s="1">
        <v>42793</v>
      </c>
      <c r="D1479">
        <v>2017</v>
      </c>
      <c r="E1479" s="26">
        <v>2</v>
      </c>
      <c r="F1479" s="51" t="s">
        <v>22</v>
      </c>
      <c r="G1479" s="26">
        <v>8</v>
      </c>
      <c r="H1479" s="26">
        <v>8</v>
      </c>
      <c r="I1479" t="s">
        <v>15</v>
      </c>
      <c r="J1479" t="s">
        <v>60</v>
      </c>
      <c r="K1479" t="s">
        <v>61</v>
      </c>
      <c r="L1479" t="s">
        <v>125</v>
      </c>
      <c r="M1479" t="s">
        <v>104</v>
      </c>
      <c r="N1479">
        <v>24634.434482051667</v>
      </c>
      <c r="O1479">
        <v>24634.434482051667</v>
      </c>
      <c r="P1479" t="s">
        <v>64</v>
      </c>
      <c r="Q1479">
        <v>12.54</v>
      </c>
      <c r="R1479">
        <v>2</v>
      </c>
      <c r="S1479">
        <v>1</v>
      </c>
      <c r="T1479">
        <v>1</v>
      </c>
      <c r="U1479" t="s">
        <v>76</v>
      </c>
      <c r="V1479">
        <v>3</v>
      </c>
      <c r="W1479" t="s">
        <v>84</v>
      </c>
      <c r="X1479" s="51" t="s">
        <v>2928</v>
      </c>
      <c r="Y1479" s="51" t="s">
        <v>95</v>
      </c>
      <c r="Z1479" s="26">
        <v>3</v>
      </c>
      <c r="AA1479" s="51" t="s">
        <v>77</v>
      </c>
      <c r="AB1479" s="51" t="s">
        <v>69</v>
      </c>
    </row>
    <row r="1480" spans="1:28">
      <c r="A1480" s="51" t="s">
        <v>2929</v>
      </c>
      <c r="B1480" s="51" t="s">
        <v>59</v>
      </c>
      <c r="C1480" s="1">
        <v>43523</v>
      </c>
      <c r="D1480">
        <v>2019</v>
      </c>
      <c r="E1480" s="26">
        <v>2</v>
      </c>
      <c r="F1480" s="51" t="s">
        <v>22</v>
      </c>
      <c r="G1480" s="26">
        <v>6</v>
      </c>
      <c r="H1480" s="26">
        <v>6</v>
      </c>
      <c r="I1480" t="s">
        <v>15</v>
      </c>
      <c r="J1480" t="s">
        <v>72</v>
      </c>
      <c r="K1480" t="s">
        <v>124</v>
      </c>
      <c r="L1480" t="s">
        <v>74</v>
      </c>
      <c r="M1480" t="s">
        <v>93</v>
      </c>
      <c r="N1480">
        <v>2398.9809090240324</v>
      </c>
      <c r="O1480">
        <v>2398.9809090240324</v>
      </c>
      <c r="P1480" t="s">
        <v>64</v>
      </c>
      <c r="Q1480">
        <v>7.63</v>
      </c>
      <c r="R1480">
        <v>2</v>
      </c>
      <c r="S1480">
        <v>3</v>
      </c>
      <c r="T1480">
        <v>1</v>
      </c>
      <c r="U1480" t="s">
        <v>76</v>
      </c>
      <c r="V1480">
        <v>1</v>
      </c>
      <c r="W1480" t="s">
        <v>66</v>
      </c>
      <c r="X1480" s="51" t="s">
        <v>2930</v>
      </c>
      <c r="Y1480" s="51" t="s">
        <v>100</v>
      </c>
      <c r="Z1480" s="26">
        <v>1</v>
      </c>
      <c r="AA1480" s="51" t="s">
        <v>66</v>
      </c>
      <c r="AB1480" s="51" t="s">
        <v>69</v>
      </c>
    </row>
    <row r="1481" spans="1:28">
      <c r="A1481" s="51" t="s">
        <v>2931</v>
      </c>
      <c r="B1481" s="51" t="s">
        <v>97</v>
      </c>
      <c r="C1481" s="1">
        <v>45186</v>
      </c>
      <c r="D1481">
        <v>2023</v>
      </c>
      <c r="E1481" s="26">
        <v>9</v>
      </c>
      <c r="F1481" s="51" t="s">
        <v>29</v>
      </c>
      <c r="G1481" s="26">
        <v>2</v>
      </c>
      <c r="H1481" s="26">
        <v>2</v>
      </c>
      <c r="I1481" t="s">
        <v>15</v>
      </c>
      <c r="J1481" t="s">
        <v>82</v>
      </c>
      <c r="K1481" t="s">
        <v>61</v>
      </c>
      <c r="L1481" t="s">
        <v>113</v>
      </c>
      <c r="M1481" t="s">
        <v>152</v>
      </c>
      <c r="N1481">
        <v>3433.1171191634576</v>
      </c>
      <c r="O1481">
        <v>3433.1171191634576</v>
      </c>
      <c r="P1481" t="s">
        <v>64</v>
      </c>
      <c r="Q1481">
        <v>8.98</v>
      </c>
      <c r="R1481">
        <v>5</v>
      </c>
      <c r="S1481">
        <v>0</v>
      </c>
      <c r="T1481">
        <v>0</v>
      </c>
      <c r="U1481" t="s">
        <v>65</v>
      </c>
      <c r="V1481">
        <v>2</v>
      </c>
      <c r="W1481" t="s">
        <v>77</v>
      </c>
      <c r="X1481" s="51" t="s">
        <v>2932</v>
      </c>
      <c r="Y1481" s="51" t="s">
        <v>119</v>
      </c>
      <c r="Z1481" s="26">
        <v>0</v>
      </c>
      <c r="AA1481" s="51" t="s">
        <v>66</v>
      </c>
      <c r="AB1481" s="51" t="s">
        <v>69</v>
      </c>
    </row>
    <row r="1482" spans="1:28">
      <c r="A1482" s="51" t="s">
        <v>2933</v>
      </c>
      <c r="B1482" s="51" t="s">
        <v>121</v>
      </c>
      <c r="C1482" s="1">
        <v>44474</v>
      </c>
      <c r="D1482">
        <v>2021</v>
      </c>
      <c r="E1482" s="26">
        <v>10</v>
      </c>
      <c r="F1482" s="51" t="s">
        <v>10</v>
      </c>
      <c r="G1482" s="26">
        <v>4</v>
      </c>
      <c r="H1482" s="26">
        <v>4</v>
      </c>
      <c r="I1482" t="s">
        <v>15</v>
      </c>
      <c r="J1482" t="s">
        <v>72</v>
      </c>
      <c r="K1482" t="s">
        <v>73</v>
      </c>
      <c r="L1482" t="s">
        <v>74</v>
      </c>
      <c r="M1482" t="s">
        <v>104</v>
      </c>
      <c r="N1482">
        <v>-1278.1459663271571</v>
      </c>
      <c r="O1482">
        <v>1278.1459663271571</v>
      </c>
      <c r="P1482" t="s">
        <v>117</v>
      </c>
      <c r="Q1482">
        <v>13.05</v>
      </c>
      <c r="R1482">
        <v>1</v>
      </c>
      <c r="S1482">
        <v>2</v>
      </c>
      <c r="T1482">
        <v>1</v>
      </c>
      <c r="U1482" t="s">
        <v>76</v>
      </c>
      <c r="V1482">
        <v>2</v>
      </c>
      <c r="W1482" t="s">
        <v>77</v>
      </c>
      <c r="X1482" s="51" t="s">
        <v>2934</v>
      </c>
      <c r="Y1482" s="51" t="s">
        <v>79</v>
      </c>
      <c r="Z1482" s="26">
        <v>0</v>
      </c>
      <c r="AA1482" s="51" t="s">
        <v>66</v>
      </c>
      <c r="AB1482" s="51" t="s">
        <v>69</v>
      </c>
    </row>
    <row r="1483" spans="1:28">
      <c r="A1483" s="51" t="s">
        <v>2935</v>
      </c>
      <c r="B1483" s="51" t="s">
        <v>59</v>
      </c>
      <c r="C1483" s="1">
        <v>45352</v>
      </c>
      <c r="D1483">
        <v>2024</v>
      </c>
      <c r="E1483" s="26">
        <v>3</v>
      </c>
      <c r="F1483" s="51" t="s">
        <v>23</v>
      </c>
      <c r="G1483" s="26">
        <v>1</v>
      </c>
      <c r="H1483" s="26">
        <v>1</v>
      </c>
      <c r="I1483" t="s">
        <v>15</v>
      </c>
      <c r="J1483" t="s">
        <v>82</v>
      </c>
      <c r="K1483" t="s">
        <v>73</v>
      </c>
      <c r="L1483" t="s">
        <v>74</v>
      </c>
      <c r="M1483" t="s">
        <v>104</v>
      </c>
      <c r="N1483">
        <v>21705.842068315364</v>
      </c>
      <c r="O1483">
        <v>21705.842068315364</v>
      </c>
      <c r="P1483" t="s">
        <v>64</v>
      </c>
      <c r="Q1483">
        <v>27.95</v>
      </c>
      <c r="R1483">
        <v>2</v>
      </c>
      <c r="S1483">
        <v>3</v>
      </c>
      <c r="T1483">
        <v>1</v>
      </c>
      <c r="U1483" t="s">
        <v>76</v>
      </c>
      <c r="V1483">
        <v>3</v>
      </c>
      <c r="W1483" t="s">
        <v>84</v>
      </c>
      <c r="X1483" s="51" t="s">
        <v>2316</v>
      </c>
      <c r="Y1483" s="51" t="s">
        <v>95</v>
      </c>
      <c r="Z1483" s="26">
        <v>4</v>
      </c>
      <c r="AA1483" s="51" t="s">
        <v>84</v>
      </c>
      <c r="AB1483" s="51" t="s">
        <v>108</v>
      </c>
    </row>
    <row r="1484" spans="1:28">
      <c r="A1484" s="51" t="s">
        <v>2936</v>
      </c>
      <c r="B1484" s="51" t="s">
        <v>81</v>
      </c>
      <c r="C1484" s="1">
        <v>45306</v>
      </c>
      <c r="D1484">
        <v>2024</v>
      </c>
      <c r="E1484" s="26">
        <v>1</v>
      </c>
      <c r="F1484" s="51" t="s">
        <v>21</v>
      </c>
      <c r="G1484" s="26">
        <v>1</v>
      </c>
      <c r="H1484" s="26">
        <v>1</v>
      </c>
      <c r="I1484" t="s">
        <v>15</v>
      </c>
      <c r="J1484" t="s">
        <v>82</v>
      </c>
      <c r="K1484" t="s">
        <v>124</v>
      </c>
      <c r="L1484" t="s">
        <v>103</v>
      </c>
      <c r="M1484" t="s">
        <v>152</v>
      </c>
      <c r="N1484">
        <v>13006.148812723701</v>
      </c>
      <c r="O1484">
        <v>13006.148812723701</v>
      </c>
      <c r="P1484" t="s">
        <v>64</v>
      </c>
      <c r="Q1484">
        <v>15.03</v>
      </c>
      <c r="R1484">
        <v>2</v>
      </c>
      <c r="S1484">
        <v>2</v>
      </c>
      <c r="T1484">
        <v>1</v>
      </c>
      <c r="U1484" t="s">
        <v>76</v>
      </c>
      <c r="V1484">
        <v>3</v>
      </c>
      <c r="W1484" t="s">
        <v>84</v>
      </c>
      <c r="X1484" s="51" t="s">
        <v>2937</v>
      </c>
      <c r="Y1484" s="51" t="s">
        <v>100</v>
      </c>
      <c r="Z1484" s="26">
        <v>3</v>
      </c>
      <c r="AA1484" s="51" t="s">
        <v>77</v>
      </c>
      <c r="AB1484" s="51" t="s">
        <v>108</v>
      </c>
    </row>
    <row r="1485" spans="1:28">
      <c r="A1485" s="51" t="s">
        <v>2938</v>
      </c>
      <c r="B1485" s="51" t="s">
        <v>97</v>
      </c>
      <c r="C1485" s="1">
        <v>42022</v>
      </c>
      <c r="D1485">
        <v>2015</v>
      </c>
      <c r="E1485" s="26">
        <v>1</v>
      </c>
      <c r="F1485" s="51" t="s">
        <v>21</v>
      </c>
      <c r="G1485" s="26">
        <v>10</v>
      </c>
      <c r="H1485" s="26">
        <v>10</v>
      </c>
      <c r="I1485" t="s">
        <v>15</v>
      </c>
      <c r="J1485" t="s">
        <v>102</v>
      </c>
      <c r="K1485" t="s">
        <v>88</v>
      </c>
      <c r="L1485" t="s">
        <v>103</v>
      </c>
      <c r="M1485" t="s">
        <v>63</v>
      </c>
      <c r="N1485">
        <v>8688.5604087027805</v>
      </c>
      <c r="O1485">
        <v>8688.5604087027805</v>
      </c>
      <c r="P1485" t="s">
        <v>64</v>
      </c>
      <c r="Q1485">
        <v>4.5</v>
      </c>
      <c r="R1485">
        <v>5</v>
      </c>
      <c r="S1485">
        <v>1</v>
      </c>
      <c r="T1485">
        <v>1</v>
      </c>
      <c r="U1485" t="s">
        <v>76</v>
      </c>
      <c r="V1485">
        <v>2</v>
      </c>
      <c r="W1485" t="s">
        <v>77</v>
      </c>
      <c r="X1485" s="51" t="s">
        <v>2939</v>
      </c>
      <c r="Y1485" s="51" t="s">
        <v>144</v>
      </c>
      <c r="Z1485" s="26">
        <v>1</v>
      </c>
      <c r="AA1485" s="51" t="s">
        <v>66</v>
      </c>
      <c r="AB1485" s="51" t="s">
        <v>69</v>
      </c>
    </row>
    <row r="1486" spans="1:28">
      <c r="A1486" s="51" t="s">
        <v>2940</v>
      </c>
      <c r="B1486" s="51" t="s">
        <v>121</v>
      </c>
      <c r="C1486" s="1">
        <v>43224</v>
      </c>
      <c r="D1486">
        <v>2018</v>
      </c>
      <c r="E1486" s="26">
        <v>5</v>
      </c>
      <c r="F1486" s="51" t="s">
        <v>25</v>
      </c>
      <c r="G1486" s="26">
        <v>7</v>
      </c>
      <c r="H1486" s="26">
        <v>7</v>
      </c>
      <c r="I1486" t="s">
        <v>15</v>
      </c>
      <c r="J1486" t="s">
        <v>60</v>
      </c>
      <c r="K1486" t="s">
        <v>124</v>
      </c>
      <c r="L1486" t="s">
        <v>98</v>
      </c>
      <c r="M1486" t="s">
        <v>104</v>
      </c>
      <c r="N1486">
        <v>2044.9176863433811</v>
      </c>
      <c r="O1486">
        <v>2044.9176863433811</v>
      </c>
      <c r="P1486" t="s">
        <v>64</v>
      </c>
      <c r="Q1486">
        <v>10.76</v>
      </c>
      <c r="R1486">
        <v>1</v>
      </c>
      <c r="S1486">
        <v>4</v>
      </c>
      <c r="T1486">
        <v>1</v>
      </c>
      <c r="U1486" t="s">
        <v>76</v>
      </c>
      <c r="V1486">
        <v>2</v>
      </c>
      <c r="W1486" t="s">
        <v>77</v>
      </c>
      <c r="X1486" s="51" t="s">
        <v>2941</v>
      </c>
      <c r="Y1486" s="51" t="s">
        <v>119</v>
      </c>
      <c r="Z1486" s="26">
        <v>1</v>
      </c>
      <c r="AA1486" s="51" t="s">
        <v>66</v>
      </c>
      <c r="AB1486" s="51" t="s">
        <v>69</v>
      </c>
    </row>
    <row r="1487" spans="1:28">
      <c r="A1487" s="51" t="s">
        <v>2942</v>
      </c>
      <c r="B1487" s="51" t="s">
        <v>140</v>
      </c>
      <c r="C1487" s="1">
        <v>44143</v>
      </c>
      <c r="D1487">
        <v>2020</v>
      </c>
      <c r="E1487" s="26">
        <v>11</v>
      </c>
      <c r="F1487" s="51" t="s">
        <v>19</v>
      </c>
      <c r="G1487" s="26">
        <v>5</v>
      </c>
      <c r="H1487" s="26">
        <v>5</v>
      </c>
      <c r="I1487" t="s">
        <v>15</v>
      </c>
      <c r="J1487" t="s">
        <v>72</v>
      </c>
      <c r="K1487" t="s">
        <v>133</v>
      </c>
      <c r="L1487" t="s">
        <v>62</v>
      </c>
      <c r="M1487" t="s">
        <v>93</v>
      </c>
      <c r="N1487">
        <v>6396.0911593617193</v>
      </c>
      <c r="O1487">
        <v>6396.0911593617193</v>
      </c>
      <c r="P1487" t="s">
        <v>64</v>
      </c>
      <c r="Q1487">
        <v>4.1399999999999997</v>
      </c>
      <c r="R1487">
        <v>3</v>
      </c>
      <c r="S1487">
        <v>2</v>
      </c>
      <c r="T1487">
        <v>1</v>
      </c>
      <c r="U1487" t="s">
        <v>76</v>
      </c>
      <c r="V1487">
        <v>1</v>
      </c>
      <c r="W1487" t="s">
        <v>66</v>
      </c>
      <c r="X1487" s="51" t="s">
        <v>111</v>
      </c>
      <c r="Y1487" s="51" t="s">
        <v>79</v>
      </c>
      <c r="Z1487" s="26">
        <v>0</v>
      </c>
      <c r="AA1487" s="51" t="s">
        <v>66</v>
      </c>
      <c r="AB1487" s="51" t="s">
        <v>69</v>
      </c>
    </row>
    <row r="1488" spans="1:28">
      <c r="A1488" s="51" t="s">
        <v>2943</v>
      </c>
      <c r="B1488" s="51" t="s">
        <v>140</v>
      </c>
      <c r="C1488" s="1">
        <v>44706</v>
      </c>
      <c r="D1488">
        <v>2022</v>
      </c>
      <c r="E1488" s="26">
        <v>5</v>
      </c>
      <c r="F1488" s="51" t="s">
        <v>25</v>
      </c>
      <c r="G1488" s="26">
        <v>3</v>
      </c>
      <c r="H1488" s="26">
        <v>3</v>
      </c>
      <c r="I1488" t="s">
        <v>15</v>
      </c>
      <c r="J1488" t="s">
        <v>82</v>
      </c>
      <c r="K1488" t="s">
        <v>61</v>
      </c>
      <c r="L1488" t="s">
        <v>103</v>
      </c>
      <c r="M1488" t="s">
        <v>93</v>
      </c>
      <c r="N1488">
        <v>17030.870797806409</v>
      </c>
      <c r="O1488">
        <v>17030.870797806409</v>
      </c>
      <c r="P1488" t="s">
        <v>64</v>
      </c>
      <c r="Q1488">
        <v>11.66</v>
      </c>
      <c r="R1488">
        <v>3</v>
      </c>
      <c r="S1488">
        <v>5</v>
      </c>
      <c r="T1488">
        <v>1</v>
      </c>
      <c r="U1488" t="s">
        <v>76</v>
      </c>
      <c r="V1488">
        <v>2</v>
      </c>
      <c r="W1488" t="s">
        <v>77</v>
      </c>
      <c r="X1488" s="51" t="s">
        <v>2944</v>
      </c>
      <c r="Y1488" s="51" t="s">
        <v>95</v>
      </c>
      <c r="Z1488" s="26">
        <v>2</v>
      </c>
      <c r="AA1488" s="51" t="s">
        <v>77</v>
      </c>
      <c r="AB1488" s="51" t="s">
        <v>69</v>
      </c>
    </row>
    <row r="1489" spans="1:28">
      <c r="A1489" s="51" t="s">
        <v>2945</v>
      </c>
      <c r="B1489" s="51" t="s">
        <v>97</v>
      </c>
      <c r="C1489" s="1">
        <v>41792</v>
      </c>
      <c r="D1489">
        <v>2014</v>
      </c>
      <c r="E1489" s="26">
        <v>6</v>
      </c>
      <c r="F1489" s="51" t="s">
        <v>26</v>
      </c>
      <c r="G1489" s="26">
        <v>11</v>
      </c>
      <c r="H1489" s="26">
        <v>11</v>
      </c>
      <c r="I1489" t="s">
        <v>15</v>
      </c>
      <c r="J1489" t="s">
        <v>102</v>
      </c>
      <c r="K1489" t="s">
        <v>133</v>
      </c>
      <c r="L1489" t="s">
        <v>98</v>
      </c>
      <c r="M1489" t="s">
        <v>63</v>
      </c>
      <c r="N1489">
        <v>6281.9043137090739</v>
      </c>
      <c r="O1489">
        <v>6281.9043137090739</v>
      </c>
      <c r="P1489" t="s">
        <v>64</v>
      </c>
      <c r="Q1489">
        <v>7.87</v>
      </c>
      <c r="R1489">
        <v>3</v>
      </c>
      <c r="S1489">
        <v>0</v>
      </c>
      <c r="T1489">
        <v>0</v>
      </c>
      <c r="U1489" t="s">
        <v>65</v>
      </c>
      <c r="V1489">
        <v>1</v>
      </c>
      <c r="W1489" t="s">
        <v>66</v>
      </c>
      <c r="X1489" s="51" t="s">
        <v>2946</v>
      </c>
      <c r="Y1489" s="51" t="s">
        <v>100</v>
      </c>
      <c r="Z1489" s="26">
        <v>1</v>
      </c>
      <c r="AA1489" s="51" t="s">
        <v>66</v>
      </c>
      <c r="AB1489" s="51" t="s">
        <v>69</v>
      </c>
    </row>
    <row r="1490" spans="1:28">
      <c r="A1490" s="51" t="s">
        <v>2947</v>
      </c>
      <c r="B1490" s="51" t="s">
        <v>121</v>
      </c>
      <c r="C1490" s="1">
        <v>43790</v>
      </c>
      <c r="D1490">
        <v>2019</v>
      </c>
      <c r="E1490" s="26">
        <v>11</v>
      </c>
      <c r="F1490" s="51" t="s">
        <v>19</v>
      </c>
      <c r="G1490" s="26">
        <v>6</v>
      </c>
      <c r="H1490" s="26">
        <v>6</v>
      </c>
      <c r="I1490" t="s">
        <v>15</v>
      </c>
      <c r="J1490" t="s">
        <v>72</v>
      </c>
      <c r="K1490" t="s">
        <v>124</v>
      </c>
      <c r="L1490" t="s">
        <v>62</v>
      </c>
      <c r="M1490" t="s">
        <v>75</v>
      </c>
      <c r="N1490">
        <v>3663.4469952568402</v>
      </c>
      <c r="O1490">
        <v>3663.4469952568402</v>
      </c>
      <c r="P1490" t="s">
        <v>64</v>
      </c>
      <c r="Q1490">
        <v>2.91</v>
      </c>
      <c r="R1490">
        <v>2</v>
      </c>
      <c r="S1490">
        <v>1</v>
      </c>
      <c r="T1490">
        <v>1</v>
      </c>
      <c r="U1490" t="s">
        <v>76</v>
      </c>
      <c r="V1490">
        <v>1</v>
      </c>
      <c r="W1490" t="s">
        <v>66</v>
      </c>
      <c r="X1490" s="51" t="s">
        <v>1042</v>
      </c>
      <c r="Y1490" s="51" t="s">
        <v>79</v>
      </c>
      <c r="Z1490" s="26">
        <v>0</v>
      </c>
      <c r="AA1490" s="51" t="s">
        <v>66</v>
      </c>
      <c r="AB1490" s="51" t="s">
        <v>69</v>
      </c>
    </row>
    <row r="1491" spans="1:28">
      <c r="A1491" s="51" t="s">
        <v>2948</v>
      </c>
      <c r="B1491" s="51" t="s">
        <v>140</v>
      </c>
      <c r="C1491" s="1">
        <v>42873</v>
      </c>
      <c r="D1491">
        <v>2017</v>
      </c>
      <c r="E1491" s="26">
        <v>5</v>
      </c>
      <c r="F1491" s="51" t="s">
        <v>25</v>
      </c>
      <c r="G1491" s="26">
        <v>8</v>
      </c>
      <c r="H1491" s="26">
        <v>8</v>
      </c>
      <c r="I1491" t="s">
        <v>15</v>
      </c>
      <c r="J1491" t="s">
        <v>60</v>
      </c>
      <c r="K1491" t="s">
        <v>124</v>
      </c>
      <c r="L1491" t="s">
        <v>113</v>
      </c>
      <c r="M1491" t="s">
        <v>90</v>
      </c>
      <c r="N1491">
        <v>5933.2827182024685</v>
      </c>
      <c r="O1491">
        <v>5933.2827182024685</v>
      </c>
      <c r="P1491" t="s">
        <v>64</v>
      </c>
      <c r="Q1491">
        <v>4</v>
      </c>
      <c r="R1491">
        <v>2</v>
      </c>
      <c r="S1491">
        <v>2</v>
      </c>
      <c r="T1491">
        <v>1</v>
      </c>
      <c r="U1491" t="s">
        <v>76</v>
      </c>
      <c r="V1491">
        <v>1</v>
      </c>
      <c r="W1491" t="s">
        <v>66</v>
      </c>
      <c r="X1491" s="51" t="s">
        <v>2949</v>
      </c>
      <c r="Y1491" s="51" t="s">
        <v>68</v>
      </c>
      <c r="Z1491" s="26">
        <v>1</v>
      </c>
      <c r="AA1491" s="51" t="s">
        <v>66</v>
      </c>
      <c r="AB1491" s="51" t="s">
        <v>69</v>
      </c>
    </row>
    <row r="1492" spans="1:28">
      <c r="A1492" s="51" t="s">
        <v>2950</v>
      </c>
      <c r="B1492" s="51" t="s">
        <v>121</v>
      </c>
      <c r="C1492" s="1">
        <v>41710</v>
      </c>
      <c r="D1492">
        <v>2014</v>
      </c>
      <c r="E1492" s="26">
        <v>3</v>
      </c>
      <c r="F1492" s="51" t="s">
        <v>23</v>
      </c>
      <c r="G1492" s="26">
        <v>11</v>
      </c>
      <c r="H1492" s="26">
        <v>11</v>
      </c>
      <c r="I1492" t="s">
        <v>15</v>
      </c>
      <c r="J1492" t="s">
        <v>102</v>
      </c>
      <c r="K1492" t="s">
        <v>133</v>
      </c>
      <c r="L1492" t="s">
        <v>116</v>
      </c>
      <c r="M1492" t="s">
        <v>104</v>
      </c>
      <c r="N1492">
        <v>1336.415760978728</v>
      </c>
      <c r="O1492">
        <v>1336.415760978728</v>
      </c>
      <c r="P1492" t="s">
        <v>64</v>
      </c>
      <c r="Q1492">
        <v>19.38</v>
      </c>
      <c r="R1492">
        <v>4</v>
      </c>
      <c r="S1492">
        <v>1</v>
      </c>
      <c r="T1492">
        <v>1</v>
      </c>
      <c r="U1492" t="s">
        <v>76</v>
      </c>
      <c r="V1492">
        <v>2</v>
      </c>
      <c r="W1492" t="s">
        <v>77</v>
      </c>
      <c r="X1492" s="51" t="s">
        <v>2951</v>
      </c>
      <c r="Y1492" s="51" t="s">
        <v>119</v>
      </c>
      <c r="Z1492" s="26">
        <v>2</v>
      </c>
      <c r="AA1492" s="51" t="s">
        <v>77</v>
      </c>
      <c r="AB1492" s="51" t="s">
        <v>69</v>
      </c>
    </row>
    <row r="1493" spans="1:28">
      <c r="A1493" s="51" t="s">
        <v>2952</v>
      </c>
      <c r="B1493" s="51" t="s">
        <v>121</v>
      </c>
      <c r="C1493" s="1">
        <v>41958</v>
      </c>
      <c r="D1493">
        <v>2014</v>
      </c>
      <c r="E1493" s="26">
        <v>11</v>
      </c>
      <c r="F1493" s="51" t="s">
        <v>19</v>
      </c>
      <c r="G1493" s="26">
        <v>11</v>
      </c>
      <c r="H1493" s="26">
        <v>11</v>
      </c>
      <c r="I1493" t="s">
        <v>15</v>
      </c>
      <c r="J1493" t="s">
        <v>102</v>
      </c>
      <c r="K1493" t="s">
        <v>61</v>
      </c>
      <c r="L1493" t="s">
        <v>89</v>
      </c>
      <c r="M1493" t="s">
        <v>75</v>
      </c>
      <c r="N1493">
        <v>4642.4253180663391</v>
      </c>
      <c r="O1493">
        <v>4642.4253180663391</v>
      </c>
      <c r="P1493" t="s">
        <v>64</v>
      </c>
      <c r="Q1493">
        <v>9.7799999999999994</v>
      </c>
      <c r="R1493">
        <v>5</v>
      </c>
      <c r="S1493">
        <v>1</v>
      </c>
      <c r="T1493">
        <v>1</v>
      </c>
      <c r="U1493" t="s">
        <v>76</v>
      </c>
      <c r="V1493">
        <v>2</v>
      </c>
      <c r="W1493" t="s">
        <v>77</v>
      </c>
      <c r="X1493" s="51" t="s">
        <v>2953</v>
      </c>
      <c r="Y1493" s="51" t="s">
        <v>79</v>
      </c>
      <c r="Z1493" s="26">
        <v>1</v>
      </c>
      <c r="AA1493" s="51" t="s">
        <v>66</v>
      </c>
      <c r="AB1493" s="51" t="s">
        <v>69</v>
      </c>
    </row>
    <row r="1494" spans="1:28">
      <c r="A1494" s="51" t="s">
        <v>2954</v>
      </c>
      <c r="B1494" s="51" t="s">
        <v>140</v>
      </c>
      <c r="C1494" s="1">
        <v>43236</v>
      </c>
      <c r="D1494">
        <v>2018</v>
      </c>
      <c r="E1494" s="26">
        <v>5</v>
      </c>
      <c r="F1494" s="51" t="s">
        <v>25</v>
      </c>
      <c r="G1494" s="26">
        <v>7</v>
      </c>
      <c r="H1494" s="26">
        <v>7</v>
      </c>
      <c r="I1494" t="s">
        <v>15</v>
      </c>
      <c r="J1494" t="s">
        <v>60</v>
      </c>
      <c r="K1494" t="s">
        <v>61</v>
      </c>
      <c r="L1494" t="s">
        <v>98</v>
      </c>
      <c r="M1494" t="s">
        <v>93</v>
      </c>
      <c r="N1494">
        <v>3066.1432853827991</v>
      </c>
      <c r="O1494">
        <v>3066.1432853827991</v>
      </c>
      <c r="P1494" t="s">
        <v>64</v>
      </c>
      <c r="Q1494">
        <v>3.97</v>
      </c>
      <c r="R1494">
        <v>2</v>
      </c>
      <c r="S1494">
        <v>3</v>
      </c>
      <c r="T1494">
        <v>1</v>
      </c>
      <c r="U1494" t="s">
        <v>76</v>
      </c>
      <c r="V1494">
        <v>1</v>
      </c>
      <c r="W1494" t="s">
        <v>66</v>
      </c>
      <c r="X1494" s="51" t="s">
        <v>2955</v>
      </c>
      <c r="Y1494" s="51" t="s">
        <v>95</v>
      </c>
      <c r="Z1494" s="26">
        <v>1</v>
      </c>
      <c r="AA1494" s="51" t="s">
        <v>66</v>
      </c>
      <c r="AB1494" s="51" t="s">
        <v>69</v>
      </c>
    </row>
    <row r="1495" spans="1:28">
      <c r="A1495" s="51" t="s">
        <v>2956</v>
      </c>
      <c r="B1495" s="51" t="s">
        <v>81</v>
      </c>
      <c r="C1495" s="1">
        <v>42807</v>
      </c>
      <c r="D1495">
        <v>2017</v>
      </c>
      <c r="E1495" s="26">
        <v>3</v>
      </c>
      <c r="F1495" s="51" t="s">
        <v>23</v>
      </c>
      <c r="G1495" s="26">
        <v>8</v>
      </c>
      <c r="H1495" s="26">
        <v>8</v>
      </c>
      <c r="I1495" t="s">
        <v>15</v>
      </c>
      <c r="J1495" t="s">
        <v>60</v>
      </c>
      <c r="K1495" t="s">
        <v>83</v>
      </c>
      <c r="L1495" t="s">
        <v>113</v>
      </c>
      <c r="M1495" t="s">
        <v>63</v>
      </c>
      <c r="N1495">
        <v>5268.0623653133407</v>
      </c>
      <c r="O1495">
        <v>5268.0623653133407</v>
      </c>
      <c r="P1495" t="s">
        <v>64</v>
      </c>
      <c r="Q1495">
        <v>5.66</v>
      </c>
      <c r="R1495">
        <v>4</v>
      </c>
      <c r="S1495">
        <v>0</v>
      </c>
      <c r="T1495">
        <v>0</v>
      </c>
      <c r="U1495" t="s">
        <v>65</v>
      </c>
      <c r="V1495">
        <v>3</v>
      </c>
      <c r="W1495" t="s">
        <v>84</v>
      </c>
      <c r="X1495" s="51" t="s">
        <v>2957</v>
      </c>
      <c r="Y1495" s="51" t="s">
        <v>100</v>
      </c>
      <c r="Z1495" s="26">
        <v>2</v>
      </c>
      <c r="AA1495" s="51" t="s">
        <v>77</v>
      </c>
      <c r="AB1495" s="51" t="s">
        <v>69</v>
      </c>
    </row>
    <row r="1496" spans="1:28">
      <c r="A1496" s="51" t="s">
        <v>2958</v>
      </c>
      <c r="B1496" s="51" t="s">
        <v>59</v>
      </c>
      <c r="C1496" s="1">
        <v>45048</v>
      </c>
      <c r="D1496">
        <v>2023</v>
      </c>
      <c r="E1496" s="26">
        <v>5</v>
      </c>
      <c r="F1496" s="51" t="s">
        <v>25</v>
      </c>
      <c r="G1496" s="26">
        <v>2</v>
      </c>
      <c r="H1496" s="26">
        <v>2</v>
      </c>
      <c r="I1496" t="s">
        <v>15</v>
      </c>
      <c r="J1496" t="s">
        <v>82</v>
      </c>
      <c r="K1496" t="s">
        <v>133</v>
      </c>
      <c r="L1496" t="s">
        <v>157</v>
      </c>
      <c r="M1496" t="s">
        <v>75</v>
      </c>
      <c r="N1496">
        <v>7827.9805867482701</v>
      </c>
      <c r="O1496">
        <v>7827.9805867482701</v>
      </c>
      <c r="P1496" t="s">
        <v>64</v>
      </c>
      <c r="Q1496">
        <v>13.57</v>
      </c>
      <c r="R1496">
        <v>3</v>
      </c>
      <c r="S1496">
        <v>4</v>
      </c>
      <c r="T1496">
        <v>1</v>
      </c>
      <c r="U1496" t="s">
        <v>76</v>
      </c>
      <c r="V1496">
        <v>2</v>
      </c>
      <c r="W1496" t="s">
        <v>77</v>
      </c>
      <c r="X1496" s="51" t="s">
        <v>2959</v>
      </c>
      <c r="Y1496" s="51" t="s">
        <v>95</v>
      </c>
      <c r="Z1496" s="26">
        <v>1</v>
      </c>
      <c r="AA1496" s="51" t="s">
        <v>66</v>
      </c>
      <c r="AB1496" s="51" t="s">
        <v>69</v>
      </c>
    </row>
    <row r="1497" spans="1:28">
      <c r="A1497" s="51" t="s">
        <v>2960</v>
      </c>
      <c r="B1497" s="51" t="s">
        <v>121</v>
      </c>
      <c r="C1497" s="1">
        <v>44390</v>
      </c>
      <c r="D1497">
        <v>2021</v>
      </c>
      <c r="E1497" s="26">
        <v>7</v>
      </c>
      <c r="F1497" s="51" t="s">
        <v>27</v>
      </c>
      <c r="G1497" s="26">
        <v>4</v>
      </c>
      <c r="H1497" s="26">
        <v>4</v>
      </c>
      <c r="I1497" t="s">
        <v>15</v>
      </c>
      <c r="J1497" t="s">
        <v>72</v>
      </c>
      <c r="K1497" t="s">
        <v>124</v>
      </c>
      <c r="L1497" t="s">
        <v>202</v>
      </c>
      <c r="M1497" t="s">
        <v>93</v>
      </c>
      <c r="N1497">
        <v>5997.7284907362009</v>
      </c>
      <c r="O1497">
        <v>5997.7284907362009</v>
      </c>
      <c r="P1497" t="s">
        <v>64</v>
      </c>
      <c r="Q1497">
        <v>16.22</v>
      </c>
      <c r="R1497">
        <v>1</v>
      </c>
      <c r="S1497">
        <v>2</v>
      </c>
      <c r="T1497">
        <v>1</v>
      </c>
      <c r="U1497" t="s">
        <v>76</v>
      </c>
      <c r="V1497">
        <v>2</v>
      </c>
      <c r="W1497" t="s">
        <v>77</v>
      </c>
      <c r="X1497" s="51" t="s">
        <v>2961</v>
      </c>
      <c r="Y1497" s="51" t="s">
        <v>95</v>
      </c>
      <c r="Z1497" s="26">
        <v>1</v>
      </c>
      <c r="AA1497" s="51" t="s">
        <v>66</v>
      </c>
      <c r="AB1497" s="51" t="s">
        <v>69</v>
      </c>
    </row>
    <row r="1498" spans="1:28">
      <c r="A1498" s="51" t="s">
        <v>2962</v>
      </c>
      <c r="B1498" s="51" t="s">
        <v>81</v>
      </c>
      <c r="C1498" s="1">
        <v>45155</v>
      </c>
      <c r="D1498">
        <v>2023</v>
      </c>
      <c r="E1498" s="26">
        <v>8</v>
      </c>
      <c r="F1498" s="51" t="s">
        <v>28</v>
      </c>
      <c r="G1498" s="26">
        <v>2</v>
      </c>
      <c r="H1498" s="26">
        <v>2</v>
      </c>
      <c r="I1498" t="s">
        <v>15</v>
      </c>
      <c r="J1498" t="s">
        <v>82</v>
      </c>
      <c r="K1498" t="s">
        <v>61</v>
      </c>
      <c r="L1498" t="s">
        <v>128</v>
      </c>
      <c r="M1498" t="s">
        <v>152</v>
      </c>
      <c r="N1498">
        <v>8615.0929532842438</v>
      </c>
      <c r="O1498">
        <v>8615.0929532842438</v>
      </c>
      <c r="P1498" t="s">
        <v>64</v>
      </c>
      <c r="Q1498">
        <v>15.99</v>
      </c>
      <c r="R1498">
        <v>5</v>
      </c>
      <c r="S1498">
        <v>3</v>
      </c>
      <c r="T1498">
        <v>1</v>
      </c>
      <c r="U1498" t="s">
        <v>76</v>
      </c>
      <c r="V1498">
        <v>2</v>
      </c>
      <c r="W1498" t="s">
        <v>77</v>
      </c>
      <c r="X1498" s="51" t="s">
        <v>2963</v>
      </c>
      <c r="Y1498" s="51" t="s">
        <v>95</v>
      </c>
      <c r="Z1498" s="26">
        <v>2</v>
      </c>
      <c r="AA1498" s="51" t="s">
        <v>77</v>
      </c>
      <c r="AB1498" s="51" t="s">
        <v>69</v>
      </c>
    </row>
    <row r="1499" spans="1:28">
      <c r="A1499" s="51" t="s">
        <v>2964</v>
      </c>
      <c r="B1499" s="51" t="s">
        <v>71</v>
      </c>
      <c r="C1499" s="1">
        <v>42235</v>
      </c>
      <c r="D1499">
        <v>2015</v>
      </c>
      <c r="E1499" s="26">
        <v>8</v>
      </c>
      <c r="F1499" s="51" t="s">
        <v>28</v>
      </c>
      <c r="G1499" s="26">
        <v>10</v>
      </c>
      <c r="H1499" s="26">
        <v>10</v>
      </c>
      <c r="I1499" t="s">
        <v>15</v>
      </c>
      <c r="J1499" t="s">
        <v>102</v>
      </c>
      <c r="K1499" t="s">
        <v>133</v>
      </c>
      <c r="L1499" t="s">
        <v>62</v>
      </c>
      <c r="M1499" t="s">
        <v>93</v>
      </c>
      <c r="N1499">
        <v>7396.2376209091062</v>
      </c>
      <c r="O1499">
        <v>7396.2376209091062</v>
      </c>
      <c r="P1499" t="s">
        <v>64</v>
      </c>
      <c r="Q1499">
        <v>2.08</v>
      </c>
      <c r="R1499">
        <v>1</v>
      </c>
      <c r="S1499">
        <v>1</v>
      </c>
      <c r="T1499">
        <v>1</v>
      </c>
      <c r="U1499" t="s">
        <v>76</v>
      </c>
      <c r="V1499">
        <v>1</v>
      </c>
      <c r="W1499" t="s">
        <v>66</v>
      </c>
      <c r="X1499" s="51" t="s">
        <v>2965</v>
      </c>
      <c r="Y1499" s="51" t="s">
        <v>68</v>
      </c>
      <c r="Z1499" s="26">
        <v>1</v>
      </c>
      <c r="AA1499" s="51" t="s">
        <v>66</v>
      </c>
      <c r="AB1499" s="51" t="s">
        <v>69</v>
      </c>
    </row>
    <row r="1500" spans="1:28">
      <c r="A1500" s="51" t="s">
        <v>2966</v>
      </c>
      <c r="B1500" s="51" t="s">
        <v>140</v>
      </c>
      <c r="C1500" s="1">
        <v>44871</v>
      </c>
      <c r="D1500">
        <v>2022</v>
      </c>
      <c r="E1500" s="26">
        <v>11</v>
      </c>
      <c r="F1500" s="51" t="s">
        <v>19</v>
      </c>
      <c r="G1500" s="26">
        <v>3</v>
      </c>
      <c r="H1500" s="26">
        <v>3</v>
      </c>
      <c r="I1500" t="s">
        <v>15</v>
      </c>
      <c r="J1500" t="s">
        <v>82</v>
      </c>
      <c r="K1500" t="s">
        <v>124</v>
      </c>
      <c r="L1500" t="s">
        <v>103</v>
      </c>
      <c r="M1500" t="s">
        <v>104</v>
      </c>
      <c r="N1500">
        <v>13076.889310813431</v>
      </c>
      <c r="O1500">
        <v>13076.889310813431</v>
      </c>
      <c r="P1500" t="s">
        <v>64</v>
      </c>
      <c r="Q1500">
        <v>5.0199999999999996</v>
      </c>
      <c r="R1500">
        <v>2</v>
      </c>
      <c r="S1500">
        <v>1</v>
      </c>
      <c r="T1500">
        <v>1</v>
      </c>
      <c r="U1500" t="s">
        <v>76</v>
      </c>
      <c r="V1500">
        <v>3</v>
      </c>
      <c r="W1500" t="s">
        <v>84</v>
      </c>
      <c r="X1500" s="51" t="s">
        <v>2967</v>
      </c>
      <c r="Y1500" s="51" t="s">
        <v>95</v>
      </c>
      <c r="Z1500" s="26">
        <v>2</v>
      </c>
      <c r="AA1500" s="51" t="s">
        <v>77</v>
      </c>
      <c r="AB1500" s="51" t="s">
        <v>69</v>
      </c>
    </row>
    <row r="1501" spans="1:28">
      <c r="A1501" s="51" t="s">
        <v>2968</v>
      </c>
      <c r="B1501" s="51" t="s">
        <v>81</v>
      </c>
      <c r="C1501" s="1">
        <v>45110</v>
      </c>
      <c r="D1501">
        <v>2023</v>
      </c>
      <c r="E1501" s="26">
        <v>7</v>
      </c>
      <c r="F1501" s="51" t="s">
        <v>27</v>
      </c>
      <c r="G1501" s="26">
        <v>2</v>
      </c>
      <c r="H1501" s="26">
        <v>2</v>
      </c>
      <c r="I1501" t="s">
        <v>15</v>
      </c>
      <c r="J1501" t="s">
        <v>82</v>
      </c>
      <c r="K1501" t="s">
        <v>133</v>
      </c>
      <c r="L1501" t="s">
        <v>157</v>
      </c>
      <c r="M1501" t="s">
        <v>75</v>
      </c>
      <c r="N1501">
        <v>167.31105521069858</v>
      </c>
      <c r="O1501">
        <v>167.31105521069858</v>
      </c>
      <c r="P1501" t="s">
        <v>64</v>
      </c>
      <c r="Q1501">
        <v>9.2899999999999991</v>
      </c>
      <c r="R1501">
        <v>3</v>
      </c>
      <c r="S1501">
        <v>2</v>
      </c>
      <c r="T1501">
        <v>1</v>
      </c>
      <c r="U1501" t="s">
        <v>76</v>
      </c>
      <c r="V1501">
        <v>1</v>
      </c>
      <c r="W1501" t="s">
        <v>66</v>
      </c>
      <c r="X1501" s="51" t="s">
        <v>2969</v>
      </c>
      <c r="Y1501" s="51" t="s">
        <v>95</v>
      </c>
      <c r="Z1501" s="26">
        <v>0</v>
      </c>
      <c r="AA1501" s="51" t="s">
        <v>66</v>
      </c>
      <c r="AB1501" s="51" t="s">
        <v>69</v>
      </c>
    </row>
    <row r="1502" spans="1:28">
      <c r="A1502" s="51" t="s">
        <v>2970</v>
      </c>
      <c r="B1502" s="51" t="s">
        <v>97</v>
      </c>
      <c r="C1502" s="1">
        <v>44309</v>
      </c>
      <c r="D1502">
        <v>2021</v>
      </c>
      <c r="E1502" s="26">
        <v>4</v>
      </c>
      <c r="F1502" s="51" t="s">
        <v>24</v>
      </c>
      <c r="G1502" s="26">
        <v>4</v>
      </c>
      <c r="H1502" s="26">
        <v>4</v>
      </c>
      <c r="I1502" t="s">
        <v>15</v>
      </c>
      <c r="J1502" t="s">
        <v>72</v>
      </c>
      <c r="K1502" t="s">
        <v>133</v>
      </c>
      <c r="L1502" t="s">
        <v>202</v>
      </c>
      <c r="M1502" t="s">
        <v>75</v>
      </c>
      <c r="N1502">
        <v>14524.92172022229</v>
      </c>
      <c r="O1502">
        <v>14524.92172022229</v>
      </c>
      <c r="P1502" t="s">
        <v>64</v>
      </c>
      <c r="Q1502">
        <v>3.64</v>
      </c>
      <c r="R1502">
        <v>3</v>
      </c>
      <c r="S1502">
        <v>1</v>
      </c>
      <c r="T1502">
        <v>1</v>
      </c>
      <c r="U1502" t="s">
        <v>76</v>
      </c>
      <c r="V1502">
        <v>3</v>
      </c>
      <c r="W1502" t="s">
        <v>84</v>
      </c>
      <c r="X1502" s="51" t="s">
        <v>2971</v>
      </c>
      <c r="Y1502" s="51" t="s">
        <v>79</v>
      </c>
      <c r="Z1502" s="26">
        <v>2</v>
      </c>
      <c r="AA1502" s="51" t="s">
        <v>77</v>
      </c>
      <c r="AB1502" s="51" t="s">
        <v>69</v>
      </c>
    </row>
    <row r="1503" spans="1:28">
      <c r="A1503" s="51" t="s">
        <v>2972</v>
      </c>
      <c r="B1503" s="51" t="s">
        <v>97</v>
      </c>
      <c r="C1503" s="1">
        <v>43489</v>
      </c>
      <c r="D1503">
        <v>2019</v>
      </c>
      <c r="E1503" s="26">
        <v>1</v>
      </c>
      <c r="F1503" s="51" t="s">
        <v>21</v>
      </c>
      <c r="G1503" s="26">
        <v>6</v>
      </c>
      <c r="H1503" s="26">
        <v>6</v>
      </c>
      <c r="I1503" t="s">
        <v>15</v>
      </c>
      <c r="J1503" t="s">
        <v>72</v>
      </c>
      <c r="K1503" t="s">
        <v>124</v>
      </c>
      <c r="L1503" t="s">
        <v>116</v>
      </c>
      <c r="M1503" t="s">
        <v>104</v>
      </c>
      <c r="N1503">
        <v>8520.479214093466</v>
      </c>
      <c r="O1503">
        <v>8520.479214093466</v>
      </c>
      <c r="P1503" t="s">
        <v>64</v>
      </c>
      <c r="Q1503">
        <v>14.06</v>
      </c>
      <c r="R1503">
        <v>2</v>
      </c>
      <c r="S1503">
        <v>5</v>
      </c>
      <c r="T1503">
        <v>1</v>
      </c>
      <c r="U1503" t="s">
        <v>76</v>
      </c>
      <c r="V1503">
        <v>2</v>
      </c>
      <c r="W1503" t="s">
        <v>77</v>
      </c>
      <c r="X1503" s="51" t="s">
        <v>2973</v>
      </c>
      <c r="Y1503" s="51" t="s">
        <v>100</v>
      </c>
      <c r="Z1503" s="26">
        <v>1</v>
      </c>
      <c r="AA1503" s="51" t="s">
        <v>66</v>
      </c>
      <c r="AB1503" s="51" t="s">
        <v>69</v>
      </c>
    </row>
    <row r="1504" spans="1:28">
      <c r="A1504" s="51" t="s">
        <v>2974</v>
      </c>
      <c r="B1504" s="51" t="s">
        <v>97</v>
      </c>
      <c r="C1504" s="1">
        <v>42625</v>
      </c>
      <c r="D1504">
        <v>2016</v>
      </c>
      <c r="E1504" s="26">
        <v>9</v>
      </c>
      <c r="F1504" s="51" t="s">
        <v>29</v>
      </c>
      <c r="G1504" s="26">
        <v>9</v>
      </c>
      <c r="H1504" s="26">
        <v>9</v>
      </c>
      <c r="I1504" t="s">
        <v>15</v>
      </c>
      <c r="J1504" t="s">
        <v>60</v>
      </c>
      <c r="K1504" t="s">
        <v>133</v>
      </c>
      <c r="L1504" t="s">
        <v>103</v>
      </c>
      <c r="M1504" t="s">
        <v>63</v>
      </c>
      <c r="N1504">
        <v>5993.9322152282184</v>
      </c>
      <c r="O1504">
        <v>5993.9322152282184</v>
      </c>
      <c r="P1504" t="s">
        <v>64</v>
      </c>
      <c r="Q1504">
        <v>4.6900000000000004</v>
      </c>
      <c r="R1504">
        <v>1</v>
      </c>
      <c r="S1504">
        <v>5</v>
      </c>
      <c r="T1504">
        <v>1</v>
      </c>
      <c r="U1504" t="s">
        <v>76</v>
      </c>
      <c r="V1504">
        <v>2</v>
      </c>
      <c r="W1504" t="s">
        <v>77</v>
      </c>
      <c r="X1504" s="51" t="s">
        <v>2975</v>
      </c>
      <c r="Y1504" s="51" t="s">
        <v>95</v>
      </c>
      <c r="Z1504" s="26">
        <v>2</v>
      </c>
      <c r="AA1504" s="51" t="s">
        <v>77</v>
      </c>
      <c r="AB1504" s="51" t="s">
        <v>108</v>
      </c>
    </row>
    <row r="1505" spans="1:28">
      <c r="A1505" s="51" t="s">
        <v>2976</v>
      </c>
      <c r="B1505" s="51" t="s">
        <v>59</v>
      </c>
      <c r="C1505" s="1">
        <v>45015</v>
      </c>
      <c r="D1505">
        <v>2023</v>
      </c>
      <c r="E1505" s="26">
        <v>3</v>
      </c>
      <c r="F1505" s="51" t="s">
        <v>23</v>
      </c>
      <c r="G1505" s="26">
        <v>2</v>
      </c>
      <c r="H1505" s="26">
        <v>2</v>
      </c>
      <c r="I1505" t="s">
        <v>15</v>
      </c>
      <c r="J1505" t="s">
        <v>82</v>
      </c>
      <c r="K1505" t="s">
        <v>133</v>
      </c>
      <c r="L1505" t="s">
        <v>62</v>
      </c>
      <c r="M1505" t="s">
        <v>104</v>
      </c>
      <c r="N1505">
        <v>6473.7925712134238</v>
      </c>
      <c r="O1505">
        <v>6473.7925712134238</v>
      </c>
      <c r="P1505" t="s">
        <v>64</v>
      </c>
      <c r="Q1505">
        <v>19.100000000000001</v>
      </c>
      <c r="R1505">
        <v>3</v>
      </c>
      <c r="S1505">
        <v>0</v>
      </c>
      <c r="T1505">
        <v>0</v>
      </c>
      <c r="U1505" t="s">
        <v>65</v>
      </c>
      <c r="V1505">
        <v>3</v>
      </c>
      <c r="W1505" t="s">
        <v>84</v>
      </c>
      <c r="X1505" s="51" t="s">
        <v>2977</v>
      </c>
      <c r="Y1505" s="51" t="s">
        <v>100</v>
      </c>
      <c r="Z1505" s="26">
        <v>2</v>
      </c>
      <c r="AA1505" s="51" t="s">
        <v>77</v>
      </c>
      <c r="AB1505" s="51" t="s">
        <v>69</v>
      </c>
    </row>
    <row r="1506" spans="1:28">
      <c r="A1506" s="51" t="s">
        <v>2978</v>
      </c>
      <c r="B1506" s="51" t="s">
        <v>81</v>
      </c>
      <c r="C1506" s="1">
        <v>43486</v>
      </c>
      <c r="D1506">
        <v>2019</v>
      </c>
      <c r="E1506" s="26">
        <v>1</v>
      </c>
      <c r="F1506" s="51" t="s">
        <v>21</v>
      </c>
      <c r="G1506" s="26">
        <v>6</v>
      </c>
      <c r="H1506" s="26">
        <v>6</v>
      </c>
      <c r="I1506" t="s">
        <v>15</v>
      </c>
      <c r="J1506" t="s">
        <v>72</v>
      </c>
      <c r="K1506" t="s">
        <v>73</v>
      </c>
      <c r="L1506" t="s">
        <v>74</v>
      </c>
      <c r="M1506" t="s">
        <v>93</v>
      </c>
      <c r="N1506">
        <v>13285.321880859516</v>
      </c>
      <c r="O1506">
        <v>13285.321880859516</v>
      </c>
      <c r="P1506" t="s">
        <v>64</v>
      </c>
      <c r="Q1506">
        <v>15.38</v>
      </c>
      <c r="R1506">
        <v>3</v>
      </c>
      <c r="S1506">
        <v>0</v>
      </c>
      <c r="T1506">
        <v>0</v>
      </c>
      <c r="U1506" t="s">
        <v>65</v>
      </c>
      <c r="V1506">
        <v>2</v>
      </c>
      <c r="W1506" t="s">
        <v>77</v>
      </c>
      <c r="X1506" s="51" t="s">
        <v>2979</v>
      </c>
      <c r="Y1506" s="51" t="s">
        <v>68</v>
      </c>
      <c r="Z1506" s="26">
        <v>2</v>
      </c>
      <c r="AA1506" s="51" t="s">
        <v>77</v>
      </c>
      <c r="AB1506" s="51" t="s">
        <v>108</v>
      </c>
    </row>
    <row r="1507" spans="1:28">
      <c r="A1507" s="51" t="s">
        <v>2980</v>
      </c>
      <c r="B1507" s="51" t="s">
        <v>140</v>
      </c>
      <c r="C1507" s="1">
        <v>44394</v>
      </c>
      <c r="D1507">
        <v>2021</v>
      </c>
      <c r="E1507" s="26">
        <v>7</v>
      </c>
      <c r="F1507" s="51" t="s">
        <v>27</v>
      </c>
      <c r="G1507" s="26">
        <v>4</v>
      </c>
      <c r="H1507" s="26">
        <v>4</v>
      </c>
      <c r="I1507" t="s">
        <v>15</v>
      </c>
      <c r="J1507" t="s">
        <v>72</v>
      </c>
      <c r="K1507" t="s">
        <v>124</v>
      </c>
      <c r="L1507" t="s">
        <v>125</v>
      </c>
      <c r="M1507" t="s">
        <v>90</v>
      </c>
      <c r="N1507">
        <v>6041.085173271641</v>
      </c>
      <c r="O1507">
        <v>6041.085173271641</v>
      </c>
      <c r="P1507" t="s">
        <v>64</v>
      </c>
      <c r="Q1507">
        <v>7.35</v>
      </c>
      <c r="R1507">
        <v>2</v>
      </c>
      <c r="S1507">
        <v>2</v>
      </c>
      <c r="T1507">
        <v>1</v>
      </c>
      <c r="U1507" t="s">
        <v>76</v>
      </c>
      <c r="V1507">
        <v>2</v>
      </c>
      <c r="W1507" t="s">
        <v>77</v>
      </c>
      <c r="X1507" s="51" t="s">
        <v>2981</v>
      </c>
      <c r="Y1507" s="51" t="s">
        <v>100</v>
      </c>
      <c r="Z1507" s="26">
        <v>0</v>
      </c>
      <c r="AA1507" s="51" t="s">
        <v>66</v>
      </c>
      <c r="AB1507" s="51" t="s">
        <v>69</v>
      </c>
    </row>
    <row r="1508" spans="1:28">
      <c r="A1508" s="51" t="s">
        <v>2982</v>
      </c>
      <c r="B1508" s="51" t="s">
        <v>97</v>
      </c>
      <c r="C1508" s="1">
        <v>41642</v>
      </c>
      <c r="D1508">
        <v>2014</v>
      </c>
      <c r="E1508" s="26">
        <v>1</v>
      </c>
      <c r="F1508" s="51" t="s">
        <v>21</v>
      </c>
      <c r="G1508" s="26">
        <v>11</v>
      </c>
      <c r="H1508" s="26">
        <v>11</v>
      </c>
      <c r="I1508" t="s">
        <v>15</v>
      </c>
      <c r="J1508" t="s">
        <v>102</v>
      </c>
      <c r="K1508" t="s">
        <v>73</v>
      </c>
      <c r="L1508" t="s">
        <v>125</v>
      </c>
      <c r="M1508" t="s">
        <v>93</v>
      </c>
      <c r="N1508">
        <v>7795.7511758196324</v>
      </c>
      <c r="O1508">
        <v>7795.7511758196324</v>
      </c>
      <c r="P1508" t="s">
        <v>64</v>
      </c>
      <c r="Q1508">
        <v>6.13</v>
      </c>
      <c r="R1508">
        <v>5</v>
      </c>
      <c r="S1508">
        <v>2</v>
      </c>
      <c r="T1508">
        <v>1</v>
      </c>
      <c r="U1508" t="s">
        <v>76</v>
      </c>
      <c r="V1508">
        <v>3</v>
      </c>
      <c r="W1508" t="s">
        <v>84</v>
      </c>
      <c r="X1508" s="51" t="s">
        <v>2983</v>
      </c>
      <c r="Y1508" s="51" t="s">
        <v>95</v>
      </c>
      <c r="Z1508" s="26">
        <v>2</v>
      </c>
      <c r="AA1508" s="51" t="s">
        <v>77</v>
      </c>
      <c r="AB1508" s="51" t="s">
        <v>69</v>
      </c>
    </row>
    <row r="1509" spans="1:28">
      <c r="A1509" s="51" t="s">
        <v>2984</v>
      </c>
      <c r="B1509" s="51" t="s">
        <v>140</v>
      </c>
      <c r="C1509" s="1">
        <v>43944</v>
      </c>
      <c r="D1509">
        <v>2020</v>
      </c>
      <c r="E1509" s="26">
        <v>4</v>
      </c>
      <c r="F1509" s="51" t="s">
        <v>24</v>
      </c>
      <c r="G1509" s="26">
        <v>5</v>
      </c>
      <c r="H1509" s="26">
        <v>5</v>
      </c>
      <c r="I1509" t="s">
        <v>15</v>
      </c>
      <c r="J1509" t="s">
        <v>72</v>
      </c>
      <c r="K1509" t="s">
        <v>124</v>
      </c>
      <c r="L1509" t="s">
        <v>74</v>
      </c>
      <c r="M1509" t="s">
        <v>90</v>
      </c>
      <c r="N1509">
        <v>3728.7563865498141</v>
      </c>
      <c r="O1509">
        <v>3728.7563865498141</v>
      </c>
      <c r="P1509" t="s">
        <v>64</v>
      </c>
      <c r="Q1509">
        <v>7.22</v>
      </c>
      <c r="R1509">
        <v>4</v>
      </c>
      <c r="S1509">
        <v>3</v>
      </c>
      <c r="T1509">
        <v>1</v>
      </c>
      <c r="U1509" t="s">
        <v>76</v>
      </c>
      <c r="V1509">
        <v>1</v>
      </c>
      <c r="W1509" t="s">
        <v>66</v>
      </c>
      <c r="X1509" s="51" t="s">
        <v>2985</v>
      </c>
      <c r="Y1509" s="51" t="s">
        <v>144</v>
      </c>
      <c r="Z1509" s="26">
        <v>1</v>
      </c>
      <c r="AA1509" s="51" t="s">
        <v>66</v>
      </c>
      <c r="AB1509" s="51" t="s">
        <v>69</v>
      </c>
    </row>
    <row r="1510" spans="1:28">
      <c r="A1510" s="51" t="s">
        <v>2986</v>
      </c>
      <c r="B1510" s="51" t="s">
        <v>59</v>
      </c>
      <c r="C1510" s="1">
        <v>45225</v>
      </c>
      <c r="D1510">
        <v>2023</v>
      </c>
      <c r="E1510" s="26">
        <v>10</v>
      </c>
      <c r="F1510" s="51" t="s">
        <v>10</v>
      </c>
      <c r="G1510" s="26">
        <v>2</v>
      </c>
      <c r="H1510" s="26">
        <v>2</v>
      </c>
      <c r="I1510" t="s">
        <v>15</v>
      </c>
      <c r="J1510" t="s">
        <v>82</v>
      </c>
      <c r="K1510" t="s">
        <v>133</v>
      </c>
      <c r="L1510" t="s">
        <v>113</v>
      </c>
      <c r="M1510" t="s">
        <v>93</v>
      </c>
      <c r="N1510">
        <v>19033.81125869495</v>
      </c>
      <c r="O1510">
        <v>19033.81125869495</v>
      </c>
      <c r="P1510" t="s">
        <v>64</v>
      </c>
      <c r="Q1510">
        <v>25.26</v>
      </c>
      <c r="R1510">
        <v>4</v>
      </c>
      <c r="S1510">
        <v>0</v>
      </c>
      <c r="T1510">
        <v>0</v>
      </c>
      <c r="U1510" t="s">
        <v>65</v>
      </c>
      <c r="V1510">
        <v>3</v>
      </c>
      <c r="W1510" t="s">
        <v>84</v>
      </c>
      <c r="X1510" s="51" t="s">
        <v>751</v>
      </c>
      <c r="Y1510" s="51" t="s">
        <v>95</v>
      </c>
      <c r="Z1510" s="26">
        <v>3</v>
      </c>
      <c r="AA1510" s="51" t="s">
        <v>77</v>
      </c>
      <c r="AB1510" s="51" t="s">
        <v>108</v>
      </c>
    </row>
    <row r="1511" spans="1:28">
      <c r="A1511" s="51" t="s">
        <v>2987</v>
      </c>
      <c r="B1511" s="51" t="s">
        <v>59</v>
      </c>
      <c r="C1511" s="1">
        <v>41600</v>
      </c>
      <c r="D1511">
        <v>2013</v>
      </c>
      <c r="E1511" s="26">
        <v>11</v>
      </c>
      <c r="F1511" s="51" t="s">
        <v>19</v>
      </c>
      <c r="G1511" s="26">
        <v>12</v>
      </c>
      <c r="H1511" s="26">
        <v>12</v>
      </c>
      <c r="I1511" t="s">
        <v>15</v>
      </c>
      <c r="J1511" t="s">
        <v>102</v>
      </c>
      <c r="K1511" t="s">
        <v>133</v>
      </c>
      <c r="L1511" t="s">
        <v>157</v>
      </c>
      <c r="M1511" t="s">
        <v>104</v>
      </c>
      <c r="N1511">
        <v>4946.6246360965506</v>
      </c>
      <c r="O1511">
        <v>4946.6246360965506</v>
      </c>
      <c r="P1511" t="s">
        <v>64</v>
      </c>
      <c r="Q1511">
        <v>4.4400000000000004</v>
      </c>
      <c r="R1511">
        <v>1</v>
      </c>
      <c r="S1511">
        <v>3</v>
      </c>
      <c r="T1511">
        <v>1</v>
      </c>
      <c r="U1511" t="s">
        <v>76</v>
      </c>
      <c r="V1511">
        <v>1</v>
      </c>
      <c r="W1511" t="s">
        <v>66</v>
      </c>
      <c r="X1511" s="51" t="s">
        <v>2988</v>
      </c>
      <c r="Y1511" s="51" t="s">
        <v>68</v>
      </c>
      <c r="Z1511" s="26">
        <v>2</v>
      </c>
      <c r="AA1511" s="51" t="s">
        <v>77</v>
      </c>
      <c r="AB1511" s="51" t="s">
        <v>108</v>
      </c>
    </row>
    <row r="1512" spans="1:28">
      <c r="A1512" s="51" t="s">
        <v>2989</v>
      </c>
      <c r="B1512" s="51" t="s">
        <v>81</v>
      </c>
      <c r="C1512" s="1">
        <v>42385</v>
      </c>
      <c r="D1512">
        <v>2016</v>
      </c>
      <c r="E1512" s="26">
        <v>1</v>
      </c>
      <c r="F1512" s="51" t="s">
        <v>21</v>
      </c>
      <c r="G1512" s="26">
        <v>9</v>
      </c>
      <c r="H1512" s="26">
        <v>9</v>
      </c>
      <c r="I1512" t="s">
        <v>15</v>
      </c>
      <c r="J1512" t="s">
        <v>60</v>
      </c>
      <c r="K1512" t="s">
        <v>124</v>
      </c>
      <c r="L1512" t="s">
        <v>62</v>
      </c>
      <c r="M1512" t="s">
        <v>104</v>
      </c>
      <c r="N1512">
        <v>5755.0678696772593</v>
      </c>
      <c r="O1512">
        <v>5755.0678696772593</v>
      </c>
      <c r="P1512" t="s">
        <v>64</v>
      </c>
      <c r="Q1512">
        <v>3.37</v>
      </c>
      <c r="R1512">
        <v>1</v>
      </c>
      <c r="S1512">
        <v>1</v>
      </c>
      <c r="T1512">
        <v>1</v>
      </c>
      <c r="U1512" t="s">
        <v>76</v>
      </c>
      <c r="V1512">
        <v>1</v>
      </c>
      <c r="W1512" t="s">
        <v>66</v>
      </c>
      <c r="X1512" s="51" t="s">
        <v>2990</v>
      </c>
      <c r="Y1512" s="51" t="s">
        <v>95</v>
      </c>
      <c r="Z1512" s="26">
        <v>1</v>
      </c>
      <c r="AA1512" s="51" t="s">
        <v>66</v>
      </c>
      <c r="AB1512" s="51" t="s">
        <v>69</v>
      </c>
    </row>
    <row r="1513" spans="1:28">
      <c r="A1513" s="51" t="s">
        <v>2991</v>
      </c>
      <c r="B1513" s="51" t="s">
        <v>81</v>
      </c>
      <c r="C1513" s="1">
        <v>43199</v>
      </c>
      <c r="D1513">
        <v>2018</v>
      </c>
      <c r="E1513" s="26">
        <v>4</v>
      </c>
      <c r="F1513" s="51" t="s">
        <v>24</v>
      </c>
      <c r="G1513" s="26">
        <v>7</v>
      </c>
      <c r="H1513" s="26">
        <v>7</v>
      </c>
      <c r="I1513" t="s">
        <v>15</v>
      </c>
      <c r="J1513" t="s">
        <v>60</v>
      </c>
      <c r="K1513" t="s">
        <v>61</v>
      </c>
      <c r="L1513" t="s">
        <v>98</v>
      </c>
      <c r="M1513" t="s">
        <v>75</v>
      </c>
      <c r="N1513">
        <v>14435.479184173702</v>
      </c>
      <c r="O1513">
        <v>14435.479184173702</v>
      </c>
      <c r="P1513" t="s">
        <v>64</v>
      </c>
      <c r="Q1513">
        <v>27.95</v>
      </c>
      <c r="R1513">
        <v>4</v>
      </c>
      <c r="S1513">
        <v>2</v>
      </c>
      <c r="T1513">
        <v>1</v>
      </c>
      <c r="U1513" t="s">
        <v>76</v>
      </c>
      <c r="V1513">
        <v>3</v>
      </c>
      <c r="W1513" t="s">
        <v>84</v>
      </c>
      <c r="X1513" s="51" t="s">
        <v>2753</v>
      </c>
      <c r="Y1513" s="51" t="s">
        <v>95</v>
      </c>
      <c r="Z1513" s="26">
        <v>3</v>
      </c>
      <c r="AA1513" s="51" t="s">
        <v>77</v>
      </c>
      <c r="AB1513" s="51" t="s">
        <v>108</v>
      </c>
    </row>
    <row r="1514" spans="1:28">
      <c r="A1514" s="51" t="s">
        <v>2992</v>
      </c>
      <c r="B1514" s="51" t="s">
        <v>97</v>
      </c>
      <c r="C1514" s="1">
        <v>45174</v>
      </c>
      <c r="D1514">
        <v>2023</v>
      </c>
      <c r="E1514" s="26">
        <v>9</v>
      </c>
      <c r="F1514" s="51" t="s">
        <v>29</v>
      </c>
      <c r="G1514" s="26">
        <v>2</v>
      </c>
      <c r="H1514" s="26">
        <v>2</v>
      </c>
      <c r="I1514" t="s">
        <v>15</v>
      </c>
      <c r="J1514" t="s">
        <v>82</v>
      </c>
      <c r="K1514" t="s">
        <v>133</v>
      </c>
      <c r="L1514" t="s">
        <v>110</v>
      </c>
      <c r="M1514" t="s">
        <v>104</v>
      </c>
      <c r="N1514">
        <v>4867.945543790509</v>
      </c>
      <c r="O1514">
        <v>4867.945543790509</v>
      </c>
      <c r="P1514" t="s">
        <v>64</v>
      </c>
      <c r="Q1514">
        <v>6.79</v>
      </c>
      <c r="R1514">
        <v>2</v>
      </c>
      <c r="S1514">
        <v>3</v>
      </c>
      <c r="T1514">
        <v>1</v>
      </c>
      <c r="U1514" t="s">
        <v>76</v>
      </c>
      <c r="V1514">
        <v>2</v>
      </c>
      <c r="W1514" t="s">
        <v>77</v>
      </c>
      <c r="X1514" s="51" t="s">
        <v>2993</v>
      </c>
      <c r="Y1514" s="51" t="s">
        <v>100</v>
      </c>
      <c r="Z1514" s="26">
        <v>1</v>
      </c>
      <c r="AA1514" s="51" t="s">
        <v>66</v>
      </c>
      <c r="AB1514" s="51" t="s">
        <v>69</v>
      </c>
    </row>
    <row r="1515" spans="1:28">
      <c r="A1515" s="51" t="s">
        <v>2994</v>
      </c>
      <c r="B1515" s="51" t="s">
        <v>121</v>
      </c>
      <c r="C1515" s="1">
        <v>45037</v>
      </c>
      <c r="D1515">
        <v>2023</v>
      </c>
      <c r="E1515" s="26">
        <v>4</v>
      </c>
      <c r="F1515" s="51" t="s">
        <v>24</v>
      </c>
      <c r="G1515" s="26">
        <v>2</v>
      </c>
      <c r="H1515" s="26">
        <v>2</v>
      </c>
      <c r="I1515" t="s">
        <v>15</v>
      </c>
      <c r="J1515" t="s">
        <v>82</v>
      </c>
      <c r="K1515" t="s">
        <v>88</v>
      </c>
      <c r="L1515" t="s">
        <v>202</v>
      </c>
      <c r="M1515" t="s">
        <v>104</v>
      </c>
      <c r="N1515">
        <v>5383.3330731385813</v>
      </c>
      <c r="O1515">
        <v>5383.3330731385813</v>
      </c>
      <c r="P1515" t="s">
        <v>64</v>
      </c>
      <c r="Q1515">
        <v>7.08</v>
      </c>
      <c r="R1515">
        <v>3</v>
      </c>
      <c r="S1515">
        <v>3</v>
      </c>
      <c r="T1515">
        <v>1</v>
      </c>
      <c r="U1515" t="s">
        <v>76</v>
      </c>
      <c r="V1515">
        <v>2</v>
      </c>
      <c r="W1515" t="s">
        <v>77</v>
      </c>
      <c r="X1515" s="51" t="s">
        <v>2995</v>
      </c>
      <c r="Y1515" s="51" t="s">
        <v>79</v>
      </c>
      <c r="Z1515" s="26">
        <v>1</v>
      </c>
      <c r="AA1515" s="51" t="s">
        <v>66</v>
      </c>
      <c r="AB1515" s="51" t="s">
        <v>69</v>
      </c>
    </row>
    <row r="1516" spans="1:28">
      <c r="A1516" s="51" t="s">
        <v>2996</v>
      </c>
      <c r="B1516" s="51" t="s">
        <v>81</v>
      </c>
      <c r="C1516" s="1">
        <v>42286</v>
      </c>
      <c r="D1516">
        <v>2015</v>
      </c>
      <c r="E1516" s="26">
        <v>10</v>
      </c>
      <c r="F1516" s="51" t="s">
        <v>10</v>
      </c>
      <c r="G1516" s="26">
        <v>10</v>
      </c>
      <c r="H1516" s="26">
        <v>10</v>
      </c>
      <c r="I1516" t="s">
        <v>15</v>
      </c>
      <c r="J1516" t="s">
        <v>102</v>
      </c>
      <c r="K1516" t="s">
        <v>133</v>
      </c>
      <c r="L1516" t="s">
        <v>89</v>
      </c>
      <c r="M1516" t="s">
        <v>63</v>
      </c>
      <c r="N1516">
        <v>8223.6810987610534</v>
      </c>
      <c r="O1516">
        <v>8223.6810987610534</v>
      </c>
      <c r="P1516" t="s">
        <v>64</v>
      </c>
      <c r="Q1516">
        <v>12.34</v>
      </c>
      <c r="R1516">
        <v>5</v>
      </c>
      <c r="S1516">
        <v>5</v>
      </c>
      <c r="T1516">
        <v>1</v>
      </c>
      <c r="U1516" t="s">
        <v>76</v>
      </c>
      <c r="V1516">
        <v>3</v>
      </c>
      <c r="W1516" t="s">
        <v>84</v>
      </c>
      <c r="X1516" s="51" t="s">
        <v>2997</v>
      </c>
      <c r="Y1516" s="51" t="s">
        <v>86</v>
      </c>
      <c r="Z1516" s="26">
        <v>3</v>
      </c>
      <c r="AA1516" s="51" t="s">
        <v>77</v>
      </c>
      <c r="AB1516" s="51" t="s">
        <v>108</v>
      </c>
    </row>
    <row r="1517" spans="1:28">
      <c r="A1517" s="51" t="s">
        <v>2998</v>
      </c>
      <c r="B1517" s="51" t="s">
        <v>59</v>
      </c>
      <c r="C1517" s="1">
        <v>42535</v>
      </c>
      <c r="D1517">
        <v>2016</v>
      </c>
      <c r="E1517" s="26">
        <v>6</v>
      </c>
      <c r="F1517" s="51" t="s">
        <v>26</v>
      </c>
      <c r="G1517" s="26">
        <v>9</v>
      </c>
      <c r="H1517" s="26">
        <v>9</v>
      </c>
      <c r="I1517" t="s">
        <v>15</v>
      </c>
      <c r="J1517" t="s">
        <v>60</v>
      </c>
      <c r="K1517" t="s">
        <v>88</v>
      </c>
      <c r="L1517" t="s">
        <v>110</v>
      </c>
      <c r="M1517" t="s">
        <v>104</v>
      </c>
      <c r="N1517">
        <v>4732.46846640889</v>
      </c>
      <c r="O1517">
        <v>4732.46846640889</v>
      </c>
      <c r="P1517" t="s">
        <v>64</v>
      </c>
      <c r="Q1517">
        <v>12.59</v>
      </c>
      <c r="R1517">
        <v>4</v>
      </c>
      <c r="S1517">
        <v>1</v>
      </c>
      <c r="T1517">
        <v>1</v>
      </c>
      <c r="U1517" t="s">
        <v>76</v>
      </c>
      <c r="V1517">
        <v>2</v>
      </c>
      <c r="W1517" t="s">
        <v>77</v>
      </c>
      <c r="X1517" s="51" t="s">
        <v>2999</v>
      </c>
      <c r="Y1517" s="51" t="s">
        <v>95</v>
      </c>
      <c r="Z1517" s="26">
        <v>1</v>
      </c>
      <c r="AA1517" s="51" t="s">
        <v>66</v>
      </c>
      <c r="AB1517" s="51" t="s">
        <v>69</v>
      </c>
    </row>
    <row r="1518" spans="1:28">
      <c r="A1518" s="51" t="s">
        <v>3000</v>
      </c>
      <c r="B1518" s="51" t="s">
        <v>140</v>
      </c>
      <c r="C1518" s="1">
        <v>43050</v>
      </c>
      <c r="D1518">
        <v>2017</v>
      </c>
      <c r="E1518" s="26">
        <v>11</v>
      </c>
      <c r="F1518" s="51" t="s">
        <v>19</v>
      </c>
      <c r="G1518" s="26">
        <v>8</v>
      </c>
      <c r="H1518" s="26">
        <v>8</v>
      </c>
      <c r="I1518" t="s">
        <v>15</v>
      </c>
      <c r="J1518" t="s">
        <v>60</v>
      </c>
      <c r="K1518" t="s">
        <v>61</v>
      </c>
      <c r="L1518" t="s">
        <v>157</v>
      </c>
      <c r="M1518" t="s">
        <v>104</v>
      </c>
      <c r="N1518">
        <v>23566.510798186213</v>
      </c>
      <c r="O1518">
        <v>23566.510798186213</v>
      </c>
      <c r="P1518" t="s">
        <v>64</v>
      </c>
      <c r="Q1518">
        <v>12.48</v>
      </c>
      <c r="R1518">
        <v>2</v>
      </c>
      <c r="S1518">
        <v>2</v>
      </c>
      <c r="T1518">
        <v>1</v>
      </c>
      <c r="U1518" t="s">
        <v>76</v>
      </c>
      <c r="V1518">
        <v>3</v>
      </c>
      <c r="W1518" t="s">
        <v>84</v>
      </c>
      <c r="X1518" s="51" t="s">
        <v>3001</v>
      </c>
      <c r="Y1518" s="51" t="s">
        <v>100</v>
      </c>
      <c r="Z1518" s="26">
        <v>3</v>
      </c>
      <c r="AA1518" s="51" t="s">
        <v>77</v>
      </c>
      <c r="AB1518" s="51" t="s">
        <v>69</v>
      </c>
    </row>
    <row r="1519" spans="1:28">
      <c r="A1519" s="51" t="s">
        <v>3002</v>
      </c>
      <c r="B1519" s="51" t="s">
        <v>81</v>
      </c>
      <c r="C1519" s="1">
        <v>42477</v>
      </c>
      <c r="D1519">
        <v>2016</v>
      </c>
      <c r="E1519" s="26">
        <v>4</v>
      </c>
      <c r="F1519" s="51" t="s">
        <v>24</v>
      </c>
      <c r="G1519" s="26">
        <v>9</v>
      </c>
      <c r="H1519" s="26">
        <v>9</v>
      </c>
      <c r="I1519" t="s">
        <v>15</v>
      </c>
      <c r="J1519" t="s">
        <v>60</v>
      </c>
      <c r="K1519" t="s">
        <v>61</v>
      </c>
      <c r="L1519" t="s">
        <v>116</v>
      </c>
      <c r="M1519" t="s">
        <v>90</v>
      </c>
      <c r="N1519">
        <v>9858.5858638177979</v>
      </c>
      <c r="O1519">
        <v>9858.5858638177979</v>
      </c>
      <c r="P1519" t="s">
        <v>64</v>
      </c>
      <c r="Q1519">
        <v>23.39</v>
      </c>
      <c r="R1519">
        <v>5</v>
      </c>
      <c r="S1519">
        <v>0</v>
      </c>
      <c r="T1519">
        <v>0</v>
      </c>
      <c r="U1519" t="s">
        <v>65</v>
      </c>
      <c r="V1519">
        <v>3</v>
      </c>
      <c r="W1519" t="s">
        <v>84</v>
      </c>
      <c r="X1519" s="51" t="s">
        <v>3003</v>
      </c>
      <c r="Y1519" s="51" t="s">
        <v>68</v>
      </c>
      <c r="Z1519" s="26">
        <v>3</v>
      </c>
      <c r="AA1519" s="51" t="s">
        <v>77</v>
      </c>
      <c r="AB1519" s="51" t="s">
        <v>69</v>
      </c>
    </row>
    <row r="1520" spans="1:28">
      <c r="A1520" s="51" t="s">
        <v>3004</v>
      </c>
      <c r="B1520" s="51" t="s">
        <v>81</v>
      </c>
      <c r="C1520" s="1">
        <v>44343</v>
      </c>
      <c r="D1520">
        <v>2021</v>
      </c>
      <c r="E1520" s="26">
        <v>5</v>
      </c>
      <c r="F1520" s="51" t="s">
        <v>25</v>
      </c>
      <c r="G1520" s="26">
        <v>4</v>
      </c>
      <c r="H1520" s="26">
        <v>4</v>
      </c>
      <c r="I1520" t="s">
        <v>15</v>
      </c>
      <c r="J1520" t="s">
        <v>72</v>
      </c>
      <c r="K1520" t="s">
        <v>73</v>
      </c>
      <c r="L1520" t="s">
        <v>110</v>
      </c>
      <c r="M1520" t="s">
        <v>104</v>
      </c>
      <c r="N1520">
        <v>13422.49078452615</v>
      </c>
      <c r="O1520">
        <v>13422.49078452615</v>
      </c>
      <c r="P1520" t="s">
        <v>64</v>
      </c>
      <c r="Q1520">
        <v>31.36</v>
      </c>
      <c r="R1520">
        <v>5</v>
      </c>
      <c r="S1520">
        <v>3</v>
      </c>
      <c r="T1520">
        <v>1</v>
      </c>
      <c r="U1520" t="s">
        <v>76</v>
      </c>
      <c r="V1520">
        <v>3</v>
      </c>
      <c r="W1520" t="s">
        <v>84</v>
      </c>
      <c r="X1520" s="51" t="s">
        <v>3005</v>
      </c>
      <c r="Y1520" s="51" t="s">
        <v>95</v>
      </c>
      <c r="Z1520" s="26">
        <v>4</v>
      </c>
      <c r="AA1520" s="51" t="s">
        <v>84</v>
      </c>
      <c r="AB1520" s="51" t="s">
        <v>108</v>
      </c>
    </row>
    <row r="1521" spans="1:28">
      <c r="A1521" s="51" t="s">
        <v>3006</v>
      </c>
      <c r="B1521" s="51" t="s">
        <v>71</v>
      </c>
      <c r="C1521" s="1">
        <v>43283</v>
      </c>
      <c r="D1521">
        <v>2018</v>
      </c>
      <c r="E1521" s="26">
        <v>7</v>
      </c>
      <c r="F1521" s="51" t="s">
        <v>27</v>
      </c>
      <c r="G1521" s="26">
        <v>7</v>
      </c>
      <c r="H1521" s="26">
        <v>7</v>
      </c>
      <c r="I1521" t="s">
        <v>15</v>
      </c>
      <c r="J1521" t="s">
        <v>60</v>
      </c>
      <c r="K1521" t="s">
        <v>88</v>
      </c>
      <c r="L1521" t="s">
        <v>74</v>
      </c>
      <c r="M1521" t="s">
        <v>152</v>
      </c>
      <c r="N1521">
        <v>8730.7444123017631</v>
      </c>
      <c r="O1521">
        <v>8730.7444123017631</v>
      </c>
      <c r="P1521" t="s">
        <v>64</v>
      </c>
      <c r="Q1521">
        <v>7.94</v>
      </c>
      <c r="R1521">
        <v>1</v>
      </c>
      <c r="S1521">
        <v>1</v>
      </c>
      <c r="T1521">
        <v>1</v>
      </c>
      <c r="U1521" t="s">
        <v>76</v>
      </c>
      <c r="V1521">
        <v>2</v>
      </c>
      <c r="W1521" t="s">
        <v>77</v>
      </c>
      <c r="X1521" s="51" t="s">
        <v>616</v>
      </c>
      <c r="Y1521" s="51" t="s">
        <v>79</v>
      </c>
      <c r="Z1521" s="26">
        <v>0</v>
      </c>
      <c r="AA1521" s="51" t="s">
        <v>66</v>
      </c>
      <c r="AB1521" s="51" t="s">
        <v>69</v>
      </c>
    </row>
    <row r="1522" spans="1:28">
      <c r="A1522" s="51" t="s">
        <v>3007</v>
      </c>
      <c r="B1522" s="51" t="s">
        <v>81</v>
      </c>
      <c r="C1522" s="1">
        <v>42695</v>
      </c>
      <c r="D1522">
        <v>2016</v>
      </c>
      <c r="E1522" s="26">
        <v>11</v>
      </c>
      <c r="F1522" s="51" t="s">
        <v>19</v>
      </c>
      <c r="G1522" s="26">
        <v>9</v>
      </c>
      <c r="H1522" s="26">
        <v>9</v>
      </c>
      <c r="I1522" t="s">
        <v>15</v>
      </c>
      <c r="J1522" t="s">
        <v>60</v>
      </c>
      <c r="K1522" t="s">
        <v>73</v>
      </c>
      <c r="L1522" t="s">
        <v>74</v>
      </c>
      <c r="M1522" t="s">
        <v>104</v>
      </c>
      <c r="N1522">
        <v>20715.962961435533</v>
      </c>
      <c r="O1522">
        <v>20715.962961435533</v>
      </c>
      <c r="P1522" t="s">
        <v>64</v>
      </c>
      <c r="Q1522">
        <v>25.64</v>
      </c>
      <c r="R1522">
        <v>3</v>
      </c>
      <c r="S1522">
        <v>1</v>
      </c>
      <c r="T1522">
        <v>1</v>
      </c>
      <c r="U1522" t="s">
        <v>76</v>
      </c>
      <c r="V1522">
        <v>3</v>
      </c>
      <c r="W1522" t="s">
        <v>84</v>
      </c>
      <c r="X1522" s="51" t="s">
        <v>3008</v>
      </c>
      <c r="Y1522" s="51" t="s">
        <v>79</v>
      </c>
      <c r="Z1522" s="26">
        <v>4</v>
      </c>
      <c r="AA1522" s="51" t="s">
        <v>84</v>
      </c>
      <c r="AB1522" s="51" t="s">
        <v>108</v>
      </c>
    </row>
    <row r="1523" spans="1:28">
      <c r="A1523" s="51" t="s">
        <v>3009</v>
      </c>
      <c r="B1523" s="51" t="s">
        <v>81</v>
      </c>
      <c r="C1523" s="1">
        <v>45382</v>
      </c>
      <c r="D1523">
        <v>2024</v>
      </c>
      <c r="E1523" s="26">
        <v>3</v>
      </c>
      <c r="F1523" s="51" t="s">
        <v>23</v>
      </c>
      <c r="G1523" s="26">
        <v>1</v>
      </c>
      <c r="H1523" s="26">
        <v>1</v>
      </c>
      <c r="I1523" t="s">
        <v>15</v>
      </c>
      <c r="J1523" t="s">
        <v>82</v>
      </c>
      <c r="K1523" t="s">
        <v>124</v>
      </c>
      <c r="L1523" t="s">
        <v>202</v>
      </c>
      <c r="M1523" t="s">
        <v>90</v>
      </c>
      <c r="N1523">
        <v>12201.280826270864</v>
      </c>
      <c r="O1523">
        <v>12201.280826270864</v>
      </c>
      <c r="P1523" t="s">
        <v>64</v>
      </c>
      <c r="Q1523">
        <v>24.17</v>
      </c>
      <c r="R1523">
        <v>1</v>
      </c>
      <c r="S1523">
        <v>4</v>
      </c>
      <c r="T1523">
        <v>1</v>
      </c>
      <c r="U1523" t="s">
        <v>76</v>
      </c>
      <c r="V1523">
        <v>3</v>
      </c>
      <c r="W1523" t="s">
        <v>84</v>
      </c>
      <c r="X1523" s="51" t="s">
        <v>3010</v>
      </c>
      <c r="Y1523" s="51" t="s">
        <v>79</v>
      </c>
      <c r="Z1523" s="26">
        <v>4</v>
      </c>
      <c r="AA1523" s="51" t="s">
        <v>84</v>
      </c>
      <c r="AB1523" s="51" t="s">
        <v>108</v>
      </c>
    </row>
    <row r="1524" spans="1:28">
      <c r="A1524" s="51" t="s">
        <v>3011</v>
      </c>
      <c r="B1524" s="51" t="s">
        <v>59</v>
      </c>
      <c r="C1524" s="1">
        <v>41950</v>
      </c>
      <c r="D1524">
        <v>2014</v>
      </c>
      <c r="E1524" s="26">
        <v>11</v>
      </c>
      <c r="F1524" s="51" t="s">
        <v>19</v>
      </c>
      <c r="G1524" s="26">
        <v>11</v>
      </c>
      <c r="H1524" s="26">
        <v>11</v>
      </c>
      <c r="I1524" t="s">
        <v>15</v>
      </c>
      <c r="J1524" t="s">
        <v>102</v>
      </c>
      <c r="K1524" t="s">
        <v>133</v>
      </c>
      <c r="L1524" t="s">
        <v>98</v>
      </c>
      <c r="M1524" t="s">
        <v>63</v>
      </c>
      <c r="N1524">
        <v>10004.641080229185</v>
      </c>
      <c r="O1524">
        <v>10004.641080229185</v>
      </c>
      <c r="P1524" t="s">
        <v>64</v>
      </c>
      <c r="Q1524">
        <v>23.21</v>
      </c>
      <c r="R1524">
        <v>1</v>
      </c>
      <c r="S1524">
        <v>2</v>
      </c>
      <c r="T1524">
        <v>1</v>
      </c>
      <c r="U1524" t="s">
        <v>76</v>
      </c>
      <c r="V1524">
        <v>3</v>
      </c>
      <c r="W1524" t="s">
        <v>84</v>
      </c>
      <c r="X1524" s="51" t="s">
        <v>3012</v>
      </c>
      <c r="Y1524" s="51" t="s">
        <v>79</v>
      </c>
      <c r="Z1524" s="26">
        <v>3</v>
      </c>
      <c r="AA1524" s="51" t="s">
        <v>77</v>
      </c>
      <c r="AB1524" s="51" t="s">
        <v>69</v>
      </c>
    </row>
    <row r="1525" spans="1:28">
      <c r="A1525" s="51" t="s">
        <v>3013</v>
      </c>
      <c r="B1525" s="51" t="s">
        <v>121</v>
      </c>
      <c r="C1525" s="1">
        <v>43525</v>
      </c>
      <c r="D1525">
        <v>2019</v>
      </c>
      <c r="E1525" s="26">
        <v>3</v>
      </c>
      <c r="F1525" s="51" t="s">
        <v>23</v>
      </c>
      <c r="G1525" s="26">
        <v>6</v>
      </c>
      <c r="H1525" s="26">
        <v>6</v>
      </c>
      <c r="I1525" t="s">
        <v>15</v>
      </c>
      <c r="J1525" t="s">
        <v>72</v>
      </c>
      <c r="K1525" t="s">
        <v>61</v>
      </c>
      <c r="L1525" t="s">
        <v>62</v>
      </c>
      <c r="M1525" t="s">
        <v>63</v>
      </c>
      <c r="N1525">
        <v>7702.9803129102129</v>
      </c>
      <c r="O1525">
        <v>7702.9803129102129</v>
      </c>
      <c r="P1525" t="s">
        <v>64</v>
      </c>
      <c r="Q1525">
        <v>2.46</v>
      </c>
      <c r="R1525">
        <v>5</v>
      </c>
      <c r="S1525">
        <v>4</v>
      </c>
      <c r="T1525">
        <v>1</v>
      </c>
      <c r="U1525" t="s">
        <v>76</v>
      </c>
      <c r="V1525">
        <v>2</v>
      </c>
      <c r="W1525" t="s">
        <v>77</v>
      </c>
      <c r="X1525" s="51" t="s">
        <v>3014</v>
      </c>
      <c r="Y1525" s="51" t="s">
        <v>100</v>
      </c>
      <c r="Z1525" s="26">
        <v>1</v>
      </c>
      <c r="AA1525" s="51" t="s">
        <v>66</v>
      </c>
      <c r="AB1525" s="51" t="s">
        <v>69</v>
      </c>
    </row>
    <row r="1526" spans="1:28">
      <c r="A1526" s="51" t="s">
        <v>3015</v>
      </c>
      <c r="B1526" s="51" t="s">
        <v>121</v>
      </c>
      <c r="C1526" s="1">
        <v>43091</v>
      </c>
      <c r="D1526">
        <v>2017</v>
      </c>
      <c r="E1526" s="26">
        <v>12</v>
      </c>
      <c r="F1526" s="51" t="s">
        <v>20</v>
      </c>
      <c r="G1526" s="26">
        <v>8</v>
      </c>
      <c r="H1526" s="26">
        <v>8</v>
      </c>
      <c r="I1526" t="s">
        <v>15</v>
      </c>
      <c r="J1526" t="s">
        <v>60</v>
      </c>
      <c r="K1526" t="s">
        <v>83</v>
      </c>
      <c r="L1526" t="s">
        <v>125</v>
      </c>
      <c r="M1526" t="s">
        <v>90</v>
      </c>
      <c r="N1526">
        <v>6644.4167074703291</v>
      </c>
      <c r="O1526">
        <v>6644.4167074703291</v>
      </c>
      <c r="P1526" t="s">
        <v>64</v>
      </c>
      <c r="Q1526">
        <v>3.18</v>
      </c>
      <c r="R1526">
        <v>2</v>
      </c>
      <c r="S1526">
        <v>1</v>
      </c>
      <c r="T1526">
        <v>1</v>
      </c>
      <c r="U1526" t="s">
        <v>76</v>
      </c>
      <c r="V1526">
        <v>2</v>
      </c>
      <c r="W1526" t="s">
        <v>77</v>
      </c>
      <c r="X1526" s="51" t="s">
        <v>3016</v>
      </c>
      <c r="Y1526" s="51" t="s">
        <v>95</v>
      </c>
      <c r="Z1526" s="26">
        <v>1</v>
      </c>
      <c r="AA1526" s="51" t="s">
        <v>66</v>
      </c>
      <c r="AB1526" s="51" t="s">
        <v>69</v>
      </c>
    </row>
    <row r="1527" spans="1:28">
      <c r="A1527" s="51" t="s">
        <v>3017</v>
      </c>
      <c r="B1527" s="51" t="s">
        <v>81</v>
      </c>
      <c r="C1527" s="1">
        <v>45088</v>
      </c>
      <c r="D1527">
        <v>2023</v>
      </c>
      <c r="E1527" s="26">
        <v>6</v>
      </c>
      <c r="F1527" s="51" t="s">
        <v>26</v>
      </c>
      <c r="G1527" s="26">
        <v>2</v>
      </c>
      <c r="H1527" s="26">
        <v>2</v>
      </c>
      <c r="I1527" t="s">
        <v>15</v>
      </c>
      <c r="J1527" t="s">
        <v>82</v>
      </c>
      <c r="K1527" t="s">
        <v>83</v>
      </c>
      <c r="L1527" t="s">
        <v>62</v>
      </c>
      <c r="M1527" t="s">
        <v>93</v>
      </c>
      <c r="N1527">
        <v>15137.265326356815</v>
      </c>
      <c r="O1527">
        <v>15137.265326356815</v>
      </c>
      <c r="P1527" t="s">
        <v>64</v>
      </c>
      <c r="Q1527">
        <v>4.0999999999999996</v>
      </c>
      <c r="R1527">
        <v>2</v>
      </c>
      <c r="S1527">
        <v>1</v>
      </c>
      <c r="T1527">
        <v>1</v>
      </c>
      <c r="U1527" t="s">
        <v>76</v>
      </c>
      <c r="V1527">
        <v>2</v>
      </c>
      <c r="W1527" t="s">
        <v>77</v>
      </c>
      <c r="X1527" s="51" t="s">
        <v>3018</v>
      </c>
      <c r="Y1527" s="51" t="s">
        <v>119</v>
      </c>
      <c r="Z1527" s="26">
        <v>1</v>
      </c>
      <c r="AA1527" s="51" t="s">
        <v>66</v>
      </c>
      <c r="AB1527" s="51" t="s">
        <v>69</v>
      </c>
    </row>
    <row r="1528" spans="1:28">
      <c r="A1528" s="51" t="s">
        <v>3019</v>
      </c>
      <c r="B1528" s="51" t="s">
        <v>59</v>
      </c>
      <c r="C1528" s="1">
        <v>44634</v>
      </c>
      <c r="D1528">
        <v>2022</v>
      </c>
      <c r="E1528" s="26">
        <v>3</v>
      </c>
      <c r="F1528" s="51" t="s">
        <v>23</v>
      </c>
      <c r="G1528" s="26">
        <v>3</v>
      </c>
      <c r="H1528" s="26">
        <v>3</v>
      </c>
      <c r="I1528" t="s">
        <v>15</v>
      </c>
      <c r="J1528" t="s">
        <v>82</v>
      </c>
      <c r="K1528" t="s">
        <v>83</v>
      </c>
      <c r="L1528" t="s">
        <v>113</v>
      </c>
      <c r="M1528" t="s">
        <v>152</v>
      </c>
      <c r="N1528">
        <v>5731.7503944258597</v>
      </c>
      <c r="O1528">
        <v>5731.7503944258597</v>
      </c>
      <c r="P1528" t="s">
        <v>64</v>
      </c>
      <c r="Q1528">
        <v>15.5</v>
      </c>
      <c r="R1528">
        <v>2</v>
      </c>
      <c r="S1528">
        <v>2</v>
      </c>
      <c r="T1528">
        <v>1</v>
      </c>
      <c r="U1528" t="s">
        <v>76</v>
      </c>
      <c r="V1528">
        <v>2</v>
      </c>
      <c r="W1528" t="s">
        <v>77</v>
      </c>
      <c r="X1528" s="51" t="s">
        <v>1257</v>
      </c>
      <c r="Y1528" s="51" t="s">
        <v>100</v>
      </c>
      <c r="Z1528" s="26">
        <v>1</v>
      </c>
      <c r="AA1528" s="51" t="s">
        <v>66</v>
      </c>
      <c r="AB1528" s="51" t="s">
        <v>69</v>
      </c>
    </row>
    <row r="1529" spans="1:28">
      <c r="A1529" s="51" t="s">
        <v>3020</v>
      </c>
      <c r="B1529" s="51" t="s">
        <v>97</v>
      </c>
      <c r="C1529" s="1">
        <v>43895</v>
      </c>
      <c r="D1529">
        <v>2020</v>
      </c>
      <c r="E1529" s="26">
        <v>3</v>
      </c>
      <c r="F1529" s="51" t="s">
        <v>23</v>
      </c>
      <c r="G1529" s="26">
        <v>5</v>
      </c>
      <c r="H1529" s="26">
        <v>5</v>
      </c>
      <c r="I1529" t="s">
        <v>15</v>
      </c>
      <c r="J1529" t="s">
        <v>72</v>
      </c>
      <c r="K1529" t="s">
        <v>73</v>
      </c>
      <c r="L1529" t="s">
        <v>98</v>
      </c>
      <c r="M1529" t="s">
        <v>93</v>
      </c>
      <c r="N1529">
        <v>14419.8838317071</v>
      </c>
      <c r="O1529">
        <v>14419.8838317071</v>
      </c>
      <c r="P1529" t="s">
        <v>64</v>
      </c>
      <c r="Q1529">
        <v>19.13</v>
      </c>
      <c r="R1529">
        <v>4</v>
      </c>
      <c r="S1529">
        <v>5</v>
      </c>
      <c r="T1529">
        <v>1</v>
      </c>
      <c r="U1529" t="s">
        <v>76</v>
      </c>
      <c r="V1529">
        <v>3</v>
      </c>
      <c r="W1529" t="s">
        <v>84</v>
      </c>
      <c r="X1529" s="51" t="s">
        <v>338</v>
      </c>
      <c r="Y1529" s="51" t="s">
        <v>95</v>
      </c>
      <c r="Z1529" s="26">
        <v>4</v>
      </c>
      <c r="AA1529" s="51" t="s">
        <v>84</v>
      </c>
      <c r="AB1529" s="51" t="s">
        <v>108</v>
      </c>
    </row>
    <row r="1530" spans="1:28">
      <c r="A1530" s="51" t="s">
        <v>3021</v>
      </c>
      <c r="B1530" s="51" t="s">
        <v>81</v>
      </c>
      <c r="C1530" s="1">
        <v>41899</v>
      </c>
      <c r="D1530">
        <v>2014</v>
      </c>
      <c r="E1530" s="26">
        <v>9</v>
      </c>
      <c r="F1530" s="51" t="s">
        <v>29</v>
      </c>
      <c r="G1530" s="26">
        <v>11</v>
      </c>
      <c r="H1530" s="26">
        <v>11</v>
      </c>
      <c r="I1530" t="s">
        <v>15</v>
      </c>
      <c r="J1530" t="s">
        <v>102</v>
      </c>
      <c r="K1530" t="s">
        <v>83</v>
      </c>
      <c r="L1530" t="s">
        <v>110</v>
      </c>
      <c r="M1530" t="s">
        <v>63</v>
      </c>
      <c r="N1530">
        <v>15726.98335617259</v>
      </c>
      <c r="O1530">
        <v>15726.98335617259</v>
      </c>
      <c r="P1530" t="s">
        <v>64</v>
      </c>
      <c r="Q1530">
        <v>16.309999999999999</v>
      </c>
      <c r="R1530">
        <v>3</v>
      </c>
      <c r="S1530">
        <v>1</v>
      </c>
      <c r="T1530">
        <v>1</v>
      </c>
      <c r="U1530" t="s">
        <v>76</v>
      </c>
      <c r="V1530">
        <v>3</v>
      </c>
      <c r="W1530" t="s">
        <v>84</v>
      </c>
      <c r="X1530" s="51" t="s">
        <v>3022</v>
      </c>
      <c r="Y1530" s="51" t="s">
        <v>100</v>
      </c>
      <c r="Z1530" s="26">
        <v>4</v>
      </c>
      <c r="AA1530" s="51" t="s">
        <v>84</v>
      </c>
      <c r="AB1530" s="51" t="s">
        <v>108</v>
      </c>
    </row>
    <row r="1531" spans="1:28">
      <c r="A1531" s="51" t="s">
        <v>3023</v>
      </c>
      <c r="B1531" s="51" t="s">
        <v>81</v>
      </c>
      <c r="C1531" s="1">
        <v>41483</v>
      </c>
      <c r="D1531">
        <v>2013</v>
      </c>
      <c r="E1531" s="26">
        <v>7</v>
      </c>
      <c r="F1531" s="51" t="s">
        <v>27</v>
      </c>
      <c r="G1531" s="26">
        <v>12</v>
      </c>
      <c r="H1531" s="26">
        <v>12</v>
      </c>
      <c r="I1531" t="s">
        <v>15</v>
      </c>
      <c r="J1531" t="s">
        <v>102</v>
      </c>
      <c r="K1531" t="s">
        <v>88</v>
      </c>
      <c r="L1531" t="s">
        <v>202</v>
      </c>
      <c r="M1531" t="s">
        <v>93</v>
      </c>
      <c r="N1531">
        <v>14585.656729057964</v>
      </c>
      <c r="O1531">
        <v>14585.656729057964</v>
      </c>
      <c r="P1531" t="s">
        <v>64</v>
      </c>
      <c r="Q1531">
        <v>17.989999999999998</v>
      </c>
      <c r="R1531">
        <v>3</v>
      </c>
      <c r="S1531">
        <v>1</v>
      </c>
      <c r="T1531">
        <v>1</v>
      </c>
      <c r="U1531" t="s">
        <v>76</v>
      </c>
      <c r="V1531">
        <v>3</v>
      </c>
      <c r="W1531" t="s">
        <v>84</v>
      </c>
      <c r="X1531" s="51" t="s">
        <v>3024</v>
      </c>
      <c r="Y1531" s="51" t="s">
        <v>144</v>
      </c>
      <c r="Z1531" s="26">
        <v>4</v>
      </c>
      <c r="AA1531" s="51" t="s">
        <v>84</v>
      </c>
      <c r="AB1531" s="51" t="s">
        <v>108</v>
      </c>
    </row>
    <row r="1532" spans="1:28">
      <c r="A1532" s="51" t="s">
        <v>3025</v>
      </c>
      <c r="B1532" s="51" t="s">
        <v>59</v>
      </c>
      <c r="C1532" s="1">
        <v>43545</v>
      </c>
      <c r="D1532">
        <v>2019</v>
      </c>
      <c r="E1532" s="26">
        <v>3</v>
      </c>
      <c r="F1532" s="51" t="s">
        <v>23</v>
      </c>
      <c r="G1532" s="26">
        <v>6</v>
      </c>
      <c r="H1532" s="26">
        <v>6</v>
      </c>
      <c r="I1532" t="s">
        <v>15</v>
      </c>
      <c r="J1532" t="s">
        <v>72</v>
      </c>
      <c r="K1532" t="s">
        <v>61</v>
      </c>
      <c r="L1532" t="s">
        <v>128</v>
      </c>
      <c r="M1532" t="s">
        <v>152</v>
      </c>
      <c r="N1532">
        <v>12064.256113076042</v>
      </c>
      <c r="O1532">
        <v>12064.256113076042</v>
      </c>
      <c r="P1532" t="s">
        <v>64</v>
      </c>
      <c r="Q1532">
        <v>22.25</v>
      </c>
      <c r="R1532">
        <v>2</v>
      </c>
      <c r="S1532">
        <v>3</v>
      </c>
      <c r="T1532">
        <v>1</v>
      </c>
      <c r="U1532" t="s">
        <v>76</v>
      </c>
      <c r="V1532">
        <v>3</v>
      </c>
      <c r="W1532" t="s">
        <v>84</v>
      </c>
      <c r="X1532" s="51" t="s">
        <v>2367</v>
      </c>
      <c r="Y1532" s="51" t="s">
        <v>100</v>
      </c>
      <c r="Z1532" s="26">
        <v>4</v>
      </c>
      <c r="AA1532" s="51" t="s">
        <v>84</v>
      </c>
      <c r="AB1532" s="51" t="s">
        <v>108</v>
      </c>
    </row>
    <row r="1533" spans="1:28">
      <c r="A1533" s="51" t="s">
        <v>3026</v>
      </c>
      <c r="B1533" s="51" t="s">
        <v>97</v>
      </c>
      <c r="C1533" s="1">
        <v>43135</v>
      </c>
      <c r="D1533">
        <v>2018</v>
      </c>
      <c r="E1533" s="26">
        <v>2</v>
      </c>
      <c r="F1533" s="51" t="s">
        <v>22</v>
      </c>
      <c r="G1533" s="26">
        <v>7</v>
      </c>
      <c r="H1533" s="26">
        <v>7</v>
      </c>
      <c r="I1533" t="s">
        <v>15</v>
      </c>
      <c r="J1533" t="s">
        <v>60</v>
      </c>
      <c r="K1533" t="s">
        <v>73</v>
      </c>
      <c r="L1533" t="s">
        <v>89</v>
      </c>
      <c r="M1533" t="s">
        <v>90</v>
      </c>
      <c r="N1533">
        <v>13063.139608668291</v>
      </c>
      <c r="O1533">
        <v>13063.139608668291</v>
      </c>
      <c r="P1533" t="s">
        <v>64</v>
      </c>
      <c r="Q1533">
        <v>7.3</v>
      </c>
      <c r="R1533">
        <v>1</v>
      </c>
      <c r="S1533">
        <v>3</v>
      </c>
      <c r="T1533">
        <v>1</v>
      </c>
      <c r="U1533" t="s">
        <v>76</v>
      </c>
      <c r="V1533">
        <v>1</v>
      </c>
      <c r="W1533" t="s">
        <v>66</v>
      </c>
      <c r="X1533" s="51" t="s">
        <v>3027</v>
      </c>
      <c r="Y1533" s="51" t="s">
        <v>86</v>
      </c>
      <c r="Z1533" s="26">
        <v>2</v>
      </c>
      <c r="AA1533" s="51" t="s">
        <v>77</v>
      </c>
      <c r="AB1533" s="51" t="s">
        <v>69</v>
      </c>
    </row>
    <row r="1534" spans="1:28">
      <c r="A1534" s="51" t="s">
        <v>3028</v>
      </c>
      <c r="B1534" s="51" t="s">
        <v>81</v>
      </c>
      <c r="C1534" s="1">
        <v>45191</v>
      </c>
      <c r="D1534">
        <v>2023</v>
      </c>
      <c r="E1534" s="26">
        <v>9</v>
      </c>
      <c r="F1534" s="51" t="s">
        <v>29</v>
      </c>
      <c r="G1534" s="26">
        <v>2</v>
      </c>
      <c r="H1534" s="26">
        <v>2</v>
      </c>
      <c r="I1534" t="s">
        <v>15</v>
      </c>
      <c r="J1534" t="s">
        <v>82</v>
      </c>
      <c r="K1534" t="s">
        <v>88</v>
      </c>
      <c r="L1534" t="s">
        <v>116</v>
      </c>
      <c r="M1534" t="s">
        <v>75</v>
      </c>
      <c r="N1534">
        <v>4163.1970399805723</v>
      </c>
      <c r="O1534">
        <v>4163.1970399805723</v>
      </c>
      <c r="P1534" t="s">
        <v>64</v>
      </c>
      <c r="Q1534">
        <v>6.54</v>
      </c>
      <c r="R1534">
        <v>5</v>
      </c>
      <c r="S1534">
        <v>2</v>
      </c>
      <c r="T1534">
        <v>1</v>
      </c>
      <c r="U1534" t="s">
        <v>76</v>
      </c>
      <c r="V1534">
        <v>1</v>
      </c>
      <c r="W1534" t="s">
        <v>66</v>
      </c>
      <c r="X1534" s="51" t="s">
        <v>2241</v>
      </c>
      <c r="Y1534" s="51" t="s">
        <v>119</v>
      </c>
      <c r="Z1534" s="26">
        <v>0</v>
      </c>
      <c r="AA1534" s="51" t="s">
        <v>66</v>
      </c>
      <c r="AB1534" s="51" t="s">
        <v>69</v>
      </c>
    </row>
    <row r="1535" spans="1:28">
      <c r="A1535" s="51" t="s">
        <v>3029</v>
      </c>
      <c r="B1535" s="51" t="s">
        <v>71</v>
      </c>
      <c r="C1535" s="1">
        <v>43196</v>
      </c>
      <c r="D1535">
        <v>2018</v>
      </c>
      <c r="E1535" s="26">
        <v>4</v>
      </c>
      <c r="F1535" s="51" t="s">
        <v>24</v>
      </c>
      <c r="G1535" s="26">
        <v>7</v>
      </c>
      <c r="H1535" s="26">
        <v>7</v>
      </c>
      <c r="I1535" t="s">
        <v>15</v>
      </c>
      <c r="J1535" t="s">
        <v>60</v>
      </c>
      <c r="K1535" t="s">
        <v>73</v>
      </c>
      <c r="L1535" t="s">
        <v>128</v>
      </c>
      <c r="M1535" t="s">
        <v>93</v>
      </c>
      <c r="N1535">
        <v>-1785.698223181962</v>
      </c>
      <c r="O1535">
        <v>1785.698223181962</v>
      </c>
      <c r="P1535" t="s">
        <v>117</v>
      </c>
      <c r="Q1535">
        <v>16.61</v>
      </c>
      <c r="R1535">
        <v>2</v>
      </c>
      <c r="S1535">
        <v>1</v>
      </c>
      <c r="T1535">
        <v>1</v>
      </c>
      <c r="U1535" t="s">
        <v>76</v>
      </c>
      <c r="V1535">
        <v>2</v>
      </c>
      <c r="W1535" t="s">
        <v>77</v>
      </c>
      <c r="X1535" s="51" t="s">
        <v>3030</v>
      </c>
      <c r="Y1535" s="51" t="s">
        <v>100</v>
      </c>
      <c r="Z1535" s="26">
        <v>1</v>
      </c>
      <c r="AA1535" s="51" t="s">
        <v>66</v>
      </c>
      <c r="AB1535" s="51" t="s">
        <v>69</v>
      </c>
    </row>
    <row r="1536" spans="1:28">
      <c r="A1536" s="51" t="s">
        <v>3031</v>
      </c>
      <c r="B1536" s="51" t="s">
        <v>97</v>
      </c>
      <c r="C1536" s="1">
        <v>41410</v>
      </c>
      <c r="D1536">
        <v>2013</v>
      </c>
      <c r="E1536" s="26">
        <v>5</v>
      </c>
      <c r="F1536" s="51" t="s">
        <v>25</v>
      </c>
      <c r="G1536" s="26">
        <v>12</v>
      </c>
      <c r="H1536" s="26">
        <v>12</v>
      </c>
      <c r="I1536" t="s">
        <v>15</v>
      </c>
      <c r="J1536" t="s">
        <v>102</v>
      </c>
      <c r="K1536" t="s">
        <v>124</v>
      </c>
      <c r="L1536" t="s">
        <v>128</v>
      </c>
      <c r="M1536" t="s">
        <v>93</v>
      </c>
      <c r="N1536">
        <v>5491.0181198184982</v>
      </c>
      <c r="O1536">
        <v>5491.0181198184982</v>
      </c>
      <c r="P1536" t="s">
        <v>64</v>
      </c>
      <c r="Q1536">
        <v>9.16</v>
      </c>
      <c r="R1536">
        <v>3</v>
      </c>
      <c r="S1536">
        <v>3</v>
      </c>
      <c r="T1536">
        <v>1</v>
      </c>
      <c r="U1536" t="s">
        <v>76</v>
      </c>
      <c r="V1536">
        <v>3</v>
      </c>
      <c r="W1536" t="s">
        <v>84</v>
      </c>
      <c r="X1536" s="51" t="s">
        <v>3032</v>
      </c>
      <c r="Y1536" s="51" t="s">
        <v>95</v>
      </c>
      <c r="Z1536" s="26">
        <v>3</v>
      </c>
      <c r="AA1536" s="51" t="s">
        <v>77</v>
      </c>
      <c r="AB1536" s="51" t="s">
        <v>108</v>
      </c>
    </row>
    <row r="1537" spans="1:28">
      <c r="A1537" s="51" t="s">
        <v>3033</v>
      </c>
      <c r="B1537" s="51" t="s">
        <v>71</v>
      </c>
      <c r="C1537" s="1">
        <v>43621</v>
      </c>
      <c r="D1537">
        <v>2019</v>
      </c>
      <c r="E1537" s="26">
        <v>6</v>
      </c>
      <c r="F1537" s="51" t="s">
        <v>26</v>
      </c>
      <c r="G1537" s="26">
        <v>6</v>
      </c>
      <c r="H1537" s="26">
        <v>6</v>
      </c>
      <c r="I1537" t="s">
        <v>15</v>
      </c>
      <c r="J1537" t="s">
        <v>72</v>
      </c>
      <c r="K1537" t="s">
        <v>83</v>
      </c>
      <c r="L1537" t="s">
        <v>89</v>
      </c>
      <c r="M1537" t="s">
        <v>75</v>
      </c>
      <c r="N1537">
        <v>23632.291801311032</v>
      </c>
      <c r="O1537">
        <v>23632.291801311032</v>
      </c>
      <c r="P1537" t="s">
        <v>64</v>
      </c>
      <c r="Q1537">
        <v>22</v>
      </c>
      <c r="R1537">
        <v>5</v>
      </c>
      <c r="S1537">
        <v>1</v>
      </c>
      <c r="T1537">
        <v>1</v>
      </c>
      <c r="U1537" t="s">
        <v>76</v>
      </c>
      <c r="V1537">
        <v>3</v>
      </c>
      <c r="W1537" t="s">
        <v>84</v>
      </c>
      <c r="X1537" s="51" t="s">
        <v>3034</v>
      </c>
      <c r="Y1537" s="51" t="s">
        <v>100</v>
      </c>
      <c r="Z1537" s="26">
        <v>3</v>
      </c>
      <c r="AA1537" s="51" t="s">
        <v>77</v>
      </c>
      <c r="AB1537" s="51" t="s">
        <v>108</v>
      </c>
    </row>
    <row r="1538" spans="1:28">
      <c r="A1538" s="51" t="s">
        <v>3035</v>
      </c>
      <c r="B1538" s="51" t="s">
        <v>140</v>
      </c>
      <c r="C1538" s="1">
        <v>43464</v>
      </c>
      <c r="D1538">
        <v>2018</v>
      </c>
      <c r="E1538" s="26">
        <v>12</v>
      </c>
      <c r="F1538" s="51" t="s">
        <v>20</v>
      </c>
      <c r="G1538" s="26">
        <v>7</v>
      </c>
      <c r="H1538" s="26">
        <v>7</v>
      </c>
      <c r="I1538" t="s">
        <v>15</v>
      </c>
      <c r="J1538" t="s">
        <v>60</v>
      </c>
      <c r="K1538" t="s">
        <v>133</v>
      </c>
      <c r="L1538" t="s">
        <v>113</v>
      </c>
      <c r="M1538" t="s">
        <v>75</v>
      </c>
      <c r="N1538">
        <v>3094.7216313818881</v>
      </c>
      <c r="O1538">
        <v>3094.7216313818881</v>
      </c>
      <c r="P1538" t="s">
        <v>64</v>
      </c>
      <c r="Q1538">
        <v>15.94</v>
      </c>
      <c r="R1538">
        <v>3</v>
      </c>
      <c r="S1538">
        <v>3</v>
      </c>
      <c r="T1538">
        <v>1</v>
      </c>
      <c r="U1538" t="s">
        <v>76</v>
      </c>
      <c r="V1538">
        <v>2</v>
      </c>
      <c r="W1538" t="s">
        <v>77</v>
      </c>
      <c r="X1538" s="51" t="s">
        <v>3036</v>
      </c>
      <c r="Y1538" s="51" t="s">
        <v>100</v>
      </c>
      <c r="Z1538" s="26">
        <v>2</v>
      </c>
      <c r="AA1538" s="51" t="s">
        <v>77</v>
      </c>
      <c r="AB1538" s="51" t="s">
        <v>69</v>
      </c>
    </row>
    <row r="1539" spans="1:28">
      <c r="A1539" s="51" t="s">
        <v>3037</v>
      </c>
      <c r="B1539" s="51" t="s">
        <v>97</v>
      </c>
      <c r="C1539" s="1">
        <v>45089</v>
      </c>
      <c r="D1539">
        <v>2023</v>
      </c>
      <c r="E1539" s="26">
        <v>6</v>
      </c>
      <c r="F1539" s="51" t="s">
        <v>26</v>
      </c>
      <c r="G1539" s="26">
        <v>2</v>
      </c>
      <c r="H1539" s="26">
        <v>2</v>
      </c>
      <c r="I1539" t="s">
        <v>15</v>
      </c>
      <c r="J1539" t="s">
        <v>82</v>
      </c>
      <c r="K1539" t="s">
        <v>83</v>
      </c>
      <c r="L1539" t="s">
        <v>125</v>
      </c>
      <c r="M1539" t="s">
        <v>93</v>
      </c>
      <c r="N1539">
        <v>2145.8276441053281</v>
      </c>
      <c r="O1539">
        <v>2145.8276441053281</v>
      </c>
      <c r="P1539" t="s">
        <v>64</v>
      </c>
      <c r="Q1539">
        <v>7.83</v>
      </c>
      <c r="R1539">
        <v>4</v>
      </c>
      <c r="S1539">
        <v>6</v>
      </c>
      <c r="T1539">
        <v>1</v>
      </c>
      <c r="U1539" t="s">
        <v>76</v>
      </c>
      <c r="V1539">
        <v>1</v>
      </c>
      <c r="W1539" t="s">
        <v>66</v>
      </c>
      <c r="X1539" s="51" t="s">
        <v>2198</v>
      </c>
      <c r="Y1539" s="51" t="s">
        <v>100</v>
      </c>
      <c r="Z1539" s="26">
        <v>1</v>
      </c>
      <c r="AA1539" s="51" t="s">
        <v>66</v>
      </c>
      <c r="AB1539" s="51" t="s">
        <v>69</v>
      </c>
    </row>
    <row r="1540" spans="1:28">
      <c r="A1540" s="51" t="s">
        <v>3038</v>
      </c>
      <c r="B1540" s="51" t="s">
        <v>140</v>
      </c>
      <c r="C1540" s="1">
        <v>42313</v>
      </c>
      <c r="D1540">
        <v>2015</v>
      </c>
      <c r="E1540" s="26">
        <v>11</v>
      </c>
      <c r="F1540" s="51" t="s">
        <v>19</v>
      </c>
      <c r="G1540" s="26">
        <v>10</v>
      </c>
      <c r="H1540" s="26">
        <v>10</v>
      </c>
      <c r="I1540" t="s">
        <v>15</v>
      </c>
      <c r="J1540" t="s">
        <v>102</v>
      </c>
      <c r="K1540" t="s">
        <v>61</v>
      </c>
      <c r="L1540" t="s">
        <v>103</v>
      </c>
      <c r="M1540" t="s">
        <v>152</v>
      </c>
      <c r="N1540">
        <v>4895.7793030713929</v>
      </c>
      <c r="O1540">
        <v>4895.7793030713929</v>
      </c>
      <c r="P1540" t="s">
        <v>64</v>
      </c>
      <c r="Q1540">
        <v>2.4300000000000002</v>
      </c>
      <c r="R1540">
        <v>3</v>
      </c>
      <c r="S1540">
        <v>1</v>
      </c>
      <c r="T1540">
        <v>1</v>
      </c>
      <c r="U1540" t="s">
        <v>76</v>
      </c>
      <c r="V1540">
        <v>2</v>
      </c>
      <c r="W1540" t="s">
        <v>77</v>
      </c>
      <c r="X1540" s="51" t="s">
        <v>3039</v>
      </c>
      <c r="Y1540" s="51" t="s">
        <v>100</v>
      </c>
      <c r="Z1540" s="26">
        <v>1</v>
      </c>
      <c r="AA1540" s="51" t="s">
        <v>66</v>
      </c>
      <c r="AB1540" s="51" t="s">
        <v>69</v>
      </c>
    </row>
    <row r="1541" spans="1:28">
      <c r="A1541" s="51" t="s">
        <v>3040</v>
      </c>
      <c r="B1541" s="51" t="s">
        <v>81</v>
      </c>
      <c r="C1541" s="1">
        <v>43368</v>
      </c>
      <c r="D1541">
        <v>2018</v>
      </c>
      <c r="E1541" s="26">
        <v>9</v>
      </c>
      <c r="F1541" s="51" t="s">
        <v>29</v>
      </c>
      <c r="G1541" s="26">
        <v>7</v>
      </c>
      <c r="H1541" s="26">
        <v>7</v>
      </c>
      <c r="I1541" t="s">
        <v>15</v>
      </c>
      <c r="J1541" t="s">
        <v>60</v>
      </c>
      <c r="K1541" t="s">
        <v>73</v>
      </c>
      <c r="L1541" t="s">
        <v>89</v>
      </c>
      <c r="M1541" t="s">
        <v>63</v>
      </c>
      <c r="N1541">
        <v>5837.2105904506898</v>
      </c>
      <c r="O1541">
        <v>5837.2105904506898</v>
      </c>
      <c r="P1541" t="s">
        <v>64</v>
      </c>
      <c r="Q1541">
        <v>3.97</v>
      </c>
      <c r="R1541">
        <v>3</v>
      </c>
      <c r="S1541">
        <v>2</v>
      </c>
      <c r="T1541">
        <v>1</v>
      </c>
      <c r="U1541" t="s">
        <v>76</v>
      </c>
      <c r="V1541">
        <v>2</v>
      </c>
      <c r="W1541" t="s">
        <v>77</v>
      </c>
      <c r="X1541" s="51" t="s">
        <v>3041</v>
      </c>
      <c r="Y1541" s="51" t="s">
        <v>68</v>
      </c>
      <c r="Z1541" s="26">
        <v>0</v>
      </c>
      <c r="AA1541" s="51" t="s">
        <v>66</v>
      </c>
      <c r="AB1541" s="51" t="s">
        <v>69</v>
      </c>
    </row>
    <row r="1542" spans="1:28">
      <c r="A1542" s="51" t="s">
        <v>3042</v>
      </c>
      <c r="B1542" s="51" t="s">
        <v>71</v>
      </c>
      <c r="C1542" s="1">
        <v>41667</v>
      </c>
      <c r="D1542">
        <v>2014</v>
      </c>
      <c r="E1542" s="26">
        <v>1</v>
      </c>
      <c r="F1542" s="51" t="s">
        <v>21</v>
      </c>
      <c r="G1542" s="26">
        <v>11</v>
      </c>
      <c r="H1542" s="26">
        <v>11</v>
      </c>
      <c r="I1542" t="s">
        <v>15</v>
      </c>
      <c r="J1542" t="s">
        <v>102</v>
      </c>
      <c r="K1542" t="s">
        <v>83</v>
      </c>
      <c r="L1542" t="s">
        <v>157</v>
      </c>
      <c r="M1542" t="s">
        <v>152</v>
      </c>
      <c r="N1542">
        <v>2747.7583052989248</v>
      </c>
      <c r="O1542">
        <v>2747.7583052989248</v>
      </c>
      <c r="P1542" t="s">
        <v>64</v>
      </c>
      <c r="Q1542">
        <v>6.86</v>
      </c>
      <c r="R1542">
        <v>5</v>
      </c>
      <c r="S1542">
        <v>3</v>
      </c>
      <c r="T1542">
        <v>1</v>
      </c>
      <c r="U1542" t="s">
        <v>76</v>
      </c>
      <c r="V1542">
        <v>1</v>
      </c>
      <c r="W1542" t="s">
        <v>66</v>
      </c>
      <c r="X1542" s="51" t="s">
        <v>3043</v>
      </c>
      <c r="Y1542" s="51" t="s">
        <v>95</v>
      </c>
      <c r="Z1542" s="26">
        <v>2</v>
      </c>
      <c r="AA1542" s="51" t="s">
        <v>77</v>
      </c>
      <c r="AB1542" s="51" t="s">
        <v>108</v>
      </c>
    </row>
    <row r="1543" spans="1:28">
      <c r="A1543" s="51" t="s">
        <v>3044</v>
      </c>
      <c r="B1543" s="51" t="s">
        <v>97</v>
      </c>
      <c r="C1543" s="1">
        <v>42900</v>
      </c>
      <c r="D1543">
        <v>2017</v>
      </c>
      <c r="E1543" s="26">
        <v>6</v>
      </c>
      <c r="F1543" s="51" t="s">
        <v>26</v>
      </c>
      <c r="G1543" s="26">
        <v>8</v>
      </c>
      <c r="H1543" s="26">
        <v>8</v>
      </c>
      <c r="I1543" t="s">
        <v>15</v>
      </c>
      <c r="J1543" t="s">
        <v>60</v>
      </c>
      <c r="K1543" t="s">
        <v>83</v>
      </c>
      <c r="L1543" t="s">
        <v>74</v>
      </c>
      <c r="M1543" t="s">
        <v>63</v>
      </c>
      <c r="N1543">
        <v>6312.5193432802234</v>
      </c>
      <c r="O1543">
        <v>6312.5193432802234</v>
      </c>
      <c r="P1543" t="s">
        <v>64</v>
      </c>
      <c r="Q1543">
        <v>1.86</v>
      </c>
      <c r="R1543">
        <v>3</v>
      </c>
      <c r="S1543">
        <v>3</v>
      </c>
      <c r="T1543">
        <v>1</v>
      </c>
      <c r="U1543" t="s">
        <v>76</v>
      </c>
      <c r="V1543">
        <v>1</v>
      </c>
      <c r="W1543" t="s">
        <v>66</v>
      </c>
      <c r="X1543" s="51" t="s">
        <v>3045</v>
      </c>
      <c r="Y1543" s="51" t="s">
        <v>68</v>
      </c>
      <c r="Z1543" s="26">
        <v>2</v>
      </c>
      <c r="AA1543" s="51" t="s">
        <v>77</v>
      </c>
      <c r="AB1543" s="51" t="s">
        <v>69</v>
      </c>
    </row>
    <row r="1544" spans="1:28">
      <c r="A1544" s="51" t="s">
        <v>3046</v>
      </c>
      <c r="B1544" s="51" t="s">
        <v>121</v>
      </c>
      <c r="C1544" s="1">
        <v>44396</v>
      </c>
      <c r="D1544">
        <v>2021</v>
      </c>
      <c r="E1544" s="26">
        <v>7</v>
      </c>
      <c r="F1544" s="51" t="s">
        <v>27</v>
      </c>
      <c r="G1544" s="26">
        <v>4</v>
      </c>
      <c r="H1544" s="26">
        <v>4</v>
      </c>
      <c r="I1544" t="s">
        <v>15</v>
      </c>
      <c r="J1544" t="s">
        <v>72</v>
      </c>
      <c r="K1544" t="s">
        <v>61</v>
      </c>
      <c r="L1544" t="s">
        <v>125</v>
      </c>
      <c r="M1544" t="s">
        <v>104</v>
      </c>
      <c r="N1544">
        <v>10887.954450375426</v>
      </c>
      <c r="O1544">
        <v>10887.954450375426</v>
      </c>
      <c r="P1544" t="s">
        <v>64</v>
      </c>
      <c r="Q1544">
        <v>31.72</v>
      </c>
      <c r="R1544">
        <v>5</v>
      </c>
      <c r="S1544">
        <v>0</v>
      </c>
      <c r="T1544">
        <v>0</v>
      </c>
      <c r="U1544" t="s">
        <v>65</v>
      </c>
      <c r="V1544">
        <v>3</v>
      </c>
      <c r="W1544" t="s">
        <v>84</v>
      </c>
      <c r="X1544" s="51" t="s">
        <v>178</v>
      </c>
      <c r="Y1544" s="51" t="s">
        <v>100</v>
      </c>
      <c r="Z1544" s="26">
        <v>2</v>
      </c>
      <c r="AA1544" s="51" t="s">
        <v>77</v>
      </c>
      <c r="AB1544" s="51" t="s">
        <v>69</v>
      </c>
    </row>
    <row r="1545" spans="1:28">
      <c r="A1545" s="51" t="s">
        <v>3047</v>
      </c>
      <c r="B1545" s="51" t="s">
        <v>121</v>
      </c>
      <c r="C1545" s="1">
        <v>42723</v>
      </c>
      <c r="D1545">
        <v>2016</v>
      </c>
      <c r="E1545" s="26">
        <v>12</v>
      </c>
      <c r="F1545" s="51" t="s">
        <v>20</v>
      </c>
      <c r="G1545" s="26">
        <v>9</v>
      </c>
      <c r="H1545" s="26">
        <v>9</v>
      </c>
      <c r="I1545" t="s">
        <v>15</v>
      </c>
      <c r="J1545" t="s">
        <v>60</v>
      </c>
      <c r="K1545" t="s">
        <v>88</v>
      </c>
      <c r="L1545" t="s">
        <v>157</v>
      </c>
      <c r="M1545" t="s">
        <v>93</v>
      </c>
      <c r="N1545">
        <v>2838.9194902178488</v>
      </c>
      <c r="O1545">
        <v>2838.9194902178488</v>
      </c>
      <c r="P1545" t="s">
        <v>64</v>
      </c>
      <c r="Q1545">
        <v>7.06</v>
      </c>
      <c r="R1545">
        <v>4</v>
      </c>
      <c r="S1545">
        <v>2</v>
      </c>
      <c r="T1545">
        <v>1</v>
      </c>
      <c r="U1545" t="s">
        <v>76</v>
      </c>
      <c r="V1545">
        <v>1</v>
      </c>
      <c r="W1545" t="s">
        <v>66</v>
      </c>
      <c r="X1545" s="51" t="s">
        <v>3048</v>
      </c>
      <c r="Y1545" s="51" t="s">
        <v>144</v>
      </c>
      <c r="Z1545" s="26">
        <v>1</v>
      </c>
      <c r="AA1545" s="51" t="s">
        <v>66</v>
      </c>
      <c r="AB1545" s="51" t="s">
        <v>69</v>
      </c>
    </row>
    <row r="1546" spans="1:28">
      <c r="A1546" s="51" t="s">
        <v>3049</v>
      </c>
      <c r="B1546" s="51" t="s">
        <v>81</v>
      </c>
      <c r="C1546" s="1">
        <v>41585</v>
      </c>
      <c r="D1546">
        <v>2013</v>
      </c>
      <c r="E1546" s="26">
        <v>11</v>
      </c>
      <c r="F1546" s="51" t="s">
        <v>19</v>
      </c>
      <c r="G1546" s="26">
        <v>12</v>
      </c>
      <c r="H1546" s="26">
        <v>12</v>
      </c>
      <c r="I1546" t="s">
        <v>15</v>
      </c>
      <c r="J1546" t="s">
        <v>102</v>
      </c>
      <c r="K1546" t="s">
        <v>83</v>
      </c>
      <c r="L1546" t="s">
        <v>125</v>
      </c>
      <c r="M1546" t="s">
        <v>75</v>
      </c>
      <c r="N1546">
        <v>3594.2761849628619</v>
      </c>
      <c r="O1546">
        <v>3594.2761849628619</v>
      </c>
      <c r="P1546" t="s">
        <v>64</v>
      </c>
      <c r="Q1546">
        <v>17.02</v>
      </c>
      <c r="R1546">
        <v>2</v>
      </c>
      <c r="S1546">
        <v>3</v>
      </c>
      <c r="T1546">
        <v>1</v>
      </c>
      <c r="U1546" t="s">
        <v>76</v>
      </c>
      <c r="V1546">
        <v>2</v>
      </c>
      <c r="W1546" t="s">
        <v>77</v>
      </c>
      <c r="X1546" s="51" t="s">
        <v>3050</v>
      </c>
      <c r="Y1546" s="51" t="s">
        <v>100</v>
      </c>
      <c r="Z1546" s="26">
        <v>3</v>
      </c>
      <c r="AA1546" s="51" t="s">
        <v>77</v>
      </c>
      <c r="AB1546" s="51" t="s">
        <v>108</v>
      </c>
    </row>
    <row r="1547" spans="1:28">
      <c r="A1547" s="51" t="s">
        <v>3051</v>
      </c>
      <c r="B1547" s="51" t="s">
        <v>59</v>
      </c>
      <c r="C1547" s="1">
        <v>42595</v>
      </c>
      <c r="D1547">
        <v>2016</v>
      </c>
      <c r="E1547" s="26">
        <v>8</v>
      </c>
      <c r="F1547" s="51" t="s">
        <v>28</v>
      </c>
      <c r="G1547" s="26">
        <v>9</v>
      </c>
      <c r="H1547" s="26">
        <v>9</v>
      </c>
      <c r="I1547" t="s">
        <v>15</v>
      </c>
      <c r="J1547" t="s">
        <v>60</v>
      </c>
      <c r="K1547" t="s">
        <v>88</v>
      </c>
      <c r="L1547" t="s">
        <v>113</v>
      </c>
      <c r="M1547" t="s">
        <v>90</v>
      </c>
      <c r="N1547">
        <v>12114.384166601629</v>
      </c>
      <c r="O1547">
        <v>12114.384166601629</v>
      </c>
      <c r="P1547" t="s">
        <v>64</v>
      </c>
      <c r="Q1547">
        <v>5.61</v>
      </c>
      <c r="R1547">
        <v>4</v>
      </c>
      <c r="S1547">
        <v>1</v>
      </c>
      <c r="T1547">
        <v>1</v>
      </c>
      <c r="U1547" t="s">
        <v>76</v>
      </c>
      <c r="V1547">
        <v>2</v>
      </c>
      <c r="W1547" t="s">
        <v>77</v>
      </c>
      <c r="X1547" s="51" t="s">
        <v>3052</v>
      </c>
      <c r="Y1547" s="51" t="s">
        <v>95</v>
      </c>
      <c r="Z1547" s="26">
        <v>2</v>
      </c>
      <c r="AA1547" s="51" t="s">
        <v>77</v>
      </c>
      <c r="AB1547" s="51" t="s">
        <v>69</v>
      </c>
    </row>
    <row r="1548" spans="1:28">
      <c r="A1548" s="51" t="s">
        <v>3053</v>
      </c>
      <c r="B1548" s="51" t="s">
        <v>97</v>
      </c>
      <c r="C1548" s="1">
        <v>44311</v>
      </c>
      <c r="D1548">
        <v>2021</v>
      </c>
      <c r="E1548" s="26">
        <v>4</v>
      </c>
      <c r="F1548" s="51" t="s">
        <v>24</v>
      </c>
      <c r="G1548" s="26">
        <v>4</v>
      </c>
      <c r="H1548" s="26">
        <v>4</v>
      </c>
      <c r="I1548" t="s">
        <v>15</v>
      </c>
      <c r="J1548" t="s">
        <v>72</v>
      </c>
      <c r="K1548" t="s">
        <v>124</v>
      </c>
      <c r="L1548" t="s">
        <v>89</v>
      </c>
      <c r="M1548" t="s">
        <v>152</v>
      </c>
      <c r="N1548">
        <v>7740.3668451623007</v>
      </c>
      <c r="O1548">
        <v>7740.3668451623007</v>
      </c>
      <c r="P1548" t="s">
        <v>64</v>
      </c>
      <c r="Q1548">
        <v>11.51</v>
      </c>
      <c r="R1548">
        <v>2</v>
      </c>
      <c r="S1548">
        <v>3</v>
      </c>
      <c r="T1548">
        <v>1</v>
      </c>
      <c r="U1548" t="s">
        <v>76</v>
      </c>
      <c r="V1548">
        <v>2</v>
      </c>
      <c r="W1548" t="s">
        <v>77</v>
      </c>
      <c r="X1548" s="51" t="s">
        <v>3054</v>
      </c>
      <c r="Y1548" s="51" t="s">
        <v>100</v>
      </c>
      <c r="Z1548" s="26">
        <v>1</v>
      </c>
      <c r="AA1548" s="51" t="s">
        <v>66</v>
      </c>
      <c r="AB1548" s="51" t="s">
        <v>69</v>
      </c>
    </row>
    <row r="1549" spans="1:28">
      <c r="A1549" s="51" t="s">
        <v>3055</v>
      </c>
      <c r="B1549" s="51" t="s">
        <v>71</v>
      </c>
      <c r="C1549" s="1">
        <v>43314</v>
      </c>
      <c r="D1549">
        <v>2018</v>
      </c>
      <c r="E1549" s="26">
        <v>8</v>
      </c>
      <c r="F1549" s="51" t="s">
        <v>28</v>
      </c>
      <c r="G1549" s="26">
        <v>7</v>
      </c>
      <c r="H1549" s="26">
        <v>7</v>
      </c>
      <c r="I1549" t="s">
        <v>15</v>
      </c>
      <c r="J1549" t="s">
        <v>60</v>
      </c>
      <c r="K1549" t="s">
        <v>61</v>
      </c>
      <c r="L1549" t="s">
        <v>103</v>
      </c>
      <c r="M1549" t="s">
        <v>90</v>
      </c>
      <c r="N1549">
        <v>7673.0512398691244</v>
      </c>
      <c r="O1549">
        <v>7673.0512398691244</v>
      </c>
      <c r="P1549" t="s">
        <v>64</v>
      </c>
      <c r="Q1549">
        <v>14.43</v>
      </c>
      <c r="R1549">
        <v>1</v>
      </c>
      <c r="S1549">
        <v>2</v>
      </c>
      <c r="T1549">
        <v>1</v>
      </c>
      <c r="U1549" t="s">
        <v>76</v>
      </c>
      <c r="V1549">
        <v>2</v>
      </c>
      <c r="W1549" t="s">
        <v>77</v>
      </c>
      <c r="X1549" s="51" t="s">
        <v>3056</v>
      </c>
      <c r="Y1549" s="51" t="s">
        <v>119</v>
      </c>
      <c r="Z1549" s="26">
        <v>0</v>
      </c>
      <c r="AA1549" s="51" t="s">
        <v>66</v>
      </c>
      <c r="AB1549" s="51" t="s">
        <v>69</v>
      </c>
    </row>
    <row r="1550" spans="1:28">
      <c r="A1550" s="51" t="s">
        <v>3057</v>
      </c>
      <c r="B1550" s="51" t="s">
        <v>59</v>
      </c>
      <c r="C1550" s="1">
        <v>43268</v>
      </c>
      <c r="D1550">
        <v>2018</v>
      </c>
      <c r="E1550" s="26">
        <v>6</v>
      </c>
      <c r="F1550" s="51" t="s">
        <v>26</v>
      </c>
      <c r="G1550" s="26">
        <v>7</v>
      </c>
      <c r="H1550" s="26">
        <v>7</v>
      </c>
      <c r="I1550" t="s">
        <v>15</v>
      </c>
      <c r="J1550" t="s">
        <v>60</v>
      </c>
      <c r="K1550" t="s">
        <v>88</v>
      </c>
      <c r="L1550" t="s">
        <v>74</v>
      </c>
      <c r="M1550" t="s">
        <v>63</v>
      </c>
      <c r="N1550">
        <v>3285.9490497407719</v>
      </c>
      <c r="O1550">
        <v>3285.9490497407719</v>
      </c>
      <c r="P1550" t="s">
        <v>64</v>
      </c>
      <c r="Q1550">
        <v>2.29</v>
      </c>
      <c r="R1550">
        <v>3</v>
      </c>
      <c r="S1550">
        <v>2</v>
      </c>
      <c r="T1550">
        <v>1</v>
      </c>
      <c r="U1550" t="s">
        <v>76</v>
      </c>
      <c r="V1550">
        <v>1</v>
      </c>
      <c r="W1550" t="s">
        <v>66</v>
      </c>
      <c r="X1550" s="51" t="s">
        <v>2899</v>
      </c>
      <c r="Y1550" s="51" t="s">
        <v>95</v>
      </c>
      <c r="Z1550" s="26">
        <v>0</v>
      </c>
      <c r="AA1550" s="51" t="s">
        <v>66</v>
      </c>
      <c r="AB1550" s="51" t="s">
        <v>69</v>
      </c>
    </row>
    <row r="1551" spans="1:28">
      <c r="A1551" s="51" t="s">
        <v>3058</v>
      </c>
      <c r="B1551" s="51" t="s">
        <v>59</v>
      </c>
      <c r="C1551" s="1">
        <v>43584</v>
      </c>
      <c r="D1551">
        <v>2019</v>
      </c>
      <c r="E1551" s="26">
        <v>4</v>
      </c>
      <c r="F1551" s="51" t="s">
        <v>24</v>
      </c>
      <c r="G1551" s="26">
        <v>6</v>
      </c>
      <c r="H1551" s="26">
        <v>6</v>
      </c>
      <c r="I1551" t="s">
        <v>15</v>
      </c>
      <c r="J1551" t="s">
        <v>72</v>
      </c>
      <c r="K1551" t="s">
        <v>83</v>
      </c>
      <c r="L1551" t="s">
        <v>89</v>
      </c>
      <c r="M1551" t="s">
        <v>104</v>
      </c>
      <c r="N1551">
        <v>9105.7142088910277</v>
      </c>
      <c r="O1551">
        <v>9105.7142088910277</v>
      </c>
      <c r="P1551" t="s">
        <v>64</v>
      </c>
      <c r="Q1551">
        <v>13.19</v>
      </c>
      <c r="R1551">
        <v>3</v>
      </c>
      <c r="S1551">
        <v>4</v>
      </c>
      <c r="T1551">
        <v>1</v>
      </c>
      <c r="U1551" t="s">
        <v>76</v>
      </c>
      <c r="V1551">
        <v>3</v>
      </c>
      <c r="W1551" t="s">
        <v>84</v>
      </c>
      <c r="X1551" s="51" t="s">
        <v>3059</v>
      </c>
      <c r="Y1551" s="51" t="s">
        <v>119</v>
      </c>
      <c r="Z1551" s="26">
        <v>2</v>
      </c>
      <c r="AA1551" s="51" t="s">
        <v>77</v>
      </c>
      <c r="AB1551" s="51" t="s">
        <v>108</v>
      </c>
    </row>
    <row r="1552" spans="1:28">
      <c r="A1552" s="51" t="s">
        <v>3060</v>
      </c>
      <c r="B1552" s="51" t="s">
        <v>97</v>
      </c>
      <c r="C1552" s="1">
        <v>43112</v>
      </c>
      <c r="D1552">
        <v>2018</v>
      </c>
      <c r="E1552" s="26">
        <v>1</v>
      </c>
      <c r="F1552" s="51" t="s">
        <v>21</v>
      </c>
      <c r="G1552" s="26">
        <v>7</v>
      </c>
      <c r="H1552" s="26">
        <v>7</v>
      </c>
      <c r="I1552" t="s">
        <v>15</v>
      </c>
      <c r="J1552" t="s">
        <v>60</v>
      </c>
      <c r="K1552" t="s">
        <v>124</v>
      </c>
      <c r="L1552" t="s">
        <v>125</v>
      </c>
      <c r="M1552" t="s">
        <v>93</v>
      </c>
      <c r="N1552">
        <v>19762.986604559061</v>
      </c>
      <c r="O1552">
        <v>19762.986604559061</v>
      </c>
      <c r="P1552" t="s">
        <v>64</v>
      </c>
      <c r="Q1552">
        <v>7.44</v>
      </c>
      <c r="R1552">
        <v>5</v>
      </c>
      <c r="S1552">
        <v>2</v>
      </c>
      <c r="T1552">
        <v>1</v>
      </c>
      <c r="U1552" t="s">
        <v>76</v>
      </c>
      <c r="V1552">
        <v>3</v>
      </c>
      <c r="W1552" t="s">
        <v>84</v>
      </c>
      <c r="X1552" s="51" t="s">
        <v>751</v>
      </c>
      <c r="Y1552" s="51" t="s">
        <v>95</v>
      </c>
      <c r="Z1552" s="26">
        <v>2</v>
      </c>
      <c r="AA1552" s="51" t="s">
        <v>77</v>
      </c>
      <c r="AB1552" s="51" t="s">
        <v>69</v>
      </c>
    </row>
    <row r="1553" spans="1:28">
      <c r="A1553" s="51" t="s">
        <v>3061</v>
      </c>
      <c r="B1553" s="51" t="s">
        <v>97</v>
      </c>
      <c r="C1553" s="1">
        <v>43035</v>
      </c>
      <c r="D1553">
        <v>2017</v>
      </c>
      <c r="E1553" s="26">
        <v>10</v>
      </c>
      <c r="F1553" s="51" t="s">
        <v>10</v>
      </c>
      <c r="G1553" s="26">
        <v>8</v>
      </c>
      <c r="H1553" s="26">
        <v>8</v>
      </c>
      <c r="I1553" t="s">
        <v>15</v>
      </c>
      <c r="J1553" t="s">
        <v>60</v>
      </c>
      <c r="K1553" t="s">
        <v>73</v>
      </c>
      <c r="L1553" t="s">
        <v>74</v>
      </c>
      <c r="M1553" t="s">
        <v>93</v>
      </c>
      <c r="N1553">
        <v>23869.568334760708</v>
      </c>
      <c r="O1553">
        <v>23869.568334760708</v>
      </c>
      <c r="P1553" t="s">
        <v>64</v>
      </c>
      <c r="Q1553">
        <v>18.82</v>
      </c>
      <c r="R1553">
        <v>5</v>
      </c>
      <c r="S1553">
        <v>1</v>
      </c>
      <c r="T1553">
        <v>1</v>
      </c>
      <c r="U1553" t="s">
        <v>76</v>
      </c>
      <c r="V1553">
        <v>3</v>
      </c>
      <c r="W1553" t="s">
        <v>84</v>
      </c>
      <c r="X1553" s="51" t="s">
        <v>3062</v>
      </c>
      <c r="Y1553" s="51" t="s">
        <v>79</v>
      </c>
      <c r="Z1553" s="26">
        <v>4</v>
      </c>
      <c r="AA1553" s="51" t="s">
        <v>84</v>
      </c>
      <c r="AB1553" s="51" t="s">
        <v>108</v>
      </c>
    </row>
    <row r="1554" spans="1:28">
      <c r="A1554" s="51" t="s">
        <v>3063</v>
      </c>
      <c r="B1554" s="51" t="s">
        <v>97</v>
      </c>
      <c r="C1554" s="1">
        <v>41768</v>
      </c>
      <c r="D1554">
        <v>2014</v>
      </c>
      <c r="E1554" s="26">
        <v>5</v>
      </c>
      <c r="F1554" s="51" t="s">
        <v>25</v>
      </c>
      <c r="G1554" s="26">
        <v>11</v>
      </c>
      <c r="H1554" s="26">
        <v>11</v>
      </c>
      <c r="I1554" t="s">
        <v>15</v>
      </c>
      <c r="J1554" t="s">
        <v>102</v>
      </c>
      <c r="K1554" t="s">
        <v>61</v>
      </c>
      <c r="L1554" t="s">
        <v>128</v>
      </c>
      <c r="M1554" t="s">
        <v>152</v>
      </c>
      <c r="N1554">
        <v>4181.0707066986288</v>
      </c>
      <c r="O1554">
        <v>4181.0707066986288</v>
      </c>
      <c r="P1554" t="s">
        <v>64</v>
      </c>
      <c r="Q1554">
        <v>1.64</v>
      </c>
      <c r="R1554">
        <v>3</v>
      </c>
      <c r="S1554">
        <v>4</v>
      </c>
      <c r="T1554">
        <v>1</v>
      </c>
      <c r="U1554" t="s">
        <v>76</v>
      </c>
      <c r="V1554">
        <v>1</v>
      </c>
      <c r="W1554" t="s">
        <v>66</v>
      </c>
      <c r="X1554" s="51" t="s">
        <v>3064</v>
      </c>
      <c r="Y1554" s="51" t="s">
        <v>68</v>
      </c>
      <c r="Z1554" s="26">
        <v>2</v>
      </c>
      <c r="AA1554" s="51" t="s">
        <v>77</v>
      </c>
      <c r="AB1554" s="51" t="s">
        <v>108</v>
      </c>
    </row>
    <row r="1555" spans="1:28">
      <c r="A1555" s="51" t="s">
        <v>3065</v>
      </c>
      <c r="B1555" s="51" t="s">
        <v>71</v>
      </c>
      <c r="C1555" s="1">
        <v>44873</v>
      </c>
      <c r="D1555">
        <v>2022</v>
      </c>
      <c r="E1555" s="26">
        <v>11</v>
      </c>
      <c r="F1555" s="51" t="s">
        <v>19</v>
      </c>
      <c r="G1555" s="26">
        <v>3</v>
      </c>
      <c r="H1555" s="26">
        <v>3</v>
      </c>
      <c r="I1555" t="s">
        <v>15</v>
      </c>
      <c r="J1555" t="s">
        <v>82</v>
      </c>
      <c r="K1555" t="s">
        <v>83</v>
      </c>
      <c r="L1555" t="s">
        <v>125</v>
      </c>
      <c r="M1555" t="s">
        <v>75</v>
      </c>
      <c r="N1555">
        <v>3230.0028323812362</v>
      </c>
      <c r="O1555">
        <v>3230.0028323812362</v>
      </c>
      <c r="P1555" t="s">
        <v>64</v>
      </c>
      <c r="Q1555">
        <v>5.49</v>
      </c>
      <c r="R1555">
        <v>5</v>
      </c>
      <c r="S1555">
        <v>5</v>
      </c>
      <c r="T1555">
        <v>1</v>
      </c>
      <c r="U1555" t="s">
        <v>76</v>
      </c>
      <c r="V1555">
        <v>1</v>
      </c>
      <c r="W1555" t="s">
        <v>66</v>
      </c>
      <c r="X1555" s="51" t="s">
        <v>366</v>
      </c>
      <c r="Y1555" s="51" t="s">
        <v>79</v>
      </c>
      <c r="Z1555" s="26">
        <v>1</v>
      </c>
      <c r="AA1555" s="51" t="s">
        <v>66</v>
      </c>
      <c r="AB1555" s="51" t="s">
        <v>69</v>
      </c>
    </row>
    <row r="1556" spans="1:28">
      <c r="A1556" s="51" t="s">
        <v>3066</v>
      </c>
      <c r="B1556" s="51" t="s">
        <v>81</v>
      </c>
      <c r="C1556" s="1">
        <v>42974</v>
      </c>
      <c r="D1556">
        <v>2017</v>
      </c>
      <c r="E1556" s="26">
        <v>8</v>
      </c>
      <c r="F1556" s="51" t="s">
        <v>28</v>
      </c>
      <c r="G1556" s="26">
        <v>8</v>
      </c>
      <c r="H1556" s="26">
        <v>8</v>
      </c>
      <c r="I1556" t="s">
        <v>15</v>
      </c>
      <c r="J1556" t="s">
        <v>60</v>
      </c>
      <c r="K1556" t="s">
        <v>83</v>
      </c>
      <c r="L1556" t="s">
        <v>128</v>
      </c>
      <c r="M1556" t="s">
        <v>93</v>
      </c>
      <c r="N1556">
        <v>8882.0149195725007</v>
      </c>
      <c r="O1556">
        <v>8882.0149195725007</v>
      </c>
      <c r="P1556" t="s">
        <v>64</v>
      </c>
      <c r="Q1556">
        <v>5.22</v>
      </c>
      <c r="R1556">
        <v>3</v>
      </c>
      <c r="S1556">
        <v>4</v>
      </c>
      <c r="T1556">
        <v>1</v>
      </c>
      <c r="U1556" t="s">
        <v>76</v>
      </c>
      <c r="V1556">
        <v>1</v>
      </c>
      <c r="W1556" t="s">
        <v>66</v>
      </c>
      <c r="X1556" s="51" t="s">
        <v>430</v>
      </c>
      <c r="Y1556" s="51" t="s">
        <v>144</v>
      </c>
      <c r="Z1556" s="26">
        <v>2</v>
      </c>
      <c r="AA1556" s="51" t="s">
        <v>77</v>
      </c>
      <c r="AB1556" s="51" t="s">
        <v>69</v>
      </c>
    </row>
    <row r="1557" spans="1:28">
      <c r="A1557" s="51" t="s">
        <v>3067</v>
      </c>
      <c r="B1557" s="51" t="s">
        <v>97</v>
      </c>
      <c r="C1557" s="1">
        <v>43487</v>
      </c>
      <c r="D1557">
        <v>2019</v>
      </c>
      <c r="E1557" s="26">
        <v>1</v>
      </c>
      <c r="F1557" s="51" t="s">
        <v>21</v>
      </c>
      <c r="G1557" s="26">
        <v>6</v>
      </c>
      <c r="H1557" s="26">
        <v>6</v>
      </c>
      <c r="I1557" t="s">
        <v>15</v>
      </c>
      <c r="J1557" t="s">
        <v>72</v>
      </c>
      <c r="K1557" t="s">
        <v>88</v>
      </c>
      <c r="L1557" t="s">
        <v>116</v>
      </c>
      <c r="M1557" t="s">
        <v>104</v>
      </c>
      <c r="N1557">
        <v>4779.7439411435644</v>
      </c>
      <c r="O1557">
        <v>4779.7439411435644</v>
      </c>
      <c r="P1557" t="s">
        <v>64</v>
      </c>
      <c r="Q1557">
        <v>6.48</v>
      </c>
      <c r="R1557">
        <v>2</v>
      </c>
      <c r="S1557">
        <v>1</v>
      </c>
      <c r="T1557">
        <v>1</v>
      </c>
      <c r="U1557" t="s">
        <v>76</v>
      </c>
      <c r="V1557">
        <v>2</v>
      </c>
      <c r="W1557" t="s">
        <v>77</v>
      </c>
      <c r="X1557" s="51" t="s">
        <v>3068</v>
      </c>
      <c r="Y1557" s="51" t="s">
        <v>86</v>
      </c>
      <c r="Z1557" s="26">
        <v>0</v>
      </c>
      <c r="AA1557" s="51" t="s">
        <v>66</v>
      </c>
      <c r="AB1557" s="51" t="s">
        <v>69</v>
      </c>
    </row>
    <row r="1558" spans="1:28">
      <c r="A1558" s="51" t="s">
        <v>3069</v>
      </c>
      <c r="B1558" s="51" t="s">
        <v>71</v>
      </c>
      <c r="C1558" s="1">
        <v>43908</v>
      </c>
      <c r="D1558">
        <v>2020</v>
      </c>
      <c r="E1558" s="26">
        <v>3</v>
      </c>
      <c r="F1558" s="51" t="s">
        <v>23</v>
      </c>
      <c r="G1558" s="26">
        <v>5</v>
      </c>
      <c r="H1558" s="26">
        <v>5</v>
      </c>
      <c r="I1558" t="s">
        <v>15</v>
      </c>
      <c r="J1558" t="s">
        <v>72</v>
      </c>
      <c r="K1558" t="s">
        <v>73</v>
      </c>
      <c r="L1558" t="s">
        <v>202</v>
      </c>
      <c r="M1558" t="s">
        <v>63</v>
      </c>
      <c r="N1558">
        <v>494.9472450683329</v>
      </c>
      <c r="O1558">
        <v>494.9472450683329</v>
      </c>
      <c r="P1558" t="s">
        <v>64</v>
      </c>
      <c r="Q1558">
        <v>14.31</v>
      </c>
      <c r="R1558">
        <v>2</v>
      </c>
      <c r="S1558">
        <v>2</v>
      </c>
      <c r="T1558">
        <v>1</v>
      </c>
      <c r="U1558" t="s">
        <v>76</v>
      </c>
      <c r="V1558">
        <v>3</v>
      </c>
      <c r="W1558" t="s">
        <v>84</v>
      </c>
      <c r="X1558" s="51" t="s">
        <v>3070</v>
      </c>
      <c r="Y1558" s="51" t="s">
        <v>100</v>
      </c>
      <c r="Z1558" s="26">
        <v>1</v>
      </c>
      <c r="AA1558" s="51" t="s">
        <v>66</v>
      </c>
      <c r="AB1558" s="51" t="s">
        <v>69</v>
      </c>
    </row>
    <row r="1559" spans="1:28">
      <c r="A1559" s="51" t="s">
        <v>3071</v>
      </c>
      <c r="B1559" s="51" t="s">
        <v>121</v>
      </c>
      <c r="C1559" s="1">
        <v>45352</v>
      </c>
      <c r="D1559">
        <v>2024</v>
      </c>
      <c r="E1559" s="26">
        <v>3</v>
      </c>
      <c r="F1559" s="51" t="s">
        <v>23</v>
      </c>
      <c r="G1559" s="26">
        <v>1</v>
      </c>
      <c r="H1559" s="26">
        <v>1</v>
      </c>
      <c r="I1559" t="s">
        <v>15</v>
      </c>
      <c r="J1559" t="s">
        <v>82</v>
      </c>
      <c r="K1559" t="s">
        <v>61</v>
      </c>
      <c r="L1559" t="s">
        <v>103</v>
      </c>
      <c r="M1559" t="s">
        <v>75</v>
      </c>
      <c r="N1559">
        <v>4392.3335427177626</v>
      </c>
      <c r="O1559">
        <v>4392.3335427177626</v>
      </c>
      <c r="P1559" t="s">
        <v>64</v>
      </c>
      <c r="Q1559">
        <v>9.5</v>
      </c>
      <c r="R1559">
        <v>1</v>
      </c>
      <c r="S1559">
        <v>3</v>
      </c>
      <c r="T1559">
        <v>1</v>
      </c>
      <c r="U1559" t="s">
        <v>76</v>
      </c>
      <c r="V1559">
        <v>1</v>
      </c>
      <c r="W1559" t="s">
        <v>66</v>
      </c>
      <c r="X1559" s="51" t="s">
        <v>1847</v>
      </c>
      <c r="Y1559" s="51" t="s">
        <v>95</v>
      </c>
      <c r="Z1559" s="26">
        <v>1</v>
      </c>
      <c r="AA1559" s="51" t="s">
        <v>66</v>
      </c>
      <c r="AB1559" s="51" t="s">
        <v>69</v>
      </c>
    </row>
    <row r="1560" spans="1:28">
      <c r="A1560" s="51" t="s">
        <v>3072</v>
      </c>
      <c r="B1560" s="51" t="s">
        <v>81</v>
      </c>
      <c r="C1560" s="1">
        <v>43595</v>
      </c>
      <c r="D1560">
        <v>2019</v>
      </c>
      <c r="E1560" s="26">
        <v>5</v>
      </c>
      <c r="F1560" s="51" t="s">
        <v>25</v>
      </c>
      <c r="G1560" s="26">
        <v>6</v>
      </c>
      <c r="H1560" s="26">
        <v>6</v>
      </c>
      <c r="I1560" t="s">
        <v>15</v>
      </c>
      <c r="J1560" t="s">
        <v>72</v>
      </c>
      <c r="K1560" t="s">
        <v>133</v>
      </c>
      <c r="L1560" t="s">
        <v>113</v>
      </c>
      <c r="M1560" t="s">
        <v>75</v>
      </c>
      <c r="N1560">
        <v>6957.2136429660832</v>
      </c>
      <c r="O1560">
        <v>6957.2136429660832</v>
      </c>
      <c r="P1560" t="s">
        <v>64</v>
      </c>
      <c r="Q1560">
        <v>12.55</v>
      </c>
      <c r="R1560">
        <v>1</v>
      </c>
      <c r="S1560">
        <v>3</v>
      </c>
      <c r="T1560">
        <v>1</v>
      </c>
      <c r="U1560" t="s">
        <v>76</v>
      </c>
      <c r="V1560">
        <v>2</v>
      </c>
      <c r="W1560" t="s">
        <v>77</v>
      </c>
      <c r="X1560" s="51" t="s">
        <v>3073</v>
      </c>
      <c r="Y1560" s="51" t="s">
        <v>100</v>
      </c>
      <c r="Z1560" s="26">
        <v>1</v>
      </c>
      <c r="AA1560" s="51" t="s">
        <v>66</v>
      </c>
      <c r="AB1560" s="51" t="s">
        <v>69</v>
      </c>
    </row>
    <row r="1561" spans="1:28">
      <c r="A1561" s="51" t="s">
        <v>3074</v>
      </c>
      <c r="B1561" s="51" t="s">
        <v>140</v>
      </c>
      <c r="C1561" s="1">
        <v>41661</v>
      </c>
      <c r="D1561">
        <v>2014</v>
      </c>
      <c r="E1561" s="26">
        <v>1</v>
      </c>
      <c r="F1561" s="51" t="s">
        <v>21</v>
      </c>
      <c r="G1561" s="26">
        <v>11</v>
      </c>
      <c r="H1561" s="26">
        <v>11</v>
      </c>
      <c r="I1561" t="s">
        <v>15</v>
      </c>
      <c r="J1561" t="s">
        <v>102</v>
      </c>
      <c r="K1561" t="s">
        <v>61</v>
      </c>
      <c r="L1561" t="s">
        <v>98</v>
      </c>
      <c r="M1561" t="s">
        <v>90</v>
      </c>
      <c r="N1561">
        <v>14204.397844013924</v>
      </c>
      <c r="O1561">
        <v>14204.397844013924</v>
      </c>
      <c r="P1561" t="s">
        <v>64</v>
      </c>
      <c r="Q1561">
        <v>3.93</v>
      </c>
      <c r="R1561">
        <v>4</v>
      </c>
      <c r="S1561">
        <v>2</v>
      </c>
      <c r="T1561">
        <v>1</v>
      </c>
      <c r="U1561" t="s">
        <v>76</v>
      </c>
      <c r="V1561">
        <v>3</v>
      </c>
      <c r="W1561" t="s">
        <v>84</v>
      </c>
      <c r="X1561" s="51" t="s">
        <v>1889</v>
      </c>
      <c r="Y1561" s="51" t="s">
        <v>119</v>
      </c>
      <c r="Z1561" s="26">
        <v>3</v>
      </c>
      <c r="AA1561" s="51" t="s">
        <v>77</v>
      </c>
      <c r="AB1561" s="51" t="s">
        <v>69</v>
      </c>
    </row>
    <row r="1562" spans="1:28">
      <c r="A1562" s="51" t="s">
        <v>3075</v>
      </c>
      <c r="B1562" s="51" t="s">
        <v>121</v>
      </c>
      <c r="C1562" s="1">
        <v>42272</v>
      </c>
      <c r="D1562">
        <v>2015</v>
      </c>
      <c r="E1562" s="26">
        <v>9</v>
      </c>
      <c r="F1562" s="51" t="s">
        <v>29</v>
      </c>
      <c r="G1562" s="26">
        <v>10</v>
      </c>
      <c r="H1562" s="26">
        <v>10</v>
      </c>
      <c r="I1562" t="s">
        <v>15</v>
      </c>
      <c r="J1562" t="s">
        <v>102</v>
      </c>
      <c r="K1562" t="s">
        <v>88</v>
      </c>
      <c r="L1562" t="s">
        <v>89</v>
      </c>
      <c r="M1562" t="s">
        <v>93</v>
      </c>
      <c r="N1562">
        <v>253.11281493018191</v>
      </c>
      <c r="O1562">
        <v>253.11281493018191</v>
      </c>
      <c r="P1562" t="s">
        <v>64</v>
      </c>
      <c r="Q1562">
        <v>9.65</v>
      </c>
      <c r="R1562">
        <v>5</v>
      </c>
      <c r="S1562">
        <v>4</v>
      </c>
      <c r="T1562">
        <v>1</v>
      </c>
      <c r="U1562" t="s">
        <v>76</v>
      </c>
      <c r="V1562">
        <v>1</v>
      </c>
      <c r="W1562" t="s">
        <v>66</v>
      </c>
      <c r="X1562" s="51" t="s">
        <v>3076</v>
      </c>
      <c r="Y1562" s="51" t="s">
        <v>100</v>
      </c>
      <c r="Z1562" s="26">
        <v>2</v>
      </c>
      <c r="AA1562" s="51" t="s">
        <v>77</v>
      </c>
      <c r="AB1562" s="51" t="s">
        <v>108</v>
      </c>
    </row>
    <row r="1563" spans="1:28">
      <c r="A1563" s="51" t="s">
        <v>3077</v>
      </c>
      <c r="B1563" s="51" t="s">
        <v>71</v>
      </c>
      <c r="C1563" s="1">
        <v>42659</v>
      </c>
      <c r="D1563">
        <v>2016</v>
      </c>
      <c r="E1563" s="26">
        <v>10</v>
      </c>
      <c r="F1563" s="51" t="s">
        <v>10</v>
      </c>
      <c r="G1563" s="26">
        <v>9</v>
      </c>
      <c r="H1563" s="26">
        <v>9</v>
      </c>
      <c r="I1563" t="s">
        <v>15</v>
      </c>
      <c r="J1563" t="s">
        <v>60</v>
      </c>
      <c r="K1563" t="s">
        <v>133</v>
      </c>
      <c r="L1563" t="s">
        <v>89</v>
      </c>
      <c r="M1563" t="s">
        <v>93</v>
      </c>
      <c r="N1563">
        <v>11404.270691737216</v>
      </c>
      <c r="O1563">
        <v>11404.270691737216</v>
      </c>
      <c r="P1563" t="s">
        <v>64</v>
      </c>
      <c r="Q1563">
        <v>17.41</v>
      </c>
      <c r="R1563">
        <v>5</v>
      </c>
      <c r="S1563">
        <v>3</v>
      </c>
      <c r="T1563">
        <v>1</v>
      </c>
      <c r="U1563" t="s">
        <v>76</v>
      </c>
      <c r="V1563">
        <v>2</v>
      </c>
      <c r="W1563" t="s">
        <v>77</v>
      </c>
      <c r="X1563" s="51" t="s">
        <v>3078</v>
      </c>
      <c r="Y1563" s="51" t="s">
        <v>119</v>
      </c>
      <c r="Z1563" s="26">
        <v>3</v>
      </c>
      <c r="AA1563" s="51" t="s">
        <v>77</v>
      </c>
      <c r="AB1563" s="51" t="s">
        <v>108</v>
      </c>
    </row>
    <row r="1564" spans="1:28">
      <c r="A1564" s="51" t="s">
        <v>3079</v>
      </c>
      <c r="B1564" s="51" t="s">
        <v>71</v>
      </c>
      <c r="C1564" s="1">
        <v>43393</v>
      </c>
      <c r="D1564">
        <v>2018</v>
      </c>
      <c r="E1564" s="26">
        <v>10</v>
      </c>
      <c r="F1564" s="51" t="s">
        <v>10</v>
      </c>
      <c r="G1564" s="26">
        <v>7</v>
      </c>
      <c r="H1564" s="26">
        <v>7</v>
      </c>
      <c r="I1564" t="s">
        <v>15</v>
      </c>
      <c r="J1564" t="s">
        <v>60</v>
      </c>
      <c r="K1564" t="s">
        <v>88</v>
      </c>
      <c r="L1564" t="s">
        <v>202</v>
      </c>
      <c r="M1564" t="s">
        <v>75</v>
      </c>
      <c r="N1564">
        <v>281.18311208046401</v>
      </c>
      <c r="O1564">
        <v>281.18311208046401</v>
      </c>
      <c r="P1564" t="s">
        <v>64</v>
      </c>
      <c r="Q1564">
        <v>1.48</v>
      </c>
      <c r="R1564">
        <v>5</v>
      </c>
      <c r="S1564">
        <v>1</v>
      </c>
      <c r="T1564">
        <v>1</v>
      </c>
      <c r="U1564" t="s">
        <v>76</v>
      </c>
      <c r="V1564">
        <v>1</v>
      </c>
      <c r="W1564" t="s">
        <v>66</v>
      </c>
      <c r="X1564" s="51" t="s">
        <v>3080</v>
      </c>
      <c r="Y1564" s="51" t="s">
        <v>144</v>
      </c>
      <c r="Z1564" s="26">
        <v>0</v>
      </c>
      <c r="AA1564" s="51" t="s">
        <v>66</v>
      </c>
      <c r="AB1564" s="51" t="s">
        <v>69</v>
      </c>
    </row>
    <row r="1565" spans="1:28">
      <c r="A1565" s="51" t="s">
        <v>3081</v>
      </c>
      <c r="B1565" s="51" t="s">
        <v>59</v>
      </c>
      <c r="C1565" s="1">
        <v>43124</v>
      </c>
      <c r="D1565">
        <v>2018</v>
      </c>
      <c r="E1565" s="26">
        <v>1</v>
      </c>
      <c r="F1565" s="51" t="s">
        <v>21</v>
      </c>
      <c r="G1565" s="26">
        <v>7</v>
      </c>
      <c r="H1565" s="26">
        <v>7</v>
      </c>
      <c r="I1565" t="s">
        <v>15</v>
      </c>
      <c r="J1565" t="s">
        <v>60</v>
      </c>
      <c r="K1565" t="s">
        <v>88</v>
      </c>
      <c r="L1565" t="s">
        <v>89</v>
      </c>
      <c r="M1565" t="s">
        <v>152</v>
      </c>
      <c r="N1565">
        <v>15141.820068722747</v>
      </c>
      <c r="O1565">
        <v>15141.820068722747</v>
      </c>
      <c r="P1565" t="s">
        <v>64</v>
      </c>
      <c r="Q1565">
        <v>3.64</v>
      </c>
      <c r="R1565">
        <v>5</v>
      </c>
      <c r="S1565">
        <v>2</v>
      </c>
      <c r="T1565">
        <v>1</v>
      </c>
      <c r="U1565" t="s">
        <v>76</v>
      </c>
      <c r="V1565">
        <v>2</v>
      </c>
      <c r="W1565" t="s">
        <v>77</v>
      </c>
      <c r="X1565" s="51" t="s">
        <v>2313</v>
      </c>
      <c r="Y1565" s="51" t="s">
        <v>86</v>
      </c>
      <c r="Z1565" s="26">
        <v>1</v>
      </c>
      <c r="AA1565" s="51" t="s">
        <v>66</v>
      </c>
      <c r="AB1565" s="51" t="s">
        <v>69</v>
      </c>
    </row>
    <row r="1566" spans="1:28">
      <c r="A1566" s="51" t="s">
        <v>3082</v>
      </c>
      <c r="B1566" s="51" t="s">
        <v>71</v>
      </c>
      <c r="C1566" s="1">
        <v>44951</v>
      </c>
      <c r="D1566">
        <v>2023</v>
      </c>
      <c r="E1566" s="26">
        <v>1</v>
      </c>
      <c r="F1566" s="51" t="s">
        <v>21</v>
      </c>
      <c r="G1566" s="26">
        <v>2</v>
      </c>
      <c r="H1566" s="26">
        <v>2</v>
      </c>
      <c r="I1566" t="s">
        <v>15</v>
      </c>
      <c r="J1566" t="s">
        <v>82</v>
      </c>
      <c r="K1566" t="s">
        <v>61</v>
      </c>
      <c r="L1566" t="s">
        <v>74</v>
      </c>
      <c r="M1566" t="s">
        <v>104</v>
      </c>
      <c r="N1566">
        <v>12488.73250297921</v>
      </c>
      <c r="O1566">
        <v>12488.73250297921</v>
      </c>
      <c r="P1566" t="s">
        <v>64</v>
      </c>
      <c r="Q1566">
        <v>14.76</v>
      </c>
      <c r="R1566">
        <v>4</v>
      </c>
      <c r="S1566">
        <v>1</v>
      </c>
      <c r="T1566">
        <v>1</v>
      </c>
      <c r="U1566" t="s">
        <v>76</v>
      </c>
      <c r="V1566">
        <v>2</v>
      </c>
      <c r="W1566" t="s">
        <v>77</v>
      </c>
      <c r="X1566" s="51" t="s">
        <v>3083</v>
      </c>
      <c r="Y1566" s="51" t="s">
        <v>95</v>
      </c>
      <c r="Z1566" s="26">
        <v>2</v>
      </c>
      <c r="AA1566" s="51" t="s">
        <v>77</v>
      </c>
      <c r="AB1566" s="51" t="s">
        <v>108</v>
      </c>
    </row>
    <row r="1567" spans="1:28">
      <c r="A1567" s="51" t="s">
        <v>3084</v>
      </c>
      <c r="B1567" s="51" t="s">
        <v>140</v>
      </c>
      <c r="C1567" s="1">
        <v>43124</v>
      </c>
      <c r="D1567">
        <v>2018</v>
      </c>
      <c r="E1567" s="26">
        <v>1</v>
      </c>
      <c r="F1567" s="51" t="s">
        <v>21</v>
      </c>
      <c r="G1567" s="26">
        <v>7</v>
      </c>
      <c r="H1567" s="26">
        <v>7</v>
      </c>
      <c r="I1567" t="s">
        <v>15</v>
      </c>
      <c r="J1567" t="s">
        <v>60</v>
      </c>
      <c r="K1567" t="s">
        <v>88</v>
      </c>
      <c r="L1567" t="s">
        <v>74</v>
      </c>
      <c r="M1567" t="s">
        <v>104</v>
      </c>
      <c r="N1567">
        <v>3789.0300211193371</v>
      </c>
      <c r="O1567">
        <v>3789.0300211193371</v>
      </c>
      <c r="P1567" t="s">
        <v>64</v>
      </c>
      <c r="Q1567">
        <v>15.7</v>
      </c>
      <c r="R1567">
        <v>4</v>
      </c>
      <c r="S1567">
        <v>2</v>
      </c>
      <c r="T1567">
        <v>1</v>
      </c>
      <c r="U1567" t="s">
        <v>76</v>
      </c>
      <c r="V1567">
        <v>3</v>
      </c>
      <c r="W1567" t="s">
        <v>84</v>
      </c>
      <c r="X1567" s="51" t="s">
        <v>3085</v>
      </c>
      <c r="Y1567" s="51" t="s">
        <v>119</v>
      </c>
      <c r="Z1567" s="26">
        <v>2</v>
      </c>
      <c r="AA1567" s="51" t="s">
        <v>77</v>
      </c>
      <c r="AB1567" s="51" t="s">
        <v>69</v>
      </c>
    </row>
    <row r="1568" spans="1:28">
      <c r="A1568" s="51" t="s">
        <v>3086</v>
      </c>
      <c r="B1568" s="51" t="s">
        <v>140</v>
      </c>
      <c r="C1568" s="1">
        <v>43513</v>
      </c>
      <c r="D1568">
        <v>2019</v>
      </c>
      <c r="E1568" s="26">
        <v>2</v>
      </c>
      <c r="F1568" s="51" t="s">
        <v>22</v>
      </c>
      <c r="G1568" s="26">
        <v>6</v>
      </c>
      <c r="H1568" s="26">
        <v>6</v>
      </c>
      <c r="I1568" t="s">
        <v>15</v>
      </c>
      <c r="J1568" t="s">
        <v>72</v>
      </c>
      <c r="K1568" t="s">
        <v>61</v>
      </c>
      <c r="L1568" t="s">
        <v>110</v>
      </c>
      <c r="M1568" t="s">
        <v>93</v>
      </c>
      <c r="N1568">
        <v>1083.653654010318</v>
      </c>
      <c r="O1568">
        <v>1083.653654010318</v>
      </c>
      <c r="P1568" t="s">
        <v>64</v>
      </c>
      <c r="Q1568">
        <v>10.19</v>
      </c>
      <c r="R1568">
        <v>2</v>
      </c>
      <c r="S1568">
        <v>2</v>
      </c>
      <c r="T1568">
        <v>1</v>
      </c>
      <c r="U1568" t="s">
        <v>76</v>
      </c>
      <c r="V1568">
        <v>1</v>
      </c>
      <c r="W1568" t="s">
        <v>66</v>
      </c>
      <c r="X1568" s="51" t="s">
        <v>3087</v>
      </c>
      <c r="Y1568" s="51" t="s">
        <v>95</v>
      </c>
      <c r="Z1568" s="26">
        <v>0</v>
      </c>
      <c r="AA1568" s="51" t="s">
        <v>66</v>
      </c>
      <c r="AB1568" s="51" t="s">
        <v>69</v>
      </c>
    </row>
    <row r="1569" spans="1:28">
      <c r="A1569" s="51" t="s">
        <v>3088</v>
      </c>
      <c r="B1569" s="51" t="s">
        <v>121</v>
      </c>
      <c r="C1569" s="1">
        <v>44226</v>
      </c>
      <c r="D1569">
        <v>2021</v>
      </c>
      <c r="E1569" s="26">
        <v>1</v>
      </c>
      <c r="F1569" s="51" t="s">
        <v>21</v>
      </c>
      <c r="G1569" s="26">
        <v>4</v>
      </c>
      <c r="H1569" s="26">
        <v>4</v>
      </c>
      <c r="I1569" t="s">
        <v>15</v>
      </c>
      <c r="J1569" t="s">
        <v>72</v>
      </c>
      <c r="K1569" t="s">
        <v>133</v>
      </c>
      <c r="L1569" t="s">
        <v>113</v>
      </c>
      <c r="M1569" t="s">
        <v>93</v>
      </c>
      <c r="N1569">
        <v>6492.3061775320602</v>
      </c>
      <c r="O1569">
        <v>6492.3061775320602</v>
      </c>
      <c r="P1569" t="s">
        <v>64</v>
      </c>
      <c r="Q1569">
        <v>2.54</v>
      </c>
      <c r="R1569">
        <v>4</v>
      </c>
      <c r="S1569">
        <v>1</v>
      </c>
      <c r="T1569">
        <v>1</v>
      </c>
      <c r="U1569" t="s">
        <v>76</v>
      </c>
      <c r="V1569">
        <v>1</v>
      </c>
      <c r="W1569" t="s">
        <v>66</v>
      </c>
      <c r="X1569" s="51" t="s">
        <v>3089</v>
      </c>
      <c r="Y1569" s="51" t="s">
        <v>95</v>
      </c>
      <c r="Z1569" s="26">
        <v>0</v>
      </c>
      <c r="AA1569" s="51" t="s">
        <v>66</v>
      </c>
      <c r="AB1569" s="51" t="s">
        <v>69</v>
      </c>
    </row>
    <row r="1570" spans="1:28">
      <c r="A1570" s="51" t="s">
        <v>3090</v>
      </c>
      <c r="B1570" s="51" t="s">
        <v>140</v>
      </c>
      <c r="C1570" s="1">
        <v>45166</v>
      </c>
      <c r="D1570">
        <v>2023</v>
      </c>
      <c r="E1570" s="26">
        <v>8</v>
      </c>
      <c r="F1570" s="51" t="s">
        <v>28</v>
      </c>
      <c r="G1570" s="26">
        <v>2</v>
      </c>
      <c r="H1570" s="26">
        <v>2</v>
      </c>
      <c r="I1570" t="s">
        <v>15</v>
      </c>
      <c r="J1570" t="s">
        <v>82</v>
      </c>
      <c r="K1570" t="s">
        <v>133</v>
      </c>
      <c r="L1570" t="s">
        <v>103</v>
      </c>
      <c r="M1570" t="s">
        <v>93</v>
      </c>
      <c r="N1570">
        <v>15948.208977477963</v>
      </c>
      <c r="O1570">
        <v>15948.208977477963</v>
      </c>
      <c r="P1570" t="s">
        <v>64</v>
      </c>
      <c r="Q1570">
        <v>3.95</v>
      </c>
      <c r="R1570">
        <v>4</v>
      </c>
      <c r="S1570">
        <v>4</v>
      </c>
      <c r="T1570">
        <v>1</v>
      </c>
      <c r="U1570" t="s">
        <v>76</v>
      </c>
      <c r="V1570">
        <v>3</v>
      </c>
      <c r="W1570" t="s">
        <v>84</v>
      </c>
      <c r="X1570" s="51" t="s">
        <v>3091</v>
      </c>
      <c r="Y1570" s="51" t="s">
        <v>119</v>
      </c>
      <c r="Z1570" s="26">
        <v>3</v>
      </c>
      <c r="AA1570" s="51" t="s">
        <v>77</v>
      </c>
      <c r="AB1570" s="51" t="s">
        <v>108</v>
      </c>
    </row>
    <row r="1571" spans="1:28">
      <c r="A1571" s="51" t="s">
        <v>3092</v>
      </c>
      <c r="B1571" s="51" t="s">
        <v>71</v>
      </c>
      <c r="C1571" s="1">
        <v>42951</v>
      </c>
      <c r="D1571">
        <v>2017</v>
      </c>
      <c r="E1571" s="26">
        <v>8</v>
      </c>
      <c r="F1571" s="51" t="s">
        <v>28</v>
      </c>
      <c r="G1571" s="26">
        <v>8</v>
      </c>
      <c r="H1571" s="26">
        <v>8</v>
      </c>
      <c r="I1571" t="s">
        <v>15</v>
      </c>
      <c r="J1571" t="s">
        <v>60</v>
      </c>
      <c r="K1571" t="s">
        <v>133</v>
      </c>
      <c r="L1571" t="s">
        <v>74</v>
      </c>
      <c r="M1571" t="s">
        <v>75</v>
      </c>
      <c r="N1571">
        <v>18250.714291664041</v>
      </c>
      <c r="O1571">
        <v>18250.714291664041</v>
      </c>
      <c r="P1571" t="s">
        <v>64</v>
      </c>
      <c r="Q1571">
        <v>28.08</v>
      </c>
      <c r="R1571">
        <v>2</v>
      </c>
      <c r="S1571">
        <v>2</v>
      </c>
      <c r="T1571">
        <v>1</v>
      </c>
      <c r="U1571" t="s">
        <v>76</v>
      </c>
      <c r="V1571">
        <v>3</v>
      </c>
      <c r="W1571" t="s">
        <v>84</v>
      </c>
      <c r="X1571" s="51" t="s">
        <v>3093</v>
      </c>
      <c r="Y1571" s="51" t="s">
        <v>119</v>
      </c>
      <c r="Z1571" s="26">
        <v>4</v>
      </c>
      <c r="AA1571" s="51" t="s">
        <v>84</v>
      </c>
      <c r="AB1571" s="51" t="s">
        <v>108</v>
      </c>
    </row>
    <row r="1572" spans="1:28">
      <c r="A1572" s="51" t="s">
        <v>3094</v>
      </c>
      <c r="B1572" s="51" t="s">
        <v>140</v>
      </c>
      <c r="C1572" s="1">
        <v>42915</v>
      </c>
      <c r="D1572">
        <v>2017</v>
      </c>
      <c r="E1572" s="26">
        <v>6</v>
      </c>
      <c r="F1572" s="51" t="s">
        <v>26</v>
      </c>
      <c r="G1572" s="26">
        <v>8</v>
      </c>
      <c r="H1572" s="26">
        <v>8</v>
      </c>
      <c r="I1572" t="s">
        <v>15</v>
      </c>
      <c r="J1572" t="s">
        <v>60</v>
      </c>
      <c r="K1572" t="s">
        <v>61</v>
      </c>
      <c r="L1572" t="s">
        <v>128</v>
      </c>
      <c r="M1572" t="s">
        <v>63</v>
      </c>
      <c r="N1572">
        <v>5537.8888396441307</v>
      </c>
      <c r="O1572">
        <v>5537.8888396441307</v>
      </c>
      <c r="P1572" t="s">
        <v>64</v>
      </c>
      <c r="Q1572">
        <v>15.53</v>
      </c>
      <c r="R1572">
        <v>2</v>
      </c>
      <c r="S1572">
        <v>0</v>
      </c>
      <c r="T1572">
        <v>0</v>
      </c>
      <c r="U1572" t="s">
        <v>65</v>
      </c>
      <c r="V1572">
        <v>2</v>
      </c>
      <c r="W1572" t="s">
        <v>77</v>
      </c>
      <c r="X1572" s="51" t="s">
        <v>3095</v>
      </c>
      <c r="Y1572" s="51" t="s">
        <v>95</v>
      </c>
      <c r="Z1572" s="26">
        <v>2</v>
      </c>
      <c r="AA1572" s="51" t="s">
        <v>77</v>
      </c>
      <c r="AB1572" s="51" t="s">
        <v>69</v>
      </c>
    </row>
    <row r="1573" spans="1:28">
      <c r="A1573" s="51" t="s">
        <v>3096</v>
      </c>
      <c r="B1573" s="51" t="s">
        <v>71</v>
      </c>
      <c r="C1573" s="1">
        <v>42551</v>
      </c>
      <c r="D1573">
        <v>2016</v>
      </c>
      <c r="E1573" s="26">
        <v>6</v>
      </c>
      <c r="F1573" s="51" t="s">
        <v>26</v>
      </c>
      <c r="G1573" s="26">
        <v>9</v>
      </c>
      <c r="H1573" s="26">
        <v>9</v>
      </c>
      <c r="I1573" t="s">
        <v>15</v>
      </c>
      <c r="J1573" t="s">
        <v>60</v>
      </c>
      <c r="K1573" t="s">
        <v>73</v>
      </c>
      <c r="L1573" t="s">
        <v>116</v>
      </c>
      <c r="M1573" t="s">
        <v>75</v>
      </c>
      <c r="N1573">
        <v>6275.9941598690921</v>
      </c>
      <c r="O1573">
        <v>6275.9941598690921</v>
      </c>
      <c r="P1573" t="s">
        <v>64</v>
      </c>
      <c r="Q1573">
        <v>2.44</v>
      </c>
      <c r="R1573">
        <v>1</v>
      </c>
      <c r="S1573">
        <v>2</v>
      </c>
      <c r="T1573">
        <v>1</v>
      </c>
      <c r="U1573" t="s">
        <v>76</v>
      </c>
      <c r="V1573">
        <v>1</v>
      </c>
      <c r="W1573" t="s">
        <v>66</v>
      </c>
      <c r="X1573" s="51" t="s">
        <v>3097</v>
      </c>
      <c r="Y1573" s="51" t="s">
        <v>119</v>
      </c>
      <c r="Z1573" s="26">
        <v>1</v>
      </c>
      <c r="AA1573" s="51" t="s">
        <v>66</v>
      </c>
      <c r="AB1573" s="51" t="s">
        <v>69</v>
      </c>
    </row>
    <row r="1574" spans="1:28">
      <c r="A1574" s="51" t="s">
        <v>3098</v>
      </c>
      <c r="B1574" s="51" t="s">
        <v>97</v>
      </c>
      <c r="C1574" s="1">
        <v>42815</v>
      </c>
      <c r="D1574">
        <v>2017</v>
      </c>
      <c r="E1574" s="26">
        <v>3</v>
      </c>
      <c r="F1574" s="51" t="s">
        <v>23</v>
      </c>
      <c r="G1574" s="26">
        <v>8</v>
      </c>
      <c r="H1574" s="26">
        <v>8</v>
      </c>
      <c r="I1574" t="s">
        <v>15</v>
      </c>
      <c r="J1574" t="s">
        <v>60</v>
      </c>
      <c r="K1574" t="s">
        <v>61</v>
      </c>
      <c r="L1574" t="s">
        <v>89</v>
      </c>
      <c r="M1574" t="s">
        <v>152</v>
      </c>
      <c r="N1574">
        <v>9593.6804673281567</v>
      </c>
      <c r="O1574">
        <v>9593.6804673281567</v>
      </c>
      <c r="P1574" t="s">
        <v>64</v>
      </c>
      <c r="Q1574">
        <v>3.31</v>
      </c>
      <c r="R1574">
        <v>1</v>
      </c>
      <c r="S1574">
        <v>2</v>
      </c>
      <c r="T1574">
        <v>1</v>
      </c>
      <c r="U1574" t="s">
        <v>76</v>
      </c>
      <c r="V1574">
        <v>2</v>
      </c>
      <c r="W1574" t="s">
        <v>77</v>
      </c>
      <c r="X1574" s="51" t="s">
        <v>3099</v>
      </c>
      <c r="Y1574" s="51" t="s">
        <v>119</v>
      </c>
      <c r="Z1574" s="26">
        <v>1</v>
      </c>
      <c r="AA1574" s="51" t="s">
        <v>66</v>
      </c>
      <c r="AB1574" s="51" t="s">
        <v>69</v>
      </c>
    </row>
    <row r="1575" spans="1:28">
      <c r="A1575" s="51" t="s">
        <v>3100</v>
      </c>
      <c r="B1575" s="51" t="s">
        <v>140</v>
      </c>
      <c r="C1575" s="1">
        <v>42741</v>
      </c>
      <c r="D1575">
        <v>2017</v>
      </c>
      <c r="E1575" s="26">
        <v>1</v>
      </c>
      <c r="F1575" s="51" t="s">
        <v>21</v>
      </c>
      <c r="G1575" s="26">
        <v>8</v>
      </c>
      <c r="H1575" s="26">
        <v>8</v>
      </c>
      <c r="I1575" t="s">
        <v>15</v>
      </c>
      <c r="J1575" t="s">
        <v>60</v>
      </c>
      <c r="K1575" t="s">
        <v>61</v>
      </c>
      <c r="L1575" t="s">
        <v>89</v>
      </c>
      <c r="M1575" t="s">
        <v>104</v>
      </c>
      <c r="N1575">
        <v>2488.9310651706987</v>
      </c>
      <c r="O1575">
        <v>2488.9310651706987</v>
      </c>
      <c r="P1575" t="s">
        <v>64</v>
      </c>
      <c r="Q1575">
        <v>5.53</v>
      </c>
      <c r="R1575">
        <v>2</v>
      </c>
      <c r="S1575">
        <v>3</v>
      </c>
      <c r="T1575">
        <v>1</v>
      </c>
      <c r="U1575" t="s">
        <v>76</v>
      </c>
      <c r="V1575">
        <v>1</v>
      </c>
      <c r="W1575" t="s">
        <v>66</v>
      </c>
      <c r="X1575" s="51" t="s">
        <v>3101</v>
      </c>
      <c r="Y1575" s="51" t="s">
        <v>86</v>
      </c>
      <c r="Z1575" s="26">
        <v>2</v>
      </c>
      <c r="AA1575" s="51" t="s">
        <v>77</v>
      </c>
      <c r="AB1575" s="51" t="s">
        <v>69</v>
      </c>
    </row>
    <row r="1576" spans="1:28">
      <c r="A1576" s="51" t="s">
        <v>3102</v>
      </c>
      <c r="B1576" s="51" t="s">
        <v>140</v>
      </c>
      <c r="C1576" s="1">
        <v>41913</v>
      </c>
      <c r="D1576">
        <v>2014</v>
      </c>
      <c r="E1576" s="26">
        <v>10</v>
      </c>
      <c r="F1576" s="51" t="s">
        <v>10</v>
      </c>
      <c r="G1576" s="26">
        <v>11</v>
      </c>
      <c r="H1576" s="26">
        <v>11</v>
      </c>
      <c r="I1576" t="s">
        <v>15</v>
      </c>
      <c r="J1576" t="s">
        <v>102</v>
      </c>
      <c r="K1576" t="s">
        <v>73</v>
      </c>
      <c r="L1576" t="s">
        <v>116</v>
      </c>
      <c r="M1576" t="s">
        <v>152</v>
      </c>
      <c r="N1576">
        <v>2452.5842671268679</v>
      </c>
      <c r="O1576">
        <v>2452.5842671268679</v>
      </c>
      <c r="P1576" t="s">
        <v>64</v>
      </c>
      <c r="Q1576">
        <v>6.17</v>
      </c>
      <c r="R1576">
        <v>4</v>
      </c>
      <c r="S1576">
        <v>1</v>
      </c>
      <c r="T1576">
        <v>1</v>
      </c>
      <c r="U1576" t="s">
        <v>76</v>
      </c>
      <c r="V1576">
        <v>1</v>
      </c>
      <c r="W1576" t="s">
        <v>66</v>
      </c>
      <c r="X1576" s="51" t="s">
        <v>3103</v>
      </c>
      <c r="Y1576" s="51" t="s">
        <v>100</v>
      </c>
      <c r="Z1576" s="26">
        <v>1</v>
      </c>
      <c r="AA1576" s="51" t="s">
        <v>66</v>
      </c>
      <c r="AB1576" s="51" t="s">
        <v>69</v>
      </c>
    </row>
    <row r="1577" spans="1:28">
      <c r="A1577" s="51" t="s">
        <v>3104</v>
      </c>
      <c r="B1577" s="51" t="s">
        <v>59</v>
      </c>
      <c r="C1577" s="1">
        <v>41885</v>
      </c>
      <c r="D1577">
        <v>2014</v>
      </c>
      <c r="E1577" s="26">
        <v>9</v>
      </c>
      <c r="F1577" s="51" t="s">
        <v>29</v>
      </c>
      <c r="G1577" s="26">
        <v>11</v>
      </c>
      <c r="H1577" s="26">
        <v>11</v>
      </c>
      <c r="I1577" t="s">
        <v>15</v>
      </c>
      <c r="J1577" t="s">
        <v>102</v>
      </c>
      <c r="K1577" t="s">
        <v>83</v>
      </c>
      <c r="L1577" t="s">
        <v>74</v>
      </c>
      <c r="M1577" t="s">
        <v>75</v>
      </c>
      <c r="N1577">
        <v>13371.922096333436</v>
      </c>
      <c r="O1577">
        <v>13371.922096333436</v>
      </c>
      <c r="P1577" t="s">
        <v>64</v>
      </c>
      <c r="Q1577">
        <v>4.33</v>
      </c>
      <c r="R1577">
        <v>1</v>
      </c>
      <c r="S1577">
        <v>2</v>
      </c>
      <c r="T1577">
        <v>1</v>
      </c>
      <c r="U1577" t="s">
        <v>76</v>
      </c>
      <c r="V1577">
        <v>3</v>
      </c>
      <c r="W1577" t="s">
        <v>84</v>
      </c>
      <c r="X1577" s="51" t="s">
        <v>3105</v>
      </c>
      <c r="Y1577" s="51" t="s">
        <v>144</v>
      </c>
      <c r="Z1577" s="26">
        <v>3</v>
      </c>
      <c r="AA1577" s="51" t="s">
        <v>77</v>
      </c>
      <c r="AB1577" s="51" t="s">
        <v>69</v>
      </c>
    </row>
    <row r="1578" spans="1:28">
      <c r="A1578" s="51" t="s">
        <v>3106</v>
      </c>
      <c r="B1578" s="51" t="s">
        <v>97</v>
      </c>
      <c r="C1578" s="1">
        <v>44475</v>
      </c>
      <c r="D1578">
        <v>2021</v>
      </c>
      <c r="E1578" s="26">
        <v>10</v>
      </c>
      <c r="F1578" s="51" t="s">
        <v>10</v>
      </c>
      <c r="G1578" s="26">
        <v>4</v>
      </c>
      <c r="H1578" s="26">
        <v>4</v>
      </c>
      <c r="I1578" t="s">
        <v>15</v>
      </c>
      <c r="J1578" t="s">
        <v>72</v>
      </c>
      <c r="K1578" t="s">
        <v>83</v>
      </c>
      <c r="L1578" t="s">
        <v>116</v>
      </c>
      <c r="M1578" t="s">
        <v>152</v>
      </c>
      <c r="N1578">
        <v>7072.5795442607059</v>
      </c>
      <c r="O1578">
        <v>7072.5795442607059</v>
      </c>
      <c r="P1578" t="s">
        <v>64</v>
      </c>
      <c r="Q1578">
        <v>1.35</v>
      </c>
      <c r="R1578">
        <v>5</v>
      </c>
      <c r="S1578">
        <v>2</v>
      </c>
      <c r="T1578">
        <v>1</v>
      </c>
      <c r="U1578" t="s">
        <v>76</v>
      </c>
      <c r="V1578">
        <v>1</v>
      </c>
      <c r="W1578" t="s">
        <v>66</v>
      </c>
      <c r="X1578" s="51" t="s">
        <v>3107</v>
      </c>
      <c r="Y1578" s="51" t="s">
        <v>100</v>
      </c>
      <c r="Z1578" s="26">
        <v>0</v>
      </c>
      <c r="AA1578" s="51" t="s">
        <v>66</v>
      </c>
      <c r="AB1578" s="51" t="s">
        <v>69</v>
      </c>
    </row>
    <row r="1579" spans="1:28">
      <c r="A1579" s="51" t="s">
        <v>3108</v>
      </c>
      <c r="B1579" s="51" t="s">
        <v>71</v>
      </c>
      <c r="C1579" s="1">
        <v>44649</v>
      </c>
      <c r="D1579">
        <v>2022</v>
      </c>
      <c r="E1579" s="26">
        <v>3</v>
      </c>
      <c r="F1579" s="51" t="s">
        <v>23</v>
      </c>
      <c r="G1579" s="26">
        <v>3</v>
      </c>
      <c r="H1579" s="26">
        <v>3</v>
      </c>
      <c r="I1579" t="s">
        <v>15</v>
      </c>
      <c r="J1579" t="s">
        <v>82</v>
      </c>
      <c r="K1579" t="s">
        <v>61</v>
      </c>
      <c r="L1579" t="s">
        <v>110</v>
      </c>
      <c r="M1579" t="s">
        <v>152</v>
      </c>
      <c r="N1579">
        <v>4806.7490777157273</v>
      </c>
      <c r="O1579">
        <v>4806.7490777157273</v>
      </c>
      <c r="P1579" t="s">
        <v>64</v>
      </c>
      <c r="Q1579">
        <v>3.76</v>
      </c>
      <c r="R1579">
        <v>3</v>
      </c>
      <c r="S1579">
        <v>1</v>
      </c>
      <c r="T1579">
        <v>1</v>
      </c>
      <c r="U1579" t="s">
        <v>76</v>
      </c>
      <c r="V1579">
        <v>3</v>
      </c>
      <c r="W1579" t="s">
        <v>84</v>
      </c>
      <c r="X1579" s="51" t="s">
        <v>3109</v>
      </c>
      <c r="Y1579" s="51" t="s">
        <v>79</v>
      </c>
      <c r="Z1579" s="26">
        <v>1</v>
      </c>
      <c r="AA1579" s="51" t="s">
        <v>66</v>
      </c>
      <c r="AB1579" s="51" t="s">
        <v>69</v>
      </c>
    </row>
    <row r="1580" spans="1:28">
      <c r="A1580" s="51" t="s">
        <v>3110</v>
      </c>
      <c r="B1580" s="51" t="s">
        <v>97</v>
      </c>
      <c r="C1580" s="1">
        <v>42792</v>
      </c>
      <c r="D1580">
        <v>2017</v>
      </c>
      <c r="E1580" s="26">
        <v>2</v>
      </c>
      <c r="F1580" s="51" t="s">
        <v>22</v>
      </c>
      <c r="G1580" s="26">
        <v>8</v>
      </c>
      <c r="H1580" s="26">
        <v>8</v>
      </c>
      <c r="I1580" t="s">
        <v>15</v>
      </c>
      <c r="J1580" t="s">
        <v>60</v>
      </c>
      <c r="K1580" t="s">
        <v>133</v>
      </c>
      <c r="L1580" t="s">
        <v>98</v>
      </c>
      <c r="M1580" t="s">
        <v>93</v>
      </c>
      <c r="N1580">
        <v>4545.654173943818</v>
      </c>
      <c r="O1580">
        <v>4545.654173943818</v>
      </c>
      <c r="P1580" t="s">
        <v>64</v>
      </c>
      <c r="Q1580">
        <v>7.37</v>
      </c>
      <c r="R1580">
        <v>3</v>
      </c>
      <c r="S1580">
        <v>1</v>
      </c>
      <c r="T1580">
        <v>1</v>
      </c>
      <c r="U1580" t="s">
        <v>76</v>
      </c>
      <c r="V1580">
        <v>3</v>
      </c>
      <c r="W1580" t="s">
        <v>84</v>
      </c>
      <c r="X1580" s="51" t="s">
        <v>3111</v>
      </c>
      <c r="Y1580" s="51" t="s">
        <v>86</v>
      </c>
      <c r="Z1580" s="26">
        <v>2</v>
      </c>
      <c r="AA1580" s="51" t="s">
        <v>77</v>
      </c>
      <c r="AB1580" s="51" t="s">
        <v>69</v>
      </c>
    </row>
    <row r="1581" spans="1:28">
      <c r="A1581" s="51" t="s">
        <v>3112</v>
      </c>
      <c r="B1581" s="51" t="s">
        <v>97</v>
      </c>
      <c r="C1581" s="1">
        <v>41603</v>
      </c>
      <c r="D1581">
        <v>2013</v>
      </c>
      <c r="E1581" s="26">
        <v>11</v>
      </c>
      <c r="F1581" s="51" t="s">
        <v>19</v>
      </c>
      <c r="G1581" s="26">
        <v>12</v>
      </c>
      <c r="H1581" s="26">
        <v>12</v>
      </c>
      <c r="I1581" t="s">
        <v>15</v>
      </c>
      <c r="J1581" t="s">
        <v>102</v>
      </c>
      <c r="K1581" t="s">
        <v>73</v>
      </c>
      <c r="L1581" t="s">
        <v>98</v>
      </c>
      <c r="M1581" t="s">
        <v>93</v>
      </c>
      <c r="N1581">
        <v>13967.451688874944</v>
      </c>
      <c r="O1581">
        <v>13967.451688874944</v>
      </c>
      <c r="P1581" t="s">
        <v>64</v>
      </c>
      <c r="Q1581">
        <v>5.38</v>
      </c>
      <c r="R1581">
        <v>2</v>
      </c>
      <c r="S1581">
        <v>3</v>
      </c>
      <c r="T1581">
        <v>1</v>
      </c>
      <c r="U1581" t="s">
        <v>76</v>
      </c>
      <c r="V1581">
        <v>3</v>
      </c>
      <c r="W1581" t="s">
        <v>84</v>
      </c>
      <c r="X1581" s="51" t="s">
        <v>3113</v>
      </c>
      <c r="Y1581" s="51" t="s">
        <v>119</v>
      </c>
      <c r="Z1581" s="26">
        <v>4</v>
      </c>
      <c r="AA1581" s="51" t="s">
        <v>84</v>
      </c>
      <c r="AB1581" s="51" t="s">
        <v>108</v>
      </c>
    </row>
    <row r="1582" spans="1:28">
      <c r="A1582" s="51" t="s">
        <v>3114</v>
      </c>
      <c r="B1582" s="51" t="s">
        <v>97</v>
      </c>
      <c r="C1582" s="1">
        <v>44704</v>
      </c>
      <c r="D1582">
        <v>2022</v>
      </c>
      <c r="E1582" s="26">
        <v>5</v>
      </c>
      <c r="F1582" s="51" t="s">
        <v>25</v>
      </c>
      <c r="G1582" s="26">
        <v>3</v>
      </c>
      <c r="H1582" s="26">
        <v>3</v>
      </c>
      <c r="I1582" t="s">
        <v>15</v>
      </c>
      <c r="J1582" t="s">
        <v>82</v>
      </c>
      <c r="K1582" t="s">
        <v>73</v>
      </c>
      <c r="L1582" t="s">
        <v>74</v>
      </c>
      <c r="M1582" t="s">
        <v>63</v>
      </c>
      <c r="N1582">
        <v>2534.1423933890865</v>
      </c>
      <c r="O1582">
        <v>2534.1423933890865</v>
      </c>
      <c r="P1582" t="s">
        <v>64</v>
      </c>
      <c r="Q1582">
        <v>3.93</v>
      </c>
      <c r="R1582">
        <v>3</v>
      </c>
      <c r="S1582">
        <v>1</v>
      </c>
      <c r="T1582">
        <v>1</v>
      </c>
      <c r="U1582" t="s">
        <v>76</v>
      </c>
      <c r="V1582">
        <v>1</v>
      </c>
      <c r="W1582" t="s">
        <v>66</v>
      </c>
      <c r="X1582" s="51" t="s">
        <v>3115</v>
      </c>
      <c r="Y1582" s="51" t="s">
        <v>100</v>
      </c>
      <c r="Z1582" s="26">
        <v>0</v>
      </c>
      <c r="AA1582" s="51" t="s">
        <v>66</v>
      </c>
      <c r="AB1582" s="51" t="s">
        <v>69</v>
      </c>
    </row>
    <row r="1583" spans="1:28">
      <c r="A1583" s="51" t="s">
        <v>3116</v>
      </c>
      <c r="B1583" s="51" t="s">
        <v>121</v>
      </c>
      <c r="C1583" s="1">
        <v>44076</v>
      </c>
      <c r="D1583">
        <v>2020</v>
      </c>
      <c r="E1583" s="26">
        <v>9</v>
      </c>
      <c r="F1583" s="51" t="s">
        <v>29</v>
      </c>
      <c r="G1583" s="26">
        <v>5</v>
      </c>
      <c r="H1583" s="26">
        <v>5</v>
      </c>
      <c r="I1583" t="s">
        <v>15</v>
      </c>
      <c r="J1583" t="s">
        <v>72</v>
      </c>
      <c r="K1583" t="s">
        <v>61</v>
      </c>
      <c r="L1583" t="s">
        <v>128</v>
      </c>
      <c r="M1583" t="s">
        <v>152</v>
      </c>
      <c r="N1583">
        <v>12057.066899829992</v>
      </c>
      <c r="O1583">
        <v>12057.066899829992</v>
      </c>
      <c r="P1583" t="s">
        <v>64</v>
      </c>
      <c r="Q1583">
        <v>15.25</v>
      </c>
      <c r="R1583">
        <v>1</v>
      </c>
      <c r="S1583">
        <v>2</v>
      </c>
      <c r="T1583">
        <v>1</v>
      </c>
      <c r="U1583" t="s">
        <v>76</v>
      </c>
      <c r="V1583">
        <v>2</v>
      </c>
      <c r="W1583" t="s">
        <v>77</v>
      </c>
      <c r="X1583" s="51" t="s">
        <v>3117</v>
      </c>
      <c r="Y1583" s="51" t="s">
        <v>79</v>
      </c>
      <c r="Z1583" s="26">
        <v>2</v>
      </c>
      <c r="AA1583" s="51" t="s">
        <v>77</v>
      </c>
      <c r="AB1583" s="51" t="s">
        <v>108</v>
      </c>
    </row>
    <row r="1584" spans="1:28">
      <c r="A1584" s="51" t="s">
        <v>3118</v>
      </c>
      <c r="B1584" s="51" t="s">
        <v>140</v>
      </c>
      <c r="C1584" s="1">
        <v>43041</v>
      </c>
      <c r="D1584">
        <v>2017</v>
      </c>
      <c r="E1584" s="26">
        <v>11</v>
      </c>
      <c r="F1584" s="51" t="s">
        <v>19</v>
      </c>
      <c r="G1584" s="26">
        <v>8</v>
      </c>
      <c r="H1584" s="26">
        <v>8</v>
      </c>
      <c r="I1584" t="s">
        <v>15</v>
      </c>
      <c r="J1584" t="s">
        <v>60</v>
      </c>
      <c r="K1584" t="s">
        <v>83</v>
      </c>
      <c r="L1584" t="s">
        <v>116</v>
      </c>
      <c r="M1584" t="s">
        <v>93</v>
      </c>
      <c r="N1584">
        <v>18459.098943870507</v>
      </c>
      <c r="O1584">
        <v>18459.098943870507</v>
      </c>
      <c r="P1584" t="s">
        <v>64</v>
      </c>
      <c r="Q1584">
        <v>26.04</v>
      </c>
      <c r="R1584">
        <v>5</v>
      </c>
      <c r="S1584">
        <v>0</v>
      </c>
      <c r="T1584">
        <v>0</v>
      </c>
      <c r="U1584" t="s">
        <v>65</v>
      </c>
      <c r="V1584">
        <v>3</v>
      </c>
      <c r="W1584" t="s">
        <v>84</v>
      </c>
      <c r="X1584" s="51" t="s">
        <v>3119</v>
      </c>
      <c r="Y1584" s="51" t="s">
        <v>100</v>
      </c>
      <c r="Z1584" s="26">
        <v>4</v>
      </c>
      <c r="AA1584" s="51" t="s">
        <v>84</v>
      </c>
      <c r="AB1584" s="51" t="s">
        <v>108</v>
      </c>
    </row>
    <row r="1585" spans="1:28">
      <c r="A1585" s="51" t="s">
        <v>3120</v>
      </c>
      <c r="B1585" s="51" t="s">
        <v>97</v>
      </c>
      <c r="C1585" s="1">
        <v>42200</v>
      </c>
      <c r="D1585">
        <v>2015</v>
      </c>
      <c r="E1585" s="26">
        <v>7</v>
      </c>
      <c r="F1585" s="51" t="s">
        <v>27</v>
      </c>
      <c r="G1585" s="26">
        <v>10</v>
      </c>
      <c r="H1585" s="26">
        <v>10</v>
      </c>
      <c r="I1585" t="s">
        <v>15</v>
      </c>
      <c r="J1585" t="s">
        <v>102</v>
      </c>
      <c r="K1585" t="s">
        <v>124</v>
      </c>
      <c r="L1585" t="s">
        <v>125</v>
      </c>
      <c r="M1585" t="s">
        <v>90</v>
      </c>
      <c r="N1585">
        <v>12151.135429133925</v>
      </c>
      <c r="O1585">
        <v>12151.135429133925</v>
      </c>
      <c r="P1585" t="s">
        <v>64</v>
      </c>
      <c r="Q1585">
        <v>8.76</v>
      </c>
      <c r="R1585">
        <v>4</v>
      </c>
      <c r="S1585">
        <v>1</v>
      </c>
      <c r="T1585">
        <v>1</v>
      </c>
      <c r="U1585" t="s">
        <v>76</v>
      </c>
      <c r="V1585">
        <v>2</v>
      </c>
      <c r="W1585" t="s">
        <v>77</v>
      </c>
      <c r="X1585" s="51" t="s">
        <v>3121</v>
      </c>
      <c r="Y1585" s="51" t="s">
        <v>95</v>
      </c>
      <c r="Z1585" s="26">
        <v>2</v>
      </c>
      <c r="AA1585" s="51" t="s">
        <v>77</v>
      </c>
      <c r="AB1585" s="51" t="s">
        <v>69</v>
      </c>
    </row>
    <row r="1586" spans="1:28">
      <c r="A1586" s="51" t="s">
        <v>3122</v>
      </c>
      <c r="B1586" s="51" t="s">
        <v>140</v>
      </c>
      <c r="C1586" s="1">
        <v>43894</v>
      </c>
      <c r="D1586">
        <v>2020</v>
      </c>
      <c r="E1586" s="26">
        <v>3</v>
      </c>
      <c r="F1586" s="51" t="s">
        <v>23</v>
      </c>
      <c r="G1586" s="26">
        <v>5</v>
      </c>
      <c r="H1586" s="26">
        <v>5</v>
      </c>
      <c r="I1586" t="s">
        <v>15</v>
      </c>
      <c r="J1586" t="s">
        <v>72</v>
      </c>
      <c r="K1586" t="s">
        <v>124</v>
      </c>
      <c r="L1586" t="s">
        <v>110</v>
      </c>
      <c r="M1586" t="s">
        <v>75</v>
      </c>
      <c r="N1586">
        <v>22935.386398119979</v>
      </c>
      <c r="O1586">
        <v>22935.386398119979</v>
      </c>
      <c r="P1586" t="s">
        <v>64</v>
      </c>
      <c r="Q1586">
        <v>10.88</v>
      </c>
      <c r="R1586">
        <v>5</v>
      </c>
      <c r="S1586">
        <v>1</v>
      </c>
      <c r="T1586">
        <v>1</v>
      </c>
      <c r="U1586" t="s">
        <v>76</v>
      </c>
      <c r="V1586">
        <v>3</v>
      </c>
      <c r="W1586" t="s">
        <v>84</v>
      </c>
      <c r="X1586" s="51" t="s">
        <v>3123</v>
      </c>
      <c r="Y1586" s="51" t="s">
        <v>144</v>
      </c>
      <c r="Z1586" s="26">
        <v>2</v>
      </c>
      <c r="AA1586" s="51" t="s">
        <v>77</v>
      </c>
      <c r="AB1586" s="51" t="s">
        <v>69</v>
      </c>
    </row>
    <row r="1587" spans="1:28">
      <c r="A1587" s="51" t="s">
        <v>3124</v>
      </c>
      <c r="B1587" s="51" t="s">
        <v>97</v>
      </c>
      <c r="C1587" s="1">
        <v>43818</v>
      </c>
      <c r="D1587">
        <v>2019</v>
      </c>
      <c r="E1587" s="26">
        <v>12</v>
      </c>
      <c r="F1587" s="51" t="s">
        <v>20</v>
      </c>
      <c r="G1587" s="26">
        <v>6</v>
      </c>
      <c r="H1587" s="26">
        <v>6</v>
      </c>
      <c r="I1587" t="s">
        <v>15</v>
      </c>
      <c r="J1587" t="s">
        <v>72</v>
      </c>
      <c r="K1587" t="s">
        <v>73</v>
      </c>
      <c r="L1587" t="s">
        <v>128</v>
      </c>
      <c r="M1587" t="s">
        <v>93</v>
      </c>
      <c r="N1587">
        <v>4837.6902121829335</v>
      </c>
      <c r="O1587">
        <v>4837.6902121829335</v>
      </c>
      <c r="P1587" t="s">
        <v>64</v>
      </c>
      <c r="Q1587">
        <v>7.74</v>
      </c>
      <c r="R1587">
        <v>1</v>
      </c>
      <c r="S1587">
        <v>3</v>
      </c>
      <c r="T1587">
        <v>1</v>
      </c>
      <c r="U1587" t="s">
        <v>76</v>
      </c>
      <c r="V1587">
        <v>2</v>
      </c>
      <c r="W1587" t="s">
        <v>77</v>
      </c>
      <c r="X1587" s="51" t="s">
        <v>1137</v>
      </c>
      <c r="Y1587" s="51" t="s">
        <v>100</v>
      </c>
      <c r="Z1587" s="26">
        <v>1</v>
      </c>
      <c r="AA1587" s="51" t="s">
        <v>66</v>
      </c>
      <c r="AB1587" s="51" t="s">
        <v>69</v>
      </c>
    </row>
    <row r="1588" spans="1:28">
      <c r="A1588" s="51" t="s">
        <v>3125</v>
      </c>
      <c r="B1588" s="51" t="s">
        <v>71</v>
      </c>
      <c r="C1588" s="1">
        <v>45186</v>
      </c>
      <c r="D1588">
        <v>2023</v>
      </c>
      <c r="E1588" s="26">
        <v>9</v>
      </c>
      <c r="F1588" s="51" t="s">
        <v>29</v>
      </c>
      <c r="G1588" s="26">
        <v>2</v>
      </c>
      <c r="H1588" s="26">
        <v>2</v>
      </c>
      <c r="I1588" t="s">
        <v>15</v>
      </c>
      <c r="J1588" t="s">
        <v>82</v>
      </c>
      <c r="K1588" t="s">
        <v>61</v>
      </c>
      <c r="L1588" t="s">
        <v>74</v>
      </c>
      <c r="M1588" t="s">
        <v>75</v>
      </c>
      <c r="N1588">
        <v>2050.7322459376383</v>
      </c>
      <c r="O1588">
        <v>2050.7322459376383</v>
      </c>
      <c r="P1588" t="s">
        <v>64</v>
      </c>
      <c r="Q1588">
        <v>5.94</v>
      </c>
      <c r="R1588">
        <v>3</v>
      </c>
      <c r="S1588">
        <v>2</v>
      </c>
      <c r="T1588">
        <v>1</v>
      </c>
      <c r="U1588" t="s">
        <v>76</v>
      </c>
      <c r="V1588">
        <v>1</v>
      </c>
      <c r="W1588" t="s">
        <v>66</v>
      </c>
      <c r="X1588" s="51" t="s">
        <v>3126</v>
      </c>
      <c r="Y1588" s="51" t="s">
        <v>100</v>
      </c>
      <c r="Z1588" s="26">
        <v>0</v>
      </c>
      <c r="AA1588" s="51" t="s">
        <v>66</v>
      </c>
      <c r="AB1588" s="51" t="s">
        <v>69</v>
      </c>
    </row>
    <row r="1589" spans="1:28">
      <c r="A1589" s="51" t="s">
        <v>3127</v>
      </c>
      <c r="B1589" s="51" t="s">
        <v>71</v>
      </c>
      <c r="C1589" s="1">
        <v>42451</v>
      </c>
      <c r="D1589">
        <v>2016</v>
      </c>
      <c r="E1589" s="26">
        <v>3</v>
      </c>
      <c r="F1589" s="51" t="s">
        <v>23</v>
      </c>
      <c r="G1589" s="26">
        <v>9</v>
      </c>
      <c r="H1589" s="26">
        <v>9</v>
      </c>
      <c r="I1589" t="s">
        <v>15</v>
      </c>
      <c r="J1589" t="s">
        <v>60</v>
      </c>
      <c r="K1589" t="s">
        <v>88</v>
      </c>
      <c r="L1589" t="s">
        <v>74</v>
      </c>
      <c r="M1589" t="s">
        <v>75</v>
      </c>
      <c r="N1589">
        <v>9122.9904338327106</v>
      </c>
      <c r="O1589">
        <v>9122.9904338327106</v>
      </c>
      <c r="P1589" t="s">
        <v>64</v>
      </c>
      <c r="Q1589">
        <v>8.91</v>
      </c>
      <c r="R1589">
        <v>1</v>
      </c>
      <c r="S1589">
        <v>2</v>
      </c>
      <c r="T1589">
        <v>1</v>
      </c>
      <c r="U1589" t="s">
        <v>76</v>
      </c>
      <c r="V1589">
        <v>2</v>
      </c>
      <c r="W1589" t="s">
        <v>77</v>
      </c>
      <c r="X1589" s="51" t="s">
        <v>3128</v>
      </c>
      <c r="Y1589" s="51" t="s">
        <v>86</v>
      </c>
      <c r="Z1589" s="26">
        <v>1</v>
      </c>
      <c r="AA1589" s="51" t="s">
        <v>66</v>
      </c>
      <c r="AB1589" s="51" t="s">
        <v>69</v>
      </c>
    </row>
    <row r="1590" spans="1:28">
      <c r="A1590" s="51" t="s">
        <v>3129</v>
      </c>
      <c r="B1590" s="51" t="s">
        <v>81</v>
      </c>
      <c r="C1590" s="1">
        <v>44734</v>
      </c>
      <c r="D1590">
        <v>2022</v>
      </c>
      <c r="E1590" s="26">
        <v>6</v>
      </c>
      <c r="F1590" s="51" t="s">
        <v>26</v>
      </c>
      <c r="G1590" s="26">
        <v>3</v>
      </c>
      <c r="H1590" s="26">
        <v>3</v>
      </c>
      <c r="I1590" t="s">
        <v>15</v>
      </c>
      <c r="J1590" t="s">
        <v>82</v>
      </c>
      <c r="K1590" t="s">
        <v>133</v>
      </c>
      <c r="L1590" t="s">
        <v>157</v>
      </c>
      <c r="M1590" t="s">
        <v>90</v>
      </c>
      <c r="N1590">
        <v>14397.659074400655</v>
      </c>
      <c r="O1590">
        <v>14397.659074400655</v>
      </c>
      <c r="P1590" t="s">
        <v>64</v>
      </c>
      <c r="Q1590">
        <v>5.72</v>
      </c>
      <c r="R1590">
        <v>2</v>
      </c>
      <c r="S1590">
        <v>2</v>
      </c>
      <c r="T1590">
        <v>1</v>
      </c>
      <c r="U1590" t="s">
        <v>76</v>
      </c>
      <c r="V1590">
        <v>3</v>
      </c>
      <c r="W1590" t="s">
        <v>84</v>
      </c>
      <c r="X1590" s="51" t="s">
        <v>3130</v>
      </c>
      <c r="Y1590" s="51" t="s">
        <v>68</v>
      </c>
      <c r="Z1590" s="26">
        <v>2</v>
      </c>
      <c r="AA1590" s="51" t="s">
        <v>77</v>
      </c>
      <c r="AB1590" s="51" t="s">
        <v>69</v>
      </c>
    </row>
    <row r="1591" spans="1:28">
      <c r="A1591" s="51" t="s">
        <v>3131</v>
      </c>
      <c r="B1591" s="51" t="s">
        <v>97</v>
      </c>
      <c r="C1591" s="1">
        <v>44348</v>
      </c>
      <c r="D1591">
        <v>2021</v>
      </c>
      <c r="E1591" s="26">
        <v>6</v>
      </c>
      <c r="F1591" s="51" t="s">
        <v>26</v>
      </c>
      <c r="G1591" s="26">
        <v>4</v>
      </c>
      <c r="H1591" s="26">
        <v>4</v>
      </c>
      <c r="I1591" t="s">
        <v>15</v>
      </c>
      <c r="J1591" t="s">
        <v>72</v>
      </c>
      <c r="K1591" t="s">
        <v>124</v>
      </c>
      <c r="L1591" t="s">
        <v>74</v>
      </c>
      <c r="M1591" t="s">
        <v>75</v>
      </c>
      <c r="N1591">
        <v>12068.550193767467</v>
      </c>
      <c r="O1591">
        <v>12068.550193767467</v>
      </c>
      <c r="P1591" t="s">
        <v>64</v>
      </c>
      <c r="Q1591">
        <v>23.18</v>
      </c>
      <c r="R1591">
        <v>5</v>
      </c>
      <c r="S1591">
        <v>1</v>
      </c>
      <c r="T1591">
        <v>1</v>
      </c>
      <c r="U1591" t="s">
        <v>76</v>
      </c>
      <c r="V1591">
        <v>3</v>
      </c>
      <c r="W1591" t="s">
        <v>84</v>
      </c>
      <c r="X1591" s="51" t="s">
        <v>3132</v>
      </c>
      <c r="Y1591" s="51" t="s">
        <v>95</v>
      </c>
      <c r="Z1591" s="26">
        <v>3</v>
      </c>
      <c r="AA1591" s="51" t="s">
        <v>77</v>
      </c>
      <c r="AB1591" s="51" t="s">
        <v>108</v>
      </c>
    </row>
    <row r="1592" spans="1:28">
      <c r="A1592" s="51" t="s">
        <v>3133</v>
      </c>
      <c r="B1592" s="51" t="s">
        <v>140</v>
      </c>
      <c r="C1592" s="1">
        <v>44293</v>
      </c>
      <c r="D1592">
        <v>2021</v>
      </c>
      <c r="E1592" s="26">
        <v>4</v>
      </c>
      <c r="F1592" s="51" t="s">
        <v>24</v>
      </c>
      <c r="G1592" s="26">
        <v>4</v>
      </c>
      <c r="H1592" s="26">
        <v>4</v>
      </c>
      <c r="I1592" t="s">
        <v>15</v>
      </c>
      <c r="J1592" t="s">
        <v>72</v>
      </c>
      <c r="K1592" t="s">
        <v>88</v>
      </c>
      <c r="L1592" t="s">
        <v>125</v>
      </c>
      <c r="M1592" t="s">
        <v>104</v>
      </c>
      <c r="N1592">
        <v>2260.6109943294705</v>
      </c>
      <c r="O1592">
        <v>2260.6109943294705</v>
      </c>
      <c r="P1592" t="s">
        <v>64</v>
      </c>
      <c r="Q1592">
        <v>5.23</v>
      </c>
      <c r="R1592">
        <v>5</v>
      </c>
      <c r="S1592">
        <v>3</v>
      </c>
      <c r="T1592">
        <v>1</v>
      </c>
      <c r="U1592" t="s">
        <v>76</v>
      </c>
      <c r="V1592">
        <v>1</v>
      </c>
      <c r="W1592" t="s">
        <v>66</v>
      </c>
      <c r="X1592" s="51" t="s">
        <v>3134</v>
      </c>
      <c r="Y1592" s="51" t="s">
        <v>119</v>
      </c>
      <c r="Z1592" s="26">
        <v>1</v>
      </c>
      <c r="AA1592" s="51" t="s">
        <v>66</v>
      </c>
      <c r="AB1592" s="51" t="s">
        <v>69</v>
      </c>
    </row>
    <row r="1593" spans="1:28">
      <c r="A1593" s="51" t="s">
        <v>3135</v>
      </c>
      <c r="B1593" s="51" t="s">
        <v>59</v>
      </c>
      <c r="C1593" s="1">
        <v>41525</v>
      </c>
      <c r="D1593">
        <v>2013</v>
      </c>
      <c r="E1593" s="26">
        <v>9</v>
      </c>
      <c r="F1593" s="51" t="s">
        <v>29</v>
      </c>
      <c r="G1593" s="26">
        <v>12</v>
      </c>
      <c r="H1593" s="26">
        <v>12</v>
      </c>
      <c r="I1593" t="s">
        <v>15</v>
      </c>
      <c r="J1593" t="s">
        <v>102</v>
      </c>
      <c r="K1593" t="s">
        <v>133</v>
      </c>
      <c r="L1593" t="s">
        <v>116</v>
      </c>
      <c r="M1593" t="s">
        <v>93</v>
      </c>
      <c r="N1593">
        <v>10076.560247369547</v>
      </c>
      <c r="O1593">
        <v>10076.560247369547</v>
      </c>
      <c r="P1593" t="s">
        <v>64</v>
      </c>
      <c r="Q1593">
        <v>8.1999999999999993</v>
      </c>
      <c r="R1593">
        <v>1</v>
      </c>
      <c r="S1593">
        <v>5</v>
      </c>
      <c r="T1593">
        <v>1</v>
      </c>
      <c r="U1593" t="s">
        <v>76</v>
      </c>
      <c r="V1593">
        <v>1</v>
      </c>
      <c r="W1593" t="s">
        <v>66</v>
      </c>
      <c r="X1593" s="51" t="s">
        <v>2878</v>
      </c>
      <c r="Y1593" s="51" t="s">
        <v>95</v>
      </c>
      <c r="Z1593" s="26">
        <v>2</v>
      </c>
      <c r="AA1593" s="51" t="s">
        <v>77</v>
      </c>
      <c r="AB1593" s="51" t="s">
        <v>108</v>
      </c>
    </row>
    <row r="1594" spans="1:28">
      <c r="A1594" s="51" t="s">
        <v>3136</v>
      </c>
      <c r="B1594" s="51" t="s">
        <v>71</v>
      </c>
      <c r="C1594" s="1">
        <v>42606</v>
      </c>
      <c r="D1594">
        <v>2016</v>
      </c>
      <c r="E1594" s="26">
        <v>8</v>
      </c>
      <c r="F1594" s="51" t="s">
        <v>28</v>
      </c>
      <c r="G1594" s="26">
        <v>9</v>
      </c>
      <c r="H1594" s="26">
        <v>9</v>
      </c>
      <c r="I1594" t="s">
        <v>15</v>
      </c>
      <c r="J1594" t="s">
        <v>60</v>
      </c>
      <c r="K1594" t="s">
        <v>83</v>
      </c>
      <c r="L1594" t="s">
        <v>62</v>
      </c>
      <c r="M1594" t="s">
        <v>152</v>
      </c>
      <c r="N1594">
        <v>4610.9249580239139</v>
      </c>
      <c r="O1594">
        <v>4610.9249580239139</v>
      </c>
      <c r="P1594" t="s">
        <v>64</v>
      </c>
      <c r="Q1594">
        <v>5.03</v>
      </c>
      <c r="R1594">
        <v>4</v>
      </c>
      <c r="S1594">
        <v>3</v>
      </c>
      <c r="T1594">
        <v>1</v>
      </c>
      <c r="U1594" t="s">
        <v>76</v>
      </c>
      <c r="V1594">
        <v>2</v>
      </c>
      <c r="W1594" t="s">
        <v>77</v>
      </c>
      <c r="X1594" s="51" t="s">
        <v>2527</v>
      </c>
      <c r="Y1594" s="51" t="s">
        <v>95</v>
      </c>
      <c r="Z1594" s="26">
        <v>2</v>
      </c>
      <c r="AA1594" s="51" t="s">
        <v>77</v>
      </c>
      <c r="AB1594" s="51" t="s">
        <v>108</v>
      </c>
    </row>
    <row r="1595" spans="1:28">
      <c r="A1595" s="51" t="s">
        <v>3137</v>
      </c>
      <c r="B1595" s="51" t="s">
        <v>71</v>
      </c>
      <c r="C1595" s="1">
        <v>42175</v>
      </c>
      <c r="D1595">
        <v>2015</v>
      </c>
      <c r="E1595" s="26">
        <v>6</v>
      </c>
      <c r="F1595" s="51" t="s">
        <v>26</v>
      </c>
      <c r="G1595" s="26">
        <v>10</v>
      </c>
      <c r="H1595" s="26">
        <v>10</v>
      </c>
      <c r="I1595" t="s">
        <v>15</v>
      </c>
      <c r="J1595" t="s">
        <v>102</v>
      </c>
      <c r="K1595" t="s">
        <v>73</v>
      </c>
      <c r="L1595" t="s">
        <v>128</v>
      </c>
      <c r="M1595" t="s">
        <v>90</v>
      </c>
      <c r="N1595">
        <v>10837.342257039913</v>
      </c>
      <c r="O1595">
        <v>10837.342257039913</v>
      </c>
      <c r="P1595" t="s">
        <v>64</v>
      </c>
      <c r="Q1595">
        <v>12.37</v>
      </c>
      <c r="R1595">
        <v>5</v>
      </c>
      <c r="S1595">
        <v>1</v>
      </c>
      <c r="T1595">
        <v>1</v>
      </c>
      <c r="U1595" t="s">
        <v>76</v>
      </c>
      <c r="V1595">
        <v>3</v>
      </c>
      <c r="W1595" t="s">
        <v>84</v>
      </c>
      <c r="X1595" s="51" t="s">
        <v>3138</v>
      </c>
      <c r="Y1595" s="51" t="s">
        <v>95</v>
      </c>
      <c r="Z1595" s="26">
        <v>2</v>
      </c>
      <c r="AA1595" s="51" t="s">
        <v>77</v>
      </c>
      <c r="AB1595" s="51" t="s">
        <v>69</v>
      </c>
    </row>
    <row r="1596" spans="1:28">
      <c r="A1596" s="51" t="s">
        <v>3139</v>
      </c>
      <c r="B1596" s="51" t="s">
        <v>121</v>
      </c>
      <c r="C1596" s="1">
        <v>45059</v>
      </c>
      <c r="D1596">
        <v>2023</v>
      </c>
      <c r="E1596" s="26">
        <v>5</v>
      </c>
      <c r="F1596" s="51" t="s">
        <v>25</v>
      </c>
      <c r="G1596" s="26">
        <v>2</v>
      </c>
      <c r="H1596" s="26">
        <v>2</v>
      </c>
      <c r="I1596" t="s">
        <v>15</v>
      </c>
      <c r="J1596" t="s">
        <v>82</v>
      </c>
      <c r="K1596" t="s">
        <v>124</v>
      </c>
      <c r="L1596" t="s">
        <v>128</v>
      </c>
      <c r="M1596" t="s">
        <v>75</v>
      </c>
      <c r="N1596">
        <v>8968.1486378254613</v>
      </c>
      <c r="O1596">
        <v>8968.1486378254613</v>
      </c>
      <c r="P1596" t="s">
        <v>64</v>
      </c>
      <c r="Q1596">
        <v>8.86</v>
      </c>
      <c r="R1596">
        <v>4</v>
      </c>
      <c r="S1596">
        <v>4</v>
      </c>
      <c r="T1596">
        <v>1</v>
      </c>
      <c r="U1596" t="s">
        <v>76</v>
      </c>
      <c r="V1596">
        <v>3</v>
      </c>
      <c r="W1596" t="s">
        <v>84</v>
      </c>
      <c r="X1596" s="51" t="s">
        <v>3140</v>
      </c>
      <c r="Y1596" s="51" t="s">
        <v>95</v>
      </c>
      <c r="Z1596" s="26">
        <v>2</v>
      </c>
      <c r="AA1596" s="51" t="s">
        <v>77</v>
      </c>
      <c r="AB1596" s="51" t="s">
        <v>108</v>
      </c>
    </row>
    <row r="1597" spans="1:28">
      <c r="A1597" s="51" t="s">
        <v>3141</v>
      </c>
      <c r="B1597" s="51" t="s">
        <v>59</v>
      </c>
      <c r="C1597" s="1">
        <v>41385</v>
      </c>
      <c r="D1597">
        <v>2013</v>
      </c>
      <c r="E1597" s="26">
        <v>4</v>
      </c>
      <c r="F1597" s="51" t="s">
        <v>24</v>
      </c>
      <c r="G1597" s="26">
        <v>12</v>
      </c>
      <c r="H1597" s="26">
        <v>12</v>
      </c>
      <c r="I1597" t="s">
        <v>15</v>
      </c>
      <c r="J1597" t="s">
        <v>102</v>
      </c>
      <c r="K1597" t="s">
        <v>83</v>
      </c>
      <c r="L1597" t="s">
        <v>110</v>
      </c>
      <c r="M1597" t="s">
        <v>93</v>
      </c>
      <c r="N1597">
        <v>22982.263908577988</v>
      </c>
      <c r="O1597">
        <v>22982.263908577988</v>
      </c>
      <c r="P1597" t="s">
        <v>64</v>
      </c>
      <c r="Q1597">
        <v>9.75</v>
      </c>
      <c r="R1597">
        <v>2</v>
      </c>
      <c r="S1597">
        <v>3</v>
      </c>
      <c r="T1597">
        <v>1</v>
      </c>
      <c r="U1597" t="s">
        <v>76</v>
      </c>
      <c r="V1597">
        <v>3</v>
      </c>
      <c r="W1597" t="s">
        <v>84</v>
      </c>
      <c r="X1597" s="51" t="s">
        <v>3142</v>
      </c>
      <c r="Y1597" s="51" t="s">
        <v>119</v>
      </c>
      <c r="Z1597" s="26">
        <v>4</v>
      </c>
      <c r="AA1597" s="51" t="s">
        <v>84</v>
      </c>
      <c r="AB1597" s="51" t="s">
        <v>108</v>
      </c>
    </row>
    <row r="1598" spans="1:28">
      <c r="A1598" s="51" t="s">
        <v>3143</v>
      </c>
      <c r="B1598" s="51" t="s">
        <v>121</v>
      </c>
      <c r="C1598" s="1">
        <v>41679</v>
      </c>
      <c r="D1598">
        <v>2014</v>
      </c>
      <c r="E1598" s="26">
        <v>2</v>
      </c>
      <c r="F1598" s="51" t="s">
        <v>22</v>
      </c>
      <c r="G1598" s="26">
        <v>11</v>
      </c>
      <c r="H1598" s="26">
        <v>11</v>
      </c>
      <c r="I1598" t="s">
        <v>15</v>
      </c>
      <c r="J1598" t="s">
        <v>102</v>
      </c>
      <c r="K1598" t="s">
        <v>88</v>
      </c>
      <c r="L1598" t="s">
        <v>125</v>
      </c>
      <c r="M1598" t="s">
        <v>93</v>
      </c>
      <c r="N1598">
        <v>2639.2324847618065</v>
      </c>
      <c r="O1598">
        <v>2639.2324847618065</v>
      </c>
      <c r="P1598" t="s">
        <v>64</v>
      </c>
      <c r="Q1598">
        <v>5.0599999999999996</v>
      </c>
      <c r="R1598">
        <v>3</v>
      </c>
      <c r="S1598">
        <v>0</v>
      </c>
      <c r="T1598">
        <v>0</v>
      </c>
      <c r="U1598" t="s">
        <v>65</v>
      </c>
      <c r="V1598">
        <v>1</v>
      </c>
      <c r="W1598" t="s">
        <v>66</v>
      </c>
      <c r="X1598" s="51" t="s">
        <v>3144</v>
      </c>
      <c r="Y1598" s="51" t="s">
        <v>68</v>
      </c>
      <c r="Z1598" s="26">
        <v>1</v>
      </c>
      <c r="AA1598" s="51" t="s">
        <v>66</v>
      </c>
      <c r="AB1598" s="51" t="s">
        <v>69</v>
      </c>
    </row>
    <row r="1599" spans="1:28">
      <c r="A1599" s="51" t="s">
        <v>3145</v>
      </c>
      <c r="B1599" s="51" t="s">
        <v>81</v>
      </c>
      <c r="C1599" s="1">
        <v>41911</v>
      </c>
      <c r="D1599">
        <v>2014</v>
      </c>
      <c r="E1599" s="26">
        <v>9</v>
      </c>
      <c r="F1599" s="51" t="s">
        <v>29</v>
      </c>
      <c r="G1599" s="26">
        <v>11</v>
      </c>
      <c r="H1599" s="26">
        <v>11</v>
      </c>
      <c r="I1599" t="s">
        <v>15</v>
      </c>
      <c r="J1599" t="s">
        <v>102</v>
      </c>
      <c r="K1599" t="s">
        <v>83</v>
      </c>
      <c r="L1599" t="s">
        <v>125</v>
      </c>
      <c r="M1599" t="s">
        <v>93</v>
      </c>
      <c r="N1599">
        <v>11303.413967202545</v>
      </c>
      <c r="O1599">
        <v>11303.413967202545</v>
      </c>
      <c r="P1599" t="s">
        <v>64</v>
      </c>
      <c r="Q1599">
        <v>5.47</v>
      </c>
      <c r="R1599">
        <v>2</v>
      </c>
      <c r="S1599">
        <v>2</v>
      </c>
      <c r="T1599">
        <v>1</v>
      </c>
      <c r="U1599" t="s">
        <v>76</v>
      </c>
      <c r="V1599">
        <v>3</v>
      </c>
      <c r="W1599" t="s">
        <v>84</v>
      </c>
      <c r="X1599" s="51" t="s">
        <v>3146</v>
      </c>
      <c r="Y1599" s="51" t="s">
        <v>79</v>
      </c>
      <c r="Z1599" s="26">
        <v>2</v>
      </c>
      <c r="AA1599" s="51" t="s">
        <v>77</v>
      </c>
      <c r="AB1599" s="51" t="s">
        <v>69</v>
      </c>
    </row>
    <row r="1600" spans="1:28">
      <c r="A1600" s="51" t="s">
        <v>3147</v>
      </c>
      <c r="B1600" s="51" t="s">
        <v>71</v>
      </c>
      <c r="C1600" s="1">
        <v>42399</v>
      </c>
      <c r="D1600">
        <v>2016</v>
      </c>
      <c r="E1600" s="26">
        <v>1</v>
      </c>
      <c r="F1600" s="51" t="s">
        <v>21</v>
      </c>
      <c r="G1600" s="26">
        <v>9</v>
      </c>
      <c r="H1600" s="26">
        <v>9</v>
      </c>
      <c r="I1600" t="s">
        <v>15</v>
      </c>
      <c r="J1600" t="s">
        <v>60</v>
      </c>
      <c r="K1600" t="s">
        <v>61</v>
      </c>
      <c r="L1600" t="s">
        <v>128</v>
      </c>
      <c r="M1600" t="s">
        <v>63</v>
      </c>
      <c r="N1600">
        <v>7404.5444391762621</v>
      </c>
      <c r="O1600">
        <v>7404.5444391762621</v>
      </c>
      <c r="P1600" t="s">
        <v>64</v>
      </c>
      <c r="Q1600">
        <v>11.91</v>
      </c>
      <c r="R1600">
        <v>5</v>
      </c>
      <c r="S1600">
        <v>0</v>
      </c>
      <c r="T1600">
        <v>0</v>
      </c>
      <c r="U1600" t="s">
        <v>65</v>
      </c>
      <c r="V1600">
        <v>2</v>
      </c>
      <c r="W1600" t="s">
        <v>77</v>
      </c>
      <c r="X1600" s="51" t="s">
        <v>3148</v>
      </c>
      <c r="Y1600" s="51" t="s">
        <v>100</v>
      </c>
      <c r="Z1600" s="26">
        <v>1</v>
      </c>
      <c r="AA1600" s="51" t="s">
        <v>66</v>
      </c>
      <c r="AB1600" s="51" t="s">
        <v>69</v>
      </c>
    </row>
    <row r="1601" spans="1:28">
      <c r="A1601" s="51" t="s">
        <v>3149</v>
      </c>
      <c r="B1601" s="51" t="s">
        <v>140</v>
      </c>
      <c r="C1601" s="1">
        <v>44068</v>
      </c>
      <c r="D1601">
        <v>2020</v>
      </c>
      <c r="E1601" s="26">
        <v>8</v>
      </c>
      <c r="F1601" s="51" t="s">
        <v>28</v>
      </c>
      <c r="G1601" s="26">
        <v>5</v>
      </c>
      <c r="H1601" s="26">
        <v>5</v>
      </c>
      <c r="I1601" t="s">
        <v>15</v>
      </c>
      <c r="J1601" t="s">
        <v>72</v>
      </c>
      <c r="K1601" t="s">
        <v>133</v>
      </c>
      <c r="L1601" t="s">
        <v>202</v>
      </c>
      <c r="M1601" t="s">
        <v>63</v>
      </c>
      <c r="N1601">
        <v>-3693.0033087348097</v>
      </c>
      <c r="O1601">
        <v>3693.0033087348097</v>
      </c>
      <c r="P1601" t="s">
        <v>117</v>
      </c>
      <c r="Q1601">
        <v>14.03</v>
      </c>
      <c r="R1601">
        <v>3</v>
      </c>
      <c r="S1601">
        <v>3</v>
      </c>
      <c r="T1601">
        <v>1</v>
      </c>
      <c r="U1601" t="s">
        <v>76</v>
      </c>
      <c r="V1601">
        <v>2</v>
      </c>
      <c r="W1601" t="s">
        <v>77</v>
      </c>
      <c r="X1601" s="51" t="s">
        <v>3150</v>
      </c>
      <c r="Y1601" s="51" t="s">
        <v>144</v>
      </c>
      <c r="Z1601" s="26">
        <v>1</v>
      </c>
      <c r="AA1601" s="51" t="s">
        <v>66</v>
      </c>
      <c r="AB1601" s="51" t="s">
        <v>69</v>
      </c>
    </row>
    <row r="1602" spans="1:28">
      <c r="A1602" s="51" t="s">
        <v>3151</v>
      </c>
      <c r="B1602" s="51" t="s">
        <v>81</v>
      </c>
      <c r="C1602" s="1">
        <v>43098</v>
      </c>
      <c r="D1602">
        <v>2017</v>
      </c>
      <c r="E1602" s="26">
        <v>12</v>
      </c>
      <c r="F1602" s="51" t="s">
        <v>20</v>
      </c>
      <c r="G1602" s="26">
        <v>8</v>
      </c>
      <c r="H1602" s="26">
        <v>8</v>
      </c>
      <c r="I1602" t="s">
        <v>15</v>
      </c>
      <c r="J1602" t="s">
        <v>60</v>
      </c>
      <c r="K1602" t="s">
        <v>73</v>
      </c>
      <c r="L1602" t="s">
        <v>110</v>
      </c>
      <c r="M1602" t="s">
        <v>63</v>
      </c>
      <c r="N1602">
        <v>9443.4113405928892</v>
      </c>
      <c r="O1602">
        <v>9443.4113405928892</v>
      </c>
      <c r="P1602" t="s">
        <v>64</v>
      </c>
      <c r="Q1602">
        <v>11.32</v>
      </c>
      <c r="R1602">
        <v>2</v>
      </c>
      <c r="S1602">
        <v>1</v>
      </c>
      <c r="T1602">
        <v>1</v>
      </c>
      <c r="U1602" t="s">
        <v>76</v>
      </c>
      <c r="V1602">
        <v>2</v>
      </c>
      <c r="W1602" t="s">
        <v>77</v>
      </c>
      <c r="X1602" s="51" t="s">
        <v>216</v>
      </c>
      <c r="Y1602" s="51" t="s">
        <v>68</v>
      </c>
      <c r="Z1602" s="26">
        <v>1</v>
      </c>
      <c r="AA1602" s="51" t="s">
        <v>66</v>
      </c>
      <c r="AB1602" s="51" t="s">
        <v>69</v>
      </c>
    </row>
    <row r="1603" spans="1:28">
      <c r="A1603" s="51" t="s">
        <v>3152</v>
      </c>
      <c r="B1603" s="51" t="s">
        <v>81</v>
      </c>
      <c r="C1603" s="1">
        <v>44401</v>
      </c>
      <c r="D1603">
        <v>2021</v>
      </c>
      <c r="E1603" s="26">
        <v>7</v>
      </c>
      <c r="F1603" s="51" t="s">
        <v>27</v>
      </c>
      <c r="G1603" s="26">
        <v>4</v>
      </c>
      <c r="H1603" s="26">
        <v>4</v>
      </c>
      <c r="I1603" t="s">
        <v>15</v>
      </c>
      <c r="J1603" t="s">
        <v>72</v>
      </c>
      <c r="K1603" t="s">
        <v>73</v>
      </c>
      <c r="L1603" t="s">
        <v>202</v>
      </c>
      <c r="M1603" t="s">
        <v>93</v>
      </c>
      <c r="N1603">
        <v>20280.241895836803</v>
      </c>
      <c r="O1603">
        <v>20280.241895836803</v>
      </c>
      <c r="P1603" t="s">
        <v>64</v>
      </c>
      <c r="Q1603">
        <v>17.41</v>
      </c>
      <c r="R1603">
        <v>1</v>
      </c>
      <c r="S1603">
        <v>1</v>
      </c>
      <c r="T1603">
        <v>1</v>
      </c>
      <c r="U1603" t="s">
        <v>76</v>
      </c>
      <c r="V1603">
        <v>3</v>
      </c>
      <c r="W1603" t="s">
        <v>84</v>
      </c>
      <c r="X1603" s="51" t="s">
        <v>1185</v>
      </c>
      <c r="Y1603" s="51" t="s">
        <v>79</v>
      </c>
      <c r="Z1603" s="26">
        <v>3</v>
      </c>
      <c r="AA1603" s="51" t="s">
        <v>77</v>
      </c>
      <c r="AB1603" s="51" t="s">
        <v>108</v>
      </c>
    </row>
    <row r="1604" spans="1:28">
      <c r="A1604" s="51" t="s">
        <v>3153</v>
      </c>
      <c r="B1604" s="51" t="s">
        <v>97</v>
      </c>
      <c r="C1604" s="1">
        <v>42049</v>
      </c>
      <c r="D1604">
        <v>2015</v>
      </c>
      <c r="E1604" s="26">
        <v>2</v>
      </c>
      <c r="F1604" s="51" t="s">
        <v>22</v>
      </c>
      <c r="G1604" s="26">
        <v>10</v>
      </c>
      <c r="H1604" s="26">
        <v>10</v>
      </c>
      <c r="I1604" t="s">
        <v>15</v>
      </c>
      <c r="J1604" t="s">
        <v>102</v>
      </c>
      <c r="K1604" t="s">
        <v>83</v>
      </c>
      <c r="L1604" t="s">
        <v>128</v>
      </c>
      <c r="M1604" t="s">
        <v>90</v>
      </c>
      <c r="N1604">
        <v>3199.4642371050668</v>
      </c>
      <c r="O1604">
        <v>3199.4642371050668</v>
      </c>
      <c r="P1604" t="s">
        <v>64</v>
      </c>
      <c r="Q1604">
        <v>10.039999999999999</v>
      </c>
      <c r="R1604">
        <v>1</v>
      </c>
      <c r="S1604">
        <v>6</v>
      </c>
      <c r="T1604">
        <v>1</v>
      </c>
      <c r="U1604" t="s">
        <v>76</v>
      </c>
      <c r="V1604">
        <v>1</v>
      </c>
      <c r="W1604" t="s">
        <v>66</v>
      </c>
      <c r="X1604" s="51" t="s">
        <v>3154</v>
      </c>
      <c r="Y1604" s="51" t="s">
        <v>95</v>
      </c>
      <c r="Z1604" s="26">
        <v>2</v>
      </c>
      <c r="AA1604" s="51" t="s">
        <v>77</v>
      </c>
      <c r="AB1604" s="51" t="s">
        <v>108</v>
      </c>
    </row>
    <row r="1605" spans="1:28">
      <c r="A1605" s="51" t="s">
        <v>3155</v>
      </c>
      <c r="B1605" s="51" t="s">
        <v>140</v>
      </c>
      <c r="C1605" s="1">
        <v>43599</v>
      </c>
      <c r="D1605">
        <v>2019</v>
      </c>
      <c r="E1605" s="26">
        <v>5</v>
      </c>
      <c r="F1605" s="51" t="s">
        <v>25</v>
      </c>
      <c r="G1605" s="26">
        <v>6</v>
      </c>
      <c r="H1605" s="26">
        <v>6</v>
      </c>
      <c r="I1605" t="s">
        <v>15</v>
      </c>
      <c r="J1605" t="s">
        <v>72</v>
      </c>
      <c r="K1605" t="s">
        <v>83</v>
      </c>
      <c r="L1605" t="s">
        <v>98</v>
      </c>
      <c r="M1605" t="s">
        <v>63</v>
      </c>
      <c r="N1605">
        <v>7648.9138330243013</v>
      </c>
      <c r="O1605">
        <v>7648.9138330243013</v>
      </c>
      <c r="P1605" t="s">
        <v>64</v>
      </c>
      <c r="Q1605">
        <v>4.34</v>
      </c>
      <c r="R1605">
        <v>3</v>
      </c>
      <c r="S1605">
        <v>4</v>
      </c>
      <c r="T1605">
        <v>1</v>
      </c>
      <c r="U1605" t="s">
        <v>76</v>
      </c>
      <c r="V1605">
        <v>2</v>
      </c>
      <c r="W1605" t="s">
        <v>77</v>
      </c>
      <c r="X1605" s="51" t="s">
        <v>162</v>
      </c>
      <c r="Y1605" s="51" t="s">
        <v>119</v>
      </c>
      <c r="Z1605" s="26">
        <v>1</v>
      </c>
      <c r="AA1605" s="51" t="s">
        <v>66</v>
      </c>
      <c r="AB1605" s="51" t="s">
        <v>69</v>
      </c>
    </row>
    <row r="1606" spans="1:28">
      <c r="A1606" s="51" t="s">
        <v>3156</v>
      </c>
      <c r="B1606" s="51" t="s">
        <v>71</v>
      </c>
      <c r="C1606" s="1">
        <v>43719</v>
      </c>
      <c r="D1606">
        <v>2019</v>
      </c>
      <c r="E1606" s="26">
        <v>9</v>
      </c>
      <c r="F1606" s="51" t="s">
        <v>29</v>
      </c>
      <c r="G1606" s="26">
        <v>6</v>
      </c>
      <c r="H1606" s="26">
        <v>6</v>
      </c>
      <c r="I1606" t="s">
        <v>15</v>
      </c>
      <c r="J1606" t="s">
        <v>72</v>
      </c>
      <c r="K1606" t="s">
        <v>61</v>
      </c>
      <c r="L1606" t="s">
        <v>74</v>
      </c>
      <c r="M1606" t="s">
        <v>63</v>
      </c>
      <c r="N1606">
        <v>12756.692221271946</v>
      </c>
      <c r="O1606">
        <v>12756.692221271946</v>
      </c>
      <c r="P1606" t="s">
        <v>64</v>
      </c>
      <c r="Q1606">
        <v>8.57</v>
      </c>
      <c r="R1606">
        <v>1</v>
      </c>
      <c r="S1606">
        <v>2</v>
      </c>
      <c r="T1606">
        <v>1</v>
      </c>
      <c r="U1606" t="s">
        <v>76</v>
      </c>
      <c r="V1606">
        <v>3</v>
      </c>
      <c r="W1606" t="s">
        <v>84</v>
      </c>
      <c r="X1606" s="51" t="s">
        <v>3157</v>
      </c>
      <c r="Y1606" s="51" t="s">
        <v>119</v>
      </c>
      <c r="Z1606" s="26">
        <v>2</v>
      </c>
      <c r="AA1606" s="51" t="s">
        <v>77</v>
      </c>
      <c r="AB1606" s="51" t="s">
        <v>69</v>
      </c>
    </row>
    <row r="1607" spans="1:28">
      <c r="A1607" s="51" t="s">
        <v>3158</v>
      </c>
      <c r="B1607" s="51" t="s">
        <v>121</v>
      </c>
      <c r="C1607" s="1">
        <v>41712</v>
      </c>
      <c r="D1607">
        <v>2014</v>
      </c>
      <c r="E1607" s="26">
        <v>3</v>
      </c>
      <c r="F1607" s="51" t="s">
        <v>23</v>
      </c>
      <c r="G1607" s="26">
        <v>11</v>
      </c>
      <c r="H1607" s="26">
        <v>11</v>
      </c>
      <c r="I1607" t="s">
        <v>15</v>
      </c>
      <c r="J1607" t="s">
        <v>102</v>
      </c>
      <c r="K1607" t="s">
        <v>88</v>
      </c>
      <c r="L1607" t="s">
        <v>125</v>
      </c>
      <c r="M1607" t="s">
        <v>63</v>
      </c>
      <c r="N1607">
        <v>-405.07240954150296</v>
      </c>
      <c r="O1607">
        <v>405.07240954150296</v>
      </c>
      <c r="P1607" t="s">
        <v>117</v>
      </c>
      <c r="Q1607">
        <v>9.2100000000000009</v>
      </c>
      <c r="R1607">
        <v>2</v>
      </c>
      <c r="S1607">
        <v>3</v>
      </c>
      <c r="T1607">
        <v>1</v>
      </c>
      <c r="U1607" t="s">
        <v>76</v>
      </c>
      <c r="V1607">
        <v>1</v>
      </c>
      <c r="W1607" t="s">
        <v>66</v>
      </c>
      <c r="X1607" s="51" t="s">
        <v>3159</v>
      </c>
      <c r="Y1607" s="51" t="s">
        <v>144</v>
      </c>
      <c r="Z1607" s="26">
        <v>2</v>
      </c>
      <c r="AA1607" s="51" t="s">
        <v>77</v>
      </c>
      <c r="AB1607" s="51" t="s">
        <v>108</v>
      </c>
    </row>
    <row r="1608" spans="1:28">
      <c r="A1608" s="51" t="s">
        <v>3160</v>
      </c>
      <c r="B1608" s="51" t="s">
        <v>59</v>
      </c>
      <c r="C1608" s="1">
        <v>42172</v>
      </c>
      <c r="D1608">
        <v>2015</v>
      </c>
      <c r="E1608" s="26">
        <v>6</v>
      </c>
      <c r="F1608" s="51" t="s">
        <v>26</v>
      </c>
      <c r="G1608" s="26">
        <v>10</v>
      </c>
      <c r="H1608" s="26">
        <v>10</v>
      </c>
      <c r="I1608" t="s">
        <v>15</v>
      </c>
      <c r="J1608" t="s">
        <v>102</v>
      </c>
      <c r="K1608" t="s">
        <v>61</v>
      </c>
      <c r="L1608" t="s">
        <v>157</v>
      </c>
      <c r="M1608" t="s">
        <v>104</v>
      </c>
      <c r="N1608">
        <v>7788.7595619463236</v>
      </c>
      <c r="O1608">
        <v>7788.7595619463236</v>
      </c>
      <c r="P1608" t="s">
        <v>64</v>
      </c>
      <c r="Q1608">
        <v>16.489999999999998</v>
      </c>
      <c r="R1608">
        <v>2</v>
      </c>
      <c r="S1608">
        <v>2</v>
      </c>
      <c r="T1608">
        <v>1</v>
      </c>
      <c r="U1608" t="s">
        <v>76</v>
      </c>
      <c r="V1608">
        <v>2</v>
      </c>
      <c r="W1608" t="s">
        <v>77</v>
      </c>
      <c r="X1608" s="51" t="s">
        <v>3161</v>
      </c>
      <c r="Y1608" s="51" t="s">
        <v>95</v>
      </c>
      <c r="Z1608" s="26">
        <v>2</v>
      </c>
      <c r="AA1608" s="51" t="s">
        <v>77</v>
      </c>
      <c r="AB1608" s="51" t="s">
        <v>69</v>
      </c>
    </row>
    <row r="1609" spans="1:28">
      <c r="A1609" s="51" t="s">
        <v>3162</v>
      </c>
      <c r="B1609" s="51" t="s">
        <v>71</v>
      </c>
      <c r="C1609" s="1">
        <v>42777</v>
      </c>
      <c r="D1609">
        <v>2017</v>
      </c>
      <c r="E1609" s="26">
        <v>2</v>
      </c>
      <c r="F1609" s="51" t="s">
        <v>22</v>
      </c>
      <c r="G1609" s="26">
        <v>8</v>
      </c>
      <c r="H1609" s="26">
        <v>8</v>
      </c>
      <c r="I1609" t="s">
        <v>15</v>
      </c>
      <c r="J1609" t="s">
        <v>60</v>
      </c>
      <c r="K1609" t="s">
        <v>133</v>
      </c>
      <c r="L1609" t="s">
        <v>128</v>
      </c>
      <c r="M1609" t="s">
        <v>104</v>
      </c>
      <c r="N1609">
        <v>11258.978163466672</v>
      </c>
      <c r="O1609">
        <v>11258.978163466672</v>
      </c>
      <c r="P1609" t="s">
        <v>64</v>
      </c>
      <c r="Q1609">
        <v>23.22</v>
      </c>
      <c r="R1609">
        <v>4</v>
      </c>
      <c r="S1609">
        <v>2</v>
      </c>
      <c r="T1609">
        <v>1</v>
      </c>
      <c r="U1609" t="s">
        <v>76</v>
      </c>
      <c r="V1609">
        <v>3</v>
      </c>
      <c r="W1609" t="s">
        <v>84</v>
      </c>
      <c r="X1609" s="51" t="s">
        <v>3163</v>
      </c>
      <c r="Y1609" s="51" t="s">
        <v>119</v>
      </c>
      <c r="Z1609" s="26">
        <v>3</v>
      </c>
      <c r="AA1609" s="51" t="s">
        <v>77</v>
      </c>
      <c r="AB1609" s="51" t="s">
        <v>69</v>
      </c>
    </row>
    <row r="1610" spans="1:28">
      <c r="A1610" s="51" t="s">
        <v>3164</v>
      </c>
      <c r="B1610" s="51" t="s">
        <v>121</v>
      </c>
      <c r="C1610" s="1">
        <v>43434</v>
      </c>
      <c r="D1610">
        <v>2018</v>
      </c>
      <c r="E1610" s="26">
        <v>11</v>
      </c>
      <c r="F1610" s="51" t="s">
        <v>19</v>
      </c>
      <c r="G1610" s="26">
        <v>7</v>
      </c>
      <c r="H1610" s="26">
        <v>7</v>
      </c>
      <c r="I1610" t="s">
        <v>15</v>
      </c>
      <c r="J1610" t="s">
        <v>60</v>
      </c>
      <c r="K1610" t="s">
        <v>73</v>
      </c>
      <c r="L1610" t="s">
        <v>103</v>
      </c>
      <c r="M1610" t="s">
        <v>152</v>
      </c>
      <c r="N1610">
        <v>14709.483479381381</v>
      </c>
      <c r="O1610">
        <v>14709.483479381381</v>
      </c>
      <c r="P1610" t="s">
        <v>64</v>
      </c>
      <c r="Q1610">
        <v>18.059999999999999</v>
      </c>
      <c r="R1610">
        <v>2</v>
      </c>
      <c r="S1610">
        <v>4</v>
      </c>
      <c r="T1610">
        <v>1</v>
      </c>
      <c r="U1610" t="s">
        <v>76</v>
      </c>
      <c r="V1610">
        <v>3</v>
      </c>
      <c r="W1610" t="s">
        <v>84</v>
      </c>
      <c r="X1610" s="51" t="s">
        <v>3165</v>
      </c>
      <c r="Y1610" s="51" t="s">
        <v>119</v>
      </c>
      <c r="Z1610" s="26">
        <v>4</v>
      </c>
      <c r="AA1610" s="51" t="s">
        <v>84</v>
      </c>
      <c r="AB1610" s="51" t="s">
        <v>108</v>
      </c>
    </row>
    <row r="1611" spans="1:28">
      <c r="A1611" s="51" t="s">
        <v>3166</v>
      </c>
      <c r="B1611" s="51" t="s">
        <v>140</v>
      </c>
      <c r="C1611" s="1">
        <v>41956</v>
      </c>
      <c r="D1611">
        <v>2014</v>
      </c>
      <c r="E1611" s="26">
        <v>11</v>
      </c>
      <c r="F1611" s="51" t="s">
        <v>19</v>
      </c>
      <c r="G1611" s="26">
        <v>11</v>
      </c>
      <c r="H1611" s="26">
        <v>11</v>
      </c>
      <c r="I1611" t="s">
        <v>15</v>
      </c>
      <c r="J1611" t="s">
        <v>102</v>
      </c>
      <c r="K1611" t="s">
        <v>88</v>
      </c>
      <c r="L1611" t="s">
        <v>89</v>
      </c>
      <c r="M1611" t="s">
        <v>63</v>
      </c>
      <c r="N1611">
        <v>15032.336182874713</v>
      </c>
      <c r="O1611">
        <v>15032.336182874713</v>
      </c>
      <c r="P1611" t="s">
        <v>64</v>
      </c>
      <c r="Q1611">
        <v>12.19</v>
      </c>
      <c r="R1611">
        <v>3</v>
      </c>
      <c r="S1611">
        <v>3</v>
      </c>
      <c r="T1611">
        <v>1</v>
      </c>
      <c r="U1611" t="s">
        <v>76</v>
      </c>
      <c r="V1611">
        <v>2</v>
      </c>
      <c r="W1611" t="s">
        <v>77</v>
      </c>
      <c r="X1611" s="51" t="s">
        <v>440</v>
      </c>
      <c r="Y1611" s="51" t="s">
        <v>144</v>
      </c>
      <c r="Z1611" s="26">
        <v>3</v>
      </c>
      <c r="AA1611" s="51" t="s">
        <v>77</v>
      </c>
      <c r="AB1611" s="51" t="s">
        <v>108</v>
      </c>
    </row>
    <row r="1612" spans="1:28">
      <c r="A1612" s="51" t="s">
        <v>3167</v>
      </c>
      <c r="B1612" s="51" t="s">
        <v>121</v>
      </c>
      <c r="C1612" s="1">
        <v>43573</v>
      </c>
      <c r="D1612">
        <v>2019</v>
      </c>
      <c r="E1612" s="26">
        <v>4</v>
      </c>
      <c r="F1612" s="51" t="s">
        <v>24</v>
      </c>
      <c r="G1612" s="26">
        <v>6</v>
      </c>
      <c r="H1612" s="26">
        <v>6</v>
      </c>
      <c r="I1612" t="s">
        <v>15</v>
      </c>
      <c r="J1612" t="s">
        <v>72</v>
      </c>
      <c r="K1612" t="s">
        <v>124</v>
      </c>
      <c r="L1612" t="s">
        <v>128</v>
      </c>
      <c r="M1612" t="s">
        <v>152</v>
      </c>
      <c r="N1612">
        <v>15908.182184409934</v>
      </c>
      <c r="O1612">
        <v>15908.182184409934</v>
      </c>
      <c r="P1612" t="s">
        <v>64</v>
      </c>
      <c r="Q1612">
        <v>26.68</v>
      </c>
      <c r="R1612">
        <v>3</v>
      </c>
      <c r="S1612">
        <v>3</v>
      </c>
      <c r="T1612">
        <v>1</v>
      </c>
      <c r="U1612" t="s">
        <v>76</v>
      </c>
      <c r="V1612">
        <v>3</v>
      </c>
      <c r="W1612" t="s">
        <v>84</v>
      </c>
      <c r="X1612" s="51" t="s">
        <v>510</v>
      </c>
      <c r="Y1612" s="51" t="s">
        <v>79</v>
      </c>
      <c r="Z1612" s="26">
        <v>4</v>
      </c>
      <c r="AA1612" s="51" t="s">
        <v>84</v>
      </c>
      <c r="AB1612" s="51" t="s">
        <v>108</v>
      </c>
    </row>
    <row r="1613" spans="1:28">
      <c r="A1613" s="51" t="s">
        <v>3168</v>
      </c>
      <c r="B1613" s="51" t="s">
        <v>59</v>
      </c>
      <c r="C1613" s="1">
        <v>43374</v>
      </c>
      <c r="D1613">
        <v>2018</v>
      </c>
      <c r="E1613" s="26">
        <v>10</v>
      </c>
      <c r="F1613" s="51" t="s">
        <v>10</v>
      </c>
      <c r="G1613" s="26">
        <v>7</v>
      </c>
      <c r="H1613" s="26">
        <v>7</v>
      </c>
      <c r="I1613" t="s">
        <v>15</v>
      </c>
      <c r="J1613" t="s">
        <v>60</v>
      </c>
      <c r="K1613" t="s">
        <v>61</v>
      </c>
      <c r="L1613" t="s">
        <v>125</v>
      </c>
      <c r="M1613" t="s">
        <v>93</v>
      </c>
      <c r="N1613">
        <v>18263.12539267847</v>
      </c>
      <c r="O1613">
        <v>18263.12539267847</v>
      </c>
      <c r="P1613" t="s">
        <v>64</v>
      </c>
      <c r="Q1613">
        <v>19</v>
      </c>
      <c r="R1613">
        <v>1</v>
      </c>
      <c r="S1613">
        <v>2</v>
      </c>
      <c r="T1613">
        <v>1</v>
      </c>
      <c r="U1613" t="s">
        <v>76</v>
      </c>
      <c r="V1613">
        <v>3</v>
      </c>
      <c r="W1613" t="s">
        <v>84</v>
      </c>
      <c r="X1613" s="51" t="s">
        <v>3169</v>
      </c>
      <c r="Y1613" s="51" t="s">
        <v>68</v>
      </c>
      <c r="Z1613" s="26">
        <v>3</v>
      </c>
      <c r="AA1613" s="51" t="s">
        <v>77</v>
      </c>
      <c r="AB1613" s="51" t="s">
        <v>108</v>
      </c>
    </row>
    <row r="1614" spans="1:28">
      <c r="A1614" s="51" t="s">
        <v>3170</v>
      </c>
      <c r="B1614" s="51" t="s">
        <v>71</v>
      </c>
      <c r="C1614" s="1">
        <v>42014</v>
      </c>
      <c r="D1614">
        <v>2015</v>
      </c>
      <c r="E1614" s="26">
        <v>1</v>
      </c>
      <c r="F1614" s="51" t="s">
        <v>21</v>
      </c>
      <c r="G1614" s="26">
        <v>10</v>
      </c>
      <c r="H1614" s="26">
        <v>10</v>
      </c>
      <c r="I1614" t="s">
        <v>15</v>
      </c>
      <c r="J1614" t="s">
        <v>102</v>
      </c>
      <c r="K1614" t="s">
        <v>73</v>
      </c>
      <c r="L1614" t="s">
        <v>113</v>
      </c>
      <c r="M1614" t="s">
        <v>63</v>
      </c>
      <c r="N1614">
        <v>13652.76362123957</v>
      </c>
      <c r="O1614">
        <v>13652.76362123957</v>
      </c>
      <c r="P1614" t="s">
        <v>64</v>
      </c>
      <c r="Q1614">
        <v>18.809999999999999</v>
      </c>
      <c r="R1614">
        <v>3</v>
      </c>
      <c r="S1614">
        <v>3</v>
      </c>
      <c r="T1614">
        <v>1</v>
      </c>
      <c r="U1614" t="s">
        <v>76</v>
      </c>
      <c r="V1614">
        <v>3</v>
      </c>
      <c r="W1614" t="s">
        <v>84</v>
      </c>
      <c r="X1614" s="51" t="s">
        <v>3171</v>
      </c>
      <c r="Y1614" s="51" t="s">
        <v>119</v>
      </c>
      <c r="Z1614" s="26">
        <v>5</v>
      </c>
      <c r="AA1614" s="51" t="s">
        <v>84</v>
      </c>
      <c r="AB1614" s="51" t="s">
        <v>108</v>
      </c>
    </row>
    <row r="1615" spans="1:28">
      <c r="A1615" s="51" t="s">
        <v>3172</v>
      </c>
      <c r="B1615" s="51" t="s">
        <v>59</v>
      </c>
      <c r="C1615" s="1">
        <v>44739</v>
      </c>
      <c r="D1615">
        <v>2022</v>
      </c>
      <c r="E1615" s="26">
        <v>6</v>
      </c>
      <c r="F1615" s="51" t="s">
        <v>26</v>
      </c>
      <c r="G1615" s="26">
        <v>3</v>
      </c>
      <c r="H1615" s="26">
        <v>3</v>
      </c>
      <c r="I1615" t="s">
        <v>15</v>
      </c>
      <c r="J1615" t="s">
        <v>82</v>
      </c>
      <c r="K1615" t="s">
        <v>73</v>
      </c>
      <c r="L1615" t="s">
        <v>157</v>
      </c>
      <c r="M1615" t="s">
        <v>75</v>
      </c>
      <c r="N1615">
        <v>6944.7246556379068</v>
      </c>
      <c r="O1615">
        <v>6944.7246556379068</v>
      </c>
      <c r="P1615" t="s">
        <v>64</v>
      </c>
      <c r="Q1615">
        <v>10.050000000000001</v>
      </c>
      <c r="R1615">
        <v>1</v>
      </c>
      <c r="S1615">
        <v>1</v>
      </c>
      <c r="T1615">
        <v>1</v>
      </c>
      <c r="U1615" t="s">
        <v>76</v>
      </c>
      <c r="V1615">
        <v>2</v>
      </c>
      <c r="W1615" t="s">
        <v>77</v>
      </c>
      <c r="X1615" s="51" t="s">
        <v>3173</v>
      </c>
      <c r="Y1615" s="51" t="s">
        <v>95</v>
      </c>
      <c r="Z1615" s="26">
        <v>0</v>
      </c>
      <c r="AA1615" s="51" t="s">
        <v>66</v>
      </c>
      <c r="AB1615" s="51" t="s">
        <v>69</v>
      </c>
    </row>
    <row r="1616" spans="1:28">
      <c r="A1616" s="51" t="s">
        <v>3174</v>
      </c>
      <c r="B1616" s="51" t="s">
        <v>140</v>
      </c>
      <c r="C1616" s="1">
        <v>44400</v>
      </c>
      <c r="D1616">
        <v>2021</v>
      </c>
      <c r="E1616" s="26">
        <v>7</v>
      </c>
      <c r="F1616" s="51" t="s">
        <v>27</v>
      </c>
      <c r="G1616" s="26">
        <v>4</v>
      </c>
      <c r="H1616" s="26">
        <v>4</v>
      </c>
      <c r="I1616" t="s">
        <v>15</v>
      </c>
      <c r="J1616" t="s">
        <v>72</v>
      </c>
      <c r="K1616" t="s">
        <v>124</v>
      </c>
      <c r="L1616" t="s">
        <v>128</v>
      </c>
      <c r="M1616" t="s">
        <v>93</v>
      </c>
      <c r="N1616">
        <v>7885.5649245977711</v>
      </c>
      <c r="O1616">
        <v>7885.5649245977711</v>
      </c>
      <c r="P1616" t="s">
        <v>64</v>
      </c>
      <c r="Q1616">
        <v>26.59</v>
      </c>
      <c r="R1616">
        <v>4</v>
      </c>
      <c r="S1616">
        <v>2</v>
      </c>
      <c r="T1616">
        <v>1</v>
      </c>
      <c r="U1616" t="s">
        <v>76</v>
      </c>
      <c r="V1616">
        <v>3</v>
      </c>
      <c r="W1616" t="s">
        <v>84</v>
      </c>
      <c r="X1616" s="51" t="s">
        <v>3175</v>
      </c>
      <c r="Y1616" s="51" t="s">
        <v>119</v>
      </c>
      <c r="Z1616" s="26">
        <v>2</v>
      </c>
      <c r="AA1616" s="51" t="s">
        <v>77</v>
      </c>
      <c r="AB1616" s="51" t="s">
        <v>69</v>
      </c>
    </row>
    <row r="1617" spans="1:28">
      <c r="A1617" s="51" t="s">
        <v>3176</v>
      </c>
      <c r="B1617" s="51" t="s">
        <v>97</v>
      </c>
      <c r="C1617" s="1">
        <v>42056</v>
      </c>
      <c r="D1617">
        <v>2015</v>
      </c>
      <c r="E1617" s="26">
        <v>2</v>
      </c>
      <c r="F1617" s="51" t="s">
        <v>22</v>
      </c>
      <c r="G1617" s="26">
        <v>10</v>
      </c>
      <c r="H1617" s="26">
        <v>10</v>
      </c>
      <c r="I1617" t="s">
        <v>15</v>
      </c>
      <c r="J1617" t="s">
        <v>102</v>
      </c>
      <c r="K1617" t="s">
        <v>73</v>
      </c>
      <c r="L1617" t="s">
        <v>116</v>
      </c>
      <c r="M1617" t="s">
        <v>93</v>
      </c>
      <c r="N1617">
        <v>5261.5206323787688</v>
      </c>
      <c r="O1617">
        <v>5261.5206323787688</v>
      </c>
      <c r="P1617" t="s">
        <v>64</v>
      </c>
      <c r="Q1617">
        <v>8.42</v>
      </c>
      <c r="R1617">
        <v>2</v>
      </c>
      <c r="S1617">
        <v>2</v>
      </c>
      <c r="T1617">
        <v>1</v>
      </c>
      <c r="U1617" t="s">
        <v>76</v>
      </c>
      <c r="V1617">
        <v>1</v>
      </c>
      <c r="W1617" t="s">
        <v>66</v>
      </c>
      <c r="X1617" s="51" t="s">
        <v>3177</v>
      </c>
      <c r="Y1617" s="51" t="s">
        <v>144</v>
      </c>
      <c r="Z1617" s="26">
        <v>1</v>
      </c>
      <c r="AA1617" s="51" t="s">
        <v>66</v>
      </c>
      <c r="AB1617" s="51" t="s">
        <v>69</v>
      </c>
    </row>
    <row r="1618" spans="1:28">
      <c r="A1618" s="51" t="s">
        <v>3178</v>
      </c>
      <c r="B1618" s="51" t="s">
        <v>121</v>
      </c>
      <c r="C1618" s="1">
        <v>42856</v>
      </c>
      <c r="D1618">
        <v>2017</v>
      </c>
      <c r="E1618" s="26">
        <v>5</v>
      </c>
      <c r="F1618" s="51" t="s">
        <v>25</v>
      </c>
      <c r="G1618" s="26">
        <v>8</v>
      </c>
      <c r="H1618" s="26">
        <v>8</v>
      </c>
      <c r="I1618" t="s">
        <v>15</v>
      </c>
      <c r="J1618" t="s">
        <v>60</v>
      </c>
      <c r="K1618" t="s">
        <v>124</v>
      </c>
      <c r="L1618" t="s">
        <v>110</v>
      </c>
      <c r="M1618" t="s">
        <v>152</v>
      </c>
      <c r="N1618">
        <v>3526.1396988633987</v>
      </c>
      <c r="O1618">
        <v>3526.1396988633987</v>
      </c>
      <c r="P1618" t="s">
        <v>64</v>
      </c>
      <c r="Q1618">
        <v>3.37</v>
      </c>
      <c r="R1618">
        <v>5</v>
      </c>
      <c r="S1618">
        <v>1</v>
      </c>
      <c r="T1618">
        <v>1</v>
      </c>
      <c r="U1618" t="s">
        <v>76</v>
      </c>
      <c r="V1618">
        <v>1</v>
      </c>
      <c r="W1618" t="s">
        <v>66</v>
      </c>
      <c r="X1618" s="51" t="s">
        <v>3179</v>
      </c>
      <c r="Y1618" s="51" t="s">
        <v>95</v>
      </c>
      <c r="Z1618" s="26">
        <v>1</v>
      </c>
      <c r="AA1618" s="51" t="s">
        <v>66</v>
      </c>
      <c r="AB1618" s="51" t="s">
        <v>69</v>
      </c>
    </row>
    <row r="1619" spans="1:28">
      <c r="A1619" s="51" t="s">
        <v>3180</v>
      </c>
      <c r="B1619" s="51" t="s">
        <v>59</v>
      </c>
      <c r="C1619" s="1">
        <v>41492</v>
      </c>
      <c r="D1619">
        <v>2013</v>
      </c>
      <c r="E1619" s="26">
        <v>8</v>
      </c>
      <c r="F1619" s="51" t="s">
        <v>28</v>
      </c>
      <c r="G1619" s="26">
        <v>12</v>
      </c>
      <c r="H1619" s="26">
        <v>12</v>
      </c>
      <c r="I1619" t="s">
        <v>15</v>
      </c>
      <c r="J1619" t="s">
        <v>102</v>
      </c>
      <c r="K1619" t="s">
        <v>73</v>
      </c>
      <c r="L1619" t="s">
        <v>125</v>
      </c>
      <c r="M1619" t="s">
        <v>152</v>
      </c>
      <c r="N1619">
        <v>6510.8036266318313</v>
      </c>
      <c r="O1619">
        <v>6510.8036266318313</v>
      </c>
      <c r="P1619" t="s">
        <v>64</v>
      </c>
      <c r="Q1619">
        <v>4.1399999999999997</v>
      </c>
      <c r="R1619">
        <v>4</v>
      </c>
      <c r="S1619">
        <v>3</v>
      </c>
      <c r="T1619">
        <v>1</v>
      </c>
      <c r="U1619" t="s">
        <v>76</v>
      </c>
      <c r="V1619">
        <v>1</v>
      </c>
      <c r="W1619" t="s">
        <v>66</v>
      </c>
      <c r="X1619" s="51" t="s">
        <v>3181</v>
      </c>
      <c r="Y1619" s="51" t="s">
        <v>95</v>
      </c>
      <c r="Z1619" s="26">
        <v>2</v>
      </c>
      <c r="AA1619" s="51" t="s">
        <v>77</v>
      </c>
      <c r="AB1619" s="51" t="s">
        <v>108</v>
      </c>
    </row>
    <row r="1620" spans="1:28">
      <c r="A1620" s="51" t="s">
        <v>3182</v>
      </c>
      <c r="B1620" s="51" t="s">
        <v>121</v>
      </c>
      <c r="C1620" s="1">
        <v>43407</v>
      </c>
      <c r="D1620">
        <v>2018</v>
      </c>
      <c r="E1620" s="26">
        <v>11</v>
      </c>
      <c r="F1620" s="51" t="s">
        <v>19</v>
      </c>
      <c r="G1620" s="26">
        <v>7</v>
      </c>
      <c r="H1620" s="26">
        <v>7</v>
      </c>
      <c r="I1620" t="s">
        <v>15</v>
      </c>
      <c r="J1620" t="s">
        <v>60</v>
      </c>
      <c r="K1620" t="s">
        <v>133</v>
      </c>
      <c r="L1620" t="s">
        <v>202</v>
      </c>
      <c r="M1620" t="s">
        <v>63</v>
      </c>
      <c r="N1620">
        <v>10946.784510966416</v>
      </c>
      <c r="O1620">
        <v>10946.784510966416</v>
      </c>
      <c r="P1620" t="s">
        <v>64</v>
      </c>
      <c r="Q1620">
        <v>6.45</v>
      </c>
      <c r="R1620">
        <v>3</v>
      </c>
      <c r="S1620">
        <v>1</v>
      </c>
      <c r="T1620">
        <v>1</v>
      </c>
      <c r="U1620" t="s">
        <v>76</v>
      </c>
      <c r="V1620">
        <v>2</v>
      </c>
      <c r="W1620" t="s">
        <v>77</v>
      </c>
      <c r="X1620" s="51" t="s">
        <v>3183</v>
      </c>
      <c r="Y1620" s="51" t="s">
        <v>95</v>
      </c>
      <c r="Z1620" s="26">
        <v>0</v>
      </c>
      <c r="AA1620" s="51" t="s">
        <v>66</v>
      </c>
      <c r="AB1620" s="51" t="s">
        <v>69</v>
      </c>
    </row>
    <row r="1621" spans="1:28">
      <c r="A1621" s="51" t="s">
        <v>3184</v>
      </c>
      <c r="B1621" s="51" t="s">
        <v>81</v>
      </c>
      <c r="C1621" s="1">
        <v>43187</v>
      </c>
      <c r="D1621">
        <v>2018</v>
      </c>
      <c r="E1621" s="26">
        <v>3</v>
      </c>
      <c r="F1621" s="51" t="s">
        <v>23</v>
      </c>
      <c r="G1621" s="26">
        <v>7</v>
      </c>
      <c r="H1621" s="26">
        <v>7</v>
      </c>
      <c r="I1621" t="s">
        <v>15</v>
      </c>
      <c r="J1621" t="s">
        <v>60</v>
      </c>
      <c r="K1621" t="s">
        <v>124</v>
      </c>
      <c r="L1621" t="s">
        <v>128</v>
      </c>
      <c r="M1621" t="s">
        <v>152</v>
      </c>
      <c r="N1621">
        <v>7100.9156750280999</v>
      </c>
      <c r="O1621">
        <v>7100.9156750280999</v>
      </c>
      <c r="P1621" t="s">
        <v>64</v>
      </c>
      <c r="Q1621">
        <v>13.73</v>
      </c>
      <c r="R1621">
        <v>4</v>
      </c>
      <c r="S1621">
        <v>2</v>
      </c>
      <c r="T1621">
        <v>1</v>
      </c>
      <c r="U1621" t="s">
        <v>76</v>
      </c>
      <c r="V1621">
        <v>2</v>
      </c>
      <c r="W1621" t="s">
        <v>77</v>
      </c>
      <c r="X1621" s="51" t="s">
        <v>3185</v>
      </c>
      <c r="Y1621" s="51" t="s">
        <v>95</v>
      </c>
      <c r="Z1621" s="26">
        <v>0</v>
      </c>
      <c r="AA1621" s="51" t="s">
        <v>66</v>
      </c>
      <c r="AB1621" s="51" t="s">
        <v>69</v>
      </c>
    </row>
    <row r="1622" spans="1:28">
      <c r="A1622" s="51" t="s">
        <v>3186</v>
      </c>
      <c r="B1622" s="51" t="s">
        <v>97</v>
      </c>
      <c r="C1622" s="1">
        <v>44731</v>
      </c>
      <c r="D1622">
        <v>2022</v>
      </c>
      <c r="E1622" s="26">
        <v>6</v>
      </c>
      <c r="F1622" s="51" t="s">
        <v>26</v>
      </c>
      <c r="G1622" s="26">
        <v>3</v>
      </c>
      <c r="H1622" s="26">
        <v>3</v>
      </c>
      <c r="I1622" t="s">
        <v>15</v>
      </c>
      <c r="J1622" t="s">
        <v>82</v>
      </c>
      <c r="K1622" t="s">
        <v>61</v>
      </c>
      <c r="L1622" t="s">
        <v>62</v>
      </c>
      <c r="M1622" t="s">
        <v>93</v>
      </c>
      <c r="N1622">
        <v>6583.1502101946771</v>
      </c>
      <c r="O1622">
        <v>6583.1502101946771</v>
      </c>
      <c r="P1622" t="s">
        <v>64</v>
      </c>
      <c r="Q1622">
        <v>1.7</v>
      </c>
      <c r="R1622">
        <v>3</v>
      </c>
      <c r="S1622">
        <v>1</v>
      </c>
      <c r="T1622">
        <v>1</v>
      </c>
      <c r="U1622" t="s">
        <v>76</v>
      </c>
      <c r="V1622">
        <v>1</v>
      </c>
      <c r="W1622" t="s">
        <v>66</v>
      </c>
      <c r="X1622" s="51" t="s">
        <v>3187</v>
      </c>
      <c r="Y1622" s="51" t="s">
        <v>100</v>
      </c>
      <c r="Z1622" s="26">
        <v>0</v>
      </c>
      <c r="AA1622" s="51" t="s">
        <v>66</v>
      </c>
      <c r="AB1622" s="51" t="s">
        <v>69</v>
      </c>
    </row>
    <row r="1623" spans="1:28">
      <c r="A1623" s="51" t="s">
        <v>3188</v>
      </c>
      <c r="B1623" s="51" t="s">
        <v>97</v>
      </c>
      <c r="C1623" s="1">
        <v>44401</v>
      </c>
      <c r="D1623">
        <v>2021</v>
      </c>
      <c r="E1623" s="26">
        <v>7</v>
      </c>
      <c r="F1623" s="51" t="s">
        <v>27</v>
      </c>
      <c r="G1623" s="26">
        <v>4</v>
      </c>
      <c r="H1623" s="26">
        <v>4</v>
      </c>
      <c r="I1623" t="s">
        <v>15</v>
      </c>
      <c r="J1623" t="s">
        <v>72</v>
      </c>
      <c r="K1623" t="s">
        <v>124</v>
      </c>
      <c r="L1623" t="s">
        <v>202</v>
      </c>
      <c r="M1623" t="s">
        <v>104</v>
      </c>
      <c r="N1623">
        <v>5414.1379978917175</v>
      </c>
      <c r="O1623">
        <v>5414.1379978917175</v>
      </c>
      <c r="P1623" t="s">
        <v>64</v>
      </c>
      <c r="Q1623">
        <v>19.48</v>
      </c>
      <c r="R1623">
        <v>4</v>
      </c>
      <c r="S1623">
        <v>3</v>
      </c>
      <c r="T1623">
        <v>1</v>
      </c>
      <c r="U1623" t="s">
        <v>76</v>
      </c>
      <c r="V1623">
        <v>3</v>
      </c>
      <c r="W1623" t="s">
        <v>84</v>
      </c>
      <c r="X1623" s="51" t="s">
        <v>3189</v>
      </c>
      <c r="Y1623" s="51" t="s">
        <v>68</v>
      </c>
      <c r="Z1623" s="26">
        <v>3</v>
      </c>
      <c r="AA1623" s="51" t="s">
        <v>77</v>
      </c>
      <c r="AB1623" s="51" t="s">
        <v>108</v>
      </c>
    </row>
    <row r="1624" spans="1:28">
      <c r="A1624" s="51" t="s">
        <v>3190</v>
      </c>
      <c r="B1624" s="51" t="s">
        <v>97</v>
      </c>
      <c r="C1624" s="1">
        <v>42184</v>
      </c>
      <c r="D1624">
        <v>2015</v>
      </c>
      <c r="E1624" s="26">
        <v>6</v>
      </c>
      <c r="F1624" s="51" t="s">
        <v>26</v>
      </c>
      <c r="G1624" s="26">
        <v>10</v>
      </c>
      <c r="H1624" s="26">
        <v>10</v>
      </c>
      <c r="I1624" t="s">
        <v>15</v>
      </c>
      <c r="J1624" t="s">
        <v>102</v>
      </c>
      <c r="K1624" t="s">
        <v>88</v>
      </c>
      <c r="L1624" t="s">
        <v>89</v>
      </c>
      <c r="M1624" t="s">
        <v>63</v>
      </c>
      <c r="N1624">
        <v>2302.6309375875207</v>
      </c>
      <c r="O1624">
        <v>2302.6309375875207</v>
      </c>
      <c r="P1624" t="s">
        <v>64</v>
      </c>
      <c r="Q1624">
        <v>1.2</v>
      </c>
      <c r="R1624">
        <v>2</v>
      </c>
      <c r="S1624">
        <v>2</v>
      </c>
      <c r="T1624">
        <v>1</v>
      </c>
      <c r="U1624" t="s">
        <v>76</v>
      </c>
      <c r="V1624">
        <v>1</v>
      </c>
      <c r="W1624" t="s">
        <v>66</v>
      </c>
      <c r="X1624" s="51" t="s">
        <v>3191</v>
      </c>
      <c r="Y1624" s="51" t="s">
        <v>119</v>
      </c>
      <c r="Z1624" s="26">
        <v>1</v>
      </c>
      <c r="AA1624" s="51" t="s">
        <v>66</v>
      </c>
      <c r="AB1624" s="51" t="s">
        <v>69</v>
      </c>
    </row>
    <row r="1625" spans="1:28">
      <c r="A1625" s="51" t="s">
        <v>3192</v>
      </c>
      <c r="B1625" s="51" t="s">
        <v>97</v>
      </c>
      <c r="C1625" s="1">
        <v>43690</v>
      </c>
      <c r="D1625">
        <v>2019</v>
      </c>
      <c r="E1625" s="26">
        <v>8</v>
      </c>
      <c r="F1625" s="51" t="s">
        <v>28</v>
      </c>
      <c r="G1625" s="26">
        <v>6</v>
      </c>
      <c r="H1625" s="26">
        <v>6</v>
      </c>
      <c r="I1625" t="s">
        <v>15</v>
      </c>
      <c r="J1625" t="s">
        <v>72</v>
      </c>
      <c r="K1625" t="s">
        <v>83</v>
      </c>
      <c r="L1625" t="s">
        <v>62</v>
      </c>
      <c r="M1625" t="s">
        <v>75</v>
      </c>
      <c r="N1625">
        <v>10613.716642663318</v>
      </c>
      <c r="O1625">
        <v>10613.716642663318</v>
      </c>
      <c r="P1625" t="s">
        <v>64</v>
      </c>
      <c r="Q1625">
        <v>9.2899999999999991</v>
      </c>
      <c r="R1625">
        <v>3</v>
      </c>
      <c r="S1625">
        <v>2</v>
      </c>
      <c r="T1625">
        <v>1</v>
      </c>
      <c r="U1625" t="s">
        <v>76</v>
      </c>
      <c r="V1625">
        <v>3</v>
      </c>
      <c r="W1625" t="s">
        <v>84</v>
      </c>
      <c r="X1625" s="51" t="s">
        <v>3193</v>
      </c>
      <c r="Y1625" s="51" t="s">
        <v>100</v>
      </c>
      <c r="Z1625" s="26">
        <v>1</v>
      </c>
      <c r="AA1625" s="51" t="s">
        <v>66</v>
      </c>
      <c r="AB1625" s="51" t="s">
        <v>69</v>
      </c>
    </row>
    <row r="1626" spans="1:28">
      <c r="A1626" s="51" t="s">
        <v>3194</v>
      </c>
      <c r="B1626" s="51" t="s">
        <v>59</v>
      </c>
      <c r="C1626" s="1">
        <v>44799</v>
      </c>
      <c r="D1626">
        <v>2022</v>
      </c>
      <c r="E1626" s="26">
        <v>8</v>
      </c>
      <c r="F1626" s="51" t="s">
        <v>28</v>
      </c>
      <c r="G1626" s="26">
        <v>3</v>
      </c>
      <c r="H1626" s="26">
        <v>3</v>
      </c>
      <c r="I1626" t="s">
        <v>15</v>
      </c>
      <c r="J1626" t="s">
        <v>82</v>
      </c>
      <c r="K1626" t="s">
        <v>133</v>
      </c>
      <c r="L1626" t="s">
        <v>125</v>
      </c>
      <c r="M1626" t="s">
        <v>63</v>
      </c>
      <c r="N1626">
        <v>8272.5472700915798</v>
      </c>
      <c r="O1626">
        <v>8272.5472700915798</v>
      </c>
      <c r="P1626" t="s">
        <v>64</v>
      </c>
      <c r="Q1626">
        <v>10.17</v>
      </c>
      <c r="R1626">
        <v>4</v>
      </c>
      <c r="S1626">
        <v>1</v>
      </c>
      <c r="T1626">
        <v>1</v>
      </c>
      <c r="U1626" t="s">
        <v>76</v>
      </c>
      <c r="V1626">
        <v>2</v>
      </c>
      <c r="W1626" t="s">
        <v>77</v>
      </c>
      <c r="X1626" s="51" t="s">
        <v>3195</v>
      </c>
      <c r="Y1626" s="51" t="s">
        <v>79</v>
      </c>
      <c r="Z1626" s="26">
        <v>0</v>
      </c>
      <c r="AA1626" s="51" t="s">
        <v>66</v>
      </c>
      <c r="AB1626" s="51" t="s">
        <v>69</v>
      </c>
    </row>
    <row r="1627" spans="1:28">
      <c r="A1627" s="51" t="s">
        <v>3196</v>
      </c>
      <c r="B1627" s="51" t="s">
        <v>59</v>
      </c>
      <c r="C1627" s="1">
        <v>42404</v>
      </c>
      <c r="D1627">
        <v>2016</v>
      </c>
      <c r="E1627" s="26">
        <v>2</v>
      </c>
      <c r="F1627" s="51" t="s">
        <v>22</v>
      </c>
      <c r="G1627" s="26">
        <v>9</v>
      </c>
      <c r="H1627" s="26">
        <v>9</v>
      </c>
      <c r="I1627" t="s">
        <v>15</v>
      </c>
      <c r="J1627" t="s">
        <v>60</v>
      </c>
      <c r="K1627" t="s">
        <v>88</v>
      </c>
      <c r="L1627" t="s">
        <v>128</v>
      </c>
      <c r="M1627" t="s">
        <v>63</v>
      </c>
      <c r="N1627">
        <v>13259.242629889141</v>
      </c>
      <c r="O1627">
        <v>13259.242629889141</v>
      </c>
      <c r="P1627" t="s">
        <v>64</v>
      </c>
      <c r="Q1627">
        <v>23.42</v>
      </c>
      <c r="R1627">
        <v>2</v>
      </c>
      <c r="S1627">
        <v>1</v>
      </c>
      <c r="T1627">
        <v>1</v>
      </c>
      <c r="U1627" t="s">
        <v>76</v>
      </c>
      <c r="V1627">
        <v>3</v>
      </c>
      <c r="W1627" t="s">
        <v>84</v>
      </c>
      <c r="X1627" s="51" t="s">
        <v>3197</v>
      </c>
      <c r="Y1627" s="51" t="s">
        <v>68</v>
      </c>
      <c r="Z1627" s="26">
        <v>4</v>
      </c>
      <c r="AA1627" s="51" t="s">
        <v>84</v>
      </c>
      <c r="AB1627" s="51" t="s">
        <v>108</v>
      </c>
    </row>
    <row r="1628" spans="1:28">
      <c r="A1628" s="51" t="s">
        <v>3198</v>
      </c>
      <c r="B1628" s="51" t="s">
        <v>81</v>
      </c>
      <c r="C1628" s="1">
        <v>43699</v>
      </c>
      <c r="D1628">
        <v>2019</v>
      </c>
      <c r="E1628" s="26">
        <v>8</v>
      </c>
      <c r="F1628" s="51" t="s">
        <v>28</v>
      </c>
      <c r="G1628" s="26">
        <v>6</v>
      </c>
      <c r="H1628" s="26">
        <v>6</v>
      </c>
      <c r="I1628" t="s">
        <v>15</v>
      </c>
      <c r="J1628" t="s">
        <v>72</v>
      </c>
      <c r="K1628" t="s">
        <v>61</v>
      </c>
      <c r="L1628" t="s">
        <v>125</v>
      </c>
      <c r="M1628" t="s">
        <v>90</v>
      </c>
      <c r="N1628">
        <v>3374.6826261748483</v>
      </c>
      <c r="O1628">
        <v>3374.6826261748483</v>
      </c>
      <c r="P1628" t="s">
        <v>64</v>
      </c>
      <c r="Q1628">
        <v>2.36</v>
      </c>
      <c r="R1628">
        <v>2</v>
      </c>
      <c r="S1628">
        <v>3</v>
      </c>
      <c r="T1628">
        <v>1</v>
      </c>
      <c r="U1628" t="s">
        <v>76</v>
      </c>
      <c r="V1628">
        <v>2</v>
      </c>
      <c r="W1628" t="s">
        <v>77</v>
      </c>
      <c r="X1628" s="51" t="s">
        <v>3199</v>
      </c>
      <c r="Y1628" s="51" t="s">
        <v>100</v>
      </c>
      <c r="Z1628" s="26">
        <v>1</v>
      </c>
      <c r="AA1628" s="51" t="s">
        <v>66</v>
      </c>
      <c r="AB1628" s="51" t="s">
        <v>69</v>
      </c>
    </row>
    <row r="1629" spans="1:28">
      <c r="A1629" s="51" t="s">
        <v>3200</v>
      </c>
      <c r="B1629" s="51" t="s">
        <v>140</v>
      </c>
      <c r="C1629" s="1">
        <v>41402</v>
      </c>
      <c r="D1629">
        <v>2013</v>
      </c>
      <c r="E1629" s="26">
        <v>5</v>
      </c>
      <c r="F1629" s="51" t="s">
        <v>25</v>
      </c>
      <c r="G1629" s="26">
        <v>12</v>
      </c>
      <c r="H1629" s="26">
        <v>12</v>
      </c>
      <c r="I1629" t="s">
        <v>15</v>
      </c>
      <c r="J1629" t="s">
        <v>102</v>
      </c>
      <c r="K1629" t="s">
        <v>133</v>
      </c>
      <c r="L1629" t="s">
        <v>103</v>
      </c>
      <c r="M1629" t="s">
        <v>63</v>
      </c>
      <c r="N1629">
        <v>20823.308356241239</v>
      </c>
      <c r="O1629">
        <v>20823.308356241239</v>
      </c>
      <c r="P1629" t="s">
        <v>64</v>
      </c>
      <c r="Q1629">
        <v>22.31</v>
      </c>
      <c r="R1629">
        <v>2</v>
      </c>
      <c r="S1629">
        <v>4</v>
      </c>
      <c r="T1629">
        <v>1</v>
      </c>
      <c r="U1629" t="s">
        <v>76</v>
      </c>
      <c r="V1629">
        <v>3</v>
      </c>
      <c r="W1629" t="s">
        <v>84</v>
      </c>
      <c r="X1629" s="51" t="s">
        <v>3201</v>
      </c>
      <c r="Y1629" s="51" t="s">
        <v>79</v>
      </c>
      <c r="Z1629" s="26">
        <v>5</v>
      </c>
      <c r="AA1629" s="51" t="s">
        <v>84</v>
      </c>
      <c r="AB1629" s="51" t="s">
        <v>108</v>
      </c>
    </row>
    <row r="1630" spans="1:28">
      <c r="A1630" s="51" t="s">
        <v>3202</v>
      </c>
      <c r="B1630" s="51" t="s">
        <v>81</v>
      </c>
      <c r="C1630" s="1">
        <v>45197</v>
      </c>
      <c r="D1630">
        <v>2023</v>
      </c>
      <c r="E1630" s="26">
        <v>9</v>
      </c>
      <c r="F1630" s="51" t="s">
        <v>29</v>
      </c>
      <c r="G1630" s="26">
        <v>2</v>
      </c>
      <c r="H1630" s="26">
        <v>2</v>
      </c>
      <c r="I1630" t="s">
        <v>15</v>
      </c>
      <c r="J1630" t="s">
        <v>82</v>
      </c>
      <c r="K1630" t="s">
        <v>83</v>
      </c>
      <c r="L1630" t="s">
        <v>113</v>
      </c>
      <c r="M1630" t="s">
        <v>104</v>
      </c>
      <c r="N1630">
        <v>4979.6100271682608</v>
      </c>
      <c r="O1630">
        <v>4979.6100271682608</v>
      </c>
      <c r="P1630" t="s">
        <v>64</v>
      </c>
      <c r="Q1630">
        <v>15.55</v>
      </c>
      <c r="R1630">
        <v>4</v>
      </c>
      <c r="S1630">
        <v>1</v>
      </c>
      <c r="T1630">
        <v>1</v>
      </c>
      <c r="U1630" t="s">
        <v>76</v>
      </c>
      <c r="V1630">
        <v>3</v>
      </c>
      <c r="W1630" t="s">
        <v>84</v>
      </c>
      <c r="X1630" s="51" t="s">
        <v>3203</v>
      </c>
      <c r="Y1630" s="51" t="s">
        <v>144</v>
      </c>
      <c r="Z1630" s="26">
        <v>2</v>
      </c>
      <c r="AA1630" s="51" t="s">
        <v>77</v>
      </c>
      <c r="AB1630" s="51" t="s">
        <v>69</v>
      </c>
    </row>
    <row r="1631" spans="1:28">
      <c r="A1631" s="51" t="s">
        <v>3204</v>
      </c>
      <c r="B1631" s="51" t="s">
        <v>71</v>
      </c>
      <c r="C1631" s="1">
        <v>43094</v>
      </c>
      <c r="D1631">
        <v>2017</v>
      </c>
      <c r="E1631" s="26">
        <v>12</v>
      </c>
      <c r="F1631" s="51" t="s">
        <v>20</v>
      </c>
      <c r="G1631" s="26">
        <v>8</v>
      </c>
      <c r="H1631" s="26">
        <v>8</v>
      </c>
      <c r="I1631" t="s">
        <v>15</v>
      </c>
      <c r="J1631" t="s">
        <v>60</v>
      </c>
      <c r="K1631" t="s">
        <v>88</v>
      </c>
      <c r="L1631" t="s">
        <v>202</v>
      </c>
      <c r="M1631" t="s">
        <v>63</v>
      </c>
      <c r="N1631">
        <v>6328.4858941677894</v>
      </c>
      <c r="O1631">
        <v>6328.4858941677894</v>
      </c>
      <c r="P1631" t="s">
        <v>64</v>
      </c>
      <c r="Q1631">
        <v>11.16</v>
      </c>
      <c r="R1631">
        <v>2</v>
      </c>
      <c r="S1631">
        <v>1</v>
      </c>
      <c r="T1631">
        <v>1</v>
      </c>
      <c r="U1631" t="s">
        <v>76</v>
      </c>
      <c r="V1631">
        <v>2</v>
      </c>
      <c r="W1631" t="s">
        <v>77</v>
      </c>
      <c r="X1631" s="51" t="s">
        <v>1996</v>
      </c>
      <c r="Y1631" s="51" t="s">
        <v>100</v>
      </c>
      <c r="Z1631" s="26">
        <v>1</v>
      </c>
      <c r="AA1631" s="51" t="s">
        <v>66</v>
      </c>
      <c r="AB1631" s="51" t="s">
        <v>69</v>
      </c>
    </row>
    <row r="1632" spans="1:28">
      <c r="A1632" s="51" t="s">
        <v>3205</v>
      </c>
      <c r="B1632" s="51" t="s">
        <v>140</v>
      </c>
      <c r="C1632" s="1">
        <v>43067</v>
      </c>
      <c r="D1632">
        <v>2017</v>
      </c>
      <c r="E1632" s="26">
        <v>11</v>
      </c>
      <c r="F1632" s="51" t="s">
        <v>19</v>
      </c>
      <c r="G1632" s="26">
        <v>8</v>
      </c>
      <c r="H1632" s="26">
        <v>8</v>
      </c>
      <c r="I1632" t="s">
        <v>15</v>
      </c>
      <c r="J1632" t="s">
        <v>60</v>
      </c>
      <c r="K1632" t="s">
        <v>61</v>
      </c>
      <c r="L1632" t="s">
        <v>125</v>
      </c>
      <c r="M1632" t="s">
        <v>75</v>
      </c>
      <c r="N1632">
        <v>8142.6082662854114</v>
      </c>
      <c r="O1632">
        <v>8142.6082662854114</v>
      </c>
      <c r="P1632" t="s">
        <v>64</v>
      </c>
      <c r="Q1632">
        <v>5.47</v>
      </c>
      <c r="R1632">
        <v>4</v>
      </c>
      <c r="S1632">
        <v>5</v>
      </c>
      <c r="T1632">
        <v>1</v>
      </c>
      <c r="U1632" t="s">
        <v>76</v>
      </c>
      <c r="V1632">
        <v>1</v>
      </c>
      <c r="W1632" t="s">
        <v>66</v>
      </c>
      <c r="X1632" s="51" t="s">
        <v>3206</v>
      </c>
      <c r="Y1632" s="51" t="s">
        <v>100</v>
      </c>
      <c r="Z1632" s="26">
        <v>2</v>
      </c>
      <c r="AA1632" s="51" t="s">
        <v>77</v>
      </c>
      <c r="AB1632" s="51" t="s">
        <v>69</v>
      </c>
    </row>
    <row r="1633" spans="1:28">
      <c r="A1633" s="51" t="s">
        <v>3207</v>
      </c>
      <c r="B1633" s="51" t="s">
        <v>71</v>
      </c>
      <c r="C1633" s="1">
        <v>42509</v>
      </c>
      <c r="D1633">
        <v>2016</v>
      </c>
      <c r="E1633" s="26">
        <v>5</v>
      </c>
      <c r="F1633" s="51" t="s">
        <v>25</v>
      </c>
      <c r="G1633" s="26">
        <v>9</v>
      </c>
      <c r="H1633" s="26">
        <v>9</v>
      </c>
      <c r="I1633" t="s">
        <v>15</v>
      </c>
      <c r="J1633" t="s">
        <v>60</v>
      </c>
      <c r="K1633" t="s">
        <v>88</v>
      </c>
      <c r="L1633" t="s">
        <v>125</v>
      </c>
      <c r="M1633" t="s">
        <v>63</v>
      </c>
      <c r="N1633">
        <v>17237.189156894525</v>
      </c>
      <c r="O1633">
        <v>17237.189156894525</v>
      </c>
      <c r="P1633" t="s">
        <v>64</v>
      </c>
      <c r="Q1633">
        <v>9.33</v>
      </c>
      <c r="R1633">
        <v>5</v>
      </c>
      <c r="S1633">
        <v>2</v>
      </c>
      <c r="T1633">
        <v>1</v>
      </c>
      <c r="U1633" t="s">
        <v>76</v>
      </c>
      <c r="V1633">
        <v>3</v>
      </c>
      <c r="W1633" t="s">
        <v>84</v>
      </c>
      <c r="X1633" s="51" t="s">
        <v>3208</v>
      </c>
      <c r="Y1633" s="51" t="s">
        <v>95</v>
      </c>
      <c r="Z1633" s="26">
        <v>3</v>
      </c>
      <c r="AA1633" s="51" t="s">
        <v>77</v>
      </c>
      <c r="AB1633" s="51" t="s">
        <v>69</v>
      </c>
    </row>
    <row r="1634" spans="1:28">
      <c r="A1634" s="51" t="s">
        <v>3209</v>
      </c>
      <c r="B1634" s="51" t="s">
        <v>121</v>
      </c>
      <c r="C1634" s="1">
        <v>43533</v>
      </c>
      <c r="D1634">
        <v>2019</v>
      </c>
      <c r="E1634" s="26">
        <v>3</v>
      </c>
      <c r="F1634" s="51" t="s">
        <v>23</v>
      </c>
      <c r="G1634" s="26">
        <v>6</v>
      </c>
      <c r="H1634" s="26">
        <v>6</v>
      </c>
      <c r="I1634" t="s">
        <v>15</v>
      </c>
      <c r="J1634" t="s">
        <v>72</v>
      </c>
      <c r="K1634" t="s">
        <v>88</v>
      </c>
      <c r="L1634" t="s">
        <v>74</v>
      </c>
      <c r="M1634" t="s">
        <v>90</v>
      </c>
      <c r="N1634">
        <v>6214.8489130383405</v>
      </c>
      <c r="O1634">
        <v>6214.8489130383405</v>
      </c>
      <c r="P1634" t="s">
        <v>64</v>
      </c>
      <c r="Q1634">
        <v>12.68</v>
      </c>
      <c r="R1634">
        <v>3</v>
      </c>
      <c r="S1634">
        <v>1</v>
      </c>
      <c r="T1634">
        <v>1</v>
      </c>
      <c r="U1634" t="s">
        <v>76</v>
      </c>
      <c r="V1634">
        <v>2</v>
      </c>
      <c r="W1634" t="s">
        <v>77</v>
      </c>
      <c r="X1634" s="51" t="s">
        <v>3210</v>
      </c>
      <c r="Y1634" s="51" t="s">
        <v>86</v>
      </c>
      <c r="Z1634" s="26">
        <v>0</v>
      </c>
      <c r="AA1634" s="51" t="s">
        <v>66</v>
      </c>
      <c r="AB1634" s="51" t="s">
        <v>69</v>
      </c>
    </row>
    <row r="1635" spans="1:28">
      <c r="A1635" s="51" t="s">
        <v>3211</v>
      </c>
      <c r="B1635" s="51" t="s">
        <v>121</v>
      </c>
      <c r="C1635" s="1">
        <v>44284</v>
      </c>
      <c r="D1635">
        <v>2021</v>
      </c>
      <c r="E1635" s="26">
        <v>3</v>
      </c>
      <c r="F1635" s="51" t="s">
        <v>23</v>
      </c>
      <c r="G1635" s="26">
        <v>4</v>
      </c>
      <c r="H1635" s="26">
        <v>4</v>
      </c>
      <c r="I1635" t="s">
        <v>15</v>
      </c>
      <c r="J1635" t="s">
        <v>72</v>
      </c>
      <c r="K1635" t="s">
        <v>73</v>
      </c>
      <c r="L1635" t="s">
        <v>74</v>
      </c>
      <c r="M1635" t="s">
        <v>63</v>
      </c>
      <c r="N1635">
        <v>8235.6489714219206</v>
      </c>
      <c r="O1635">
        <v>8235.6489714219206</v>
      </c>
      <c r="P1635" t="s">
        <v>64</v>
      </c>
      <c r="Q1635">
        <v>9.2799999999999994</v>
      </c>
      <c r="R1635">
        <v>2</v>
      </c>
      <c r="S1635">
        <v>1</v>
      </c>
      <c r="T1635">
        <v>1</v>
      </c>
      <c r="U1635" t="s">
        <v>76</v>
      </c>
      <c r="V1635">
        <v>1</v>
      </c>
      <c r="W1635" t="s">
        <v>66</v>
      </c>
      <c r="X1635" s="51" t="s">
        <v>3212</v>
      </c>
      <c r="Y1635" s="51" t="s">
        <v>86</v>
      </c>
      <c r="Z1635" s="26">
        <v>0</v>
      </c>
      <c r="AA1635" s="51" t="s">
        <v>66</v>
      </c>
      <c r="AB1635" s="51" t="s">
        <v>69</v>
      </c>
    </row>
    <row r="1636" spans="1:28">
      <c r="A1636" s="51" t="s">
        <v>3213</v>
      </c>
      <c r="B1636" s="51" t="s">
        <v>81</v>
      </c>
      <c r="C1636" s="1">
        <v>45159</v>
      </c>
      <c r="D1636">
        <v>2023</v>
      </c>
      <c r="E1636" s="26">
        <v>8</v>
      </c>
      <c r="F1636" s="51" t="s">
        <v>28</v>
      </c>
      <c r="G1636" s="26">
        <v>2</v>
      </c>
      <c r="H1636" s="26">
        <v>2</v>
      </c>
      <c r="I1636" t="s">
        <v>15</v>
      </c>
      <c r="J1636" t="s">
        <v>82</v>
      </c>
      <c r="K1636" t="s">
        <v>88</v>
      </c>
      <c r="L1636" t="s">
        <v>202</v>
      </c>
      <c r="M1636" t="s">
        <v>90</v>
      </c>
      <c r="N1636">
        <v>2746.0920882885785</v>
      </c>
      <c r="O1636">
        <v>2746.0920882885785</v>
      </c>
      <c r="P1636" t="s">
        <v>64</v>
      </c>
      <c r="Q1636">
        <v>12.83</v>
      </c>
      <c r="R1636">
        <v>1</v>
      </c>
      <c r="S1636">
        <v>1</v>
      </c>
      <c r="T1636">
        <v>1</v>
      </c>
      <c r="U1636" t="s">
        <v>76</v>
      </c>
      <c r="V1636">
        <v>2</v>
      </c>
      <c r="W1636" t="s">
        <v>77</v>
      </c>
      <c r="X1636" s="51" t="s">
        <v>892</v>
      </c>
      <c r="Y1636" s="51" t="s">
        <v>119</v>
      </c>
      <c r="Z1636" s="26">
        <v>0</v>
      </c>
      <c r="AA1636" s="51" t="s">
        <v>66</v>
      </c>
      <c r="AB1636" s="51" t="s">
        <v>69</v>
      </c>
    </row>
    <row r="1637" spans="1:28">
      <c r="A1637" s="51" t="s">
        <v>3214</v>
      </c>
      <c r="B1637" s="51" t="s">
        <v>59</v>
      </c>
      <c r="C1637" s="1">
        <v>42970</v>
      </c>
      <c r="D1637">
        <v>2017</v>
      </c>
      <c r="E1637" s="26">
        <v>8</v>
      </c>
      <c r="F1637" s="51" t="s">
        <v>28</v>
      </c>
      <c r="G1637" s="26">
        <v>8</v>
      </c>
      <c r="H1637" s="26">
        <v>8</v>
      </c>
      <c r="I1637" t="s">
        <v>15</v>
      </c>
      <c r="J1637" t="s">
        <v>60</v>
      </c>
      <c r="K1637" t="s">
        <v>88</v>
      </c>
      <c r="L1637" t="s">
        <v>62</v>
      </c>
      <c r="M1637" t="s">
        <v>104</v>
      </c>
      <c r="N1637">
        <v>8223.1784161664618</v>
      </c>
      <c r="O1637">
        <v>8223.1784161664618</v>
      </c>
      <c r="P1637" t="s">
        <v>64</v>
      </c>
      <c r="Q1637">
        <v>18.48</v>
      </c>
      <c r="R1637">
        <v>1</v>
      </c>
      <c r="S1637">
        <v>1</v>
      </c>
      <c r="T1637">
        <v>1</v>
      </c>
      <c r="U1637" t="s">
        <v>76</v>
      </c>
      <c r="V1637">
        <v>2</v>
      </c>
      <c r="W1637" t="s">
        <v>77</v>
      </c>
      <c r="X1637" s="51" t="s">
        <v>3215</v>
      </c>
      <c r="Y1637" s="51" t="s">
        <v>79</v>
      </c>
      <c r="Z1637" s="26">
        <v>2</v>
      </c>
      <c r="AA1637" s="51" t="s">
        <v>77</v>
      </c>
      <c r="AB1637" s="51" t="s">
        <v>69</v>
      </c>
    </row>
    <row r="1638" spans="1:28">
      <c r="A1638" s="51" t="s">
        <v>3216</v>
      </c>
      <c r="B1638" s="51" t="s">
        <v>81</v>
      </c>
      <c r="C1638" s="1">
        <v>44492</v>
      </c>
      <c r="D1638">
        <v>2021</v>
      </c>
      <c r="E1638" s="26">
        <v>10</v>
      </c>
      <c r="F1638" s="51" t="s">
        <v>10</v>
      </c>
      <c r="G1638" s="26">
        <v>4</v>
      </c>
      <c r="H1638" s="26">
        <v>4</v>
      </c>
      <c r="I1638" t="s">
        <v>15</v>
      </c>
      <c r="J1638" t="s">
        <v>72</v>
      </c>
      <c r="K1638" t="s">
        <v>133</v>
      </c>
      <c r="L1638" t="s">
        <v>157</v>
      </c>
      <c r="M1638" t="s">
        <v>63</v>
      </c>
      <c r="N1638">
        <v>8524.647064740122</v>
      </c>
      <c r="O1638">
        <v>8524.647064740122</v>
      </c>
      <c r="P1638" t="s">
        <v>64</v>
      </c>
      <c r="Q1638">
        <v>1.71</v>
      </c>
      <c r="R1638">
        <v>5</v>
      </c>
      <c r="S1638">
        <v>2</v>
      </c>
      <c r="T1638">
        <v>1</v>
      </c>
      <c r="U1638" t="s">
        <v>76</v>
      </c>
      <c r="V1638">
        <v>1</v>
      </c>
      <c r="W1638" t="s">
        <v>66</v>
      </c>
      <c r="X1638" s="51" t="s">
        <v>466</v>
      </c>
      <c r="Y1638" s="51" t="s">
        <v>95</v>
      </c>
      <c r="Z1638" s="26">
        <v>0</v>
      </c>
      <c r="AA1638" s="51" t="s">
        <v>66</v>
      </c>
      <c r="AB1638" s="51" t="s">
        <v>69</v>
      </c>
    </row>
    <row r="1639" spans="1:28">
      <c r="A1639" s="51" t="s">
        <v>3217</v>
      </c>
      <c r="B1639" s="51" t="s">
        <v>121</v>
      </c>
      <c r="C1639" s="1">
        <v>44060</v>
      </c>
      <c r="D1639">
        <v>2020</v>
      </c>
      <c r="E1639" s="26">
        <v>8</v>
      </c>
      <c r="F1639" s="51" t="s">
        <v>28</v>
      </c>
      <c r="G1639" s="26">
        <v>5</v>
      </c>
      <c r="H1639" s="26">
        <v>5</v>
      </c>
      <c r="I1639" t="s">
        <v>15</v>
      </c>
      <c r="J1639" t="s">
        <v>72</v>
      </c>
      <c r="K1639" t="s">
        <v>88</v>
      </c>
      <c r="L1639" t="s">
        <v>157</v>
      </c>
      <c r="M1639" t="s">
        <v>104</v>
      </c>
      <c r="N1639">
        <v>9074.5389992359633</v>
      </c>
      <c r="O1639">
        <v>9074.5389992359633</v>
      </c>
      <c r="P1639" t="s">
        <v>64</v>
      </c>
      <c r="Q1639">
        <v>6.46</v>
      </c>
      <c r="R1639">
        <v>4</v>
      </c>
      <c r="S1639">
        <v>1</v>
      </c>
      <c r="T1639">
        <v>1</v>
      </c>
      <c r="U1639" t="s">
        <v>76</v>
      </c>
      <c r="V1639">
        <v>2</v>
      </c>
      <c r="W1639" t="s">
        <v>77</v>
      </c>
      <c r="X1639" s="51" t="s">
        <v>3218</v>
      </c>
      <c r="Y1639" s="51" t="s">
        <v>68</v>
      </c>
      <c r="Z1639" s="26">
        <v>0</v>
      </c>
      <c r="AA1639" s="51" t="s">
        <v>66</v>
      </c>
      <c r="AB1639" s="51" t="s">
        <v>69</v>
      </c>
    </row>
    <row r="1640" spans="1:28">
      <c r="A1640" s="51" t="s">
        <v>3219</v>
      </c>
      <c r="B1640" s="51" t="s">
        <v>97</v>
      </c>
      <c r="C1640" s="1">
        <v>44507</v>
      </c>
      <c r="D1640">
        <v>2021</v>
      </c>
      <c r="E1640" s="26">
        <v>11</v>
      </c>
      <c r="F1640" s="51" t="s">
        <v>19</v>
      </c>
      <c r="G1640" s="26">
        <v>4</v>
      </c>
      <c r="H1640" s="26">
        <v>4</v>
      </c>
      <c r="I1640" t="s">
        <v>15</v>
      </c>
      <c r="J1640" t="s">
        <v>72</v>
      </c>
      <c r="K1640" t="s">
        <v>124</v>
      </c>
      <c r="L1640" t="s">
        <v>125</v>
      </c>
      <c r="M1640" t="s">
        <v>75</v>
      </c>
      <c r="N1640">
        <v>6585.7141428294526</v>
      </c>
      <c r="O1640">
        <v>6585.7141428294526</v>
      </c>
      <c r="P1640" t="s">
        <v>64</v>
      </c>
      <c r="Q1640">
        <v>16.27</v>
      </c>
      <c r="R1640">
        <v>4</v>
      </c>
      <c r="S1640">
        <v>0</v>
      </c>
      <c r="T1640">
        <v>0</v>
      </c>
      <c r="U1640" t="s">
        <v>65</v>
      </c>
      <c r="V1640">
        <v>2</v>
      </c>
      <c r="W1640" t="s">
        <v>77</v>
      </c>
      <c r="X1640" s="51" t="s">
        <v>3220</v>
      </c>
      <c r="Y1640" s="51" t="s">
        <v>79</v>
      </c>
      <c r="Z1640" s="26">
        <v>1</v>
      </c>
      <c r="AA1640" s="51" t="s">
        <v>66</v>
      </c>
      <c r="AB1640" s="51" t="s">
        <v>69</v>
      </c>
    </row>
    <row r="1641" spans="1:28">
      <c r="A1641" s="51" t="s">
        <v>3221</v>
      </c>
      <c r="B1641" s="51" t="s">
        <v>81</v>
      </c>
      <c r="C1641" s="1">
        <v>41764</v>
      </c>
      <c r="D1641">
        <v>2014</v>
      </c>
      <c r="E1641" s="26">
        <v>5</v>
      </c>
      <c r="F1641" s="51" t="s">
        <v>25</v>
      </c>
      <c r="G1641" s="26">
        <v>11</v>
      </c>
      <c r="H1641" s="26">
        <v>11</v>
      </c>
      <c r="I1641" t="s">
        <v>15</v>
      </c>
      <c r="J1641" t="s">
        <v>102</v>
      </c>
      <c r="K1641" t="s">
        <v>61</v>
      </c>
      <c r="L1641" t="s">
        <v>157</v>
      </c>
      <c r="M1641" t="s">
        <v>93</v>
      </c>
      <c r="N1641">
        <v>-2572.6788077894462</v>
      </c>
      <c r="O1641">
        <v>2572.6788077894462</v>
      </c>
      <c r="P1641" t="s">
        <v>117</v>
      </c>
      <c r="Q1641">
        <v>8.02</v>
      </c>
      <c r="R1641">
        <v>3</v>
      </c>
      <c r="S1641">
        <v>0</v>
      </c>
      <c r="T1641">
        <v>0</v>
      </c>
      <c r="U1641" t="s">
        <v>65</v>
      </c>
      <c r="V1641">
        <v>1</v>
      </c>
      <c r="W1641" t="s">
        <v>66</v>
      </c>
      <c r="X1641" s="51" t="s">
        <v>3222</v>
      </c>
      <c r="Y1641" s="51" t="s">
        <v>100</v>
      </c>
      <c r="Z1641" s="26">
        <v>1</v>
      </c>
      <c r="AA1641" s="51" t="s">
        <v>66</v>
      </c>
      <c r="AB1641" s="51" t="s">
        <v>69</v>
      </c>
    </row>
    <row r="1642" spans="1:28">
      <c r="A1642" s="51" t="s">
        <v>3223</v>
      </c>
      <c r="B1642" s="51" t="s">
        <v>71</v>
      </c>
      <c r="C1642" s="1">
        <v>44019</v>
      </c>
      <c r="D1642">
        <v>2020</v>
      </c>
      <c r="E1642" s="26">
        <v>7</v>
      </c>
      <c r="F1642" s="51" t="s">
        <v>27</v>
      </c>
      <c r="G1642" s="26">
        <v>5</v>
      </c>
      <c r="H1642" s="26">
        <v>5</v>
      </c>
      <c r="I1642" t="s">
        <v>15</v>
      </c>
      <c r="J1642" t="s">
        <v>72</v>
      </c>
      <c r="K1642" t="s">
        <v>88</v>
      </c>
      <c r="L1642" t="s">
        <v>157</v>
      </c>
      <c r="M1642" t="s">
        <v>104</v>
      </c>
      <c r="N1642">
        <v>2246.0001352895383</v>
      </c>
      <c r="O1642">
        <v>2246.0001352895383</v>
      </c>
      <c r="P1642" t="s">
        <v>64</v>
      </c>
      <c r="Q1642">
        <v>8.2100000000000009</v>
      </c>
      <c r="R1642">
        <v>5</v>
      </c>
      <c r="S1642">
        <v>0</v>
      </c>
      <c r="T1642">
        <v>0</v>
      </c>
      <c r="U1642" t="s">
        <v>65</v>
      </c>
      <c r="V1642">
        <v>2</v>
      </c>
      <c r="W1642" t="s">
        <v>77</v>
      </c>
      <c r="X1642" s="51" t="s">
        <v>3224</v>
      </c>
      <c r="Y1642" s="51" t="s">
        <v>119</v>
      </c>
      <c r="Z1642" s="26">
        <v>0</v>
      </c>
      <c r="AA1642" s="51" t="s">
        <v>66</v>
      </c>
      <c r="AB1642" s="51" t="s">
        <v>69</v>
      </c>
    </row>
    <row r="1643" spans="1:28">
      <c r="A1643" s="51" t="s">
        <v>3225</v>
      </c>
      <c r="B1643" s="51" t="s">
        <v>97</v>
      </c>
      <c r="C1643" s="1">
        <v>43486</v>
      </c>
      <c r="D1643">
        <v>2019</v>
      </c>
      <c r="E1643" s="26">
        <v>1</v>
      </c>
      <c r="F1643" s="51" t="s">
        <v>21</v>
      </c>
      <c r="G1643" s="26">
        <v>6</v>
      </c>
      <c r="H1643" s="26">
        <v>6</v>
      </c>
      <c r="I1643" t="s">
        <v>15</v>
      </c>
      <c r="J1643" t="s">
        <v>72</v>
      </c>
      <c r="K1643" t="s">
        <v>61</v>
      </c>
      <c r="L1643" t="s">
        <v>125</v>
      </c>
      <c r="M1643" t="s">
        <v>93</v>
      </c>
      <c r="N1643">
        <v>16814.260283989101</v>
      </c>
      <c r="O1643">
        <v>16814.260283989101</v>
      </c>
      <c r="P1643" t="s">
        <v>64</v>
      </c>
      <c r="Q1643">
        <v>7.6</v>
      </c>
      <c r="R1643">
        <v>4</v>
      </c>
      <c r="S1643">
        <v>0</v>
      </c>
      <c r="T1643">
        <v>0</v>
      </c>
      <c r="U1643" t="s">
        <v>65</v>
      </c>
      <c r="V1643">
        <v>3</v>
      </c>
      <c r="W1643" t="s">
        <v>84</v>
      </c>
      <c r="X1643" s="51" t="s">
        <v>3226</v>
      </c>
      <c r="Y1643" s="51" t="s">
        <v>119</v>
      </c>
      <c r="Z1643" s="26">
        <v>2</v>
      </c>
      <c r="AA1643" s="51" t="s">
        <v>77</v>
      </c>
      <c r="AB1643" s="51" t="s">
        <v>69</v>
      </c>
    </row>
    <row r="1644" spans="1:28">
      <c r="A1644" s="51" t="s">
        <v>3227</v>
      </c>
      <c r="B1644" s="51" t="s">
        <v>121</v>
      </c>
      <c r="C1644" s="1">
        <v>42690</v>
      </c>
      <c r="D1644">
        <v>2016</v>
      </c>
      <c r="E1644" s="26">
        <v>11</v>
      </c>
      <c r="F1644" s="51" t="s">
        <v>19</v>
      </c>
      <c r="G1644" s="26">
        <v>9</v>
      </c>
      <c r="H1644" s="26">
        <v>9</v>
      </c>
      <c r="I1644" t="s">
        <v>15</v>
      </c>
      <c r="J1644" t="s">
        <v>60</v>
      </c>
      <c r="K1644" t="s">
        <v>73</v>
      </c>
      <c r="L1644" t="s">
        <v>128</v>
      </c>
      <c r="M1644" t="s">
        <v>90</v>
      </c>
      <c r="N1644">
        <v>3952.3793523195159</v>
      </c>
      <c r="O1644">
        <v>3952.3793523195159</v>
      </c>
      <c r="P1644" t="s">
        <v>64</v>
      </c>
      <c r="Q1644">
        <v>7.73</v>
      </c>
      <c r="R1644">
        <v>3</v>
      </c>
      <c r="S1644">
        <v>1</v>
      </c>
      <c r="T1644">
        <v>1</v>
      </c>
      <c r="U1644" t="s">
        <v>76</v>
      </c>
      <c r="V1644">
        <v>1</v>
      </c>
      <c r="W1644" t="s">
        <v>66</v>
      </c>
      <c r="X1644" s="51" t="s">
        <v>3228</v>
      </c>
      <c r="Y1644" s="51" t="s">
        <v>95</v>
      </c>
      <c r="Z1644" s="26">
        <v>1</v>
      </c>
      <c r="AA1644" s="51" t="s">
        <v>66</v>
      </c>
      <c r="AB1644" s="51" t="s">
        <v>69</v>
      </c>
    </row>
    <row r="1645" spans="1:28">
      <c r="A1645" s="51" t="s">
        <v>3229</v>
      </c>
      <c r="B1645" s="51" t="s">
        <v>81</v>
      </c>
      <c r="C1645" s="1">
        <v>44315</v>
      </c>
      <c r="D1645">
        <v>2021</v>
      </c>
      <c r="E1645" s="26">
        <v>4</v>
      </c>
      <c r="F1645" s="51" t="s">
        <v>24</v>
      </c>
      <c r="G1645" s="26">
        <v>4</v>
      </c>
      <c r="H1645" s="26">
        <v>4</v>
      </c>
      <c r="I1645" t="s">
        <v>15</v>
      </c>
      <c r="J1645" t="s">
        <v>72</v>
      </c>
      <c r="K1645" t="s">
        <v>73</v>
      </c>
      <c r="L1645" t="s">
        <v>62</v>
      </c>
      <c r="M1645" t="s">
        <v>152</v>
      </c>
      <c r="N1645">
        <v>8970.2123087686305</v>
      </c>
      <c r="O1645">
        <v>8970.2123087686305</v>
      </c>
      <c r="P1645" t="s">
        <v>64</v>
      </c>
      <c r="Q1645">
        <v>7.59</v>
      </c>
      <c r="R1645">
        <v>1</v>
      </c>
      <c r="S1645">
        <v>1</v>
      </c>
      <c r="T1645">
        <v>1</v>
      </c>
      <c r="U1645" t="s">
        <v>76</v>
      </c>
      <c r="V1645">
        <v>2</v>
      </c>
      <c r="W1645" t="s">
        <v>77</v>
      </c>
      <c r="X1645" s="51" t="s">
        <v>3230</v>
      </c>
      <c r="Y1645" s="51" t="s">
        <v>68</v>
      </c>
      <c r="Z1645" s="26">
        <v>0</v>
      </c>
      <c r="AA1645" s="51" t="s">
        <v>66</v>
      </c>
      <c r="AB1645" s="51" t="s">
        <v>69</v>
      </c>
    </row>
    <row r="1646" spans="1:28">
      <c r="A1646" s="51" t="s">
        <v>3231</v>
      </c>
      <c r="B1646" s="51" t="s">
        <v>140</v>
      </c>
      <c r="C1646" s="1">
        <v>42161</v>
      </c>
      <c r="D1646">
        <v>2015</v>
      </c>
      <c r="E1646" s="26">
        <v>6</v>
      </c>
      <c r="F1646" s="51" t="s">
        <v>26</v>
      </c>
      <c r="G1646" s="26">
        <v>10</v>
      </c>
      <c r="H1646" s="26">
        <v>10</v>
      </c>
      <c r="I1646" t="s">
        <v>15</v>
      </c>
      <c r="J1646" t="s">
        <v>102</v>
      </c>
      <c r="K1646" t="s">
        <v>61</v>
      </c>
      <c r="L1646" t="s">
        <v>62</v>
      </c>
      <c r="M1646" t="s">
        <v>75</v>
      </c>
      <c r="N1646">
        <v>8023.9714583272944</v>
      </c>
      <c r="O1646">
        <v>8023.9714583272944</v>
      </c>
      <c r="P1646" t="s">
        <v>64</v>
      </c>
      <c r="Q1646">
        <v>8.44</v>
      </c>
      <c r="R1646">
        <v>4</v>
      </c>
      <c r="S1646">
        <v>1</v>
      </c>
      <c r="T1646">
        <v>1</v>
      </c>
      <c r="U1646" t="s">
        <v>76</v>
      </c>
      <c r="V1646">
        <v>2</v>
      </c>
      <c r="W1646" t="s">
        <v>77</v>
      </c>
      <c r="X1646" s="51" t="s">
        <v>1728</v>
      </c>
      <c r="Y1646" s="51" t="s">
        <v>119</v>
      </c>
      <c r="Z1646" s="26">
        <v>1</v>
      </c>
      <c r="AA1646" s="51" t="s">
        <v>66</v>
      </c>
      <c r="AB1646" s="51" t="s">
        <v>69</v>
      </c>
    </row>
    <row r="1647" spans="1:28">
      <c r="A1647" s="51" t="s">
        <v>3232</v>
      </c>
      <c r="B1647" s="51" t="s">
        <v>81</v>
      </c>
      <c r="C1647" s="1">
        <v>43039</v>
      </c>
      <c r="D1647">
        <v>2017</v>
      </c>
      <c r="E1647" s="26">
        <v>10</v>
      </c>
      <c r="F1647" s="51" t="s">
        <v>10</v>
      </c>
      <c r="G1647" s="26">
        <v>8</v>
      </c>
      <c r="H1647" s="26">
        <v>8</v>
      </c>
      <c r="I1647" t="s">
        <v>15</v>
      </c>
      <c r="J1647" t="s">
        <v>60</v>
      </c>
      <c r="K1647" t="s">
        <v>88</v>
      </c>
      <c r="L1647" t="s">
        <v>157</v>
      </c>
      <c r="M1647" t="s">
        <v>90</v>
      </c>
      <c r="N1647">
        <v>6699.27549103207</v>
      </c>
      <c r="O1647">
        <v>6699.27549103207</v>
      </c>
      <c r="P1647" t="s">
        <v>64</v>
      </c>
      <c r="Q1647">
        <v>4.7</v>
      </c>
      <c r="R1647">
        <v>1</v>
      </c>
      <c r="S1647">
        <v>1</v>
      </c>
      <c r="T1647">
        <v>1</v>
      </c>
      <c r="U1647" t="s">
        <v>76</v>
      </c>
      <c r="V1647">
        <v>1</v>
      </c>
      <c r="W1647" t="s">
        <v>66</v>
      </c>
      <c r="X1647" s="51" t="s">
        <v>3233</v>
      </c>
      <c r="Y1647" s="51" t="s">
        <v>95</v>
      </c>
      <c r="Z1647" s="26">
        <v>1</v>
      </c>
      <c r="AA1647" s="51" t="s">
        <v>66</v>
      </c>
      <c r="AB1647" s="51" t="s">
        <v>69</v>
      </c>
    </row>
    <row r="1648" spans="1:28">
      <c r="A1648" s="51" t="s">
        <v>3234</v>
      </c>
      <c r="B1648" s="51" t="s">
        <v>71</v>
      </c>
      <c r="C1648" s="1">
        <v>43733</v>
      </c>
      <c r="D1648">
        <v>2019</v>
      </c>
      <c r="E1648" s="26">
        <v>9</v>
      </c>
      <c r="F1648" s="51" t="s">
        <v>29</v>
      </c>
      <c r="G1648" s="26">
        <v>6</v>
      </c>
      <c r="H1648" s="26">
        <v>6</v>
      </c>
      <c r="I1648" t="s">
        <v>15</v>
      </c>
      <c r="J1648" t="s">
        <v>72</v>
      </c>
      <c r="K1648" t="s">
        <v>124</v>
      </c>
      <c r="L1648" t="s">
        <v>103</v>
      </c>
      <c r="M1648" t="s">
        <v>75</v>
      </c>
      <c r="N1648">
        <v>13871.592119869676</v>
      </c>
      <c r="O1648">
        <v>13871.592119869676</v>
      </c>
      <c r="P1648" t="s">
        <v>64</v>
      </c>
      <c r="Q1648">
        <v>31.46</v>
      </c>
      <c r="R1648">
        <v>5</v>
      </c>
      <c r="S1648">
        <v>1</v>
      </c>
      <c r="T1648">
        <v>1</v>
      </c>
      <c r="U1648" t="s">
        <v>76</v>
      </c>
      <c r="V1648">
        <v>3</v>
      </c>
      <c r="W1648" t="s">
        <v>84</v>
      </c>
      <c r="X1648" s="51" t="s">
        <v>2673</v>
      </c>
      <c r="Y1648" s="51" t="s">
        <v>79</v>
      </c>
      <c r="Z1648" s="26">
        <v>3</v>
      </c>
      <c r="AA1648" s="51" t="s">
        <v>77</v>
      </c>
      <c r="AB1648" s="51" t="s">
        <v>108</v>
      </c>
    </row>
    <row r="1649" spans="1:28">
      <c r="A1649" s="51" t="s">
        <v>3235</v>
      </c>
      <c r="B1649" s="51" t="s">
        <v>121</v>
      </c>
      <c r="C1649" s="1">
        <v>44418</v>
      </c>
      <c r="D1649">
        <v>2021</v>
      </c>
      <c r="E1649" s="26">
        <v>8</v>
      </c>
      <c r="F1649" s="51" t="s">
        <v>28</v>
      </c>
      <c r="G1649" s="26">
        <v>4</v>
      </c>
      <c r="H1649" s="26">
        <v>4</v>
      </c>
      <c r="I1649" t="s">
        <v>15</v>
      </c>
      <c r="J1649" t="s">
        <v>72</v>
      </c>
      <c r="K1649" t="s">
        <v>124</v>
      </c>
      <c r="L1649" t="s">
        <v>116</v>
      </c>
      <c r="M1649" t="s">
        <v>104</v>
      </c>
      <c r="N1649">
        <v>6248.8093006167974</v>
      </c>
      <c r="O1649">
        <v>6248.8093006167974</v>
      </c>
      <c r="P1649" t="s">
        <v>64</v>
      </c>
      <c r="Q1649">
        <v>10.3</v>
      </c>
      <c r="R1649">
        <v>2</v>
      </c>
      <c r="S1649">
        <v>4</v>
      </c>
      <c r="T1649">
        <v>1</v>
      </c>
      <c r="U1649" t="s">
        <v>76</v>
      </c>
      <c r="V1649">
        <v>2</v>
      </c>
      <c r="W1649" t="s">
        <v>77</v>
      </c>
      <c r="X1649" s="51" t="s">
        <v>3236</v>
      </c>
      <c r="Y1649" s="51" t="s">
        <v>95</v>
      </c>
      <c r="Z1649" s="26">
        <v>1</v>
      </c>
      <c r="AA1649" s="51" t="s">
        <v>66</v>
      </c>
      <c r="AB1649" s="51" t="s">
        <v>69</v>
      </c>
    </row>
    <row r="1650" spans="1:28">
      <c r="A1650" s="51" t="s">
        <v>3237</v>
      </c>
      <c r="B1650" s="51" t="s">
        <v>71</v>
      </c>
      <c r="C1650" s="1">
        <v>42680</v>
      </c>
      <c r="D1650">
        <v>2016</v>
      </c>
      <c r="E1650" s="26">
        <v>11</v>
      </c>
      <c r="F1650" s="51" t="s">
        <v>19</v>
      </c>
      <c r="G1650" s="26">
        <v>9</v>
      </c>
      <c r="H1650" s="26">
        <v>9</v>
      </c>
      <c r="I1650" t="s">
        <v>15</v>
      </c>
      <c r="J1650" t="s">
        <v>60</v>
      </c>
      <c r="K1650" t="s">
        <v>73</v>
      </c>
      <c r="L1650" t="s">
        <v>202</v>
      </c>
      <c r="M1650" t="s">
        <v>93</v>
      </c>
      <c r="N1650">
        <v>3336.3267635531861</v>
      </c>
      <c r="O1650">
        <v>3336.3267635531861</v>
      </c>
      <c r="P1650" t="s">
        <v>64</v>
      </c>
      <c r="Q1650">
        <v>14.79</v>
      </c>
      <c r="R1650">
        <v>2</v>
      </c>
      <c r="S1650">
        <v>0</v>
      </c>
      <c r="T1650">
        <v>0</v>
      </c>
      <c r="U1650" t="s">
        <v>65</v>
      </c>
      <c r="V1650">
        <v>2</v>
      </c>
      <c r="W1650" t="s">
        <v>77</v>
      </c>
      <c r="X1650" s="51" t="s">
        <v>3238</v>
      </c>
      <c r="Y1650" s="51" t="s">
        <v>100</v>
      </c>
      <c r="Z1650" s="26">
        <v>2</v>
      </c>
      <c r="AA1650" s="51" t="s">
        <v>77</v>
      </c>
      <c r="AB1650" s="51" t="s">
        <v>69</v>
      </c>
    </row>
    <row r="1651" spans="1:28">
      <c r="A1651" s="51" t="s">
        <v>3239</v>
      </c>
      <c r="B1651" s="51" t="s">
        <v>59</v>
      </c>
      <c r="C1651" s="1">
        <v>42585</v>
      </c>
      <c r="D1651">
        <v>2016</v>
      </c>
      <c r="E1651" s="26">
        <v>8</v>
      </c>
      <c r="F1651" s="51" t="s">
        <v>28</v>
      </c>
      <c r="G1651" s="26">
        <v>9</v>
      </c>
      <c r="H1651" s="26">
        <v>9</v>
      </c>
      <c r="I1651" t="s">
        <v>15</v>
      </c>
      <c r="J1651" t="s">
        <v>60</v>
      </c>
      <c r="K1651" t="s">
        <v>73</v>
      </c>
      <c r="L1651" t="s">
        <v>128</v>
      </c>
      <c r="M1651" t="s">
        <v>93</v>
      </c>
      <c r="N1651">
        <v>7295.1456304674748</v>
      </c>
      <c r="O1651">
        <v>7295.1456304674748</v>
      </c>
      <c r="P1651" t="s">
        <v>64</v>
      </c>
      <c r="Q1651">
        <v>12.93</v>
      </c>
      <c r="R1651">
        <v>4</v>
      </c>
      <c r="S1651">
        <v>2</v>
      </c>
      <c r="T1651">
        <v>1</v>
      </c>
      <c r="U1651" t="s">
        <v>76</v>
      </c>
      <c r="V1651">
        <v>2</v>
      </c>
      <c r="W1651" t="s">
        <v>77</v>
      </c>
      <c r="X1651" s="51" t="s">
        <v>3240</v>
      </c>
      <c r="Y1651" s="51" t="s">
        <v>119</v>
      </c>
      <c r="Z1651" s="26">
        <v>1</v>
      </c>
      <c r="AA1651" s="51" t="s">
        <v>66</v>
      </c>
      <c r="AB1651" s="51" t="s">
        <v>69</v>
      </c>
    </row>
    <row r="1652" spans="1:28">
      <c r="A1652" s="51" t="s">
        <v>3241</v>
      </c>
      <c r="B1652" s="51" t="s">
        <v>81</v>
      </c>
      <c r="C1652" s="1">
        <v>41608</v>
      </c>
      <c r="D1652">
        <v>2013</v>
      </c>
      <c r="E1652" s="26">
        <v>11</v>
      </c>
      <c r="F1652" s="51" t="s">
        <v>19</v>
      </c>
      <c r="G1652" s="26">
        <v>12</v>
      </c>
      <c r="H1652" s="26">
        <v>12</v>
      </c>
      <c r="I1652" t="s">
        <v>15</v>
      </c>
      <c r="J1652" t="s">
        <v>102</v>
      </c>
      <c r="K1652" t="s">
        <v>133</v>
      </c>
      <c r="L1652" t="s">
        <v>110</v>
      </c>
      <c r="M1652" t="s">
        <v>152</v>
      </c>
      <c r="N1652">
        <v>5808.387738223274</v>
      </c>
      <c r="O1652">
        <v>5808.387738223274</v>
      </c>
      <c r="P1652" t="s">
        <v>64</v>
      </c>
      <c r="Q1652">
        <v>3.43</v>
      </c>
      <c r="R1652">
        <v>1</v>
      </c>
      <c r="S1652">
        <v>4</v>
      </c>
      <c r="T1652">
        <v>1</v>
      </c>
      <c r="U1652" t="s">
        <v>76</v>
      </c>
      <c r="V1652">
        <v>2</v>
      </c>
      <c r="W1652" t="s">
        <v>77</v>
      </c>
      <c r="X1652" s="51" t="s">
        <v>3242</v>
      </c>
      <c r="Y1652" s="51" t="s">
        <v>95</v>
      </c>
      <c r="Z1652" s="26">
        <v>2</v>
      </c>
      <c r="AA1652" s="51" t="s">
        <v>77</v>
      </c>
      <c r="AB1652" s="51" t="s">
        <v>108</v>
      </c>
    </row>
    <row r="1653" spans="1:28">
      <c r="A1653" s="51" t="s">
        <v>3243</v>
      </c>
      <c r="B1653" s="51" t="s">
        <v>97</v>
      </c>
      <c r="C1653" s="1">
        <v>43103</v>
      </c>
      <c r="D1653">
        <v>2018</v>
      </c>
      <c r="E1653" s="26">
        <v>1</v>
      </c>
      <c r="F1653" s="51" t="s">
        <v>21</v>
      </c>
      <c r="G1653" s="26">
        <v>7</v>
      </c>
      <c r="H1653" s="26">
        <v>7</v>
      </c>
      <c r="I1653" t="s">
        <v>15</v>
      </c>
      <c r="J1653" t="s">
        <v>60</v>
      </c>
      <c r="K1653" t="s">
        <v>133</v>
      </c>
      <c r="L1653" t="s">
        <v>116</v>
      </c>
      <c r="M1653" t="s">
        <v>93</v>
      </c>
      <c r="N1653">
        <v>8341.9299006320125</v>
      </c>
      <c r="O1653">
        <v>8341.9299006320125</v>
      </c>
      <c r="P1653" t="s">
        <v>64</v>
      </c>
      <c r="Q1653">
        <v>6.67</v>
      </c>
      <c r="R1653">
        <v>4</v>
      </c>
      <c r="S1653">
        <v>4</v>
      </c>
      <c r="T1653">
        <v>1</v>
      </c>
      <c r="U1653" t="s">
        <v>76</v>
      </c>
      <c r="V1653">
        <v>1</v>
      </c>
      <c r="W1653" t="s">
        <v>66</v>
      </c>
      <c r="X1653" s="51" t="s">
        <v>3244</v>
      </c>
      <c r="Y1653" s="51" t="s">
        <v>95</v>
      </c>
      <c r="Z1653" s="26">
        <v>1</v>
      </c>
      <c r="AA1653" s="51" t="s">
        <v>66</v>
      </c>
      <c r="AB1653" s="51" t="s">
        <v>69</v>
      </c>
    </row>
    <row r="1654" spans="1:28">
      <c r="A1654" s="51" t="s">
        <v>3245</v>
      </c>
      <c r="B1654" s="51" t="s">
        <v>59</v>
      </c>
      <c r="C1654" s="1">
        <v>41743</v>
      </c>
      <c r="D1654">
        <v>2014</v>
      </c>
      <c r="E1654" s="26">
        <v>4</v>
      </c>
      <c r="F1654" s="51" t="s">
        <v>24</v>
      </c>
      <c r="G1654" s="26">
        <v>11</v>
      </c>
      <c r="H1654" s="26">
        <v>11</v>
      </c>
      <c r="I1654" t="s">
        <v>15</v>
      </c>
      <c r="J1654" t="s">
        <v>102</v>
      </c>
      <c r="K1654" t="s">
        <v>61</v>
      </c>
      <c r="L1654" t="s">
        <v>128</v>
      </c>
      <c r="M1654" t="s">
        <v>104</v>
      </c>
      <c r="N1654">
        <v>4265.2801752894993</v>
      </c>
      <c r="O1654">
        <v>4265.2801752894993</v>
      </c>
      <c r="P1654" t="s">
        <v>64</v>
      </c>
      <c r="Q1654">
        <v>6.37</v>
      </c>
      <c r="R1654">
        <v>5</v>
      </c>
      <c r="S1654">
        <v>1</v>
      </c>
      <c r="T1654">
        <v>1</v>
      </c>
      <c r="U1654" t="s">
        <v>76</v>
      </c>
      <c r="V1654">
        <v>2</v>
      </c>
      <c r="W1654" t="s">
        <v>77</v>
      </c>
      <c r="X1654" s="51" t="s">
        <v>3246</v>
      </c>
      <c r="Y1654" s="51" t="s">
        <v>119</v>
      </c>
      <c r="Z1654" s="26">
        <v>1</v>
      </c>
      <c r="AA1654" s="51" t="s">
        <v>66</v>
      </c>
      <c r="AB1654" s="51" t="s">
        <v>69</v>
      </c>
    </row>
    <row r="1655" spans="1:28">
      <c r="A1655" s="51" t="s">
        <v>3247</v>
      </c>
      <c r="B1655" s="51" t="s">
        <v>97</v>
      </c>
      <c r="C1655" s="1">
        <v>43389</v>
      </c>
      <c r="D1655">
        <v>2018</v>
      </c>
      <c r="E1655" s="26">
        <v>10</v>
      </c>
      <c r="F1655" s="51" t="s">
        <v>10</v>
      </c>
      <c r="G1655" s="26">
        <v>7</v>
      </c>
      <c r="H1655" s="26">
        <v>7</v>
      </c>
      <c r="I1655" t="s">
        <v>15</v>
      </c>
      <c r="J1655" t="s">
        <v>60</v>
      </c>
      <c r="K1655" t="s">
        <v>88</v>
      </c>
      <c r="L1655" t="s">
        <v>110</v>
      </c>
      <c r="M1655" t="s">
        <v>75</v>
      </c>
      <c r="N1655">
        <v>-3365.9031902857432</v>
      </c>
      <c r="O1655">
        <v>3365.9031902857432</v>
      </c>
      <c r="P1655" t="s">
        <v>117</v>
      </c>
      <c r="Q1655">
        <v>7.53</v>
      </c>
      <c r="R1655">
        <v>1</v>
      </c>
      <c r="S1655">
        <v>3</v>
      </c>
      <c r="T1655">
        <v>1</v>
      </c>
      <c r="U1655" t="s">
        <v>76</v>
      </c>
      <c r="V1655">
        <v>3</v>
      </c>
      <c r="W1655" t="s">
        <v>84</v>
      </c>
      <c r="X1655" s="51" t="s">
        <v>3248</v>
      </c>
      <c r="Y1655" s="51" t="s">
        <v>79</v>
      </c>
      <c r="Z1655" s="26">
        <v>2</v>
      </c>
      <c r="AA1655" s="51" t="s">
        <v>77</v>
      </c>
      <c r="AB1655" s="51" t="s">
        <v>108</v>
      </c>
    </row>
    <row r="1656" spans="1:28">
      <c r="A1656" s="51" t="s">
        <v>3249</v>
      </c>
      <c r="B1656" s="51" t="s">
        <v>59</v>
      </c>
      <c r="C1656" s="1">
        <v>42759</v>
      </c>
      <c r="D1656">
        <v>2017</v>
      </c>
      <c r="E1656" s="26">
        <v>1</v>
      </c>
      <c r="F1656" s="51" t="s">
        <v>21</v>
      </c>
      <c r="G1656" s="26">
        <v>8</v>
      </c>
      <c r="H1656" s="26">
        <v>8</v>
      </c>
      <c r="I1656" t="s">
        <v>15</v>
      </c>
      <c r="J1656" t="s">
        <v>60</v>
      </c>
      <c r="K1656" t="s">
        <v>61</v>
      </c>
      <c r="L1656" t="s">
        <v>157</v>
      </c>
      <c r="M1656" t="s">
        <v>90</v>
      </c>
      <c r="N1656">
        <v>12264.849389001856</v>
      </c>
      <c r="O1656">
        <v>12264.849389001856</v>
      </c>
      <c r="P1656" t="s">
        <v>64</v>
      </c>
      <c r="Q1656">
        <v>28.49</v>
      </c>
      <c r="R1656">
        <v>5</v>
      </c>
      <c r="S1656">
        <v>2</v>
      </c>
      <c r="T1656">
        <v>1</v>
      </c>
      <c r="U1656" t="s">
        <v>76</v>
      </c>
      <c r="V1656">
        <v>3</v>
      </c>
      <c r="W1656" t="s">
        <v>84</v>
      </c>
      <c r="X1656" s="51" t="s">
        <v>3250</v>
      </c>
      <c r="Y1656" s="51" t="s">
        <v>68</v>
      </c>
      <c r="Z1656" s="26">
        <v>4</v>
      </c>
      <c r="AA1656" s="51" t="s">
        <v>84</v>
      </c>
      <c r="AB1656" s="51" t="s">
        <v>108</v>
      </c>
    </row>
    <row r="1657" spans="1:28">
      <c r="A1657" s="51" t="s">
        <v>3251</v>
      </c>
      <c r="B1657" s="51" t="s">
        <v>97</v>
      </c>
      <c r="C1657" s="1">
        <v>43406</v>
      </c>
      <c r="D1657">
        <v>2018</v>
      </c>
      <c r="E1657" s="26">
        <v>11</v>
      </c>
      <c r="F1657" s="51" t="s">
        <v>19</v>
      </c>
      <c r="G1657" s="26">
        <v>7</v>
      </c>
      <c r="H1657" s="26">
        <v>7</v>
      </c>
      <c r="I1657" t="s">
        <v>15</v>
      </c>
      <c r="J1657" t="s">
        <v>60</v>
      </c>
      <c r="K1657" t="s">
        <v>73</v>
      </c>
      <c r="L1657" t="s">
        <v>103</v>
      </c>
      <c r="M1657" t="s">
        <v>90</v>
      </c>
      <c r="N1657">
        <v>21493.729263560421</v>
      </c>
      <c r="O1657">
        <v>21493.729263560421</v>
      </c>
      <c r="P1657" t="s">
        <v>64</v>
      </c>
      <c r="Q1657">
        <v>24.35</v>
      </c>
      <c r="R1657">
        <v>3</v>
      </c>
      <c r="S1657">
        <v>5</v>
      </c>
      <c r="T1657">
        <v>1</v>
      </c>
      <c r="U1657" t="s">
        <v>76</v>
      </c>
      <c r="V1657">
        <v>3</v>
      </c>
      <c r="W1657" t="s">
        <v>84</v>
      </c>
      <c r="X1657" s="51" t="s">
        <v>3252</v>
      </c>
      <c r="Y1657" s="51" t="s">
        <v>79</v>
      </c>
      <c r="Z1657" s="26">
        <v>4</v>
      </c>
      <c r="AA1657" s="51" t="s">
        <v>84</v>
      </c>
      <c r="AB1657" s="51" t="s">
        <v>108</v>
      </c>
    </row>
    <row r="1658" spans="1:28">
      <c r="A1658" s="51" t="s">
        <v>3253</v>
      </c>
      <c r="B1658" s="51" t="s">
        <v>71</v>
      </c>
      <c r="C1658" s="1">
        <v>44164</v>
      </c>
      <c r="D1658">
        <v>2020</v>
      </c>
      <c r="E1658" s="26">
        <v>11</v>
      </c>
      <c r="F1658" s="51" t="s">
        <v>19</v>
      </c>
      <c r="G1658" s="26">
        <v>5</v>
      </c>
      <c r="H1658" s="26">
        <v>5</v>
      </c>
      <c r="I1658" t="s">
        <v>15</v>
      </c>
      <c r="J1658" t="s">
        <v>72</v>
      </c>
      <c r="K1658" t="s">
        <v>61</v>
      </c>
      <c r="L1658" t="s">
        <v>125</v>
      </c>
      <c r="M1658" t="s">
        <v>152</v>
      </c>
      <c r="N1658">
        <v>16141.066738089468</v>
      </c>
      <c r="O1658">
        <v>16141.066738089468</v>
      </c>
      <c r="P1658" t="s">
        <v>64</v>
      </c>
      <c r="Q1658">
        <v>8.1999999999999993</v>
      </c>
      <c r="R1658">
        <v>3</v>
      </c>
      <c r="S1658">
        <v>1</v>
      </c>
      <c r="T1658">
        <v>1</v>
      </c>
      <c r="U1658" t="s">
        <v>76</v>
      </c>
      <c r="V1658">
        <v>2</v>
      </c>
      <c r="W1658" t="s">
        <v>77</v>
      </c>
      <c r="X1658" s="51" t="s">
        <v>3254</v>
      </c>
      <c r="Y1658" s="51" t="s">
        <v>86</v>
      </c>
      <c r="Z1658" s="26">
        <v>1</v>
      </c>
      <c r="AA1658" s="51" t="s">
        <v>66</v>
      </c>
      <c r="AB1658" s="51" t="s">
        <v>69</v>
      </c>
    </row>
    <row r="1659" spans="1:28">
      <c r="A1659" s="51" t="s">
        <v>3255</v>
      </c>
      <c r="B1659" s="51" t="s">
        <v>97</v>
      </c>
      <c r="C1659" s="1">
        <v>43537</v>
      </c>
      <c r="D1659">
        <v>2019</v>
      </c>
      <c r="E1659" s="26">
        <v>3</v>
      </c>
      <c r="F1659" s="51" t="s">
        <v>23</v>
      </c>
      <c r="G1659" s="26">
        <v>6</v>
      </c>
      <c r="H1659" s="26">
        <v>6</v>
      </c>
      <c r="I1659" t="s">
        <v>15</v>
      </c>
      <c r="J1659" t="s">
        <v>72</v>
      </c>
      <c r="K1659" t="s">
        <v>83</v>
      </c>
      <c r="L1659" t="s">
        <v>89</v>
      </c>
      <c r="M1659" t="s">
        <v>93</v>
      </c>
      <c r="N1659">
        <v>10431.900833842024</v>
      </c>
      <c r="O1659">
        <v>10431.900833842024</v>
      </c>
      <c r="P1659" t="s">
        <v>64</v>
      </c>
      <c r="Q1659">
        <v>15.75</v>
      </c>
      <c r="R1659">
        <v>2</v>
      </c>
      <c r="S1659">
        <v>1</v>
      </c>
      <c r="T1659">
        <v>1</v>
      </c>
      <c r="U1659" t="s">
        <v>76</v>
      </c>
      <c r="V1659">
        <v>2</v>
      </c>
      <c r="W1659" t="s">
        <v>77</v>
      </c>
      <c r="X1659" s="51" t="s">
        <v>3256</v>
      </c>
      <c r="Y1659" s="51" t="s">
        <v>95</v>
      </c>
      <c r="Z1659" s="26">
        <v>1</v>
      </c>
      <c r="AA1659" s="51" t="s">
        <v>66</v>
      </c>
      <c r="AB1659" s="51" t="s">
        <v>69</v>
      </c>
    </row>
    <row r="1660" spans="1:28">
      <c r="A1660" s="51" t="s">
        <v>3257</v>
      </c>
      <c r="B1660" s="51" t="s">
        <v>121</v>
      </c>
      <c r="C1660" s="1">
        <v>45024</v>
      </c>
      <c r="D1660">
        <v>2023</v>
      </c>
      <c r="E1660" s="26">
        <v>4</v>
      </c>
      <c r="F1660" s="51" t="s">
        <v>24</v>
      </c>
      <c r="G1660" s="26">
        <v>2</v>
      </c>
      <c r="H1660" s="26">
        <v>2</v>
      </c>
      <c r="I1660" t="s">
        <v>15</v>
      </c>
      <c r="J1660" t="s">
        <v>82</v>
      </c>
      <c r="K1660" t="s">
        <v>133</v>
      </c>
      <c r="L1660" t="s">
        <v>110</v>
      </c>
      <c r="M1660" t="s">
        <v>104</v>
      </c>
      <c r="N1660">
        <v>27703.841986767169</v>
      </c>
      <c r="O1660">
        <v>27703.841986767169</v>
      </c>
      <c r="P1660" t="s">
        <v>64</v>
      </c>
      <c r="Q1660">
        <v>19.82</v>
      </c>
      <c r="R1660">
        <v>4</v>
      </c>
      <c r="S1660">
        <v>3</v>
      </c>
      <c r="T1660">
        <v>1</v>
      </c>
      <c r="U1660" t="s">
        <v>76</v>
      </c>
      <c r="V1660">
        <v>3</v>
      </c>
      <c r="W1660" t="s">
        <v>84</v>
      </c>
      <c r="X1660" s="51" t="s">
        <v>3258</v>
      </c>
      <c r="Y1660" s="51" t="s">
        <v>119</v>
      </c>
      <c r="Z1660" s="26">
        <v>4</v>
      </c>
      <c r="AA1660" s="51" t="s">
        <v>84</v>
      </c>
      <c r="AB1660" s="51" t="s">
        <v>108</v>
      </c>
    </row>
    <row r="1661" spans="1:28">
      <c r="A1661" s="51" t="s">
        <v>3259</v>
      </c>
      <c r="B1661" s="51" t="s">
        <v>59</v>
      </c>
      <c r="C1661" s="1">
        <v>42431</v>
      </c>
      <c r="D1661">
        <v>2016</v>
      </c>
      <c r="E1661" s="26">
        <v>3</v>
      </c>
      <c r="F1661" s="51" t="s">
        <v>23</v>
      </c>
      <c r="G1661" s="26">
        <v>9</v>
      </c>
      <c r="H1661" s="26">
        <v>9</v>
      </c>
      <c r="I1661" t="s">
        <v>15</v>
      </c>
      <c r="J1661" t="s">
        <v>60</v>
      </c>
      <c r="K1661" t="s">
        <v>88</v>
      </c>
      <c r="L1661" t="s">
        <v>202</v>
      </c>
      <c r="M1661" t="s">
        <v>93</v>
      </c>
      <c r="N1661">
        <v>7164.4577091383971</v>
      </c>
      <c r="O1661">
        <v>7164.4577091383971</v>
      </c>
      <c r="P1661" t="s">
        <v>64</v>
      </c>
      <c r="Q1661">
        <v>16.82</v>
      </c>
      <c r="R1661">
        <v>5</v>
      </c>
      <c r="S1661">
        <v>2</v>
      </c>
      <c r="T1661">
        <v>1</v>
      </c>
      <c r="U1661" t="s">
        <v>76</v>
      </c>
      <c r="V1661">
        <v>2</v>
      </c>
      <c r="W1661" t="s">
        <v>77</v>
      </c>
      <c r="X1661" s="51" t="s">
        <v>3260</v>
      </c>
      <c r="Y1661" s="51" t="s">
        <v>95</v>
      </c>
      <c r="Z1661" s="26">
        <v>2</v>
      </c>
      <c r="AA1661" s="51" t="s">
        <v>77</v>
      </c>
      <c r="AB1661" s="51" t="s">
        <v>69</v>
      </c>
    </row>
    <row r="1662" spans="1:28">
      <c r="A1662" s="51" t="s">
        <v>3261</v>
      </c>
      <c r="B1662" s="51" t="s">
        <v>59</v>
      </c>
      <c r="C1662" s="1">
        <v>45147</v>
      </c>
      <c r="D1662">
        <v>2023</v>
      </c>
      <c r="E1662" s="26">
        <v>8</v>
      </c>
      <c r="F1662" s="51" t="s">
        <v>28</v>
      </c>
      <c r="G1662" s="26">
        <v>2</v>
      </c>
      <c r="H1662" s="26">
        <v>2</v>
      </c>
      <c r="I1662" t="s">
        <v>15</v>
      </c>
      <c r="J1662" t="s">
        <v>82</v>
      </c>
      <c r="K1662" t="s">
        <v>88</v>
      </c>
      <c r="L1662" t="s">
        <v>89</v>
      </c>
      <c r="M1662" t="s">
        <v>104</v>
      </c>
      <c r="N1662">
        <v>8286.777015121992</v>
      </c>
      <c r="O1662">
        <v>8286.777015121992</v>
      </c>
      <c r="P1662" t="s">
        <v>64</v>
      </c>
      <c r="Q1662">
        <v>11.36</v>
      </c>
      <c r="R1662">
        <v>4</v>
      </c>
      <c r="S1662">
        <v>3</v>
      </c>
      <c r="T1662">
        <v>1</v>
      </c>
      <c r="U1662" t="s">
        <v>76</v>
      </c>
      <c r="V1662">
        <v>2</v>
      </c>
      <c r="W1662" t="s">
        <v>77</v>
      </c>
      <c r="X1662" s="51" t="s">
        <v>3262</v>
      </c>
      <c r="Y1662" s="51" t="s">
        <v>100</v>
      </c>
      <c r="Z1662" s="26">
        <v>1</v>
      </c>
      <c r="AA1662" s="51" t="s">
        <v>66</v>
      </c>
      <c r="AB1662" s="51" t="s">
        <v>69</v>
      </c>
    </row>
    <row r="1663" spans="1:28">
      <c r="A1663" s="51" t="s">
        <v>3263</v>
      </c>
      <c r="B1663" s="51" t="s">
        <v>81</v>
      </c>
      <c r="C1663" s="1">
        <v>41811</v>
      </c>
      <c r="D1663">
        <v>2014</v>
      </c>
      <c r="E1663" s="26">
        <v>6</v>
      </c>
      <c r="F1663" s="51" t="s">
        <v>26</v>
      </c>
      <c r="G1663" s="26">
        <v>11</v>
      </c>
      <c r="H1663" s="26">
        <v>11</v>
      </c>
      <c r="I1663" t="s">
        <v>15</v>
      </c>
      <c r="J1663" t="s">
        <v>102</v>
      </c>
      <c r="K1663" t="s">
        <v>83</v>
      </c>
      <c r="L1663" t="s">
        <v>157</v>
      </c>
      <c r="M1663" t="s">
        <v>90</v>
      </c>
      <c r="N1663">
        <v>1298.0467220473574</v>
      </c>
      <c r="O1663">
        <v>1298.0467220473574</v>
      </c>
      <c r="P1663" t="s">
        <v>64</v>
      </c>
      <c r="Q1663">
        <v>5.27</v>
      </c>
      <c r="R1663">
        <v>1</v>
      </c>
      <c r="S1663">
        <v>0</v>
      </c>
      <c r="T1663">
        <v>0</v>
      </c>
      <c r="U1663" t="s">
        <v>65</v>
      </c>
      <c r="V1663">
        <v>1</v>
      </c>
      <c r="W1663" t="s">
        <v>66</v>
      </c>
      <c r="X1663" s="51" t="s">
        <v>3264</v>
      </c>
      <c r="Y1663" s="51" t="s">
        <v>95</v>
      </c>
      <c r="Z1663" s="26">
        <v>1</v>
      </c>
      <c r="AA1663" s="51" t="s">
        <v>66</v>
      </c>
      <c r="AB1663" s="51" t="s">
        <v>69</v>
      </c>
    </row>
    <row r="1664" spans="1:28">
      <c r="A1664" s="51" t="s">
        <v>3265</v>
      </c>
      <c r="B1664" s="51" t="s">
        <v>71</v>
      </c>
      <c r="C1664" s="1">
        <v>42801</v>
      </c>
      <c r="D1664">
        <v>2017</v>
      </c>
      <c r="E1664" s="26">
        <v>3</v>
      </c>
      <c r="F1664" s="51" t="s">
        <v>23</v>
      </c>
      <c r="G1664" s="26">
        <v>8</v>
      </c>
      <c r="H1664" s="26">
        <v>8</v>
      </c>
      <c r="I1664" t="s">
        <v>15</v>
      </c>
      <c r="J1664" t="s">
        <v>60</v>
      </c>
      <c r="K1664" t="s">
        <v>88</v>
      </c>
      <c r="L1664" t="s">
        <v>113</v>
      </c>
      <c r="M1664" t="s">
        <v>90</v>
      </c>
      <c r="N1664">
        <v>22101.280171302344</v>
      </c>
      <c r="O1664">
        <v>22101.280171302344</v>
      </c>
      <c r="P1664" t="s">
        <v>64</v>
      </c>
      <c r="Q1664">
        <v>14.61</v>
      </c>
      <c r="R1664">
        <v>4</v>
      </c>
      <c r="S1664">
        <v>1</v>
      </c>
      <c r="T1664">
        <v>1</v>
      </c>
      <c r="U1664" t="s">
        <v>76</v>
      </c>
      <c r="V1664">
        <v>3</v>
      </c>
      <c r="W1664" t="s">
        <v>84</v>
      </c>
      <c r="X1664" s="51" t="s">
        <v>3266</v>
      </c>
      <c r="Y1664" s="51" t="s">
        <v>95</v>
      </c>
      <c r="Z1664" s="26">
        <v>3</v>
      </c>
      <c r="AA1664" s="51" t="s">
        <v>77</v>
      </c>
      <c r="AB1664" s="51" t="s">
        <v>69</v>
      </c>
    </row>
    <row r="1665" spans="1:28">
      <c r="A1665" s="51" t="s">
        <v>3267</v>
      </c>
      <c r="B1665" s="51" t="s">
        <v>140</v>
      </c>
      <c r="C1665" s="1">
        <v>44987</v>
      </c>
      <c r="D1665">
        <v>2023</v>
      </c>
      <c r="E1665" s="26">
        <v>3</v>
      </c>
      <c r="F1665" s="51" t="s">
        <v>23</v>
      </c>
      <c r="G1665" s="26">
        <v>2</v>
      </c>
      <c r="H1665" s="26">
        <v>2</v>
      </c>
      <c r="I1665" t="s">
        <v>15</v>
      </c>
      <c r="J1665" t="s">
        <v>82</v>
      </c>
      <c r="K1665" t="s">
        <v>73</v>
      </c>
      <c r="L1665" t="s">
        <v>98</v>
      </c>
      <c r="M1665" t="s">
        <v>152</v>
      </c>
      <c r="N1665">
        <v>11824.73994062466</v>
      </c>
      <c r="O1665">
        <v>11824.73994062466</v>
      </c>
      <c r="P1665" t="s">
        <v>64</v>
      </c>
      <c r="Q1665">
        <v>27.17</v>
      </c>
      <c r="R1665">
        <v>1</v>
      </c>
      <c r="S1665">
        <v>4</v>
      </c>
      <c r="T1665">
        <v>1</v>
      </c>
      <c r="U1665" t="s">
        <v>76</v>
      </c>
      <c r="V1665">
        <v>3</v>
      </c>
      <c r="W1665" t="s">
        <v>84</v>
      </c>
      <c r="X1665" s="51" t="s">
        <v>3268</v>
      </c>
      <c r="Y1665" s="51" t="s">
        <v>79</v>
      </c>
      <c r="Z1665" s="26">
        <v>3</v>
      </c>
      <c r="AA1665" s="51" t="s">
        <v>77</v>
      </c>
      <c r="AB1665" s="51" t="s">
        <v>108</v>
      </c>
    </row>
    <row r="1666" spans="1:28">
      <c r="A1666" s="51" t="s">
        <v>3269</v>
      </c>
      <c r="B1666" s="51" t="s">
        <v>71</v>
      </c>
      <c r="C1666" s="1">
        <v>44290</v>
      </c>
      <c r="D1666">
        <v>2021</v>
      </c>
      <c r="E1666" s="26">
        <v>4</v>
      </c>
      <c r="F1666" s="51" t="s">
        <v>24</v>
      </c>
      <c r="G1666" s="26">
        <v>4</v>
      </c>
      <c r="H1666" s="26">
        <v>4</v>
      </c>
      <c r="I1666" t="s">
        <v>15</v>
      </c>
      <c r="J1666" t="s">
        <v>72</v>
      </c>
      <c r="K1666" t="s">
        <v>73</v>
      </c>
      <c r="L1666" t="s">
        <v>128</v>
      </c>
      <c r="M1666" t="s">
        <v>75</v>
      </c>
      <c r="N1666">
        <v>9174.5117149993293</v>
      </c>
      <c r="O1666">
        <v>9174.5117149993293</v>
      </c>
      <c r="P1666" t="s">
        <v>64</v>
      </c>
      <c r="Q1666">
        <v>14.18</v>
      </c>
      <c r="R1666">
        <v>3</v>
      </c>
      <c r="S1666">
        <v>3</v>
      </c>
      <c r="T1666">
        <v>1</v>
      </c>
      <c r="U1666" t="s">
        <v>76</v>
      </c>
      <c r="V1666">
        <v>2</v>
      </c>
      <c r="W1666" t="s">
        <v>77</v>
      </c>
      <c r="X1666" s="51" t="s">
        <v>3270</v>
      </c>
      <c r="Y1666" s="51" t="s">
        <v>68</v>
      </c>
      <c r="Z1666" s="26">
        <v>1</v>
      </c>
      <c r="AA1666" s="51" t="s">
        <v>66</v>
      </c>
      <c r="AB1666" s="51" t="s">
        <v>69</v>
      </c>
    </row>
    <row r="1667" spans="1:28">
      <c r="A1667" s="51" t="s">
        <v>3271</v>
      </c>
      <c r="B1667" s="51" t="s">
        <v>121</v>
      </c>
      <c r="C1667" s="1">
        <v>43987</v>
      </c>
      <c r="D1667">
        <v>2020</v>
      </c>
      <c r="E1667" s="26">
        <v>6</v>
      </c>
      <c r="F1667" s="51" t="s">
        <v>26</v>
      </c>
      <c r="G1667" s="26">
        <v>5</v>
      </c>
      <c r="H1667" s="26">
        <v>5</v>
      </c>
      <c r="I1667" t="s">
        <v>15</v>
      </c>
      <c r="J1667" t="s">
        <v>72</v>
      </c>
      <c r="K1667" t="s">
        <v>88</v>
      </c>
      <c r="L1667" t="s">
        <v>113</v>
      </c>
      <c r="M1667" t="s">
        <v>75</v>
      </c>
      <c r="N1667">
        <v>3607.1644836323858</v>
      </c>
      <c r="O1667">
        <v>3607.1644836323858</v>
      </c>
      <c r="P1667" t="s">
        <v>64</v>
      </c>
      <c r="Q1667">
        <v>6.23</v>
      </c>
      <c r="R1667">
        <v>1</v>
      </c>
      <c r="S1667">
        <v>2</v>
      </c>
      <c r="T1667">
        <v>1</v>
      </c>
      <c r="U1667" t="s">
        <v>76</v>
      </c>
      <c r="V1667">
        <v>1</v>
      </c>
      <c r="W1667" t="s">
        <v>66</v>
      </c>
      <c r="X1667" s="51" t="s">
        <v>3272</v>
      </c>
      <c r="Y1667" s="51" t="s">
        <v>119</v>
      </c>
      <c r="Z1667" s="26">
        <v>0</v>
      </c>
      <c r="AA1667" s="51" t="s">
        <v>66</v>
      </c>
      <c r="AB1667" s="51" t="s">
        <v>69</v>
      </c>
    </row>
    <row r="1668" spans="1:28">
      <c r="A1668" s="51" t="s">
        <v>3273</v>
      </c>
      <c r="B1668" s="51" t="s">
        <v>97</v>
      </c>
      <c r="C1668" s="1">
        <v>43228</v>
      </c>
      <c r="D1668">
        <v>2018</v>
      </c>
      <c r="E1668" s="26">
        <v>5</v>
      </c>
      <c r="F1668" s="51" t="s">
        <v>25</v>
      </c>
      <c r="G1668" s="26">
        <v>7</v>
      </c>
      <c r="H1668" s="26">
        <v>7</v>
      </c>
      <c r="I1668" t="s">
        <v>15</v>
      </c>
      <c r="J1668" t="s">
        <v>60</v>
      </c>
      <c r="K1668" t="s">
        <v>73</v>
      </c>
      <c r="L1668" t="s">
        <v>103</v>
      </c>
      <c r="M1668" t="s">
        <v>104</v>
      </c>
      <c r="N1668">
        <v>5591.0845251735127</v>
      </c>
      <c r="O1668">
        <v>5591.0845251735127</v>
      </c>
      <c r="P1668" t="s">
        <v>64</v>
      </c>
      <c r="Q1668">
        <v>4.54</v>
      </c>
      <c r="R1668">
        <v>2</v>
      </c>
      <c r="S1668">
        <v>0</v>
      </c>
      <c r="T1668">
        <v>0</v>
      </c>
      <c r="U1668" t="s">
        <v>65</v>
      </c>
      <c r="V1668">
        <v>2</v>
      </c>
      <c r="W1668" t="s">
        <v>77</v>
      </c>
      <c r="X1668" s="51" t="s">
        <v>3274</v>
      </c>
      <c r="Y1668" s="51" t="s">
        <v>79</v>
      </c>
      <c r="Z1668" s="26">
        <v>0</v>
      </c>
      <c r="AA1668" s="51" t="s">
        <v>66</v>
      </c>
      <c r="AB1668" s="51" t="s">
        <v>69</v>
      </c>
    </row>
    <row r="1669" spans="1:28">
      <c r="A1669" s="51" t="s">
        <v>3275</v>
      </c>
      <c r="B1669" s="51" t="s">
        <v>140</v>
      </c>
      <c r="C1669" s="1">
        <v>41429</v>
      </c>
      <c r="D1669">
        <v>2013</v>
      </c>
      <c r="E1669" s="26">
        <v>6</v>
      </c>
      <c r="F1669" s="51" t="s">
        <v>26</v>
      </c>
      <c r="G1669" s="26">
        <v>12</v>
      </c>
      <c r="H1669" s="26">
        <v>12</v>
      </c>
      <c r="I1669" t="s">
        <v>15</v>
      </c>
      <c r="J1669" t="s">
        <v>102</v>
      </c>
      <c r="K1669" t="s">
        <v>83</v>
      </c>
      <c r="L1669" t="s">
        <v>125</v>
      </c>
      <c r="M1669" t="s">
        <v>104</v>
      </c>
      <c r="N1669">
        <v>4221.2905238228996</v>
      </c>
      <c r="O1669">
        <v>4221.2905238228996</v>
      </c>
      <c r="P1669" t="s">
        <v>64</v>
      </c>
      <c r="Q1669">
        <v>8.81</v>
      </c>
      <c r="R1669">
        <v>1</v>
      </c>
      <c r="S1669">
        <v>4</v>
      </c>
      <c r="T1669">
        <v>1</v>
      </c>
      <c r="U1669" t="s">
        <v>76</v>
      </c>
      <c r="V1669">
        <v>1</v>
      </c>
      <c r="W1669" t="s">
        <v>66</v>
      </c>
      <c r="X1669" s="51" t="s">
        <v>690</v>
      </c>
      <c r="Y1669" s="51" t="s">
        <v>79</v>
      </c>
      <c r="Z1669" s="26">
        <v>2</v>
      </c>
      <c r="AA1669" s="51" t="s">
        <v>77</v>
      </c>
      <c r="AB1669" s="51" t="s">
        <v>108</v>
      </c>
    </row>
    <row r="1670" spans="1:28">
      <c r="A1670" s="51" t="s">
        <v>3276</v>
      </c>
      <c r="B1670" s="51" t="s">
        <v>140</v>
      </c>
      <c r="C1670" s="1">
        <v>41767</v>
      </c>
      <c r="D1670">
        <v>2014</v>
      </c>
      <c r="E1670" s="26">
        <v>5</v>
      </c>
      <c r="F1670" s="51" t="s">
        <v>25</v>
      </c>
      <c r="G1670" s="26">
        <v>11</v>
      </c>
      <c r="H1670" s="26">
        <v>11</v>
      </c>
      <c r="I1670" t="s">
        <v>15</v>
      </c>
      <c r="J1670" t="s">
        <v>102</v>
      </c>
      <c r="K1670" t="s">
        <v>124</v>
      </c>
      <c r="L1670" t="s">
        <v>103</v>
      </c>
      <c r="M1670" t="s">
        <v>63</v>
      </c>
      <c r="N1670">
        <v>8387.5119743831947</v>
      </c>
      <c r="O1670">
        <v>8387.5119743831947</v>
      </c>
      <c r="P1670" t="s">
        <v>64</v>
      </c>
      <c r="Q1670">
        <v>7.71</v>
      </c>
      <c r="R1670">
        <v>5</v>
      </c>
      <c r="S1670">
        <v>2</v>
      </c>
      <c r="T1670">
        <v>1</v>
      </c>
      <c r="U1670" t="s">
        <v>76</v>
      </c>
      <c r="V1670">
        <v>1</v>
      </c>
      <c r="W1670" t="s">
        <v>66</v>
      </c>
      <c r="X1670" s="51" t="s">
        <v>3277</v>
      </c>
      <c r="Y1670" s="51" t="s">
        <v>119</v>
      </c>
      <c r="Z1670" s="26">
        <v>1</v>
      </c>
      <c r="AA1670" s="51" t="s">
        <v>66</v>
      </c>
      <c r="AB1670" s="51" t="s">
        <v>69</v>
      </c>
    </row>
    <row r="1671" spans="1:28">
      <c r="A1671" s="51" t="s">
        <v>3278</v>
      </c>
      <c r="B1671" s="51" t="s">
        <v>140</v>
      </c>
      <c r="C1671" s="1">
        <v>45089</v>
      </c>
      <c r="D1671">
        <v>2023</v>
      </c>
      <c r="E1671" s="26">
        <v>6</v>
      </c>
      <c r="F1671" s="51" t="s">
        <v>26</v>
      </c>
      <c r="G1671" s="26">
        <v>2</v>
      </c>
      <c r="H1671" s="26">
        <v>2</v>
      </c>
      <c r="I1671" t="s">
        <v>15</v>
      </c>
      <c r="J1671" t="s">
        <v>82</v>
      </c>
      <c r="K1671" t="s">
        <v>124</v>
      </c>
      <c r="L1671" t="s">
        <v>89</v>
      </c>
      <c r="M1671" t="s">
        <v>93</v>
      </c>
      <c r="N1671">
        <v>4378.2036582153305</v>
      </c>
      <c r="O1671">
        <v>4378.2036582153305</v>
      </c>
      <c r="P1671" t="s">
        <v>64</v>
      </c>
      <c r="Q1671">
        <v>2.41</v>
      </c>
      <c r="R1671">
        <v>4</v>
      </c>
      <c r="S1671">
        <v>2</v>
      </c>
      <c r="T1671">
        <v>1</v>
      </c>
      <c r="U1671" t="s">
        <v>76</v>
      </c>
      <c r="V1671">
        <v>1</v>
      </c>
      <c r="W1671" t="s">
        <v>66</v>
      </c>
      <c r="X1671" s="51" t="s">
        <v>3279</v>
      </c>
      <c r="Y1671" s="51" t="s">
        <v>144</v>
      </c>
      <c r="Z1671" s="26">
        <v>0</v>
      </c>
      <c r="AA1671" s="51" t="s">
        <v>66</v>
      </c>
      <c r="AB1671" s="51" t="s">
        <v>69</v>
      </c>
    </row>
    <row r="1672" spans="1:28">
      <c r="A1672" s="51" t="s">
        <v>3280</v>
      </c>
      <c r="B1672" s="51" t="s">
        <v>121</v>
      </c>
      <c r="C1672" s="1">
        <v>42429</v>
      </c>
      <c r="D1672">
        <v>2016</v>
      </c>
      <c r="E1672" s="26">
        <v>2</v>
      </c>
      <c r="F1672" s="51" t="s">
        <v>22</v>
      </c>
      <c r="G1672" s="26">
        <v>9</v>
      </c>
      <c r="H1672" s="26">
        <v>9</v>
      </c>
      <c r="I1672" t="s">
        <v>15</v>
      </c>
      <c r="J1672" t="s">
        <v>60</v>
      </c>
      <c r="K1672" t="s">
        <v>61</v>
      </c>
      <c r="L1672" t="s">
        <v>110</v>
      </c>
      <c r="M1672" t="s">
        <v>75</v>
      </c>
      <c r="N1672">
        <v>9183.7320596865484</v>
      </c>
      <c r="O1672">
        <v>9183.7320596865484</v>
      </c>
      <c r="P1672" t="s">
        <v>64</v>
      </c>
      <c r="Q1672">
        <v>5.75</v>
      </c>
      <c r="R1672">
        <v>3</v>
      </c>
      <c r="S1672">
        <v>4</v>
      </c>
      <c r="T1672">
        <v>1</v>
      </c>
      <c r="U1672" t="s">
        <v>76</v>
      </c>
      <c r="V1672">
        <v>3</v>
      </c>
      <c r="W1672" t="s">
        <v>84</v>
      </c>
      <c r="X1672" s="51" t="s">
        <v>3281</v>
      </c>
      <c r="Y1672" s="51" t="s">
        <v>79</v>
      </c>
      <c r="Z1672" s="26">
        <v>3</v>
      </c>
      <c r="AA1672" s="51" t="s">
        <v>77</v>
      </c>
      <c r="AB1672" s="51" t="s">
        <v>108</v>
      </c>
    </row>
    <row r="1673" spans="1:28">
      <c r="A1673" s="51" t="s">
        <v>3282</v>
      </c>
      <c r="B1673" s="51" t="s">
        <v>97</v>
      </c>
      <c r="C1673" s="1">
        <v>44815</v>
      </c>
      <c r="D1673">
        <v>2022</v>
      </c>
      <c r="E1673" s="26">
        <v>9</v>
      </c>
      <c r="F1673" s="51" t="s">
        <v>29</v>
      </c>
      <c r="G1673" s="26">
        <v>3</v>
      </c>
      <c r="H1673" s="26">
        <v>3</v>
      </c>
      <c r="I1673" t="s">
        <v>15</v>
      </c>
      <c r="J1673" t="s">
        <v>82</v>
      </c>
      <c r="K1673" t="s">
        <v>73</v>
      </c>
      <c r="L1673" t="s">
        <v>128</v>
      </c>
      <c r="M1673" t="s">
        <v>75</v>
      </c>
      <c r="N1673">
        <v>6041.8544700218863</v>
      </c>
      <c r="O1673">
        <v>6041.8544700218863</v>
      </c>
      <c r="P1673" t="s">
        <v>64</v>
      </c>
      <c r="Q1673">
        <v>11.5</v>
      </c>
      <c r="R1673">
        <v>5</v>
      </c>
      <c r="S1673">
        <v>2</v>
      </c>
      <c r="T1673">
        <v>1</v>
      </c>
      <c r="U1673" t="s">
        <v>76</v>
      </c>
      <c r="V1673">
        <v>2</v>
      </c>
      <c r="W1673" t="s">
        <v>77</v>
      </c>
      <c r="X1673" s="51" t="s">
        <v>3283</v>
      </c>
      <c r="Y1673" s="51" t="s">
        <v>95</v>
      </c>
      <c r="Z1673" s="26">
        <v>0</v>
      </c>
      <c r="AA1673" s="51" t="s">
        <v>66</v>
      </c>
      <c r="AB1673" s="51" t="s">
        <v>69</v>
      </c>
    </row>
    <row r="1674" spans="1:28">
      <c r="A1674" s="51" t="s">
        <v>3284</v>
      </c>
      <c r="B1674" s="51" t="s">
        <v>140</v>
      </c>
      <c r="C1674" s="1">
        <v>42863</v>
      </c>
      <c r="D1674">
        <v>2017</v>
      </c>
      <c r="E1674" s="26">
        <v>5</v>
      </c>
      <c r="F1674" s="51" t="s">
        <v>25</v>
      </c>
      <c r="G1674" s="26">
        <v>8</v>
      </c>
      <c r="H1674" s="26">
        <v>8</v>
      </c>
      <c r="I1674" t="s">
        <v>15</v>
      </c>
      <c r="J1674" t="s">
        <v>60</v>
      </c>
      <c r="K1674" t="s">
        <v>133</v>
      </c>
      <c r="L1674" t="s">
        <v>110</v>
      </c>
      <c r="M1674" t="s">
        <v>75</v>
      </c>
      <c r="N1674">
        <v>6073.1624661760006</v>
      </c>
      <c r="O1674">
        <v>6073.1624661760006</v>
      </c>
      <c r="P1674" t="s">
        <v>64</v>
      </c>
      <c r="Q1674">
        <v>6.29</v>
      </c>
      <c r="R1674">
        <v>2</v>
      </c>
      <c r="S1674">
        <v>5</v>
      </c>
      <c r="T1674">
        <v>1</v>
      </c>
      <c r="U1674" t="s">
        <v>76</v>
      </c>
      <c r="V1674">
        <v>2</v>
      </c>
      <c r="W1674" t="s">
        <v>77</v>
      </c>
      <c r="X1674" s="51" t="s">
        <v>3285</v>
      </c>
      <c r="Y1674" s="51" t="s">
        <v>79</v>
      </c>
      <c r="Z1674" s="26">
        <v>2</v>
      </c>
      <c r="AA1674" s="51" t="s">
        <v>77</v>
      </c>
      <c r="AB1674" s="51" t="s">
        <v>69</v>
      </c>
    </row>
    <row r="1675" spans="1:28">
      <c r="A1675" s="51" t="s">
        <v>3286</v>
      </c>
      <c r="B1675" s="51" t="s">
        <v>59</v>
      </c>
      <c r="C1675" s="1">
        <v>41905</v>
      </c>
      <c r="D1675">
        <v>2014</v>
      </c>
      <c r="E1675" s="26">
        <v>9</v>
      </c>
      <c r="F1675" s="51" t="s">
        <v>29</v>
      </c>
      <c r="G1675" s="26">
        <v>11</v>
      </c>
      <c r="H1675" s="26">
        <v>11</v>
      </c>
      <c r="I1675" t="s">
        <v>15</v>
      </c>
      <c r="J1675" t="s">
        <v>102</v>
      </c>
      <c r="K1675" t="s">
        <v>124</v>
      </c>
      <c r="L1675" t="s">
        <v>116</v>
      </c>
      <c r="M1675" t="s">
        <v>93</v>
      </c>
      <c r="N1675">
        <v>15505.602746773418</v>
      </c>
      <c r="O1675">
        <v>15505.602746773418</v>
      </c>
      <c r="P1675" t="s">
        <v>64</v>
      </c>
      <c r="Q1675">
        <v>25.6</v>
      </c>
      <c r="R1675">
        <v>5</v>
      </c>
      <c r="S1675">
        <v>2</v>
      </c>
      <c r="T1675">
        <v>1</v>
      </c>
      <c r="U1675" t="s">
        <v>76</v>
      </c>
      <c r="V1675">
        <v>3</v>
      </c>
      <c r="W1675" t="s">
        <v>84</v>
      </c>
      <c r="X1675" s="51" t="s">
        <v>3287</v>
      </c>
      <c r="Y1675" s="51" t="s">
        <v>144</v>
      </c>
      <c r="Z1675" s="26">
        <v>4</v>
      </c>
      <c r="AA1675" s="51" t="s">
        <v>84</v>
      </c>
      <c r="AB1675" s="51" t="s">
        <v>108</v>
      </c>
    </row>
    <row r="1676" spans="1:28">
      <c r="A1676" s="51" t="s">
        <v>3288</v>
      </c>
      <c r="B1676" s="51" t="s">
        <v>81</v>
      </c>
      <c r="C1676" s="1">
        <v>41469</v>
      </c>
      <c r="D1676">
        <v>2013</v>
      </c>
      <c r="E1676" s="26">
        <v>7</v>
      </c>
      <c r="F1676" s="51" t="s">
        <v>27</v>
      </c>
      <c r="G1676" s="26">
        <v>12</v>
      </c>
      <c r="H1676" s="26">
        <v>12</v>
      </c>
      <c r="I1676" t="s">
        <v>15</v>
      </c>
      <c r="J1676" t="s">
        <v>102</v>
      </c>
      <c r="K1676" t="s">
        <v>88</v>
      </c>
      <c r="L1676" t="s">
        <v>89</v>
      </c>
      <c r="M1676" t="s">
        <v>75</v>
      </c>
      <c r="N1676">
        <v>2866.9966545999782</v>
      </c>
      <c r="O1676">
        <v>2866.9966545999782</v>
      </c>
      <c r="P1676" t="s">
        <v>64</v>
      </c>
      <c r="Q1676">
        <v>10.039999999999999</v>
      </c>
      <c r="R1676">
        <v>4</v>
      </c>
      <c r="S1676">
        <v>2</v>
      </c>
      <c r="T1676">
        <v>1</v>
      </c>
      <c r="U1676" t="s">
        <v>76</v>
      </c>
      <c r="V1676">
        <v>1</v>
      </c>
      <c r="W1676" t="s">
        <v>66</v>
      </c>
      <c r="X1676" s="51" t="s">
        <v>836</v>
      </c>
      <c r="Y1676" s="51" t="s">
        <v>86</v>
      </c>
      <c r="Z1676" s="26">
        <v>1</v>
      </c>
      <c r="AA1676" s="51" t="s">
        <v>66</v>
      </c>
      <c r="AB1676" s="51" t="s">
        <v>69</v>
      </c>
    </row>
    <row r="1677" spans="1:28">
      <c r="A1677" s="51" t="s">
        <v>3289</v>
      </c>
      <c r="B1677" s="51" t="s">
        <v>97</v>
      </c>
      <c r="C1677" s="1">
        <v>42696</v>
      </c>
      <c r="D1677">
        <v>2016</v>
      </c>
      <c r="E1677" s="26">
        <v>11</v>
      </c>
      <c r="F1677" s="51" t="s">
        <v>19</v>
      </c>
      <c r="G1677" s="26">
        <v>9</v>
      </c>
      <c r="H1677" s="26">
        <v>9</v>
      </c>
      <c r="I1677" t="s">
        <v>15</v>
      </c>
      <c r="J1677" t="s">
        <v>60</v>
      </c>
      <c r="K1677" t="s">
        <v>73</v>
      </c>
      <c r="L1677" t="s">
        <v>98</v>
      </c>
      <c r="M1677" t="s">
        <v>90</v>
      </c>
      <c r="N1677">
        <v>7409.1806274778619</v>
      </c>
      <c r="O1677">
        <v>7409.1806274778619</v>
      </c>
      <c r="P1677" t="s">
        <v>64</v>
      </c>
      <c r="Q1677">
        <v>1.27</v>
      </c>
      <c r="R1677">
        <v>1</v>
      </c>
      <c r="S1677">
        <v>2</v>
      </c>
      <c r="T1677">
        <v>1</v>
      </c>
      <c r="U1677" t="s">
        <v>76</v>
      </c>
      <c r="V1677">
        <v>1</v>
      </c>
      <c r="W1677" t="s">
        <v>66</v>
      </c>
      <c r="X1677" s="51" t="s">
        <v>3290</v>
      </c>
      <c r="Y1677" s="51" t="s">
        <v>144</v>
      </c>
      <c r="Z1677" s="26">
        <v>1</v>
      </c>
      <c r="AA1677" s="51" t="s">
        <v>66</v>
      </c>
      <c r="AB1677" s="51" t="s">
        <v>69</v>
      </c>
    </row>
    <row r="1678" spans="1:28">
      <c r="A1678" s="51" t="s">
        <v>3291</v>
      </c>
      <c r="B1678" s="51" t="s">
        <v>81</v>
      </c>
      <c r="C1678" s="1">
        <v>43841</v>
      </c>
      <c r="D1678">
        <v>2020</v>
      </c>
      <c r="E1678" s="26">
        <v>1</v>
      </c>
      <c r="F1678" s="51" t="s">
        <v>21</v>
      </c>
      <c r="G1678" s="26">
        <v>5</v>
      </c>
      <c r="H1678" s="26">
        <v>5</v>
      </c>
      <c r="I1678" t="s">
        <v>15</v>
      </c>
      <c r="J1678" t="s">
        <v>72</v>
      </c>
      <c r="K1678" t="s">
        <v>83</v>
      </c>
      <c r="L1678" t="s">
        <v>74</v>
      </c>
      <c r="M1678" t="s">
        <v>63</v>
      </c>
      <c r="N1678">
        <v>4739.4441825356371</v>
      </c>
      <c r="O1678">
        <v>4739.4441825356371</v>
      </c>
      <c r="P1678" t="s">
        <v>64</v>
      </c>
      <c r="Q1678">
        <v>8.07</v>
      </c>
      <c r="R1678">
        <v>3</v>
      </c>
      <c r="S1678">
        <v>1</v>
      </c>
      <c r="T1678">
        <v>1</v>
      </c>
      <c r="U1678" t="s">
        <v>76</v>
      </c>
      <c r="V1678">
        <v>1</v>
      </c>
      <c r="W1678" t="s">
        <v>66</v>
      </c>
      <c r="X1678" s="51" t="s">
        <v>1176</v>
      </c>
      <c r="Y1678" s="51" t="s">
        <v>100</v>
      </c>
      <c r="Z1678" s="26">
        <v>0</v>
      </c>
      <c r="AA1678" s="51" t="s">
        <v>66</v>
      </c>
      <c r="AB1678" s="51" t="s">
        <v>69</v>
      </c>
    </row>
    <row r="1679" spans="1:28">
      <c r="A1679" s="51" t="s">
        <v>3292</v>
      </c>
      <c r="B1679" s="51" t="s">
        <v>97</v>
      </c>
      <c r="C1679" s="1">
        <v>42003</v>
      </c>
      <c r="D1679">
        <v>2014</v>
      </c>
      <c r="E1679" s="26">
        <v>12</v>
      </c>
      <c r="F1679" s="51" t="s">
        <v>20</v>
      </c>
      <c r="G1679" s="26">
        <v>11</v>
      </c>
      <c r="H1679" s="26">
        <v>11</v>
      </c>
      <c r="I1679" t="s">
        <v>15</v>
      </c>
      <c r="J1679" t="s">
        <v>102</v>
      </c>
      <c r="K1679" t="s">
        <v>83</v>
      </c>
      <c r="L1679" t="s">
        <v>103</v>
      </c>
      <c r="M1679" t="s">
        <v>104</v>
      </c>
      <c r="N1679">
        <v>4602.9137932152198</v>
      </c>
      <c r="O1679">
        <v>4602.9137932152198</v>
      </c>
      <c r="P1679" t="s">
        <v>64</v>
      </c>
      <c r="Q1679">
        <v>7.46</v>
      </c>
      <c r="R1679">
        <v>4</v>
      </c>
      <c r="S1679">
        <v>3</v>
      </c>
      <c r="T1679">
        <v>1</v>
      </c>
      <c r="U1679" t="s">
        <v>76</v>
      </c>
      <c r="V1679">
        <v>2</v>
      </c>
      <c r="W1679" t="s">
        <v>77</v>
      </c>
      <c r="X1679" s="51" t="s">
        <v>3293</v>
      </c>
      <c r="Y1679" s="51" t="s">
        <v>95</v>
      </c>
      <c r="Z1679" s="26">
        <v>2</v>
      </c>
      <c r="AA1679" s="51" t="s">
        <v>77</v>
      </c>
      <c r="AB1679" s="51" t="s">
        <v>108</v>
      </c>
    </row>
    <row r="1680" spans="1:28">
      <c r="A1680" s="51" t="s">
        <v>3294</v>
      </c>
      <c r="B1680" s="51" t="s">
        <v>81</v>
      </c>
      <c r="C1680" s="1">
        <v>41539</v>
      </c>
      <c r="D1680">
        <v>2013</v>
      </c>
      <c r="E1680" s="26">
        <v>9</v>
      </c>
      <c r="F1680" s="51" t="s">
        <v>29</v>
      </c>
      <c r="G1680" s="26">
        <v>12</v>
      </c>
      <c r="H1680" s="26">
        <v>12</v>
      </c>
      <c r="I1680" t="s">
        <v>15</v>
      </c>
      <c r="J1680" t="s">
        <v>102</v>
      </c>
      <c r="K1680" t="s">
        <v>61</v>
      </c>
      <c r="L1680" t="s">
        <v>74</v>
      </c>
      <c r="M1680" t="s">
        <v>75</v>
      </c>
      <c r="N1680">
        <v>9458.92505680871</v>
      </c>
      <c r="O1680">
        <v>9458.92505680871</v>
      </c>
      <c r="P1680" t="s">
        <v>64</v>
      </c>
      <c r="Q1680">
        <v>2.42</v>
      </c>
      <c r="R1680">
        <v>5</v>
      </c>
      <c r="S1680">
        <v>2</v>
      </c>
      <c r="T1680">
        <v>1</v>
      </c>
      <c r="U1680" t="s">
        <v>76</v>
      </c>
      <c r="V1680">
        <v>2</v>
      </c>
      <c r="W1680" t="s">
        <v>77</v>
      </c>
      <c r="X1680" s="51" t="s">
        <v>3295</v>
      </c>
      <c r="Y1680" s="51" t="s">
        <v>119</v>
      </c>
      <c r="Z1680" s="26">
        <v>1</v>
      </c>
      <c r="AA1680" s="51" t="s">
        <v>66</v>
      </c>
      <c r="AB1680" s="51" t="s">
        <v>69</v>
      </c>
    </row>
    <row r="1681" spans="1:28">
      <c r="A1681" s="51" t="s">
        <v>3296</v>
      </c>
      <c r="B1681" s="51" t="s">
        <v>59</v>
      </c>
      <c r="C1681" s="1">
        <v>42384</v>
      </c>
      <c r="D1681">
        <v>2016</v>
      </c>
      <c r="E1681" s="26">
        <v>1</v>
      </c>
      <c r="F1681" s="51" t="s">
        <v>21</v>
      </c>
      <c r="G1681" s="26">
        <v>9</v>
      </c>
      <c r="H1681" s="26">
        <v>9</v>
      </c>
      <c r="I1681" t="s">
        <v>15</v>
      </c>
      <c r="J1681" t="s">
        <v>60</v>
      </c>
      <c r="K1681" t="s">
        <v>124</v>
      </c>
      <c r="L1681" t="s">
        <v>110</v>
      </c>
      <c r="M1681" t="s">
        <v>90</v>
      </c>
      <c r="N1681">
        <v>4921.3568928933391</v>
      </c>
      <c r="O1681">
        <v>4921.3568928933391</v>
      </c>
      <c r="P1681" t="s">
        <v>64</v>
      </c>
      <c r="Q1681">
        <v>9.6199999999999992</v>
      </c>
      <c r="R1681">
        <v>5</v>
      </c>
      <c r="S1681">
        <v>2</v>
      </c>
      <c r="T1681">
        <v>1</v>
      </c>
      <c r="U1681" t="s">
        <v>76</v>
      </c>
      <c r="V1681">
        <v>3</v>
      </c>
      <c r="W1681" t="s">
        <v>84</v>
      </c>
      <c r="X1681" s="51" t="s">
        <v>3297</v>
      </c>
      <c r="Y1681" s="51" t="s">
        <v>119</v>
      </c>
      <c r="Z1681" s="26">
        <v>2</v>
      </c>
      <c r="AA1681" s="51" t="s">
        <v>77</v>
      </c>
      <c r="AB1681" s="51" t="s">
        <v>69</v>
      </c>
    </row>
    <row r="1682" spans="1:28">
      <c r="A1682" s="51" t="s">
        <v>3298</v>
      </c>
      <c r="B1682" s="51" t="s">
        <v>81</v>
      </c>
      <c r="C1682" s="1">
        <v>42204</v>
      </c>
      <c r="D1682">
        <v>2015</v>
      </c>
      <c r="E1682" s="26">
        <v>7</v>
      </c>
      <c r="F1682" s="51" t="s">
        <v>27</v>
      </c>
      <c r="G1682" s="26">
        <v>10</v>
      </c>
      <c r="H1682" s="26">
        <v>10</v>
      </c>
      <c r="I1682" t="s">
        <v>15</v>
      </c>
      <c r="J1682" t="s">
        <v>102</v>
      </c>
      <c r="K1682" t="s">
        <v>133</v>
      </c>
      <c r="L1682" t="s">
        <v>74</v>
      </c>
      <c r="M1682" t="s">
        <v>104</v>
      </c>
      <c r="N1682">
        <v>1470.6574395950583</v>
      </c>
      <c r="O1682">
        <v>1470.6574395950583</v>
      </c>
      <c r="P1682" t="s">
        <v>64</v>
      </c>
      <c r="Q1682">
        <v>3.52</v>
      </c>
      <c r="R1682">
        <v>5</v>
      </c>
      <c r="S1682">
        <v>1</v>
      </c>
      <c r="T1682">
        <v>1</v>
      </c>
      <c r="U1682" t="s">
        <v>76</v>
      </c>
      <c r="V1682">
        <v>2</v>
      </c>
      <c r="W1682" t="s">
        <v>77</v>
      </c>
      <c r="X1682" s="51" t="s">
        <v>2064</v>
      </c>
      <c r="Y1682" s="51" t="s">
        <v>79</v>
      </c>
      <c r="Z1682" s="26">
        <v>1</v>
      </c>
      <c r="AA1682" s="51" t="s">
        <v>66</v>
      </c>
      <c r="AB1682" s="51" t="s">
        <v>69</v>
      </c>
    </row>
    <row r="1683" spans="1:28">
      <c r="A1683" s="51" t="s">
        <v>3299</v>
      </c>
      <c r="B1683" s="51" t="s">
        <v>97</v>
      </c>
      <c r="C1683" s="1">
        <v>42276</v>
      </c>
      <c r="D1683">
        <v>2015</v>
      </c>
      <c r="E1683" s="26">
        <v>9</v>
      </c>
      <c r="F1683" s="51" t="s">
        <v>29</v>
      </c>
      <c r="G1683" s="26">
        <v>10</v>
      </c>
      <c r="H1683" s="26">
        <v>10</v>
      </c>
      <c r="I1683" t="s">
        <v>15</v>
      </c>
      <c r="J1683" t="s">
        <v>102</v>
      </c>
      <c r="K1683" t="s">
        <v>83</v>
      </c>
      <c r="L1683" t="s">
        <v>98</v>
      </c>
      <c r="M1683" t="s">
        <v>152</v>
      </c>
      <c r="N1683">
        <v>5120.8594000661187</v>
      </c>
      <c r="O1683">
        <v>5120.8594000661187</v>
      </c>
      <c r="P1683" t="s">
        <v>64</v>
      </c>
      <c r="Q1683">
        <v>5.56</v>
      </c>
      <c r="R1683">
        <v>3</v>
      </c>
      <c r="S1683">
        <v>2</v>
      </c>
      <c r="T1683">
        <v>1</v>
      </c>
      <c r="U1683" t="s">
        <v>76</v>
      </c>
      <c r="V1683">
        <v>1</v>
      </c>
      <c r="W1683" t="s">
        <v>66</v>
      </c>
      <c r="X1683" s="51" t="s">
        <v>3300</v>
      </c>
      <c r="Y1683" s="51" t="s">
        <v>68</v>
      </c>
      <c r="Z1683" s="26">
        <v>1</v>
      </c>
      <c r="AA1683" s="51" t="s">
        <v>66</v>
      </c>
      <c r="AB1683" s="51" t="s">
        <v>69</v>
      </c>
    </row>
    <row r="1684" spans="1:28">
      <c r="A1684" s="51" t="s">
        <v>3301</v>
      </c>
      <c r="B1684" s="51" t="s">
        <v>97</v>
      </c>
      <c r="C1684" s="1">
        <v>42969</v>
      </c>
      <c r="D1684">
        <v>2017</v>
      </c>
      <c r="E1684" s="26">
        <v>8</v>
      </c>
      <c r="F1684" s="51" t="s">
        <v>28</v>
      </c>
      <c r="G1684" s="26">
        <v>8</v>
      </c>
      <c r="H1684" s="26">
        <v>8</v>
      </c>
      <c r="I1684" t="s">
        <v>15</v>
      </c>
      <c r="J1684" t="s">
        <v>60</v>
      </c>
      <c r="K1684" t="s">
        <v>124</v>
      </c>
      <c r="L1684" t="s">
        <v>113</v>
      </c>
      <c r="M1684" t="s">
        <v>63</v>
      </c>
      <c r="N1684">
        <v>11519.976633398741</v>
      </c>
      <c r="O1684">
        <v>11519.976633398741</v>
      </c>
      <c r="P1684" t="s">
        <v>64</v>
      </c>
      <c r="Q1684">
        <v>9.99</v>
      </c>
      <c r="R1684">
        <v>2</v>
      </c>
      <c r="S1684">
        <v>2</v>
      </c>
      <c r="T1684">
        <v>1</v>
      </c>
      <c r="U1684" t="s">
        <v>76</v>
      </c>
      <c r="V1684">
        <v>3</v>
      </c>
      <c r="W1684" t="s">
        <v>84</v>
      </c>
      <c r="X1684" s="51" t="s">
        <v>3302</v>
      </c>
      <c r="Y1684" s="51" t="s">
        <v>95</v>
      </c>
      <c r="Z1684" s="26">
        <v>2</v>
      </c>
      <c r="AA1684" s="51" t="s">
        <v>77</v>
      </c>
      <c r="AB1684" s="51" t="s">
        <v>69</v>
      </c>
    </row>
    <row r="1685" spans="1:28">
      <c r="A1685" s="51" t="s">
        <v>3303</v>
      </c>
      <c r="B1685" s="51" t="s">
        <v>121</v>
      </c>
      <c r="C1685" s="1">
        <v>43147</v>
      </c>
      <c r="D1685">
        <v>2018</v>
      </c>
      <c r="E1685" s="26">
        <v>2</v>
      </c>
      <c r="F1685" s="51" t="s">
        <v>22</v>
      </c>
      <c r="G1685" s="26">
        <v>7</v>
      </c>
      <c r="H1685" s="26">
        <v>7</v>
      </c>
      <c r="I1685" t="s">
        <v>15</v>
      </c>
      <c r="J1685" t="s">
        <v>60</v>
      </c>
      <c r="K1685" t="s">
        <v>73</v>
      </c>
      <c r="L1685" t="s">
        <v>89</v>
      </c>
      <c r="M1685" t="s">
        <v>104</v>
      </c>
      <c r="N1685">
        <v>4285.7387346060141</v>
      </c>
      <c r="O1685">
        <v>4285.7387346060141</v>
      </c>
      <c r="P1685" t="s">
        <v>64</v>
      </c>
      <c r="Q1685">
        <v>22.99</v>
      </c>
      <c r="R1685">
        <v>2</v>
      </c>
      <c r="S1685">
        <v>3</v>
      </c>
      <c r="T1685">
        <v>1</v>
      </c>
      <c r="U1685" t="s">
        <v>76</v>
      </c>
      <c r="V1685">
        <v>3</v>
      </c>
      <c r="W1685" t="s">
        <v>84</v>
      </c>
      <c r="X1685" s="51" t="s">
        <v>3304</v>
      </c>
      <c r="Y1685" s="51" t="s">
        <v>144</v>
      </c>
      <c r="Z1685" s="26">
        <v>3</v>
      </c>
      <c r="AA1685" s="51" t="s">
        <v>77</v>
      </c>
      <c r="AB1685" s="51" t="s">
        <v>108</v>
      </c>
    </row>
    <row r="1686" spans="1:28">
      <c r="A1686" s="51" t="s">
        <v>3305</v>
      </c>
      <c r="B1686" s="51" t="s">
        <v>81</v>
      </c>
      <c r="C1686" s="1">
        <v>45115</v>
      </c>
      <c r="D1686">
        <v>2023</v>
      </c>
      <c r="E1686" s="26">
        <v>7</v>
      </c>
      <c r="F1686" s="51" t="s">
        <v>27</v>
      </c>
      <c r="G1686" s="26">
        <v>2</v>
      </c>
      <c r="H1686" s="26">
        <v>2</v>
      </c>
      <c r="I1686" t="s">
        <v>15</v>
      </c>
      <c r="J1686" t="s">
        <v>82</v>
      </c>
      <c r="K1686" t="s">
        <v>133</v>
      </c>
      <c r="L1686" t="s">
        <v>113</v>
      </c>
      <c r="M1686" t="s">
        <v>75</v>
      </c>
      <c r="N1686">
        <v>-1167.7135603679412</v>
      </c>
      <c r="O1686">
        <v>1167.7135603679412</v>
      </c>
      <c r="P1686" t="s">
        <v>117</v>
      </c>
      <c r="Q1686">
        <v>2.0699999999999998</v>
      </c>
      <c r="R1686">
        <v>4</v>
      </c>
      <c r="S1686">
        <v>2</v>
      </c>
      <c r="T1686">
        <v>1</v>
      </c>
      <c r="U1686" t="s">
        <v>76</v>
      </c>
      <c r="V1686">
        <v>2</v>
      </c>
      <c r="W1686" t="s">
        <v>77</v>
      </c>
      <c r="X1686" s="51" t="s">
        <v>3306</v>
      </c>
      <c r="Y1686" s="51" t="s">
        <v>119</v>
      </c>
      <c r="Z1686" s="26">
        <v>0</v>
      </c>
      <c r="AA1686" s="51" t="s">
        <v>66</v>
      </c>
      <c r="AB1686" s="51" t="s">
        <v>69</v>
      </c>
    </row>
    <row r="1687" spans="1:28">
      <c r="A1687" s="51" t="s">
        <v>3307</v>
      </c>
      <c r="B1687" s="51" t="s">
        <v>81</v>
      </c>
      <c r="C1687" s="1">
        <v>42774</v>
      </c>
      <c r="D1687">
        <v>2017</v>
      </c>
      <c r="E1687" s="26">
        <v>2</v>
      </c>
      <c r="F1687" s="51" t="s">
        <v>22</v>
      </c>
      <c r="G1687" s="26">
        <v>8</v>
      </c>
      <c r="H1687" s="26">
        <v>8</v>
      </c>
      <c r="I1687" t="s">
        <v>15</v>
      </c>
      <c r="J1687" t="s">
        <v>60</v>
      </c>
      <c r="K1687" t="s">
        <v>73</v>
      </c>
      <c r="L1687" t="s">
        <v>89</v>
      </c>
      <c r="M1687" t="s">
        <v>75</v>
      </c>
      <c r="N1687">
        <v>22233.335562712131</v>
      </c>
      <c r="O1687">
        <v>22233.335562712131</v>
      </c>
      <c r="P1687" t="s">
        <v>64</v>
      </c>
      <c r="Q1687">
        <v>21.72</v>
      </c>
      <c r="R1687">
        <v>4</v>
      </c>
      <c r="S1687">
        <v>1</v>
      </c>
      <c r="T1687">
        <v>1</v>
      </c>
      <c r="U1687" t="s">
        <v>76</v>
      </c>
      <c r="V1687">
        <v>3</v>
      </c>
      <c r="W1687" t="s">
        <v>84</v>
      </c>
      <c r="X1687" s="51" t="s">
        <v>3308</v>
      </c>
      <c r="Y1687" s="51" t="s">
        <v>79</v>
      </c>
      <c r="Z1687" s="26">
        <v>4</v>
      </c>
      <c r="AA1687" s="51" t="s">
        <v>84</v>
      </c>
      <c r="AB1687" s="51" t="s">
        <v>108</v>
      </c>
    </row>
    <row r="1688" spans="1:28">
      <c r="A1688" s="51" t="s">
        <v>3309</v>
      </c>
      <c r="B1688" s="51" t="s">
        <v>97</v>
      </c>
      <c r="C1688" s="1">
        <v>42025</v>
      </c>
      <c r="D1688">
        <v>2015</v>
      </c>
      <c r="E1688" s="26">
        <v>1</v>
      </c>
      <c r="F1688" s="51" t="s">
        <v>21</v>
      </c>
      <c r="G1688" s="26">
        <v>10</v>
      </c>
      <c r="H1688" s="26">
        <v>10</v>
      </c>
      <c r="I1688" t="s">
        <v>15</v>
      </c>
      <c r="J1688" t="s">
        <v>102</v>
      </c>
      <c r="K1688" t="s">
        <v>83</v>
      </c>
      <c r="L1688" t="s">
        <v>116</v>
      </c>
      <c r="M1688" t="s">
        <v>104</v>
      </c>
      <c r="N1688">
        <v>-4924.9697386421212</v>
      </c>
      <c r="O1688">
        <v>4924.9697386421212</v>
      </c>
      <c r="P1688" t="s">
        <v>117</v>
      </c>
      <c r="Q1688">
        <v>15.07</v>
      </c>
      <c r="R1688">
        <v>4</v>
      </c>
      <c r="S1688">
        <v>0</v>
      </c>
      <c r="T1688">
        <v>0</v>
      </c>
      <c r="U1688" t="s">
        <v>65</v>
      </c>
      <c r="V1688">
        <v>3</v>
      </c>
      <c r="W1688" t="s">
        <v>84</v>
      </c>
      <c r="X1688" s="51" t="s">
        <v>3310</v>
      </c>
      <c r="Y1688" s="51" t="s">
        <v>79</v>
      </c>
      <c r="Z1688" s="26">
        <v>3</v>
      </c>
      <c r="AA1688" s="51" t="s">
        <v>77</v>
      </c>
      <c r="AB1688" s="51" t="s">
        <v>69</v>
      </c>
    </row>
    <row r="1689" spans="1:28">
      <c r="A1689" s="51" t="s">
        <v>3311</v>
      </c>
      <c r="B1689" s="51" t="s">
        <v>59</v>
      </c>
      <c r="C1689" s="1">
        <v>44979</v>
      </c>
      <c r="D1689">
        <v>2023</v>
      </c>
      <c r="E1689" s="26">
        <v>2</v>
      </c>
      <c r="F1689" s="51" t="s">
        <v>22</v>
      </c>
      <c r="G1689" s="26">
        <v>2</v>
      </c>
      <c r="H1689" s="26">
        <v>2</v>
      </c>
      <c r="I1689" t="s">
        <v>15</v>
      </c>
      <c r="J1689" t="s">
        <v>82</v>
      </c>
      <c r="K1689" t="s">
        <v>61</v>
      </c>
      <c r="L1689" t="s">
        <v>89</v>
      </c>
      <c r="M1689" t="s">
        <v>90</v>
      </c>
      <c r="N1689">
        <v>4519.6966274354018</v>
      </c>
      <c r="O1689">
        <v>4519.6966274354018</v>
      </c>
      <c r="P1689" t="s">
        <v>64</v>
      </c>
      <c r="Q1689">
        <v>3.61</v>
      </c>
      <c r="R1689">
        <v>1</v>
      </c>
      <c r="S1689">
        <v>1</v>
      </c>
      <c r="T1689">
        <v>1</v>
      </c>
      <c r="U1689" t="s">
        <v>76</v>
      </c>
      <c r="V1689">
        <v>1</v>
      </c>
      <c r="W1689" t="s">
        <v>66</v>
      </c>
      <c r="X1689" s="51" t="s">
        <v>3312</v>
      </c>
      <c r="Y1689" s="51" t="s">
        <v>79</v>
      </c>
      <c r="Z1689" s="26">
        <v>0</v>
      </c>
      <c r="AA1689" s="51" t="s">
        <v>66</v>
      </c>
      <c r="AB1689" s="51" t="s">
        <v>69</v>
      </c>
    </row>
    <row r="1690" spans="1:28">
      <c r="A1690" s="51" t="s">
        <v>3313</v>
      </c>
      <c r="B1690" s="51" t="s">
        <v>71</v>
      </c>
      <c r="C1690" s="1">
        <v>44982</v>
      </c>
      <c r="D1690">
        <v>2023</v>
      </c>
      <c r="E1690" s="26">
        <v>2</v>
      </c>
      <c r="F1690" s="51" t="s">
        <v>22</v>
      </c>
      <c r="G1690" s="26">
        <v>2</v>
      </c>
      <c r="H1690" s="26">
        <v>2</v>
      </c>
      <c r="I1690" t="s">
        <v>15</v>
      </c>
      <c r="J1690" t="s">
        <v>82</v>
      </c>
      <c r="K1690" t="s">
        <v>124</v>
      </c>
      <c r="L1690" t="s">
        <v>74</v>
      </c>
      <c r="M1690" t="s">
        <v>152</v>
      </c>
      <c r="N1690">
        <v>5075.471765812149</v>
      </c>
      <c r="O1690">
        <v>5075.471765812149</v>
      </c>
      <c r="P1690" t="s">
        <v>64</v>
      </c>
      <c r="Q1690">
        <v>12.85</v>
      </c>
      <c r="R1690">
        <v>1</v>
      </c>
      <c r="S1690">
        <v>1</v>
      </c>
      <c r="T1690">
        <v>1</v>
      </c>
      <c r="U1690" t="s">
        <v>76</v>
      </c>
      <c r="V1690">
        <v>3</v>
      </c>
      <c r="W1690" t="s">
        <v>84</v>
      </c>
      <c r="X1690" s="51" t="s">
        <v>3314</v>
      </c>
      <c r="Y1690" s="51" t="s">
        <v>68</v>
      </c>
      <c r="Z1690" s="26">
        <v>1</v>
      </c>
      <c r="AA1690" s="51" t="s">
        <v>66</v>
      </c>
      <c r="AB1690" s="51" t="s">
        <v>69</v>
      </c>
    </row>
    <row r="1691" spans="1:28">
      <c r="A1691" s="51" t="s">
        <v>3315</v>
      </c>
      <c r="B1691" s="51" t="s">
        <v>97</v>
      </c>
      <c r="C1691" s="1">
        <v>41916</v>
      </c>
      <c r="D1691">
        <v>2014</v>
      </c>
      <c r="E1691" s="26">
        <v>10</v>
      </c>
      <c r="F1691" s="51" t="s">
        <v>10</v>
      </c>
      <c r="G1691" s="26">
        <v>11</v>
      </c>
      <c r="H1691" s="26">
        <v>11</v>
      </c>
      <c r="I1691" t="s">
        <v>15</v>
      </c>
      <c r="J1691" t="s">
        <v>102</v>
      </c>
      <c r="K1691" t="s">
        <v>124</v>
      </c>
      <c r="L1691" t="s">
        <v>113</v>
      </c>
      <c r="M1691" t="s">
        <v>75</v>
      </c>
      <c r="N1691">
        <v>11189.287694642242</v>
      </c>
      <c r="O1691">
        <v>11189.287694642242</v>
      </c>
      <c r="P1691" t="s">
        <v>64</v>
      </c>
      <c r="Q1691">
        <v>5.09</v>
      </c>
      <c r="R1691">
        <v>3</v>
      </c>
      <c r="S1691">
        <v>4</v>
      </c>
      <c r="T1691">
        <v>1</v>
      </c>
      <c r="U1691" t="s">
        <v>76</v>
      </c>
      <c r="V1691">
        <v>2</v>
      </c>
      <c r="W1691" t="s">
        <v>77</v>
      </c>
      <c r="X1691" s="51" t="s">
        <v>3316</v>
      </c>
      <c r="Y1691" s="51" t="s">
        <v>144</v>
      </c>
      <c r="Z1691" s="26">
        <v>2</v>
      </c>
      <c r="AA1691" s="51" t="s">
        <v>77</v>
      </c>
      <c r="AB1691" s="51" t="s">
        <v>108</v>
      </c>
    </row>
    <row r="1692" spans="1:28">
      <c r="A1692" s="51" t="s">
        <v>3317</v>
      </c>
      <c r="B1692" s="51" t="s">
        <v>81</v>
      </c>
      <c r="C1692" s="1">
        <v>45286</v>
      </c>
      <c r="D1692">
        <v>2023</v>
      </c>
      <c r="E1692" s="26">
        <v>12</v>
      </c>
      <c r="F1692" s="51" t="s">
        <v>20</v>
      </c>
      <c r="G1692" s="26">
        <v>2</v>
      </c>
      <c r="H1692" s="26">
        <v>2</v>
      </c>
      <c r="I1692" t="s">
        <v>15</v>
      </c>
      <c r="J1692" t="s">
        <v>82</v>
      </c>
      <c r="K1692" t="s">
        <v>73</v>
      </c>
      <c r="L1692" t="s">
        <v>116</v>
      </c>
      <c r="M1692" t="s">
        <v>104</v>
      </c>
      <c r="N1692">
        <v>9643.4959482505801</v>
      </c>
      <c r="O1692">
        <v>9643.4959482505801</v>
      </c>
      <c r="P1692" t="s">
        <v>64</v>
      </c>
      <c r="Q1692">
        <v>21.14</v>
      </c>
      <c r="R1692">
        <v>5</v>
      </c>
      <c r="S1692">
        <v>0</v>
      </c>
      <c r="T1692">
        <v>0</v>
      </c>
      <c r="U1692" t="s">
        <v>65</v>
      </c>
      <c r="V1692">
        <v>3</v>
      </c>
      <c r="W1692" t="s">
        <v>84</v>
      </c>
      <c r="X1692" s="51" t="s">
        <v>3318</v>
      </c>
      <c r="Y1692" s="51" t="s">
        <v>119</v>
      </c>
      <c r="Z1692" s="26">
        <v>2</v>
      </c>
      <c r="AA1692" s="51" t="s">
        <v>77</v>
      </c>
      <c r="AB1692" s="51" t="s">
        <v>69</v>
      </c>
    </row>
    <row r="1693" spans="1:28">
      <c r="A1693" s="51" t="s">
        <v>3319</v>
      </c>
      <c r="B1693" s="51" t="s">
        <v>81</v>
      </c>
      <c r="C1693" s="1">
        <v>45197</v>
      </c>
      <c r="D1693">
        <v>2023</v>
      </c>
      <c r="E1693" s="26">
        <v>9</v>
      </c>
      <c r="F1693" s="51" t="s">
        <v>29</v>
      </c>
      <c r="G1693" s="26">
        <v>2</v>
      </c>
      <c r="H1693" s="26">
        <v>2</v>
      </c>
      <c r="I1693" t="s">
        <v>15</v>
      </c>
      <c r="J1693" t="s">
        <v>82</v>
      </c>
      <c r="K1693" t="s">
        <v>61</v>
      </c>
      <c r="L1693" t="s">
        <v>128</v>
      </c>
      <c r="M1693" t="s">
        <v>75</v>
      </c>
      <c r="N1693">
        <v>13652.556049453782</v>
      </c>
      <c r="O1693">
        <v>13652.556049453782</v>
      </c>
      <c r="P1693" t="s">
        <v>64</v>
      </c>
      <c r="Q1693">
        <v>15.98</v>
      </c>
      <c r="R1693">
        <v>2</v>
      </c>
      <c r="S1693">
        <v>1</v>
      </c>
      <c r="T1693">
        <v>1</v>
      </c>
      <c r="U1693" t="s">
        <v>76</v>
      </c>
      <c r="V1693">
        <v>2</v>
      </c>
      <c r="W1693" t="s">
        <v>77</v>
      </c>
      <c r="X1693" s="51" t="s">
        <v>3320</v>
      </c>
      <c r="Y1693" s="51" t="s">
        <v>68</v>
      </c>
      <c r="Z1693" s="26">
        <v>2</v>
      </c>
      <c r="AA1693" s="51" t="s">
        <v>77</v>
      </c>
      <c r="AB1693" s="51" t="s">
        <v>108</v>
      </c>
    </row>
    <row r="1694" spans="1:28">
      <c r="A1694" s="51" t="s">
        <v>3321</v>
      </c>
      <c r="B1694" s="51" t="s">
        <v>59</v>
      </c>
      <c r="C1694" s="1">
        <v>44083</v>
      </c>
      <c r="D1694">
        <v>2020</v>
      </c>
      <c r="E1694" s="26">
        <v>9</v>
      </c>
      <c r="F1694" s="51" t="s">
        <v>29</v>
      </c>
      <c r="G1694" s="26">
        <v>5</v>
      </c>
      <c r="H1694" s="26">
        <v>5</v>
      </c>
      <c r="I1694" t="s">
        <v>15</v>
      </c>
      <c r="J1694" t="s">
        <v>72</v>
      </c>
      <c r="K1694" t="s">
        <v>88</v>
      </c>
      <c r="L1694" t="s">
        <v>89</v>
      </c>
      <c r="M1694" t="s">
        <v>75</v>
      </c>
      <c r="N1694">
        <v>2514.1237161073263</v>
      </c>
      <c r="O1694">
        <v>2514.1237161073263</v>
      </c>
      <c r="P1694" t="s">
        <v>64</v>
      </c>
      <c r="Q1694">
        <v>2.67</v>
      </c>
      <c r="R1694">
        <v>4</v>
      </c>
      <c r="S1694">
        <v>3</v>
      </c>
      <c r="T1694">
        <v>1</v>
      </c>
      <c r="U1694" t="s">
        <v>76</v>
      </c>
      <c r="V1694">
        <v>1</v>
      </c>
      <c r="W1694" t="s">
        <v>66</v>
      </c>
      <c r="X1694" s="51" t="s">
        <v>3322</v>
      </c>
      <c r="Y1694" s="51" t="s">
        <v>100</v>
      </c>
      <c r="Z1694" s="26">
        <v>1</v>
      </c>
      <c r="AA1694" s="51" t="s">
        <v>66</v>
      </c>
      <c r="AB1694" s="51" t="s">
        <v>69</v>
      </c>
    </row>
    <row r="1695" spans="1:28">
      <c r="A1695" s="51" t="s">
        <v>3323</v>
      </c>
      <c r="B1695" s="51" t="s">
        <v>71</v>
      </c>
      <c r="C1695" s="1">
        <v>44136</v>
      </c>
      <c r="D1695">
        <v>2020</v>
      </c>
      <c r="E1695" s="26">
        <v>11</v>
      </c>
      <c r="F1695" s="51" t="s">
        <v>19</v>
      </c>
      <c r="G1695" s="26">
        <v>5</v>
      </c>
      <c r="H1695" s="26">
        <v>5</v>
      </c>
      <c r="I1695" t="s">
        <v>15</v>
      </c>
      <c r="J1695" t="s">
        <v>72</v>
      </c>
      <c r="K1695" t="s">
        <v>61</v>
      </c>
      <c r="L1695" t="s">
        <v>125</v>
      </c>
      <c r="M1695" t="s">
        <v>104</v>
      </c>
      <c r="N1695">
        <v>9174.9265676344912</v>
      </c>
      <c r="O1695">
        <v>9174.9265676344912</v>
      </c>
      <c r="P1695" t="s">
        <v>64</v>
      </c>
      <c r="Q1695">
        <v>10.199999999999999</v>
      </c>
      <c r="R1695">
        <v>2</v>
      </c>
      <c r="S1695">
        <v>1</v>
      </c>
      <c r="T1695">
        <v>1</v>
      </c>
      <c r="U1695" t="s">
        <v>76</v>
      </c>
      <c r="V1695">
        <v>2</v>
      </c>
      <c r="W1695" t="s">
        <v>77</v>
      </c>
      <c r="X1695" s="51" t="s">
        <v>3324</v>
      </c>
      <c r="Y1695" s="51" t="s">
        <v>79</v>
      </c>
      <c r="Z1695" s="26">
        <v>0</v>
      </c>
      <c r="AA1695" s="51" t="s">
        <v>66</v>
      </c>
      <c r="AB1695" s="51" t="s">
        <v>69</v>
      </c>
    </row>
    <row r="1696" spans="1:28">
      <c r="A1696" s="51" t="s">
        <v>3325</v>
      </c>
      <c r="B1696" s="51" t="s">
        <v>140</v>
      </c>
      <c r="C1696" s="1">
        <v>43144</v>
      </c>
      <c r="D1696">
        <v>2018</v>
      </c>
      <c r="E1696" s="26">
        <v>2</v>
      </c>
      <c r="F1696" s="51" t="s">
        <v>22</v>
      </c>
      <c r="G1696" s="26">
        <v>7</v>
      </c>
      <c r="H1696" s="26">
        <v>7</v>
      </c>
      <c r="I1696" t="s">
        <v>15</v>
      </c>
      <c r="J1696" t="s">
        <v>60</v>
      </c>
      <c r="K1696" t="s">
        <v>61</v>
      </c>
      <c r="L1696" t="s">
        <v>128</v>
      </c>
      <c r="M1696" t="s">
        <v>93</v>
      </c>
      <c r="N1696">
        <v>11100.203315743716</v>
      </c>
      <c r="O1696">
        <v>11100.203315743716</v>
      </c>
      <c r="P1696" t="s">
        <v>64</v>
      </c>
      <c r="Q1696">
        <v>13.61</v>
      </c>
      <c r="R1696">
        <v>2</v>
      </c>
      <c r="S1696">
        <v>1</v>
      </c>
      <c r="T1696">
        <v>1</v>
      </c>
      <c r="U1696" t="s">
        <v>76</v>
      </c>
      <c r="V1696">
        <v>2</v>
      </c>
      <c r="W1696" t="s">
        <v>77</v>
      </c>
      <c r="X1696" s="51" t="s">
        <v>3326</v>
      </c>
      <c r="Y1696" s="51" t="s">
        <v>100</v>
      </c>
      <c r="Z1696" s="26">
        <v>0</v>
      </c>
      <c r="AA1696" s="51" t="s">
        <v>66</v>
      </c>
      <c r="AB1696" s="51" t="s">
        <v>69</v>
      </c>
    </row>
    <row r="1697" spans="1:28">
      <c r="A1697" s="51" t="s">
        <v>3327</v>
      </c>
      <c r="B1697" s="51" t="s">
        <v>81</v>
      </c>
      <c r="C1697" s="1">
        <v>42823</v>
      </c>
      <c r="D1697">
        <v>2017</v>
      </c>
      <c r="E1697" s="26">
        <v>3</v>
      </c>
      <c r="F1697" s="51" t="s">
        <v>23</v>
      </c>
      <c r="G1697" s="26">
        <v>8</v>
      </c>
      <c r="H1697" s="26">
        <v>8</v>
      </c>
      <c r="I1697" t="s">
        <v>15</v>
      </c>
      <c r="J1697" t="s">
        <v>60</v>
      </c>
      <c r="K1697" t="s">
        <v>124</v>
      </c>
      <c r="L1697" t="s">
        <v>89</v>
      </c>
      <c r="M1697" t="s">
        <v>152</v>
      </c>
      <c r="N1697">
        <v>-176.57357547638389</v>
      </c>
      <c r="O1697">
        <v>176.57357547638389</v>
      </c>
      <c r="P1697" t="s">
        <v>117</v>
      </c>
      <c r="Q1697">
        <v>5.88</v>
      </c>
      <c r="R1697">
        <v>1</v>
      </c>
      <c r="S1697">
        <v>3</v>
      </c>
      <c r="T1697">
        <v>1</v>
      </c>
      <c r="U1697" t="s">
        <v>76</v>
      </c>
      <c r="V1697">
        <v>1</v>
      </c>
      <c r="W1697" t="s">
        <v>66</v>
      </c>
      <c r="X1697" s="51" t="s">
        <v>3187</v>
      </c>
      <c r="Y1697" s="51" t="s">
        <v>100</v>
      </c>
      <c r="Z1697" s="26">
        <v>2</v>
      </c>
      <c r="AA1697" s="51" t="s">
        <v>77</v>
      </c>
      <c r="AB1697" s="51" t="s">
        <v>69</v>
      </c>
    </row>
    <row r="1698" spans="1:28">
      <c r="A1698" s="51" t="s">
        <v>3328</v>
      </c>
      <c r="B1698" s="51" t="s">
        <v>97</v>
      </c>
      <c r="C1698" s="1">
        <v>44886</v>
      </c>
      <c r="D1698">
        <v>2022</v>
      </c>
      <c r="E1698" s="26">
        <v>11</v>
      </c>
      <c r="F1698" s="51" t="s">
        <v>19</v>
      </c>
      <c r="G1698" s="26">
        <v>3</v>
      </c>
      <c r="H1698" s="26">
        <v>3</v>
      </c>
      <c r="I1698" t="s">
        <v>15</v>
      </c>
      <c r="J1698" t="s">
        <v>82</v>
      </c>
      <c r="K1698" t="s">
        <v>61</v>
      </c>
      <c r="L1698" t="s">
        <v>62</v>
      </c>
      <c r="M1698" t="s">
        <v>63</v>
      </c>
      <c r="N1698">
        <v>4680.8136219824</v>
      </c>
      <c r="O1698">
        <v>4680.8136219824</v>
      </c>
      <c r="P1698" t="s">
        <v>64</v>
      </c>
      <c r="Q1698">
        <v>2.02</v>
      </c>
      <c r="R1698">
        <v>5</v>
      </c>
      <c r="S1698">
        <v>3</v>
      </c>
      <c r="T1698">
        <v>1</v>
      </c>
      <c r="U1698" t="s">
        <v>76</v>
      </c>
      <c r="V1698">
        <v>1</v>
      </c>
      <c r="W1698" t="s">
        <v>66</v>
      </c>
      <c r="X1698" s="51" t="s">
        <v>3329</v>
      </c>
      <c r="Y1698" s="51" t="s">
        <v>95</v>
      </c>
      <c r="Z1698" s="26">
        <v>1</v>
      </c>
      <c r="AA1698" s="51" t="s">
        <v>66</v>
      </c>
      <c r="AB1698" s="51" t="s">
        <v>69</v>
      </c>
    </row>
    <row r="1699" spans="1:28">
      <c r="A1699" s="51" t="s">
        <v>3330</v>
      </c>
      <c r="B1699" s="51" t="s">
        <v>121</v>
      </c>
      <c r="C1699" s="1">
        <v>43756</v>
      </c>
      <c r="D1699">
        <v>2019</v>
      </c>
      <c r="E1699" s="26">
        <v>10</v>
      </c>
      <c r="F1699" s="51" t="s">
        <v>10</v>
      </c>
      <c r="G1699" s="26">
        <v>6</v>
      </c>
      <c r="H1699" s="26">
        <v>6</v>
      </c>
      <c r="I1699" t="s">
        <v>15</v>
      </c>
      <c r="J1699" t="s">
        <v>72</v>
      </c>
      <c r="K1699" t="s">
        <v>61</v>
      </c>
      <c r="L1699" t="s">
        <v>110</v>
      </c>
      <c r="M1699" t="s">
        <v>93</v>
      </c>
      <c r="N1699">
        <v>12117.772685244492</v>
      </c>
      <c r="O1699">
        <v>12117.772685244492</v>
      </c>
      <c r="P1699" t="s">
        <v>64</v>
      </c>
      <c r="Q1699">
        <v>18.61</v>
      </c>
      <c r="R1699">
        <v>2</v>
      </c>
      <c r="S1699">
        <v>4</v>
      </c>
      <c r="T1699">
        <v>1</v>
      </c>
      <c r="U1699" t="s">
        <v>76</v>
      </c>
      <c r="V1699">
        <v>3</v>
      </c>
      <c r="W1699" t="s">
        <v>84</v>
      </c>
      <c r="X1699" s="51" t="s">
        <v>3331</v>
      </c>
      <c r="Y1699" s="51" t="s">
        <v>95</v>
      </c>
      <c r="Z1699" s="26">
        <v>4</v>
      </c>
      <c r="AA1699" s="51" t="s">
        <v>84</v>
      </c>
      <c r="AB1699" s="51" t="s">
        <v>108</v>
      </c>
    </row>
    <row r="1700" spans="1:28">
      <c r="A1700" s="51" t="s">
        <v>3332</v>
      </c>
      <c r="B1700" s="51" t="s">
        <v>81</v>
      </c>
      <c r="C1700" s="1">
        <v>44281</v>
      </c>
      <c r="D1700">
        <v>2021</v>
      </c>
      <c r="E1700" s="26">
        <v>3</v>
      </c>
      <c r="F1700" s="51" t="s">
        <v>23</v>
      </c>
      <c r="G1700" s="26">
        <v>4</v>
      </c>
      <c r="H1700" s="26">
        <v>4</v>
      </c>
      <c r="I1700" t="s">
        <v>15</v>
      </c>
      <c r="J1700" t="s">
        <v>72</v>
      </c>
      <c r="K1700" t="s">
        <v>61</v>
      </c>
      <c r="L1700" t="s">
        <v>74</v>
      </c>
      <c r="M1700" t="s">
        <v>152</v>
      </c>
      <c r="N1700">
        <v>4780.0033902187124</v>
      </c>
      <c r="O1700">
        <v>4780.0033902187124</v>
      </c>
      <c r="P1700" t="s">
        <v>64</v>
      </c>
      <c r="Q1700">
        <v>2.8</v>
      </c>
      <c r="R1700">
        <v>5</v>
      </c>
      <c r="S1700">
        <v>5</v>
      </c>
      <c r="T1700">
        <v>1</v>
      </c>
      <c r="U1700" t="s">
        <v>76</v>
      </c>
      <c r="V1700">
        <v>1</v>
      </c>
      <c r="W1700" t="s">
        <v>66</v>
      </c>
      <c r="X1700" s="51" t="s">
        <v>3333</v>
      </c>
      <c r="Y1700" s="51" t="s">
        <v>144</v>
      </c>
      <c r="Z1700" s="26">
        <v>1</v>
      </c>
      <c r="AA1700" s="51" t="s">
        <v>66</v>
      </c>
      <c r="AB1700" s="51" t="s">
        <v>69</v>
      </c>
    </row>
    <row r="1701" spans="1:28">
      <c r="A1701" s="51" t="s">
        <v>3334</v>
      </c>
      <c r="B1701" s="51" t="s">
        <v>121</v>
      </c>
      <c r="C1701" s="1">
        <v>43956</v>
      </c>
      <c r="D1701">
        <v>2020</v>
      </c>
      <c r="E1701" s="26">
        <v>5</v>
      </c>
      <c r="F1701" s="51" t="s">
        <v>25</v>
      </c>
      <c r="G1701" s="26">
        <v>5</v>
      </c>
      <c r="H1701" s="26">
        <v>5</v>
      </c>
      <c r="I1701" t="s">
        <v>15</v>
      </c>
      <c r="J1701" t="s">
        <v>72</v>
      </c>
      <c r="K1701" t="s">
        <v>133</v>
      </c>
      <c r="L1701" t="s">
        <v>74</v>
      </c>
      <c r="M1701" t="s">
        <v>90</v>
      </c>
      <c r="N1701">
        <v>9278.1734278796157</v>
      </c>
      <c r="O1701">
        <v>9278.1734278796157</v>
      </c>
      <c r="P1701" t="s">
        <v>64</v>
      </c>
      <c r="Q1701">
        <v>21.93</v>
      </c>
      <c r="R1701">
        <v>2</v>
      </c>
      <c r="S1701">
        <v>1</v>
      </c>
      <c r="T1701">
        <v>1</v>
      </c>
      <c r="U1701" t="s">
        <v>76</v>
      </c>
      <c r="V1701">
        <v>3</v>
      </c>
      <c r="W1701" t="s">
        <v>84</v>
      </c>
      <c r="X1701" s="51" t="s">
        <v>3335</v>
      </c>
      <c r="Y1701" s="51" t="s">
        <v>79</v>
      </c>
      <c r="Z1701" s="26">
        <v>2</v>
      </c>
      <c r="AA1701" s="51" t="s">
        <v>77</v>
      </c>
      <c r="AB1701" s="51" t="s">
        <v>69</v>
      </c>
    </row>
    <row r="1702" spans="1:28">
      <c r="A1702" s="51" t="s">
        <v>3336</v>
      </c>
      <c r="B1702" s="51" t="s">
        <v>71</v>
      </c>
      <c r="C1702" s="1">
        <v>43256</v>
      </c>
      <c r="D1702">
        <v>2018</v>
      </c>
      <c r="E1702" s="26">
        <v>6</v>
      </c>
      <c r="F1702" s="51" t="s">
        <v>26</v>
      </c>
      <c r="G1702" s="26">
        <v>7</v>
      </c>
      <c r="H1702" s="26">
        <v>7</v>
      </c>
      <c r="I1702" t="s">
        <v>15</v>
      </c>
      <c r="J1702" t="s">
        <v>60</v>
      </c>
      <c r="K1702" t="s">
        <v>124</v>
      </c>
      <c r="L1702" t="s">
        <v>110</v>
      </c>
      <c r="M1702" t="s">
        <v>152</v>
      </c>
      <c r="N1702">
        <v>12409.32723061736</v>
      </c>
      <c r="O1702">
        <v>12409.32723061736</v>
      </c>
      <c r="P1702" t="s">
        <v>64</v>
      </c>
      <c r="Q1702">
        <v>8.4600000000000009</v>
      </c>
      <c r="R1702">
        <v>4</v>
      </c>
      <c r="S1702">
        <v>2</v>
      </c>
      <c r="T1702">
        <v>1</v>
      </c>
      <c r="U1702" t="s">
        <v>76</v>
      </c>
      <c r="V1702">
        <v>2</v>
      </c>
      <c r="W1702" t="s">
        <v>77</v>
      </c>
      <c r="X1702" s="51" t="s">
        <v>3337</v>
      </c>
      <c r="Y1702" s="51" t="s">
        <v>95</v>
      </c>
      <c r="Z1702" s="26">
        <v>1</v>
      </c>
      <c r="AA1702" s="51" t="s">
        <v>66</v>
      </c>
      <c r="AB1702" s="51" t="s">
        <v>69</v>
      </c>
    </row>
    <row r="1703" spans="1:28">
      <c r="A1703" s="51" t="s">
        <v>3338</v>
      </c>
      <c r="B1703" s="51" t="s">
        <v>71</v>
      </c>
      <c r="C1703" s="1">
        <v>44436</v>
      </c>
      <c r="D1703">
        <v>2021</v>
      </c>
      <c r="E1703" s="26">
        <v>8</v>
      </c>
      <c r="F1703" s="51" t="s">
        <v>28</v>
      </c>
      <c r="G1703" s="26">
        <v>4</v>
      </c>
      <c r="H1703" s="26">
        <v>4</v>
      </c>
      <c r="I1703" t="s">
        <v>15</v>
      </c>
      <c r="J1703" t="s">
        <v>72</v>
      </c>
      <c r="K1703" t="s">
        <v>61</v>
      </c>
      <c r="L1703" t="s">
        <v>98</v>
      </c>
      <c r="M1703" t="s">
        <v>93</v>
      </c>
      <c r="N1703">
        <v>15133.996528959393</v>
      </c>
      <c r="O1703">
        <v>15133.996528959393</v>
      </c>
      <c r="P1703" t="s">
        <v>64</v>
      </c>
      <c r="Q1703">
        <v>26.68</v>
      </c>
      <c r="R1703">
        <v>5</v>
      </c>
      <c r="S1703">
        <v>2</v>
      </c>
      <c r="T1703">
        <v>1</v>
      </c>
      <c r="U1703" t="s">
        <v>76</v>
      </c>
      <c r="V1703">
        <v>3</v>
      </c>
      <c r="W1703" t="s">
        <v>84</v>
      </c>
      <c r="X1703" s="51" t="s">
        <v>3339</v>
      </c>
      <c r="Y1703" s="51" t="s">
        <v>119</v>
      </c>
      <c r="Z1703" s="26">
        <v>3</v>
      </c>
      <c r="AA1703" s="51" t="s">
        <v>77</v>
      </c>
      <c r="AB1703" s="51" t="s">
        <v>108</v>
      </c>
    </row>
    <row r="1704" spans="1:28">
      <c r="A1704" s="51" t="s">
        <v>3340</v>
      </c>
      <c r="B1704" s="51" t="s">
        <v>59</v>
      </c>
      <c r="C1704" s="1">
        <v>42870</v>
      </c>
      <c r="D1704">
        <v>2017</v>
      </c>
      <c r="E1704" s="26">
        <v>5</v>
      </c>
      <c r="F1704" s="51" t="s">
        <v>25</v>
      </c>
      <c r="G1704" s="26">
        <v>8</v>
      </c>
      <c r="H1704" s="26">
        <v>8</v>
      </c>
      <c r="I1704" t="s">
        <v>15</v>
      </c>
      <c r="J1704" t="s">
        <v>60</v>
      </c>
      <c r="K1704" t="s">
        <v>124</v>
      </c>
      <c r="L1704" t="s">
        <v>128</v>
      </c>
      <c r="M1704" t="s">
        <v>90</v>
      </c>
      <c r="N1704">
        <v>21296.479180474718</v>
      </c>
      <c r="O1704">
        <v>21296.479180474718</v>
      </c>
      <c r="P1704" t="s">
        <v>64</v>
      </c>
      <c r="Q1704">
        <v>23.73</v>
      </c>
      <c r="R1704">
        <v>5</v>
      </c>
      <c r="S1704">
        <v>1</v>
      </c>
      <c r="T1704">
        <v>1</v>
      </c>
      <c r="U1704" t="s">
        <v>76</v>
      </c>
      <c r="V1704">
        <v>3</v>
      </c>
      <c r="W1704" t="s">
        <v>84</v>
      </c>
      <c r="X1704" s="51" t="s">
        <v>1029</v>
      </c>
      <c r="Y1704" s="51" t="s">
        <v>100</v>
      </c>
      <c r="Z1704" s="26">
        <v>4</v>
      </c>
      <c r="AA1704" s="51" t="s">
        <v>84</v>
      </c>
      <c r="AB1704" s="51" t="s">
        <v>108</v>
      </c>
    </row>
    <row r="1705" spans="1:28">
      <c r="A1705" s="51" t="s">
        <v>3341</v>
      </c>
      <c r="B1705" s="51" t="s">
        <v>71</v>
      </c>
      <c r="C1705" s="1">
        <v>43960</v>
      </c>
      <c r="D1705">
        <v>2020</v>
      </c>
      <c r="E1705" s="26">
        <v>5</v>
      </c>
      <c r="F1705" s="51" t="s">
        <v>25</v>
      </c>
      <c r="G1705" s="26">
        <v>5</v>
      </c>
      <c r="H1705" s="26">
        <v>5</v>
      </c>
      <c r="I1705" t="s">
        <v>15</v>
      </c>
      <c r="J1705" t="s">
        <v>72</v>
      </c>
      <c r="K1705" t="s">
        <v>124</v>
      </c>
      <c r="L1705" t="s">
        <v>202</v>
      </c>
      <c r="M1705" t="s">
        <v>93</v>
      </c>
      <c r="N1705">
        <v>18235.104046531724</v>
      </c>
      <c r="O1705">
        <v>18235.104046531724</v>
      </c>
      <c r="P1705" t="s">
        <v>64</v>
      </c>
      <c r="Q1705">
        <v>16.760000000000002</v>
      </c>
      <c r="R1705">
        <v>2</v>
      </c>
      <c r="S1705">
        <v>2</v>
      </c>
      <c r="T1705">
        <v>1</v>
      </c>
      <c r="U1705" t="s">
        <v>76</v>
      </c>
      <c r="V1705">
        <v>3</v>
      </c>
      <c r="W1705" t="s">
        <v>84</v>
      </c>
      <c r="X1705" s="51" t="s">
        <v>3342</v>
      </c>
      <c r="Y1705" s="51" t="s">
        <v>119</v>
      </c>
      <c r="Z1705" s="26">
        <v>3</v>
      </c>
      <c r="AA1705" s="51" t="s">
        <v>77</v>
      </c>
      <c r="AB1705" s="51" t="s">
        <v>108</v>
      </c>
    </row>
    <row r="1706" spans="1:28">
      <c r="A1706" s="51" t="s">
        <v>3343</v>
      </c>
      <c r="B1706" s="51" t="s">
        <v>59</v>
      </c>
      <c r="C1706" s="1">
        <v>41657</v>
      </c>
      <c r="D1706">
        <v>2014</v>
      </c>
      <c r="E1706" s="26">
        <v>1</v>
      </c>
      <c r="F1706" s="51" t="s">
        <v>21</v>
      </c>
      <c r="G1706" s="26">
        <v>11</v>
      </c>
      <c r="H1706" s="26">
        <v>11</v>
      </c>
      <c r="I1706" t="s">
        <v>15</v>
      </c>
      <c r="J1706" t="s">
        <v>102</v>
      </c>
      <c r="K1706" t="s">
        <v>133</v>
      </c>
      <c r="L1706" t="s">
        <v>125</v>
      </c>
      <c r="M1706" t="s">
        <v>104</v>
      </c>
      <c r="N1706">
        <v>23675.615697550595</v>
      </c>
      <c r="O1706">
        <v>23675.615697550595</v>
      </c>
      <c r="P1706" t="s">
        <v>64</v>
      </c>
      <c r="Q1706">
        <v>4.1100000000000003</v>
      </c>
      <c r="R1706">
        <v>3</v>
      </c>
      <c r="S1706">
        <v>1</v>
      </c>
      <c r="T1706">
        <v>1</v>
      </c>
      <c r="U1706" t="s">
        <v>76</v>
      </c>
      <c r="V1706">
        <v>3</v>
      </c>
      <c r="W1706" t="s">
        <v>84</v>
      </c>
      <c r="X1706" s="51" t="s">
        <v>3344</v>
      </c>
      <c r="Y1706" s="51" t="s">
        <v>119</v>
      </c>
      <c r="Z1706" s="26">
        <v>3</v>
      </c>
      <c r="AA1706" s="51" t="s">
        <v>77</v>
      </c>
      <c r="AB1706" s="51" t="s">
        <v>69</v>
      </c>
    </row>
    <row r="1707" spans="1:28">
      <c r="A1707" s="51" t="s">
        <v>3345</v>
      </c>
      <c r="B1707" s="51" t="s">
        <v>71</v>
      </c>
      <c r="C1707" s="1">
        <v>44355</v>
      </c>
      <c r="D1707">
        <v>2021</v>
      </c>
      <c r="E1707" s="26">
        <v>6</v>
      </c>
      <c r="F1707" s="51" t="s">
        <v>26</v>
      </c>
      <c r="G1707" s="26">
        <v>4</v>
      </c>
      <c r="H1707" s="26">
        <v>4</v>
      </c>
      <c r="I1707" t="s">
        <v>15</v>
      </c>
      <c r="J1707" t="s">
        <v>72</v>
      </c>
      <c r="K1707" t="s">
        <v>133</v>
      </c>
      <c r="L1707" t="s">
        <v>113</v>
      </c>
      <c r="M1707" t="s">
        <v>104</v>
      </c>
      <c r="N1707">
        <v>3311.7577195429885</v>
      </c>
      <c r="O1707">
        <v>3311.7577195429885</v>
      </c>
      <c r="P1707" t="s">
        <v>64</v>
      </c>
      <c r="Q1707">
        <v>9.25</v>
      </c>
      <c r="R1707">
        <v>3</v>
      </c>
      <c r="S1707">
        <v>3</v>
      </c>
      <c r="T1707">
        <v>1</v>
      </c>
      <c r="U1707" t="s">
        <v>76</v>
      </c>
      <c r="V1707">
        <v>1</v>
      </c>
      <c r="W1707" t="s">
        <v>66</v>
      </c>
      <c r="X1707" s="51" t="s">
        <v>3346</v>
      </c>
      <c r="Y1707" s="51" t="s">
        <v>95</v>
      </c>
      <c r="Z1707" s="26">
        <v>1</v>
      </c>
      <c r="AA1707" s="51" t="s">
        <v>66</v>
      </c>
      <c r="AB1707" s="51" t="s">
        <v>69</v>
      </c>
    </row>
    <row r="1708" spans="1:28">
      <c r="A1708" s="51" t="s">
        <v>3347</v>
      </c>
      <c r="B1708" s="51" t="s">
        <v>121</v>
      </c>
      <c r="C1708" s="1">
        <v>44610</v>
      </c>
      <c r="D1708">
        <v>2022</v>
      </c>
      <c r="E1708" s="26">
        <v>2</v>
      </c>
      <c r="F1708" s="51" t="s">
        <v>22</v>
      </c>
      <c r="G1708" s="26">
        <v>3</v>
      </c>
      <c r="H1708" s="26">
        <v>3</v>
      </c>
      <c r="I1708" t="s">
        <v>15</v>
      </c>
      <c r="J1708" t="s">
        <v>82</v>
      </c>
      <c r="K1708" t="s">
        <v>124</v>
      </c>
      <c r="L1708" t="s">
        <v>202</v>
      </c>
      <c r="M1708" t="s">
        <v>90</v>
      </c>
      <c r="N1708">
        <v>17769.733942907616</v>
      </c>
      <c r="O1708">
        <v>17769.733942907616</v>
      </c>
      <c r="P1708" t="s">
        <v>64</v>
      </c>
      <c r="Q1708">
        <v>11.37</v>
      </c>
      <c r="R1708">
        <v>5</v>
      </c>
      <c r="S1708">
        <v>3</v>
      </c>
      <c r="T1708">
        <v>1</v>
      </c>
      <c r="U1708" t="s">
        <v>76</v>
      </c>
      <c r="V1708">
        <v>3</v>
      </c>
      <c r="W1708" t="s">
        <v>84</v>
      </c>
      <c r="X1708" s="51" t="s">
        <v>3348</v>
      </c>
      <c r="Y1708" s="51" t="s">
        <v>79</v>
      </c>
      <c r="Z1708" s="26">
        <v>3</v>
      </c>
      <c r="AA1708" s="51" t="s">
        <v>77</v>
      </c>
      <c r="AB1708" s="51" t="s">
        <v>108</v>
      </c>
    </row>
    <row r="1709" spans="1:28">
      <c r="A1709" s="51" t="s">
        <v>3349</v>
      </c>
      <c r="B1709" s="51" t="s">
        <v>97</v>
      </c>
      <c r="C1709" s="1">
        <v>41951</v>
      </c>
      <c r="D1709">
        <v>2014</v>
      </c>
      <c r="E1709" s="26">
        <v>11</v>
      </c>
      <c r="F1709" s="51" t="s">
        <v>19</v>
      </c>
      <c r="G1709" s="26">
        <v>11</v>
      </c>
      <c r="H1709" s="26">
        <v>11</v>
      </c>
      <c r="I1709" t="s">
        <v>15</v>
      </c>
      <c r="J1709" t="s">
        <v>102</v>
      </c>
      <c r="K1709" t="s">
        <v>83</v>
      </c>
      <c r="L1709" t="s">
        <v>125</v>
      </c>
      <c r="M1709" t="s">
        <v>104</v>
      </c>
      <c r="N1709">
        <v>7415.1331794046328</v>
      </c>
      <c r="O1709">
        <v>7415.1331794046328</v>
      </c>
      <c r="P1709" t="s">
        <v>64</v>
      </c>
      <c r="Q1709">
        <v>4.71</v>
      </c>
      <c r="R1709">
        <v>2</v>
      </c>
      <c r="S1709">
        <v>2</v>
      </c>
      <c r="T1709">
        <v>1</v>
      </c>
      <c r="U1709" t="s">
        <v>76</v>
      </c>
      <c r="V1709">
        <v>2</v>
      </c>
      <c r="W1709" t="s">
        <v>77</v>
      </c>
      <c r="X1709" s="51" t="s">
        <v>3350</v>
      </c>
      <c r="Y1709" s="51" t="s">
        <v>119</v>
      </c>
      <c r="Z1709" s="26">
        <v>1</v>
      </c>
      <c r="AA1709" s="51" t="s">
        <v>66</v>
      </c>
      <c r="AB1709" s="51" t="s">
        <v>69</v>
      </c>
    </row>
    <row r="1710" spans="1:28">
      <c r="A1710" s="51" t="s">
        <v>3351</v>
      </c>
      <c r="B1710" s="51" t="s">
        <v>71</v>
      </c>
      <c r="C1710" s="1">
        <v>43446</v>
      </c>
      <c r="D1710">
        <v>2018</v>
      </c>
      <c r="E1710" s="26">
        <v>12</v>
      </c>
      <c r="F1710" s="51" t="s">
        <v>20</v>
      </c>
      <c r="G1710" s="26">
        <v>7</v>
      </c>
      <c r="H1710" s="26">
        <v>7</v>
      </c>
      <c r="I1710" t="s">
        <v>15</v>
      </c>
      <c r="J1710" t="s">
        <v>60</v>
      </c>
      <c r="K1710" t="s">
        <v>124</v>
      </c>
      <c r="L1710" t="s">
        <v>89</v>
      </c>
      <c r="M1710" t="s">
        <v>152</v>
      </c>
      <c r="N1710">
        <v>2525.9113151538727</v>
      </c>
      <c r="O1710">
        <v>2525.9113151538727</v>
      </c>
      <c r="P1710" t="s">
        <v>64</v>
      </c>
      <c r="Q1710">
        <v>20.29</v>
      </c>
      <c r="R1710">
        <v>3</v>
      </c>
      <c r="S1710">
        <v>1</v>
      </c>
      <c r="T1710">
        <v>1</v>
      </c>
      <c r="U1710" t="s">
        <v>76</v>
      </c>
      <c r="V1710">
        <v>3</v>
      </c>
      <c r="W1710" t="s">
        <v>84</v>
      </c>
      <c r="X1710" s="51" t="s">
        <v>3352</v>
      </c>
      <c r="Y1710" s="51" t="s">
        <v>95</v>
      </c>
      <c r="Z1710" s="26">
        <v>2</v>
      </c>
      <c r="AA1710" s="51" t="s">
        <v>77</v>
      </c>
      <c r="AB1710" s="51" t="s">
        <v>69</v>
      </c>
    </row>
    <row r="1711" spans="1:28">
      <c r="A1711" s="51" t="s">
        <v>3353</v>
      </c>
      <c r="B1711" s="51" t="s">
        <v>121</v>
      </c>
      <c r="C1711" s="1">
        <v>41968</v>
      </c>
      <c r="D1711">
        <v>2014</v>
      </c>
      <c r="E1711" s="26">
        <v>11</v>
      </c>
      <c r="F1711" s="51" t="s">
        <v>19</v>
      </c>
      <c r="G1711" s="26">
        <v>11</v>
      </c>
      <c r="H1711" s="26">
        <v>11</v>
      </c>
      <c r="I1711" t="s">
        <v>15</v>
      </c>
      <c r="J1711" t="s">
        <v>102</v>
      </c>
      <c r="K1711" t="s">
        <v>124</v>
      </c>
      <c r="L1711" t="s">
        <v>103</v>
      </c>
      <c r="M1711" t="s">
        <v>104</v>
      </c>
      <c r="N1711">
        <v>8365.9861568183605</v>
      </c>
      <c r="O1711">
        <v>8365.9861568183605</v>
      </c>
      <c r="P1711" t="s">
        <v>64</v>
      </c>
      <c r="Q1711">
        <v>21.08</v>
      </c>
      <c r="R1711">
        <v>3</v>
      </c>
      <c r="S1711">
        <v>2</v>
      </c>
      <c r="T1711">
        <v>1</v>
      </c>
      <c r="U1711" t="s">
        <v>76</v>
      </c>
      <c r="V1711">
        <v>3</v>
      </c>
      <c r="W1711" t="s">
        <v>84</v>
      </c>
      <c r="X1711" s="51" t="s">
        <v>3354</v>
      </c>
      <c r="Y1711" s="51" t="s">
        <v>100</v>
      </c>
      <c r="Z1711" s="26">
        <v>3</v>
      </c>
      <c r="AA1711" s="51" t="s">
        <v>77</v>
      </c>
      <c r="AB1711" s="51" t="s">
        <v>69</v>
      </c>
    </row>
    <row r="1712" spans="1:28">
      <c r="A1712" s="51" t="s">
        <v>3355</v>
      </c>
      <c r="B1712" s="51" t="s">
        <v>97</v>
      </c>
      <c r="C1712" s="1">
        <v>44622</v>
      </c>
      <c r="D1712">
        <v>2022</v>
      </c>
      <c r="E1712" s="26">
        <v>3</v>
      </c>
      <c r="F1712" s="51" t="s">
        <v>23</v>
      </c>
      <c r="G1712" s="26">
        <v>3</v>
      </c>
      <c r="H1712" s="26">
        <v>3</v>
      </c>
      <c r="I1712" t="s">
        <v>15</v>
      </c>
      <c r="J1712" t="s">
        <v>82</v>
      </c>
      <c r="K1712" t="s">
        <v>133</v>
      </c>
      <c r="L1712" t="s">
        <v>113</v>
      </c>
      <c r="M1712" t="s">
        <v>152</v>
      </c>
      <c r="N1712">
        <v>6190.6936934692212</v>
      </c>
      <c r="O1712">
        <v>6190.6936934692212</v>
      </c>
      <c r="P1712" t="s">
        <v>64</v>
      </c>
      <c r="Q1712">
        <v>13.13</v>
      </c>
      <c r="R1712">
        <v>3</v>
      </c>
      <c r="S1712">
        <v>4</v>
      </c>
      <c r="T1712">
        <v>1</v>
      </c>
      <c r="U1712" t="s">
        <v>76</v>
      </c>
      <c r="V1712">
        <v>3</v>
      </c>
      <c r="W1712" t="s">
        <v>84</v>
      </c>
      <c r="X1712" s="51" t="s">
        <v>3356</v>
      </c>
      <c r="Y1712" s="51" t="s">
        <v>100</v>
      </c>
      <c r="Z1712" s="26">
        <v>2</v>
      </c>
      <c r="AA1712" s="51" t="s">
        <v>77</v>
      </c>
      <c r="AB1712" s="51" t="s">
        <v>108</v>
      </c>
    </row>
    <row r="1713" spans="1:28">
      <c r="A1713" s="51" t="s">
        <v>3357</v>
      </c>
      <c r="B1713" s="51" t="s">
        <v>121</v>
      </c>
      <c r="C1713" s="1">
        <v>45134</v>
      </c>
      <c r="D1713">
        <v>2023</v>
      </c>
      <c r="E1713" s="26">
        <v>7</v>
      </c>
      <c r="F1713" s="51" t="s">
        <v>27</v>
      </c>
      <c r="G1713" s="26">
        <v>2</v>
      </c>
      <c r="H1713" s="26">
        <v>2</v>
      </c>
      <c r="I1713" t="s">
        <v>15</v>
      </c>
      <c r="J1713" t="s">
        <v>82</v>
      </c>
      <c r="K1713" t="s">
        <v>61</v>
      </c>
      <c r="L1713" t="s">
        <v>89</v>
      </c>
      <c r="M1713" t="s">
        <v>75</v>
      </c>
      <c r="N1713">
        <v>10236.796790139246</v>
      </c>
      <c r="O1713">
        <v>10236.796790139246</v>
      </c>
      <c r="P1713" t="s">
        <v>64</v>
      </c>
      <c r="Q1713">
        <v>28.93</v>
      </c>
      <c r="R1713">
        <v>4</v>
      </c>
      <c r="S1713">
        <v>2</v>
      </c>
      <c r="T1713">
        <v>1</v>
      </c>
      <c r="U1713" t="s">
        <v>76</v>
      </c>
      <c r="V1713">
        <v>3</v>
      </c>
      <c r="W1713" t="s">
        <v>84</v>
      </c>
      <c r="X1713" s="51" t="s">
        <v>3358</v>
      </c>
      <c r="Y1713" s="51" t="s">
        <v>68</v>
      </c>
      <c r="Z1713" s="26">
        <v>2</v>
      </c>
      <c r="AA1713" s="51" t="s">
        <v>77</v>
      </c>
      <c r="AB1713" s="51" t="s">
        <v>69</v>
      </c>
    </row>
    <row r="1714" spans="1:28">
      <c r="A1714" s="51" t="s">
        <v>3359</v>
      </c>
      <c r="B1714" s="51" t="s">
        <v>97</v>
      </c>
      <c r="C1714" s="1">
        <v>43914</v>
      </c>
      <c r="D1714">
        <v>2020</v>
      </c>
      <c r="E1714" s="26">
        <v>3</v>
      </c>
      <c r="F1714" s="51" t="s">
        <v>23</v>
      </c>
      <c r="G1714" s="26">
        <v>5</v>
      </c>
      <c r="H1714" s="26">
        <v>5</v>
      </c>
      <c r="I1714" t="s">
        <v>15</v>
      </c>
      <c r="J1714" t="s">
        <v>72</v>
      </c>
      <c r="K1714" t="s">
        <v>61</v>
      </c>
      <c r="L1714" t="s">
        <v>116</v>
      </c>
      <c r="M1714" t="s">
        <v>90</v>
      </c>
      <c r="N1714">
        <v>6456.4173426595926</v>
      </c>
      <c r="O1714">
        <v>6456.4173426595926</v>
      </c>
      <c r="P1714" t="s">
        <v>64</v>
      </c>
      <c r="Q1714">
        <v>12.16</v>
      </c>
      <c r="R1714">
        <v>2</v>
      </c>
      <c r="S1714">
        <v>2</v>
      </c>
      <c r="T1714">
        <v>1</v>
      </c>
      <c r="U1714" t="s">
        <v>76</v>
      </c>
      <c r="V1714">
        <v>3</v>
      </c>
      <c r="W1714" t="s">
        <v>84</v>
      </c>
      <c r="X1714" s="51" t="s">
        <v>3360</v>
      </c>
      <c r="Y1714" s="51" t="s">
        <v>86</v>
      </c>
      <c r="Z1714" s="26">
        <v>1</v>
      </c>
      <c r="AA1714" s="51" t="s">
        <v>66</v>
      </c>
      <c r="AB1714" s="51" t="s">
        <v>69</v>
      </c>
    </row>
    <row r="1715" spans="1:28">
      <c r="A1715" s="51" t="s">
        <v>3361</v>
      </c>
      <c r="B1715" s="51" t="s">
        <v>121</v>
      </c>
      <c r="C1715" s="1">
        <v>45326</v>
      </c>
      <c r="D1715">
        <v>2024</v>
      </c>
      <c r="E1715" s="26">
        <v>2</v>
      </c>
      <c r="F1715" s="51" t="s">
        <v>22</v>
      </c>
      <c r="G1715" s="26">
        <v>1</v>
      </c>
      <c r="H1715" s="26">
        <v>1</v>
      </c>
      <c r="I1715" t="s">
        <v>15</v>
      </c>
      <c r="J1715" t="s">
        <v>82</v>
      </c>
      <c r="K1715" t="s">
        <v>124</v>
      </c>
      <c r="L1715" t="s">
        <v>125</v>
      </c>
      <c r="M1715" t="s">
        <v>104</v>
      </c>
      <c r="N1715">
        <v>-2352.3044453726638</v>
      </c>
      <c r="O1715">
        <v>2352.3044453726638</v>
      </c>
      <c r="P1715" t="s">
        <v>117</v>
      </c>
      <c r="Q1715">
        <v>16.05</v>
      </c>
      <c r="R1715">
        <v>5</v>
      </c>
      <c r="S1715">
        <v>2</v>
      </c>
      <c r="T1715">
        <v>1</v>
      </c>
      <c r="U1715" t="s">
        <v>76</v>
      </c>
      <c r="V1715">
        <v>2</v>
      </c>
      <c r="W1715" t="s">
        <v>77</v>
      </c>
      <c r="X1715" s="51" t="s">
        <v>3362</v>
      </c>
      <c r="Y1715" s="51" t="s">
        <v>100</v>
      </c>
      <c r="Z1715" s="26">
        <v>1</v>
      </c>
      <c r="AA1715" s="51" t="s">
        <v>66</v>
      </c>
      <c r="AB1715" s="51" t="s">
        <v>69</v>
      </c>
    </row>
    <row r="1716" spans="1:28">
      <c r="A1716" s="51" t="s">
        <v>3363</v>
      </c>
      <c r="B1716" s="51" t="s">
        <v>97</v>
      </c>
      <c r="C1716" s="1">
        <v>42934</v>
      </c>
      <c r="D1716">
        <v>2017</v>
      </c>
      <c r="E1716" s="26">
        <v>7</v>
      </c>
      <c r="F1716" s="51" t="s">
        <v>27</v>
      </c>
      <c r="G1716" s="26">
        <v>8</v>
      </c>
      <c r="H1716" s="26">
        <v>8</v>
      </c>
      <c r="I1716" t="s">
        <v>15</v>
      </c>
      <c r="J1716" t="s">
        <v>60</v>
      </c>
      <c r="K1716" t="s">
        <v>88</v>
      </c>
      <c r="L1716" t="s">
        <v>202</v>
      </c>
      <c r="M1716" t="s">
        <v>152</v>
      </c>
      <c r="N1716">
        <v>12869.006274809681</v>
      </c>
      <c r="O1716">
        <v>12869.006274809681</v>
      </c>
      <c r="P1716" t="s">
        <v>64</v>
      </c>
      <c r="Q1716">
        <v>24.3</v>
      </c>
      <c r="R1716">
        <v>2</v>
      </c>
      <c r="S1716">
        <v>1</v>
      </c>
      <c r="T1716">
        <v>1</v>
      </c>
      <c r="U1716" t="s">
        <v>76</v>
      </c>
      <c r="V1716">
        <v>3</v>
      </c>
      <c r="W1716" t="s">
        <v>84</v>
      </c>
      <c r="X1716" s="51" t="s">
        <v>3364</v>
      </c>
      <c r="Y1716" s="51" t="s">
        <v>95</v>
      </c>
      <c r="Z1716" s="26">
        <v>4</v>
      </c>
      <c r="AA1716" s="51" t="s">
        <v>84</v>
      </c>
      <c r="AB1716" s="51" t="s">
        <v>108</v>
      </c>
    </row>
    <row r="1717" spans="1:28">
      <c r="A1717" s="51" t="s">
        <v>3365</v>
      </c>
      <c r="B1717" s="51" t="s">
        <v>121</v>
      </c>
      <c r="C1717" s="1">
        <v>41492</v>
      </c>
      <c r="D1717">
        <v>2013</v>
      </c>
      <c r="E1717" s="26">
        <v>8</v>
      </c>
      <c r="F1717" s="51" t="s">
        <v>28</v>
      </c>
      <c r="G1717" s="26">
        <v>12</v>
      </c>
      <c r="H1717" s="26">
        <v>12</v>
      </c>
      <c r="I1717" t="s">
        <v>15</v>
      </c>
      <c r="J1717" t="s">
        <v>102</v>
      </c>
      <c r="K1717" t="s">
        <v>83</v>
      </c>
      <c r="L1717" t="s">
        <v>89</v>
      </c>
      <c r="M1717" t="s">
        <v>93</v>
      </c>
      <c r="N1717">
        <v>7870.9636550291325</v>
      </c>
      <c r="O1717">
        <v>7870.9636550291325</v>
      </c>
      <c r="P1717" t="s">
        <v>64</v>
      </c>
      <c r="Q1717">
        <v>15.87</v>
      </c>
      <c r="R1717">
        <v>5</v>
      </c>
      <c r="S1717">
        <v>2</v>
      </c>
      <c r="T1717">
        <v>1</v>
      </c>
      <c r="U1717" t="s">
        <v>76</v>
      </c>
      <c r="V1717">
        <v>2</v>
      </c>
      <c r="W1717" t="s">
        <v>77</v>
      </c>
      <c r="X1717" s="51" t="s">
        <v>3366</v>
      </c>
      <c r="Y1717" s="51" t="s">
        <v>95</v>
      </c>
      <c r="Z1717" s="26">
        <v>2</v>
      </c>
      <c r="AA1717" s="51" t="s">
        <v>77</v>
      </c>
      <c r="AB1717" s="51" t="s">
        <v>69</v>
      </c>
    </row>
    <row r="1718" spans="1:28">
      <c r="A1718" s="51" t="s">
        <v>3367</v>
      </c>
      <c r="B1718" s="51" t="s">
        <v>59</v>
      </c>
      <c r="C1718" s="1">
        <v>41646</v>
      </c>
      <c r="D1718">
        <v>2014</v>
      </c>
      <c r="E1718" s="26">
        <v>1</v>
      </c>
      <c r="F1718" s="51" t="s">
        <v>21</v>
      </c>
      <c r="G1718" s="26">
        <v>11</v>
      </c>
      <c r="H1718" s="26">
        <v>11</v>
      </c>
      <c r="I1718" t="s">
        <v>15</v>
      </c>
      <c r="J1718" t="s">
        <v>102</v>
      </c>
      <c r="K1718" t="s">
        <v>83</v>
      </c>
      <c r="L1718" t="s">
        <v>125</v>
      </c>
      <c r="M1718" t="s">
        <v>90</v>
      </c>
      <c r="N1718">
        <v>20141.48524614565</v>
      </c>
      <c r="O1718">
        <v>20141.48524614565</v>
      </c>
      <c r="P1718" t="s">
        <v>64</v>
      </c>
      <c r="Q1718">
        <v>27.82</v>
      </c>
      <c r="R1718">
        <v>4</v>
      </c>
      <c r="S1718">
        <v>7</v>
      </c>
      <c r="T1718">
        <v>1</v>
      </c>
      <c r="U1718" t="s">
        <v>76</v>
      </c>
      <c r="V1718">
        <v>3</v>
      </c>
      <c r="W1718" t="s">
        <v>84</v>
      </c>
      <c r="X1718" s="51" t="s">
        <v>2153</v>
      </c>
      <c r="Y1718" s="51" t="s">
        <v>119</v>
      </c>
      <c r="Z1718" s="26">
        <v>5</v>
      </c>
      <c r="AA1718" s="51" t="s">
        <v>84</v>
      </c>
      <c r="AB1718" s="51" t="s">
        <v>108</v>
      </c>
    </row>
    <row r="1719" spans="1:28">
      <c r="A1719" s="51" t="s">
        <v>3368</v>
      </c>
      <c r="B1719" s="51" t="s">
        <v>97</v>
      </c>
      <c r="C1719" s="1">
        <v>44587</v>
      </c>
      <c r="D1719">
        <v>2022</v>
      </c>
      <c r="E1719" s="26">
        <v>1</v>
      </c>
      <c r="F1719" s="51" t="s">
        <v>21</v>
      </c>
      <c r="G1719" s="26">
        <v>3</v>
      </c>
      <c r="H1719" s="26">
        <v>3</v>
      </c>
      <c r="I1719" t="s">
        <v>15</v>
      </c>
      <c r="J1719" t="s">
        <v>82</v>
      </c>
      <c r="K1719" t="s">
        <v>61</v>
      </c>
      <c r="L1719" t="s">
        <v>128</v>
      </c>
      <c r="M1719" t="s">
        <v>93</v>
      </c>
      <c r="N1719">
        <v>18151.384652092216</v>
      </c>
      <c r="O1719">
        <v>18151.384652092216</v>
      </c>
      <c r="P1719" t="s">
        <v>64</v>
      </c>
      <c r="Q1719">
        <v>10.85</v>
      </c>
      <c r="R1719">
        <v>4</v>
      </c>
      <c r="S1719">
        <v>0</v>
      </c>
      <c r="T1719">
        <v>0</v>
      </c>
      <c r="U1719" t="s">
        <v>65</v>
      </c>
      <c r="V1719">
        <v>2</v>
      </c>
      <c r="W1719" t="s">
        <v>77</v>
      </c>
      <c r="X1719" s="51" t="s">
        <v>3369</v>
      </c>
      <c r="Y1719" s="51" t="s">
        <v>68</v>
      </c>
      <c r="Z1719" s="26">
        <v>1</v>
      </c>
      <c r="AA1719" s="51" t="s">
        <v>66</v>
      </c>
      <c r="AB1719" s="51" t="s">
        <v>69</v>
      </c>
    </row>
    <row r="1720" spans="1:28">
      <c r="A1720" s="51" t="s">
        <v>3370</v>
      </c>
      <c r="B1720" s="51" t="s">
        <v>71</v>
      </c>
      <c r="C1720" s="1">
        <v>41948</v>
      </c>
      <c r="D1720">
        <v>2014</v>
      </c>
      <c r="E1720" s="26">
        <v>11</v>
      </c>
      <c r="F1720" s="51" t="s">
        <v>19</v>
      </c>
      <c r="G1720" s="26">
        <v>11</v>
      </c>
      <c r="H1720" s="26">
        <v>11</v>
      </c>
      <c r="I1720" t="s">
        <v>15</v>
      </c>
      <c r="J1720" t="s">
        <v>102</v>
      </c>
      <c r="K1720" t="s">
        <v>61</v>
      </c>
      <c r="L1720" t="s">
        <v>89</v>
      </c>
      <c r="M1720" t="s">
        <v>104</v>
      </c>
      <c r="N1720">
        <v>4060.4415577226514</v>
      </c>
      <c r="O1720">
        <v>4060.4415577226514</v>
      </c>
      <c r="P1720" t="s">
        <v>64</v>
      </c>
      <c r="Q1720">
        <v>6.72</v>
      </c>
      <c r="R1720">
        <v>5</v>
      </c>
      <c r="S1720">
        <v>2</v>
      </c>
      <c r="T1720">
        <v>1</v>
      </c>
      <c r="U1720" t="s">
        <v>76</v>
      </c>
      <c r="V1720">
        <v>1</v>
      </c>
      <c r="W1720" t="s">
        <v>66</v>
      </c>
      <c r="X1720" s="51" t="s">
        <v>806</v>
      </c>
      <c r="Y1720" s="51" t="s">
        <v>95</v>
      </c>
      <c r="Z1720" s="26">
        <v>1</v>
      </c>
      <c r="AA1720" s="51" t="s">
        <v>66</v>
      </c>
      <c r="AB1720" s="51" t="s">
        <v>69</v>
      </c>
    </row>
    <row r="1721" spans="1:28">
      <c r="A1721" s="51" t="s">
        <v>3371</v>
      </c>
      <c r="B1721" s="51" t="s">
        <v>81</v>
      </c>
      <c r="C1721" s="1">
        <v>43054</v>
      </c>
      <c r="D1721">
        <v>2017</v>
      </c>
      <c r="E1721" s="26">
        <v>11</v>
      </c>
      <c r="F1721" s="51" t="s">
        <v>19</v>
      </c>
      <c r="G1721" s="26">
        <v>8</v>
      </c>
      <c r="H1721" s="26">
        <v>8</v>
      </c>
      <c r="I1721" t="s">
        <v>15</v>
      </c>
      <c r="J1721" t="s">
        <v>60</v>
      </c>
      <c r="K1721" t="s">
        <v>124</v>
      </c>
      <c r="L1721" t="s">
        <v>110</v>
      </c>
      <c r="M1721" t="s">
        <v>93</v>
      </c>
      <c r="N1721">
        <v>26541.259572463063</v>
      </c>
      <c r="O1721">
        <v>26541.259572463063</v>
      </c>
      <c r="P1721" t="s">
        <v>64</v>
      </c>
      <c r="Q1721">
        <v>7.45</v>
      </c>
      <c r="R1721">
        <v>3</v>
      </c>
      <c r="S1721">
        <v>5</v>
      </c>
      <c r="T1721">
        <v>1</v>
      </c>
      <c r="U1721" t="s">
        <v>76</v>
      </c>
      <c r="V1721">
        <v>3</v>
      </c>
      <c r="W1721" t="s">
        <v>84</v>
      </c>
      <c r="X1721" s="51" t="s">
        <v>3372</v>
      </c>
      <c r="Y1721" s="51" t="s">
        <v>68</v>
      </c>
      <c r="Z1721" s="26">
        <v>4</v>
      </c>
      <c r="AA1721" s="51" t="s">
        <v>84</v>
      </c>
      <c r="AB1721" s="51" t="s">
        <v>108</v>
      </c>
    </row>
    <row r="1722" spans="1:28">
      <c r="A1722" s="51" t="s">
        <v>3373</v>
      </c>
      <c r="B1722" s="51" t="s">
        <v>71</v>
      </c>
      <c r="C1722" s="1">
        <v>41541</v>
      </c>
      <c r="D1722">
        <v>2013</v>
      </c>
      <c r="E1722" s="26">
        <v>9</v>
      </c>
      <c r="F1722" s="51" t="s">
        <v>29</v>
      </c>
      <c r="G1722" s="26">
        <v>12</v>
      </c>
      <c r="H1722" s="26">
        <v>12</v>
      </c>
      <c r="I1722" t="s">
        <v>15</v>
      </c>
      <c r="J1722" t="s">
        <v>102</v>
      </c>
      <c r="K1722" t="s">
        <v>83</v>
      </c>
      <c r="L1722" t="s">
        <v>62</v>
      </c>
      <c r="M1722" t="s">
        <v>90</v>
      </c>
      <c r="N1722">
        <v>4094.7555639669581</v>
      </c>
      <c r="O1722">
        <v>4094.7555639669581</v>
      </c>
      <c r="P1722" t="s">
        <v>64</v>
      </c>
      <c r="Q1722">
        <v>16.850000000000001</v>
      </c>
      <c r="R1722">
        <v>2</v>
      </c>
      <c r="S1722">
        <v>1</v>
      </c>
      <c r="T1722">
        <v>1</v>
      </c>
      <c r="U1722" t="s">
        <v>76</v>
      </c>
      <c r="V1722">
        <v>2</v>
      </c>
      <c r="W1722" t="s">
        <v>77</v>
      </c>
      <c r="X1722" s="51" t="s">
        <v>3374</v>
      </c>
      <c r="Y1722" s="51" t="s">
        <v>100</v>
      </c>
      <c r="Z1722" s="26">
        <v>2</v>
      </c>
      <c r="AA1722" s="51" t="s">
        <v>77</v>
      </c>
      <c r="AB1722" s="51" t="s">
        <v>69</v>
      </c>
    </row>
    <row r="1723" spans="1:28">
      <c r="A1723" s="51" t="s">
        <v>3375</v>
      </c>
      <c r="B1723" s="51" t="s">
        <v>59</v>
      </c>
      <c r="C1723" s="1">
        <v>44877</v>
      </c>
      <c r="D1723">
        <v>2022</v>
      </c>
      <c r="E1723" s="26">
        <v>11</v>
      </c>
      <c r="F1723" s="51" t="s">
        <v>19</v>
      </c>
      <c r="G1723" s="26">
        <v>3</v>
      </c>
      <c r="H1723" s="26">
        <v>3</v>
      </c>
      <c r="I1723" t="s">
        <v>15</v>
      </c>
      <c r="J1723" t="s">
        <v>82</v>
      </c>
      <c r="K1723" t="s">
        <v>124</v>
      </c>
      <c r="L1723" t="s">
        <v>113</v>
      </c>
      <c r="M1723" t="s">
        <v>93</v>
      </c>
      <c r="N1723">
        <v>4055.0160446916097</v>
      </c>
      <c r="O1723">
        <v>4055.0160446916097</v>
      </c>
      <c r="P1723" t="s">
        <v>64</v>
      </c>
      <c r="Q1723">
        <v>4.24</v>
      </c>
      <c r="R1723">
        <v>4</v>
      </c>
      <c r="S1723">
        <v>2</v>
      </c>
      <c r="T1723">
        <v>1</v>
      </c>
      <c r="U1723" t="s">
        <v>76</v>
      </c>
      <c r="V1723">
        <v>1</v>
      </c>
      <c r="W1723" t="s">
        <v>66</v>
      </c>
      <c r="X1723" s="51" t="s">
        <v>3376</v>
      </c>
      <c r="Y1723" s="51" t="s">
        <v>100</v>
      </c>
      <c r="Z1723" s="26">
        <v>0</v>
      </c>
      <c r="AA1723" s="51" t="s">
        <v>66</v>
      </c>
      <c r="AB1723" s="51" t="s">
        <v>69</v>
      </c>
    </row>
    <row r="1724" spans="1:28">
      <c r="A1724" s="51" t="s">
        <v>3377</v>
      </c>
      <c r="B1724" s="51" t="s">
        <v>71</v>
      </c>
      <c r="C1724" s="1">
        <v>41635</v>
      </c>
      <c r="D1724">
        <v>2013</v>
      </c>
      <c r="E1724" s="26">
        <v>12</v>
      </c>
      <c r="F1724" s="51" t="s">
        <v>20</v>
      </c>
      <c r="G1724" s="26">
        <v>12</v>
      </c>
      <c r="H1724" s="26">
        <v>12</v>
      </c>
      <c r="I1724" t="s">
        <v>15</v>
      </c>
      <c r="J1724" t="s">
        <v>102</v>
      </c>
      <c r="K1724" t="s">
        <v>73</v>
      </c>
      <c r="L1724" t="s">
        <v>157</v>
      </c>
      <c r="M1724" t="s">
        <v>104</v>
      </c>
      <c r="N1724">
        <v>6054.4524567426142</v>
      </c>
      <c r="O1724">
        <v>6054.4524567426142</v>
      </c>
      <c r="P1724" t="s">
        <v>64</v>
      </c>
      <c r="Q1724">
        <v>3.63</v>
      </c>
      <c r="R1724">
        <v>3</v>
      </c>
      <c r="S1724">
        <v>4</v>
      </c>
      <c r="T1724">
        <v>1</v>
      </c>
      <c r="U1724" t="s">
        <v>76</v>
      </c>
      <c r="V1724">
        <v>1</v>
      </c>
      <c r="W1724" t="s">
        <v>66</v>
      </c>
      <c r="X1724" s="51" t="s">
        <v>3378</v>
      </c>
      <c r="Y1724" s="51" t="s">
        <v>68</v>
      </c>
      <c r="Z1724" s="26">
        <v>2</v>
      </c>
      <c r="AA1724" s="51" t="s">
        <v>77</v>
      </c>
      <c r="AB1724" s="51" t="s">
        <v>108</v>
      </c>
    </row>
    <row r="1725" spans="1:28">
      <c r="A1725" s="51" t="s">
        <v>3379</v>
      </c>
      <c r="B1725" s="51" t="s">
        <v>140</v>
      </c>
      <c r="C1725" s="1">
        <v>44737</v>
      </c>
      <c r="D1725">
        <v>2022</v>
      </c>
      <c r="E1725" s="26">
        <v>6</v>
      </c>
      <c r="F1725" s="51" t="s">
        <v>26</v>
      </c>
      <c r="G1725" s="26">
        <v>3</v>
      </c>
      <c r="H1725" s="26">
        <v>3</v>
      </c>
      <c r="I1725" t="s">
        <v>15</v>
      </c>
      <c r="J1725" t="s">
        <v>82</v>
      </c>
      <c r="K1725" t="s">
        <v>83</v>
      </c>
      <c r="L1725" t="s">
        <v>62</v>
      </c>
      <c r="M1725" t="s">
        <v>75</v>
      </c>
      <c r="N1725">
        <v>5711.1583251230004</v>
      </c>
      <c r="O1725">
        <v>5711.1583251230004</v>
      </c>
      <c r="P1725" t="s">
        <v>64</v>
      </c>
      <c r="Q1725">
        <v>2.88</v>
      </c>
      <c r="R1725">
        <v>5</v>
      </c>
      <c r="S1725">
        <v>2</v>
      </c>
      <c r="T1725">
        <v>1</v>
      </c>
      <c r="U1725" t="s">
        <v>76</v>
      </c>
      <c r="V1725">
        <v>1</v>
      </c>
      <c r="W1725" t="s">
        <v>66</v>
      </c>
      <c r="X1725" s="51" t="s">
        <v>3380</v>
      </c>
      <c r="Y1725" s="51" t="s">
        <v>79</v>
      </c>
      <c r="Z1725" s="26">
        <v>0</v>
      </c>
      <c r="AA1725" s="51" t="s">
        <v>66</v>
      </c>
      <c r="AB1725" s="51" t="s">
        <v>69</v>
      </c>
    </row>
    <row r="1726" spans="1:28">
      <c r="A1726" s="51" t="s">
        <v>3381</v>
      </c>
      <c r="B1726" s="51" t="s">
        <v>97</v>
      </c>
      <c r="C1726" s="1">
        <v>42153</v>
      </c>
      <c r="D1726">
        <v>2015</v>
      </c>
      <c r="E1726" s="26">
        <v>5</v>
      </c>
      <c r="F1726" s="51" t="s">
        <v>25</v>
      </c>
      <c r="G1726" s="26">
        <v>10</v>
      </c>
      <c r="H1726" s="26">
        <v>10</v>
      </c>
      <c r="I1726" t="s">
        <v>15</v>
      </c>
      <c r="J1726" t="s">
        <v>102</v>
      </c>
      <c r="K1726" t="s">
        <v>61</v>
      </c>
      <c r="L1726" t="s">
        <v>116</v>
      </c>
      <c r="M1726" t="s">
        <v>93</v>
      </c>
      <c r="N1726">
        <v>8855.6058400944821</v>
      </c>
      <c r="O1726">
        <v>8855.6058400944821</v>
      </c>
      <c r="P1726" t="s">
        <v>64</v>
      </c>
      <c r="Q1726">
        <v>12.86</v>
      </c>
      <c r="R1726">
        <v>1</v>
      </c>
      <c r="S1726">
        <v>2</v>
      </c>
      <c r="T1726">
        <v>1</v>
      </c>
      <c r="U1726" t="s">
        <v>76</v>
      </c>
      <c r="V1726">
        <v>2</v>
      </c>
      <c r="W1726" t="s">
        <v>77</v>
      </c>
      <c r="X1726" s="51" t="s">
        <v>3382</v>
      </c>
      <c r="Y1726" s="51" t="s">
        <v>95</v>
      </c>
      <c r="Z1726" s="26">
        <v>1</v>
      </c>
      <c r="AA1726" s="51" t="s">
        <v>66</v>
      </c>
      <c r="AB1726" s="51" t="s">
        <v>69</v>
      </c>
    </row>
    <row r="1727" spans="1:28">
      <c r="A1727" s="51" t="s">
        <v>3383</v>
      </c>
      <c r="B1727" s="51" t="s">
        <v>140</v>
      </c>
      <c r="C1727" s="1">
        <v>43666</v>
      </c>
      <c r="D1727">
        <v>2019</v>
      </c>
      <c r="E1727" s="26">
        <v>7</v>
      </c>
      <c r="F1727" s="51" t="s">
        <v>27</v>
      </c>
      <c r="G1727" s="26">
        <v>6</v>
      </c>
      <c r="H1727" s="26">
        <v>6</v>
      </c>
      <c r="I1727" t="s">
        <v>15</v>
      </c>
      <c r="J1727" t="s">
        <v>72</v>
      </c>
      <c r="K1727" t="s">
        <v>61</v>
      </c>
      <c r="L1727" t="s">
        <v>98</v>
      </c>
      <c r="M1727" t="s">
        <v>75</v>
      </c>
      <c r="N1727">
        <v>8396.4116755616833</v>
      </c>
      <c r="O1727">
        <v>8396.4116755616833</v>
      </c>
      <c r="P1727" t="s">
        <v>64</v>
      </c>
      <c r="Q1727">
        <v>6.59</v>
      </c>
      <c r="R1727">
        <v>3</v>
      </c>
      <c r="S1727">
        <v>0</v>
      </c>
      <c r="T1727">
        <v>0</v>
      </c>
      <c r="U1727" t="s">
        <v>65</v>
      </c>
      <c r="V1727">
        <v>2</v>
      </c>
      <c r="W1727" t="s">
        <v>77</v>
      </c>
      <c r="X1727" s="51" t="s">
        <v>3384</v>
      </c>
      <c r="Y1727" s="51" t="s">
        <v>100</v>
      </c>
      <c r="Z1727" s="26">
        <v>0</v>
      </c>
      <c r="AA1727" s="51" t="s">
        <v>66</v>
      </c>
      <c r="AB1727" s="51" t="s">
        <v>69</v>
      </c>
    </row>
    <row r="1728" spans="1:28">
      <c r="A1728" s="51" t="s">
        <v>3385</v>
      </c>
      <c r="B1728" s="51" t="s">
        <v>59</v>
      </c>
      <c r="C1728" s="1">
        <v>44704</v>
      </c>
      <c r="D1728">
        <v>2022</v>
      </c>
      <c r="E1728" s="26">
        <v>5</v>
      </c>
      <c r="F1728" s="51" t="s">
        <v>25</v>
      </c>
      <c r="G1728" s="26">
        <v>3</v>
      </c>
      <c r="H1728" s="26">
        <v>3</v>
      </c>
      <c r="I1728" t="s">
        <v>15</v>
      </c>
      <c r="J1728" t="s">
        <v>82</v>
      </c>
      <c r="K1728" t="s">
        <v>83</v>
      </c>
      <c r="L1728" t="s">
        <v>202</v>
      </c>
      <c r="M1728" t="s">
        <v>90</v>
      </c>
      <c r="N1728">
        <v>3079.9139768288642</v>
      </c>
      <c r="O1728">
        <v>3079.9139768288642</v>
      </c>
      <c r="P1728" t="s">
        <v>64</v>
      </c>
      <c r="Q1728">
        <v>9.2100000000000009</v>
      </c>
      <c r="R1728">
        <v>3</v>
      </c>
      <c r="S1728">
        <v>4</v>
      </c>
      <c r="T1728">
        <v>1</v>
      </c>
      <c r="U1728" t="s">
        <v>76</v>
      </c>
      <c r="V1728">
        <v>2</v>
      </c>
      <c r="W1728" t="s">
        <v>77</v>
      </c>
      <c r="X1728" s="51" t="s">
        <v>258</v>
      </c>
      <c r="Y1728" s="51" t="s">
        <v>119</v>
      </c>
      <c r="Z1728" s="26">
        <v>1</v>
      </c>
      <c r="AA1728" s="51" t="s">
        <v>66</v>
      </c>
      <c r="AB1728" s="51" t="s">
        <v>69</v>
      </c>
    </row>
    <row r="1729" spans="1:28">
      <c r="A1729" s="51" t="s">
        <v>3386</v>
      </c>
      <c r="B1729" s="51" t="s">
        <v>121</v>
      </c>
      <c r="C1729" s="1">
        <v>43850</v>
      </c>
      <c r="D1729">
        <v>2020</v>
      </c>
      <c r="E1729" s="26">
        <v>1</v>
      </c>
      <c r="F1729" s="51" t="s">
        <v>21</v>
      </c>
      <c r="G1729" s="26">
        <v>5</v>
      </c>
      <c r="H1729" s="26">
        <v>5</v>
      </c>
      <c r="I1729" t="s">
        <v>15</v>
      </c>
      <c r="J1729" t="s">
        <v>72</v>
      </c>
      <c r="K1729" t="s">
        <v>133</v>
      </c>
      <c r="L1729" t="s">
        <v>110</v>
      </c>
      <c r="M1729" t="s">
        <v>75</v>
      </c>
      <c r="N1729">
        <v>6142.857709281112</v>
      </c>
      <c r="O1729">
        <v>6142.857709281112</v>
      </c>
      <c r="P1729" t="s">
        <v>64</v>
      </c>
      <c r="Q1729">
        <v>32.770000000000003</v>
      </c>
      <c r="R1729">
        <v>3</v>
      </c>
      <c r="S1729">
        <v>1</v>
      </c>
      <c r="T1729">
        <v>1</v>
      </c>
      <c r="U1729" t="s">
        <v>76</v>
      </c>
      <c r="V1729">
        <v>3</v>
      </c>
      <c r="W1729" t="s">
        <v>84</v>
      </c>
      <c r="X1729" s="51" t="s">
        <v>3387</v>
      </c>
      <c r="Y1729" s="51" t="s">
        <v>100</v>
      </c>
      <c r="Z1729" s="26">
        <v>2</v>
      </c>
      <c r="AA1729" s="51" t="s">
        <v>77</v>
      </c>
      <c r="AB1729" s="51" t="s">
        <v>69</v>
      </c>
    </row>
    <row r="1730" spans="1:28">
      <c r="A1730" s="51" t="s">
        <v>3388</v>
      </c>
      <c r="B1730" s="51" t="s">
        <v>81</v>
      </c>
      <c r="C1730" s="1">
        <v>42927</v>
      </c>
      <c r="D1730">
        <v>2017</v>
      </c>
      <c r="E1730" s="26">
        <v>7</v>
      </c>
      <c r="F1730" s="51" t="s">
        <v>27</v>
      </c>
      <c r="G1730" s="26">
        <v>8</v>
      </c>
      <c r="H1730" s="26">
        <v>8</v>
      </c>
      <c r="I1730" t="s">
        <v>15</v>
      </c>
      <c r="J1730" t="s">
        <v>60</v>
      </c>
      <c r="K1730" t="s">
        <v>61</v>
      </c>
      <c r="L1730" t="s">
        <v>62</v>
      </c>
      <c r="M1730" t="s">
        <v>152</v>
      </c>
      <c r="N1730">
        <v>10602.449796508568</v>
      </c>
      <c r="O1730">
        <v>10602.449796508568</v>
      </c>
      <c r="P1730" t="s">
        <v>64</v>
      </c>
      <c r="Q1730">
        <v>13.25</v>
      </c>
      <c r="R1730">
        <v>3</v>
      </c>
      <c r="S1730">
        <v>1</v>
      </c>
      <c r="T1730">
        <v>1</v>
      </c>
      <c r="U1730" t="s">
        <v>76</v>
      </c>
      <c r="V1730">
        <v>2</v>
      </c>
      <c r="W1730" t="s">
        <v>77</v>
      </c>
      <c r="X1730" s="51" t="s">
        <v>904</v>
      </c>
      <c r="Y1730" s="51" t="s">
        <v>79</v>
      </c>
      <c r="Z1730" s="26">
        <v>1</v>
      </c>
      <c r="AA1730" s="51" t="s">
        <v>66</v>
      </c>
      <c r="AB1730" s="51" t="s">
        <v>69</v>
      </c>
    </row>
    <row r="1731" spans="1:28">
      <c r="A1731" s="51" t="s">
        <v>3389</v>
      </c>
      <c r="B1731" s="51" t="s">
        <v>140</v>
      </c>
      <c r="C1731" s="1">
        <v>43816</v>
      </c>
      <c r="D1731">
        <v>2019</v>
      </c>
      <c r="E1731" s="26">
        <v>12</v>
      </c>
      <c r="F1731" s="51" t="s">
        <v>20</v>
      </c>
      <c r="G1731" s="26">
        <v>6</v>
      </c>
      <c r="H1731" s="26">
        <v>6</v>
      </c>
      <c r="I1731" t="s">
        <v>15</v>
      </c>
      <c r="J1731" t="s">
        <v>72</v>
      </c>
      <c r="K1731" t="s">
        <v>73</v>
      </c>
      <c r="L1731" t="s">
        <v>110</v>
      </c>
      <c r="M1731" t="s">
        <v>93</v>
      </c>
      <c r="N1731">
        <v>2645.2619667136091</v>
      </c>
      <c r="O1731">
        <v>2645.2619667136091</v>
      </c>
      <c r="P1731" t="s">
        <v>64</v>
      </c>
      <c r="Q1731">
        <v>2.95</v>
      </c>
      <c r="R1731">
        <v>1</v>
      </c>
      <c r="S1731">
        <v>2</v>
      </c>
      <c r="T1731">
        <v>1</v>
      </c>
      <c r="U1731" t="s">
        <v>76</v>
      </c>
      <c r="V1731">
        <v>1</v>
      </c>
      <c r="W1731" t="s">
        <v>66</v>
      </c>
      <c r="X1731" s="51" t="s">
        <v>3390</v>
      </c>
      <c r="Y1731" s="51" t="s">
        <v>79</v>
      </c>
      <c r="Z1731" s="26">
        <v>0</v>
      </c>
      <c r="AA1731" s="51" t="s">
        <v>66</v>
      </c>
      <c r="AB1731" s="51" t="s">
        <v>69</v>
      </c>
    </row>
    <row r="1732" spans="1:28">
      <c r="A1732" s="51" t="s">
        <v>3391</v>
      </c>
      <c r="B1732" s="51" t="s">
        <v>81</v>
      </c>
      <c r="C1732" s="1">
        <v>43892</v>
      </c>
      <c r="D1732">
        <v>2020</v>
      </c>
      <c r="E1732" s="26">
        <v>3</v>
      </c>
      <c r="F1732" s="51" t="s">
        <v>23</v>
      </c>
      <c r="G1732" s="26">
        <v>5</v>
      </c>
      <c r="H1732" s="26">
        <v>5</v>
      </c>
      <c r="I1732" t="s">
        <v>15</v>
      </c>
      <c r="J1732" t="s">
        <v>72</v>
      </c>
      <c r="K1732" t="s">
        <v>133</v>
      </c>
      <c r="L1732" t="s">
        <v>74</v>
      </c>
      <c r="M1732" t="s">
        <v>63</v>
      </c>
      <c r="N1732">
        <v>10754.820409740494</v>
      </c>
      <c r="O1732">
        <v>10754.820409740494</v>
      </c>
      <c r="P1732" t="s">
        <v>64</v>
      </c>
      <c r="Q1732">
        <v>16.100000000000001</v>
      </c>
      <c r="R1732">
        <v>5</v>
      </c>
      <c r="S1732">
        <v>2</v>
      </c>
      <c r="T1732">
        <v>1</v>
      </c>
      <c r="U1732" t="s">
        <v>76</v>
      </c>
      <c r="V1732">
        <v>2</v>
      </c>
      <c r="W1732" t="s">
        <v>77</v>
      </c>
      <c r="X1732" s="51" t="s">
        <v>3083</v>
      </c>
      <c r="Y1732" s="51" t="s">
        <v>95</v>
      </c>
      <c r="Z1732" s="26">
        <v>1</v>
      </c>
      <c r="AA1732" s="51" t="s">
        <v>66</v>
      </c>
      <c r="AB1732" s="51" t="s">
        <v>69</v>
      </c>
    </row>
    <row r="1733" spans="1:28">
      <c r="A1733" s="51" t="s">
        <v>3392</v>
      </c>
      <c r="B1733" s="51" t="s">
        <v>81</v>
      </c>
      <c r="C1733" s="1">
        <v>43402</v>
      </c>
      <c r="D1733">
        <v>2018</v>
      </c>
      <c r="E1733" s="26">
        <v>10</v>
      </c>
      <c r="F1733" s="51" t="s">
        <v>10</v>
      </c>
      <c r="G1733" s="26">
        <v>7</v>
      </c>
      <c r="H1733" s="26">
        <v>7</v>
      </c>
      <c r="I1733" t="s">
        <v>15</v>
      </c>
      <c r="J1733" t="s">
        <v>60</v>
      </c>
      <c r="K1733" t="s">
        <v>61</v>
      </c>
      <c r="L1733" t="s">
        <v>89</v>
      </c>
      <c r="M1733" t="s">
        <v>90</v>
      </c>
      <c r="N1733">
        <v>3508.5436518973052</v>
      </c>
      <c r="O1733">
        <v>3508.5436518973052</v>
      </c>
      <c r="P1733" t="s">
        <v>64</v>
      </c>
      <c r="Q1733">
        <v>9.0399999999999991</v>
      </c>
      <c r="R1733">
        <v>2</v>
      </c>
      <c r="S1733">
        <v>2</v>
      </c>
      <c r="T1733">
        <v>1</v>
      </c>
      <c r="U1733" t="s">
        <v>76</v>
      </c>
      <c r="V1733">
        <v>2</v>
      </c>
      <c r="W1733" t="s">
        <v>77</v>
      </c>
      <c r="X1733" s="51" t="s">
        <v>1080</v>
      </c>
      <c r="Y1733" s="51" t="s">
        <v>79</v>
      </c>
      <c r="Z1733" s="26">
        <v>0</v>
      </c>
      <c r="AA1733" s="51" t="s">
        <v>66</v>
      </c>
      <c r="AB1733" s="51" t="s">
        <v>69</v>
      </c>
    </row>
    <row r="1734" spans="1:28">
      <c r="A1734" s="51" t="s">
        <v>3393</v>
      </c>
      <c r="B1734" s="51" t="s">
        <v>59</v>
      </c>
      <c r="C1734" s="1">
        <v>42429</v>
      </c>
      <c r="D1734">
        <v>2016</v>
      </c>
      <c r="E1734" s="26">
        <v>2</v>
      </c>
      <c r="F1734" s="51" t="s">
        <v>22</v>
      </c>
      <c r="G1734" s="26">
        <v>9</v>
      </c>
      <c r="H1734" s="26">
        <v>9</v>
      </c>
      <c r="I1734" t="s">
        <v>15</v>
      </c>
      <c r="J1734" t="s">
        <v>60</v>
      </c>
      <c r="K1734" t="s">
        <v>73</v>
      </c>
      <c r="L1734" t="s">
        <v>98</v>
      </c>
      <c r="M1734" t="s">
        <v>90</v>
      </c>
      <c r="N1734">
        <v>12326.882619923899</v>
      </c>
      <c r="O1734">
        <v>12326.882619923899</v>
      </c>
      <c r="P1734" t="s">
        <v>64</v>
      </c>
      <c r="Q1734">
        <v>27.62</v>
      </c>
      <c r="R1734">
        <v>1</v>
      </c>
      <c r="S1734">
        <v>2</v>
      </c>
      <c r="T1734">
        <v>1</v>
      </c>
      <c r="U1734" t="s">
        <v>76</v>
      </c>
      <c r="V1734">
        <v>3</v>
      </c>
      <c r="W1734" t="s">
        <v>84</v>
      </c>
      <c r="X1734" s="51" t="s">
        <v>3394</v>
      </c>
      <c r="Y1734" s="51" t="s">
        <v>95</v>
      </c>
      <c r="Z1734" s="26">
        <v>4</v>
      </c>
      <c r="AA1734" s="51" t="s">
        <v>84</v>
      </c>
      <c r="AB1734" s="51" t="s">
        <v>108</v>
      </c>
    </row>
    <row r="1735" spans="1:28">
      <c r="A1735" s="51" t="s">
        <v>3395</v>
      </c>
      <c r="B1735" s="51" t="s">
        <v>71</v>
      </c>
      <c r="C1735" s="1">
        <v>41535</v>
      </c>
      <c r="D1735">
        <v>2013</v>
      </c>
      <c r="E1735" s="26">
        <v>9</v>
      </c>
      <c r="F1735" s="51" t="s">
        <v>29</v>
      </c>
      <c r="G1735" s="26">
        <v>12</v>
      </c>
      <c r="H1735" s="26">
        <v>12</v>
      </c>
      <c r="I1735" t="s">
        <v>15</v>
      </c>
      <c r="J1735" t="s">
        <v>102</v>
      </c>
      <c r="K1735" t="s">
        <v>61</v>
      </c>
      <c r="L1735" t="s">
        <v>128</v>
      </c>
      <c r="M1735" t="s">
        <v>152</v>
      </c>
      <c r="N1735">
        <v>11797.222998981204</v>
      </c>
      <c r="O1735">
        <v>11797.222998981204</v>
      </c>
      <c r="P1735" t="s">
        <v>64</v>
      </c>
      <c r="Q1735">
        <v>7.63</v>
      </c>
      <c r="R1735">
        <v>5</v>
      </c>
      <c r="S1735">
        <v>1</v>
      </c>
      <c r="T1735">
        <v>1</v>
      </c>
      <c r="U1735" t="s">
        <v>76</v>
      </c>
      <c r="V1735">
        <v>2</v>
      </c>
      <c r="W1735" t="s">
        <v>77</v>
      </c>
      <c r="X1735" s="51" t="s">
        <v>3396</v>
      </c>
      <c r="Y1735" s="51" t="s">
        <v>119</v>
      </c>
      <c r="Z1735" s="26">
        <v>1</v>
      </c>
      <c r="AA1735" s="51" t="s">
        <v>66</v>
      </c>
      <c r="AB1735" s="51" t="s">
        <v>69</v>
      </c>
    </row>
    <row r="1736" spans="1:28">
      <c r="A1736" s="51" t="s">
        <v>3397</v>
      </c>
      <c r="B1736" s="51" t="s">
        <v>71</v>
      </c>
      <c r="C1736" s="1">
        <v>41430</v>
      </c>
      <c r="D1736">
        <v>2013</v>
      </c>
      <c r="E1736" s="26">
        <v>6</v>
      </c>
      <c r="F1736" s="51" t="s">
        <v>26</v>
      </c>
      <c r="G1736" s="26">
        <v>12</v>
      </c>
      <c r="H1736" s="26">
        <v>12</v>
      </c>
      <c r="I1736" t="s">
        <v>15</v>
      </c>
      <c r="J1736" t="s">
        <v>102</v>
      </c>
      <c r="K1736" t="s">
        <v>83</v>
      </c>
      <c r="L1736" t="s">
        <v>98</v>
      </c>
      <c r="M1736" t="s">
        <v>104</v>
      </c>
      <c r="N1736">
        <v>4650.2931757389179</v>
      </c>
      <c r="O1736">
        <v>4650.2931757389179</v>
      </c>
      <c r="P1736" t="s">
        <v>64</v>
      </c>
      <c r="Q1736">
        <v>3.22</v>
      </c>
      <c r="R1736">
        <v>4</v>
      </c>
      <c r="S1736">
        <v>1</v>
      </c>
      <c r="T1736">
        <v>1</v>
      </c>
      <c r="U1736" t="s">
        <v>76</v>
      </c>
      <c r="V1736">
        <v>1</v>
      </c>
      <c r="W1736" t="s">
        <v>66</v>
      </c>
      <c r="X1736" s="51" t="s">
        <v>3398</v>
      </c>
      <c r="Y1736" s="51" t="s">
        <v>79</v>
      </c>
      <c r="Z1736" s="26">
        <v>1</v>
      </c>
      <c r="AA1736" s="51" t="s">
        <v>66</v>
      </c>
      <c r="AB1736" s="51" t="s">
        <v>69</v>
      </c>
    </row>
    <row r="1737" spans="1:28">
      <c r="A1737" s="51" t="s">
        <v>3399</v>
      </c>
      <c r="B1737" s="51" t="s">
        <v>81</v>
      </c>
      <c r="C1737" s="1">
        <v>41645</v>
      </c>
      <c r="D1737">
        <v>2014</v>
      </c>
      <c r="E1737" s="26">
        <v>1</v>
      </c>
      <c r="F1737" s="51" t="s">
        <v>21</v>
      </c>
      <c r="G1737" s="26">
        <v>11</v>
      </c>
      <c r="H1737" s="26">
        <v>11</v>
      </c>
      <c r="I1737" t="s">
        <v>15</v>
      </c>
      <c r="J1737" t="s">
        <v>102</v>
      </c>
      <c r="K1737" t="s">
        <v>133</v>
      </c>
      <c r="L1737" t="s">
        <v>62</v>
      </c>
      <c r="M1737" t="s">
        <v>63</v>
      </c>
      <c r="N1737">
        <v>6796.0579097105738</v>
      </c>
      <c r="O1737">
        <v>6796.0579097105738</v>
      </c>
      <c r="P1737" t="s">
        <v>64</v>
      </c>
      <c r="Q1737">
        <v>5.96</v>
      </c>
      <c r="R1737">
        <v>1</v>
      </c>
      <c r="S1737">
        <v>3</v>
      </c>
      <c r="T1737">
        <v>1</v>
      </c>
      <c r="U1737" t="s">
        <v>76</v>
      </c>
      <c r="V1737">
        <v>2</v>
      </c>
      <c r="W1737" t="s">
        <v>77</v>
      </c>
      <c r="X1737" s="51" t="s">
        <v>3400</v>
      </c>
      <c r="Y1737" s="51" t="s">
        <v>95</v>
      </c>
      <c r="Z1737" s="26">
        <v>2</v>
      </c>
      <c r="AA1737" s="51" t="s">
        <v>77</v>
      </c>
      <c r="AB1737" s="51" t="s">
        <v>108</v>
      </c>
    </row>
    <row r="1738" spans="1:28">
      <c r="A1738" s="51" t="s">
        <v>3401</v>
      </c>
      <c r="B1738" s="51" t="s">
        <v>97</v>
      </c>
      <c r="C1738" s="1">
        <v>45098</v>
      </c>
      <c r="D1738">
        <v>2023</v>
      </c>
      <c r="E1738" s="26">
        <v>6</v>
      </c>
      <c r="F1738" s="51" t="s">
        <v>26</v>
      </c>
      <c r="G1738" s="26">
        <v>2</v>
      </c>
      <c r="H1738" s="26">
        <v>2</v>
      </c>
      <c r="I1738" t="s">
        <v>15</v>
      </c>
      <c r="J1738" t="s">
        <v>82</v>
      </c>
      <c r="K1738" t="s">
        <v>133</v>
      </c>
      <c r="L1738" t="s">
        <v>62</v>
      </c>
      <c r="M1738" t="s">
        <v>90</v>
      </c>
      <c r="N1738">
        <v>3357.2848008302444</v>
      </c>
      <c r="O1738">
        <v>3357.2848008302444</v>
      </c>
      <c r="P1738" t="s">
        <v>64</v>
      </c>
      <c r="Q1738">
        <v>4.9000000000000004</v>
      </c>
      <c r="R1738">
        <v>1</v>
      </c>
      <c r="S1738">
        <v>0</v>
      </c>
      <c r="T1738">
        <v>0</v>
      </c>
      <c r="U1738" t="s">
        <v>65</v>
      </c>
      <c r="V1738">
        <v>1</v>
      </c>
      <c r="W1738" t="s">
        <v>66</v>
      </c>
      <c r="X1738" s="51" t="s">
        <v>1412</v>
      </c>
      <c r="Y1738" s="51" t="s">
        <v>79</v>
      </c>
      <c r="Z1738" s="26">
        <v>0</v>
      </c>
      <c r="AA1738" s="51" t="s">
        <v>66</v>
      </c>
      <c r="AB1738" s="51" t="s">
        <v>69</v>
      </c>
    </row>
    <row r="1739" spans="1:28">
      <c r="A1739" s="51" t="s">
        <v>3402</v>
      </c>
      <c r="B1739" s="51" t="s">
        <v>71</v>
      </c>
      <c r="C1739" s="1">
        <v>43471</v>
      </c>
      <c r="D1739">
        <v>2019</v>
      </c>
      <c r="E1739" s="26">
        <v>1</v>
      </c>
      <c r="F1739" s="51" t="s">
        <v>21</v>
      </c>
      <c r="G1739" s="26">
        <v>6</v>
      </c>
      <c r="H1739" s="26">
        <v>6</v>
      </c>
      <c r="I1739" t="s">
        <v>15</v>
      </c>
      <c r="J1739" t="s">
        <v>72</v>
      </c>
      <c r="K1739" t="s">
        <v>83</v>
      </c>
      <c r="L1739" t="s">
        <v>116</v>
      </c>
      <c r="M1739" t="s">
        <v>75</v>
      </c>
      <c r="N1739">
        <v>19086.884239337451</v>
      </c>
      <c r="O1739">
        <v>19086.884239337451</v>
      </c>
      <c r="P1739" t="s">
        <v>64</v>
      </c>
      <c r="Q1739">
        <v>5.5</v>
      </c>
      <c r="R1739">
        <v>2</v>
      </c>
      <c r="S1739">
        <v>2</v>
      </c>
      <c r="T1739">
        <v>1</v>
      </c>
      <c r="U1739" t="s">
        <v>76</v>
      </c>
      <c r="V1739">
        <v>3</v>
      </c>
      <c r="W1739" t="s">
        <v>84</v>
      </c>
      <c r="X1739" s="51" t="s">
        <v>3403</v>
      </c>
      <c r="Y1739" s="51" t="s">
        <v>119</v>
      </c>
      <c r="Z1739" s="26">
        <v>2</v>
      </c>
      <c r="AA1739" s="51" t="s">
        <v>77</v>
      </c>
      <c r="AB1739" s="51" t="s">
        <v>69</v>
      </c>
    </row>
    <row r="1740" spans="1:28">
      <c r="A1740" s="51" t="s">
        <v>3404</v>
      </c>
      <c r="B1740" s="51" t="s">
        <v>140</v>
      </c>
      <c r="C1740" s="1">
        <v>41471</v>
      </c>
      <c r="D1740">
        <v>2013</v>
      </c>
      <c r="E1740" s="26">
        <v>7</v>
      </c>
      <c r="F1740" s="51" t="s">
        <v>27</v>
      </c>
      <c r="G1740" s="26">
        <v>12</v>
      </c>
      <c r="H1740" s="26">
        <v>12</v>
      </c>
      <c r="I1740" t="s">
        <v>15</v>
      </c>
      <c r="J1740" t="s">
        <v>102</v>
      </c>
      <c r="K1740" t="s">
        <v>88</v>
      </c>
      <c r="L1740" t="s">
        <v>103</v>
      </c>
      <c r="M1740" t="s">
        <v>93</v>
      </c>
      <c r="N1740">
        <v>4633.7567056775151</v>
      </c>
      <c r="O1740">
        <v>4633.7567056775151</v>
      </c>
      <c r="P1740" t="s">
        <v>64</v>
      </c>
      <c r="Q1740">
        <v>7.33</v>
      </c>
      <c r="R1740">
        <v>2</v>
      </c>
      <c r="S1740">
        <v>0</v>
      </c>
      <c r="T1740">
        <v>0</v>
      </c>
      <c r="U1740" t="s">
        <v>65</v>
      </c>
      <c r="V1740">
        <v>1</v>
      </c>
      <c r="W1740" t="s">
        <v>66</v>
      </c>
      <c r="X1740" s="51" t="s">
        <v>3405</v>
      </c>
      <c r="Y1740" s="51" t="s">
        <v>86</v>
      </c>
      <c r="Z1740" s="26">
        <v>1</v>
      </c>
      <c r="AA1740" s="51" t="s">
        <v>66</v>
      </c>
      <c r="AB1740" s="51" t="s">
        <v>69</v>
      </c>
    </row>
    <row r="1741" spans="1:28">
      <c r="A1741" s="51" t="s">
        <v>3406</v>
      </c>
      <c r="B1741" s="51" t="s">
        <v>59</v>
      </c>
      <c r="C1741" s="1">
        <v>42828</v>
      </c>
      <c r="D1741">
        <v>2017</v>
      </c>
      <c r="E1741" s="26">
        <v>4</v>
      </c>
      <c r="F1741" s="51" t="s">
        <v>24</v>
      </c>
      <c r="G1741" s="26">
        <v>8</v>
      </c>
      <c r="H1741" s="26">
        <v>8</v>
      </c>
      <c r="I1741" t="s">
        <v>15</v>
      </c>
      <c r="J1741" t="s">
        <v>60</v>
      </c>
      <c r="K1741" t="s">
        <v>133</v>
      </c>
      <c r="L1741" t="s">
        <v>98</v>
      </c>
      <c r="M1741" t="s">
        <v>93</v>
      </c>
      <c r="N1741">
        <v>2110.3756325625577</v>
      </c>
      <c r="O1741">
        <v>2110.3756325625577</v>
      </c>
      <c r="P1741" t="s">
        <v>64</v>
      </c>
      <c r="Q1741">
        <v>8.3699999999999992</v>
      </c>
      <c r="R1741">
        <v>4</v>
      </c>
      <c r="S1741">
        <v>0</v>
      </c>
      <c r="T1741">
        <v>0</v>
      </c>
      <c r="U1741" t="s">
        <v>65</v>
      </c>
      <c r="V1741">
        <v>1</v>
      </c>
      <c r="W1741" t="s">
        <v>66</v>
      </c>
      <c r="X1741" s="51" t="s">
        <v>3407</v>
      </c>
      <c r="Y1741" s="51" t="s">
        <v>68</v>
      </c>
      <c r="Z1741" s="26">
        <v>1</v>
      </c>
      <c r="AA1741" s="51" t="s">
        <v>66</v>
      </c>
      <c r="AB1741" s="51" t="s">
        <v>69</v>
      </c>
    </row>
    <row r="1742" spans="1:28">
      <c r="A1742" s="51" t="s">
        <v>3408</v>
      </c>
      <c r="B1742" s="51" t="s">
        <v>140</v>
      </c>
      <c r="C1742" s="1">
        <v>44436</v>
      </c>
      <c r="D1742">
        <v>2021</v>
      </c>
      <c r="E1742" s="26">
        <v>8</v>
      </c>
      <c r="F1742" s="51" t="s">
        <v>28</v>
      </c>
      <c r="G1742" s="26">
        <v>4</v>
      </c>
      <c r="H1742" s="26">
        <v>4</v>
      </c>
      <c r="I1742" t="s">
        <v>15</v>
      </c>
      <c r="J1742" t="s">
        <v>72</v>
      </c>
      <c r="K1742" t="s">
        <v>133</v>
      </c>
      <c r="L1742" t="s">
        <v>62</v>
      </c>
      <c r="M1742" t="s">
        <v>75</v>
      </c>
      <c r="N1742">
        <v>16385.472492498287</v>
      </c>
      <c r="O1742">
        <v>16385.472492498287</v>
      </c>
      <c r="P1742" t="s">
        <v>64</v>
      </c>
      <c r="Q1742">
        <v>9.2200000000000006</v>
      </c>
      <c r="R1742">
        <v>2</v>
      </c>
      <c r="S1742">
        <v>3</v>
      </c>
      <c r="T1742">
        <v>1</v>
      </c>
      <c r="U1742" t="s">
        <v>76</v>
      </c>
      <c r="V1742">
        <v>3</v>
      </c>
      <c r="W1742" t="s">
        <v>84</v>
      </c>
      <c r="X1742" s="51" t="s">
        <v>3409</v>
      </c>
      <c r="Y1742" s="51" t="s">
        <v>68</v>
      </c>
      <c r="Z1742" s="26">
        <v>3</v>
      </c>
      <c r="AA1742" s="51" t="s">
        <v>77</v>
      </c>
      <c r="AB1742" s="51" t="s">
        <v>108</v>
      </c>
    </row>
    <row r="1743" spans="1:28">
      <c r="A1743" s="51" t="s">
        <v>3410</v>
      </c>
      <c r="B1743" s="51" t="s">
        <v>71</v>
      </c>
      <c r="C1743" s="1">
        <v>42852</v>
      </c>
      <c r="D1743">
        <v>2017</v>
      </c>
      <c r="E1743" s="26">
        <v>4</v>
      </c>
      <c r="F1743" s="51" t="s">
        <v>24</v>
      </c>
      <c r="G1743" s="26">
        <v>8</v>
      </c>
      <c r="H1743" s="26">
        <v>8</v>
      </c>
      <c r="I1743" t="s">
        <v>15</v>
      </c>
      <c r="J1743" t="s">
        <v>60</v>
      </c>
      <c r="K1743" t="s">
        <v>73</v>
      </c>
      <c r="L1743" t="s">
        <v>89</v>
      </c>
      <c r="M1743" t="s">
        <v>75</v>
      </c>
      <c r="N1743">
        <v>9758.4416852951308</v>
      </c>
      <c r="O1743">
        <v>9758.4416852951308</v>
      </c>
      <c r="P1743" t="s">
        <v>64</v>
      </c>
      <c r="Q1743">
        <v>14.5</v>
      </c>
      <c r="R1743">
        <v>1</v>
      </c>
      <c r="S1743">
        <v>3</v>
      </c>
      <c r="T1743">
        <v>1</v>
      </c>
      <c r="U1743" t="s">
        <v>76</v>
      </c>
      <c r="V1743">
        <v>2</v>
      </c>
      <c r="W1743" t="s">
        <v>77</v>
      </c>
      <c r="X1743" s="51" t="s">
        <v>3411</v>
      </c>
      <c r="Y1743" s="51" t="s">
        <v>144</v>
      </c>
      <c r="Z1743" s="26">
        <v>2</v>
      </c>
      <c r="AA1743" s="51" t="s">
        <v>77</v>
      </c>
      <c r="AB1743" s="51" t="s">
        <v>69</v>
      </c>
    </row>
    <row r="1744" spans="1:28">
      <c r="A1744" s="51" t="s">
        <v>3412</v>
      </c>
      <c r="B1744" s="51" t="s">
        <v>71</v>
      </c>
      <c r="C1744" s="1">
        <v>41978</v>
      </c>
      <c r="D1744">
        <v>2014</v>
      </c>
      <c r="E1744" s="26">
        <v>12</v>
      </c>
      <c r="F1744" s="51" t="s">
        <v>20</v>
      </c>
      <c r="G1744" s="26">
        <v>11</v>
      </c>
      <c r="H1744" s="26">
        <v>11</v>
      </c>
      <c r="I1744" t="s">
        <v>15</v>
      </c>
      <c r="J1744" t="s">
        <v>102</v>
      </c>
      <c r="K1744" t="s">
        <v>88</v>
      </c>
      <c r="L1744" t="s">
        <v>110</v>
      </c>
      <c r="M1744" t="s">
        <v>93</v>
      </c>
      <c r="N1744">
        <v>7901.454056149244</v>
      </c>
      <c r="O1744">
        <v>7901.454056149244</v>
      </c>
      <c r="P1744" t="s">
        <v>64</v>
      </c>
      <c r="Q1744">
        <v>15.93</v>
      </c>
      <c r="R1744">
        <v>2</v>
      </c>
      <c r="S1744">
        <v>2</v>
      </c>
      <c r="T1744">
        <v>1</v>
      </c>
      <c r="U1744" t="s">
        <v>76</v>
      </c>
      <c r="V1744">
        <v>2</v>
      </c>
      <c r="W1744" t="s">
        <v>77</v>
      </c>
      <c r="X1744" s="51" t="s">
        <v>1166</v>
      </c>
      <c r="Y1744" s="51" t="s">
        <v>144</v>
      </c>
      <c r="Z1744" s="26">
        <v>2</v>
      </c>
      <c r="AA1744" s="51" t="s">
        <v>77</v>
      </c>
      <c r="AB1744" s="51" t="s">
        <v>69</v>
      </c>
    </row>
    <row r="1745" spans="1:28">
      <c r="A1745" s="51" t="s">
        <v>3413</v>
      </c>
      <c r="B1745" s="51" t="s">
        <v>59</v>
      </c>
      <c r="C1745" s="1">
        <v>41880</v>
      </c>
      <c r="D1745">
        <v>2014</v>
      </c>
      <c r="E1745" s="26">
        <v>8</v>
      </c>
      <c r="F1745" s="51" t="s">
        <v>28</v>
      </c>
      <c r="G1745" s="26">
        <v>11</v>
      </c>
      <c r="H1745" s="26">
        <v>11</v>
      </c>
      <c r="I1745" t="s">
        <v>15</v>
      </c>
      <c r="J1745" t="s">
        <v>102</v>
      </c>
      <c r="K1745" t="s">
        <v>73</v>
      </c>
      <c r="L1745" t="s">
        <v>103</v>
      </c>
      <c r="M1745" t="s">
        <v>93</v>
      </c>
      <c r="N1745">
        <v>3355.3479594352971</v>
      </c>
      <c r="O1745">
        <v>3355.3479594352971</v>
      </c>
      <c r="P1745" t="s">
        <v>64</v>
      </c>
      <c r="Q1745">
        <v>4.47</v>
      </c>
      <c r="R1745">
        <v>5</v>
      </c>
      <c r="S1745">
        <v>1</v>
      </c>
      <c r="T1745">
        <v>1</v>
      </c>
      <c r="U1745" t="s">
        <v>76</v>
      </c>
      <c r="V1745">
        <v>1</v>
      </c>
      <c r="W1745" t="s">
        <v>66</v>
      </c>
      <c r="X1745" s="51" t="s">
        <v>3277</v>
      </c>
      <c r="Y1745" s="51" t="s">
        <v>119</v>
      </c>
      <c r="Z1745" s="26">
        <v>1</v>
      </c>
      <c r="AA1745" s="51" t="s">
        <v>66</v>
      </c>
      <c r="AB1745" s="51" t="s">
        <v>69</v>
      </c>
    </row>
    <row r="1746" spans="1:28">
      <c r="A1746" s="51" t="s">
        <v>3414</v>
      </c>
      <c r="B1746" s="51" t="s">
        <v>97</v>
      </c>
      <c r="C1746" s="1">
        <v>41866</v>
      </c>
      <c r="D1746">
        <v>2014</v>
      </c>
      <c r="E1746" s="26">
        <v>8</v>
      </c>
      <c r="F1746" s="51" t="s">
        <v>28</v>
      </c>
      <c r="G1746" s="26">
        <v>11</v>
      </c>
      <c r="H1746" s="26">
        <v>11</v>
      </c>
      <c r="I1746" t="s">
        <v>15</v>
      </c>
      <c r="J1746" t="s">
        <v>102</v>
      </c>
      <c r="K1746" t="s">
        <v>83</v>
      </c>
      <c r="L1746" t="s">
        <v>128</v>
      </c>
      <c r="M1746" t="s">
        <v>90</v>
      </c>
      <c r="N1746">
        <v>1965.2927415674112</v>
      </c>
      <c r="O1746">
        <v>1965.2927415674112</v>
      </c>
      <c r="P1746" t="s">
        <v>64</v>
      </c>
      <c r="Q1746">
        <v>5.88</v>
      </c>
      <c r="R1746">
        <v>5</v>
      </c>
      <c r="S1746">
        <v>2</v>
      </c>
      <c r="T1746">
        <v>1</v>
      </c>
      <c r="U1746" t="s">
        <v>76</v>
      </c>
      <c r="V1746">
        <v>1</v>
      </c>
      <c r="W1746" t="s">
        <v>66</v>
      </c>
      <c r="X1746" s="51" t="s">
        <v>3415</v>
      </c>
      <c r="Y1746" s="51" t="s">
        <v>68</v>
      </c>
      <c r="Z1746" s="26">
        <v>1</v>
      </c>
      <c r="AA1746" s="51" t="s">
        <v>66</v>
      </c>
      <c r="AB1746" s="51" t="s">
        <v>69</v>
      </c>
    </row>
    <row r="1747" spans="1:28">
      <c r="A1747" s="51" t="s">
        <v>3416</v>
      </c>
      <c r="B1747" s="51" t="s">
        <v>97</v>
      </c>
      <c r="C1747" s="1">
        <v>42586</v>
      </c>
      <c r="D1747">
        <v>2016</v>
      </c>
      <c r="E1747" s="26">
        <v>8</v>
      </c>
      <c r="F1747" s="51" t="s">
        <v>28</v>
      </c>
      <c r="G1747" s="26">
        <v>9</v>
      </c>
      <c r="H1747" s="26">
        <v>9</v>
      </c>
      <c r="I1747" t="s">
        <v>15</v>
      </c>
      <c r="J1747" t="s">
        <v>60</v>
      </c>
      <c r="K1747" t="s">
        <v>88</v>
      </c>
      <c r="L1747" t="s">
        <v>202</v>
      </c>
      <c r="M1747" t="s">
        <v>104</v>
      </c>
      <c r="N1747">
        <v>8462.2392546571991</v>
      </c>
      <c r="O1747">
        <v>8462.2392546571991</v>
      </c>
      <c r="P1747" t="s">
        <v>64</v>
      </c>
      <c r="Q1747">
        <v>8.98</v>
      </c>
      <c r="R1747">
        <v>4</v>
      </c>
      <c r="S1747">
        <v>4</v>
      </c>
      <c r="T1747">
        <v>1</v>
      </c>
      <c r="U1747" t="s">
        <v>76</v>
      </c>
      <c r="V1747">
        <v>2</v>
      </c>
      <c r="W1747" t="s">
        <v>77</v>
      </c>
      <c r="X1747" s="51" t="s">
        <v>730</v>
      </c>
      <c r="Y1747" s="51" t="s">
        <v>95</v>
      </c>
      <c r="Z1747" s="26">
        <v>2</v>
      </c>
      <c r="AA1747" s="51" t="s">
        <v>77</v>
      </c>
      <c r="AB1747" s="51" t="s">
        <v>108</v>
      </c>
    </row>
    <row r="1748" spans="1:28">
      <c r="A1748" s="51" t="s">
        <v>3417</v>
      </c>
      <c r="B1748" s="51" t="s">
        <v>81</v>
      </c>
      <c r="C1748" s="1">
        <v>44657</v>
      </c>
      <c r="D1748">
        <v>2022</v>
      </c>
      <c r="E1748" s="26">
        <v>4</v>
      </c>
      <c r="F1748" s="51" t="s">
        <v>24</v>
      </c>
      <c r="G1748" s="26">
        <v>3</v>
      </c>
      <c r="H1748" s="26">
        <v>3</v>
      </c>
      <c r="I1748" t="s">
        <v>15</v>
      </c>
      <c r="J1748" t="s">
        <v>82</v>
      </c>
      <c r="K1748" t="s">
        <v>83</v>
      </c>
      <c r="L1748" t="s">
        <v>89</v>
      </c>
      <c r="M1748" t="s">
        <v>93</v>
      </c>
      <c r="N1748">
        <v>12253.989844278578</v>
      </c>
      <c r="O1748">
        <v>12253.989844278578</v>
      </c>
      <c r="P1748" t="s">
        <v>64</v>
      </c>
      <c r="Q1748">
        <v>23.7</v>
      </c>
      <c r="R1748">
        <v>1</v>
      </c>
      <c r="S1748">
        <v>3</v>
      </c>
      <c r="T1748">
        <v>1</v>
      </c>
      <c r="U1748" t="s">
        <v>76</v>
      </c>
      <c r="V1748">
        <v>3</v>
      </c>
      <c r="W1748" t="s">
        <v>84</v>
      </c>
      <c r="X1748" s="51" t="s">
        <v>2983</v>
      </c>
      <c r="Y1748" s="51" t="s">
        <v>95</v>
      </c>
      <c r="Z1748" s="26">
        <v>4</v>
      </c>
      <c r="AA1748" s="51" t="s">
        <v>84</v>
      </c>
      <c r="AB1748" s="51" t="s">
        <v>108</v>
      </c>
    </row>
    <row r="1749" spans="1:28">
      <c r="A1749" s="51" t="s">
        <v>3418</v>
      </c>
      <c r="B1749" s="51" t="s">
        <v>97</v>
      </c>
      <c r="C1749" s="1">
        <v>41794</v>
      </c>
      <c r="D1749">
        <v>2014</v>
      </c>
      <c r="E1749" s="26">
        <v>6</v>
      </c>
      <c r="F1749" s="51" t="s">
        <v>26</v>
      </c>
      <c r="G1749" s="26">
        <v>11</v>
      </c>
      <c r="H1749" s="26">
        <v>11</v>
      </c>
      <c r="I1749" t="s">
        <v>15</v>
      </c>
      <c r="J1749" t="s">
        <v>102</v>
      </c>
      <c r="K1749" t="s">
        <v>124</v>
      </c>
      <c r="L1749" t="s">
        <v>98</v>
      </c>
      <c r="M1749" t="s">
        <v>75</v>
      </c>
      <c r="N1749">
        <v>3649.175241258728</v>
      </c>
      <c r="O1749">
        <v>3649.175241258728</v>
      </c>
      <c r="P1749" t="s">
        <v>64</v>
      </c>
      <c r="Q1749">
        <v>5.97</v>
      </c>
      <c r="R1749">
        <v>5</v>
      </c>
      <c r="S1749">
        <v>4</v>
      </c>
      <c r="T1749">
        <v>1</v>
      </c>
      <c r="U1749" t="s">
        <v>76</v>
      </c>
      <c r="V1749">
        <v>2</v>
      </c>
      <c r="W1749" t="s">
        <v>77</v>
      </c>
      <c r="X1749" s="51" t="s">
        <v>3419</v>
      </c>
      <c r="Y1749" s="51" t="s">
        <v>100</v>
      </c>
      <c r="Z1749" s="26">
        <v>2</v>
      </c>
      <c r="AA1749" s="51" t="s">
        <v>77</v>
      </c>
      <c r="AB1749" s="51" t="s">
        <v>108</v>
      </c>
    </row>
    <row r="1750" spans="1:28">
      <c r="A1750" s="51" t="s">
        <v>3420</v>
      </c>
      <c r="B1750" s="51" t="s">
        <v>140</v>
      </c>
      <c r="C1750" s="1">
        <v>44878</v>
      </c>
      <c r="D1750">
        <v>2022</v>
      </c>
      <c r="E1750" s="26">
        <v>11</v>
      </c>
      <c r="F1750" s="51" t="s">
        <v>19</v>
      </c>
      <c r="G1750" s="26">
        <v>3</v>
      </c>
      <c r="H1750" s="26">
        <v>3</v>
      </c>
      <c r="I1750" t="s">
        <v>15</v>
      </c>
      <c r="J1750" t="s">
        <v>82</v>
      </c>
      <c r="K1750" t="s">
        <v>124</v>
      </c>
      <c r="L1750" t="s">
        <v>116</v>
      </c>
      <c r="M1750" t="s">
        <v>93</v>
      </c>
      <c r="N1750">
        <v>6670.0000546209076</v>
      </c>
      <c r="O1750">
        <v>6670.0000546209076</v>
      </c>
      <c r="P1750" t="s">
        <v>64</v>
      </c>
      <c r="Q1750">
        <v>13.59</v>
      </c>
      <c r="R1750">
        <v>4</v>
      </c>
      <c r="S1750">
        <v>2</v>
      </c>
      <c r="T1750">
        <v>1</v>
      </c>
      <c r="U1750" t="s">
        <v>76</v>
      </c>
      <c r="V1750">
        <v>2</v>
      </c>
      <c r="W1750" t="s">
        <v>77</v>
      </c>
      <c r="X1750" s="51" t="s">
        <v>3421</v>
      </c>
      <c r="Y1750" s="51" t="s">
        <v>119</v>
      </c>
      <c r="Z1750" s="26">
        <v>0</v>
      </c>
      <c r="AA1750" s="51" t="s">
        <v>66</v>
      </c>
      <c r="AB1750" s="51" t="s">
        <v>69</v>
      </c>
    </row>
    <row r="1751" spans="1:28">
      <c r="A1751" s="51" t="s">
        <v>3422</v>
      </c>
      <c r="B1751" s="51" t="s">
        <v>140</v>
      </c>
      <c r="C1751" s="1">
        <v>43080</v>
      </c>
      <c r="D1751">
        <v>2017</v>
      </c>
      <c r="E1751" s="26">
        <v>12</v>
      </c>
      <c r="F1751" s="51" t="s">
        <v>20</v>
      </c>
      <c r="G1751" s="26">
        <v>8</v>
      </c>
      <c r="H1751" s="26">
        <v>8</v>
      </c>
      <c r="I1751" t="s">
        <v>15</v>
      </c>
      <c r="J1751" t="s">
        <v>60</v>
      </c>
      <c r="K1751" t="s">
        <v>88</v>
      </c>
      <c r="L1751" t="s">
        <v>157</v>
      </c>
      <c r="M1751" t="s">
        <v>152</v>
      </c>
      <c r="N1751">
        <v>11730.347213065692</v>
      </c>
      <c r="O1751">
        <v>11730.347213065692</v>
      </c>
      <c r="P1751" t="s">
        <v>64</v>
      </c>
      <c r="Q1751">
        <v>15.69</v>
      </c>
      <c r="R1751">
        <v>3</v>
      </c>
      <c r="S1751">
        <v>3</v>
      </c>
      <c r="T1751">
        <v>1</v>
      </c>
      <c r="U1751" t="s">
        <v>76</v>
      </c>
      <c r="V1751">
        <v>3</v>
      </c>
      <c r="W1751" t="s">
        <v>84</v>
      </c>
      <c r="X1751" s="51" t="s">
        <v>3423</v>
      </c>
      <c r="Y1751" s="51" t="s">
        <v>68</v>
      </c>
      <c r="Z1751" s="26">
        <v>4</v>
      </c>
      <c r="AA1751" s="51" t="s">
        <v>84</v>
      </c>
      <c r="AB1751" s="51" t="s">
        <v>108</v>
      </c>
    </row>
    <row r="1752" spans="1:28">
      <c r="A1752" s="51" t="s">
        <v>3424</v>
      </c>
      <c r="B1752" s="51" t="s">
        <v>59</v>
      </c>
      <c r="C1752" s="1">
        <v>44231</v>
      </c>
      <c r="D1752">
        <v>2021</v>
      </c>
      <c r="E1752" s="26">
        <v>2</v>
      </c>
      <c r="F1752" s="51" t="s">
        <v>22</v>
      </c>
      <c r="G1752" s="26">
        <v>4</v>
      </c>
      <c r="H1752" s="26">
        <v>4</v>
      </c>
      <c r="I1752" t="s">
        <v>15</v>
      </c>
      <c r="J1752" t="s">
        <v>72</v>
      </c>
      <c r="K1752" t="s">
        <v>133</v>
      </c>
      <c r="L1752" t="s">
        <v>103</v>
      </c>
      <c r="M1752" t="s">
        <v>152</v>
      </c>
      <c r="N1752">
        <v>15109.651580880014</v>
      </c>
      <c r="O1752">
        <v>15109.651580880014</v>
      </c>
      <c r="P1752" t="s">
        <v>64</v>
      </c>
      <c r="Q1752">
        <v>26.85</v>
      </c>
      <c r="R1752">
        <v>3</v>
      </c>
      <c r="S1752">
        <v>3</v>
      </c>
      <c r="T1752">
        <v>1</v>
      </c>
      <c r="U1752" t="s">
        <v>76</v>
      </c>
      <c r="V1752">
        <v>3</v>
      </c>
      <c r="W1752" t="s">
        <v>84</v>
      </c>
      <c r="X1752" s="51" t="s">
        <v>3425</v>
      </c>
      <c r="Y1752" s="51" t="s">
        <v>68</v>
      </c>
      <c r="Z1752" s="26">
        <v>4</v>
      </c>
      <c r="AA1752" s="51" t="s">
        <v>84</v>
      </c>
      <c r="AB1752" s="51" t="s">
        <v>108</v>
      </c>
    </row>
    <row r="1753" spans="1:28">
      <c r="A1753" s="51" t="s">
        <v>3426</v>
      </c>
      <c r="B1753" s="51" t="s">
        <v>81</v>
      </c>
      <c r="C1753" s="1">
        <v>45372</v>
      </c>
      <c r="D1753">
        <v>2024</v>
      </c>
      <c r="E1753" s="26">
        <v>3</v>
      </c>
      <c r="F1753" s="51" t="s">
        <v>23</v>
      </c>
      <c r="G1753" s="26">
        <v>1</v>
      </c>
      <c r="H1753" s="26">
        <v>1</v>
      </c>
      <c r="I1753" t="s">
        <v>15</v>
      </c>
      <c r="J1753" t="s">
        <v>82</v>
      </c>
      <c r="K1753" t="s">
        <v>73</v>
      </c>
      <c r="L1753" t="s">
        <v>62</v>
      </c>
      <c r="M1753" t="s">
        <v>93</v>
      </c>
      <c r="N1753">
        <v>3623.2385992606442</v>
      </c>
      <c r="O1753">
        <v>3623.2385992606442</v>
      </c>
      <c r="P1753" t="s">
        <v>64</v>
      </c>
      <c r="Q1753">
        <v>5.8</v>
      </c>
      <c r="R1753">
        <v>4</v>
      </c>
      <c r="S1753">
        <v>3</v>
      </c>
      <c r="T1753">
        <v>1</v>
      </c>
      <c r="U1753" t="s">
        <v>76</v>
      </c>
      <c r="V1753">
        <v>1</v>
      </c>
      <c r="W1753" t="s">
        <v>66</v>
      </c>
      <c r="X1753" s="51" t="s">
        <v>3427</v>
      </c>
      <c r="Y1753" s="51" t="s">
        <v>79</v>
      </c>
      <c r="Z1753" s="26">
        <v>1</v>
      </c>
      <c r="AA1753" s="51" t="s">
        <v>66</v>
      </c>
      <c r="AB1753" s="51" t="s">
        <v>69</v>
      </c>
    </row>
    <row r="1754" spans="1:28">
      <c r="A1754" s="51" t="s">
        <v>3428</v>
      </c>
      <c r="B1754" s="51" t="s">
        <v>121</v>
      </c>
      <c r="C1754" s="1">
        <v>42964</v>
      </c>
      <c r="D1754">
        <v>2017</v>
      </c>
      <c r="E1754" s="26">
        <v>8</v>
      </c>
      <c r="F1754" s="51" t="s">
        <v>28</v>
      </c>
      <c r="G1754" s="26">
        <v>8</v>
      </c>
      <c r="H1754" s="26">
        <v>8</v>
      </c>
      <c r="I1754" t="s">
        <v>15</v>
      </c>
      <c r="J1754" t="s">
        <v>60</v>
      </c>
      <c r="K1754" t="s">
        <v>133</v>
      </c>
      <c r="L1754" t="s">
        <v>125</v>
      </c>
      <c r="M1754" t="s">
        <v>90</v>
      </c>
      <c r="N1754">
        <v>13926.085351201067</v>
      </c>
      <c r="O1754">
        <v>13926.085351201067</v>
      </c>
      <c r="P1754" t="s">
        <v>64</v>
      </c>
      <c r="Q1754">
        <v>14.1</v>
      </c>
      <c r="R1754">
        <v>2</v>
      </c>
      <c r="S1754">
        <v>3</v>
      </c>
      <c r="T1754">
        <v>1</v>
      </c>
      <c r="U1754" t="s">
        <v>76</v>
      </c>
      <c r="V1754">
        <v>2</v>
      </c>
      <c r="W1754" t="s">
        <v>77</v>
      </c>
      <c r="X1754" s="51" t="s">
        <v>3429</v>
      </c>
      <c r="Y1754" s="51" t="s">
        <v>79</v>
      </c>
      <c r="Z1754" s="26">
        <v>3</v>
      </c>
      <c r="AA1754" s="51" t="s">
        <v>77</v>
      </c>
      <c r="AB1754" s="51" t="s">
        <v>69</v>
      </c>
    </row>
    <row r="1755" spans="1:28">
      <c r="A1755" s="51" t="s">
        <v>3430</v>
      </c>
      <c r="B1755" s="51" t="s">
        <v>59</v>
      </c>
      <c r="C1755" s="1">
        <v>44369</v>
      </c>
      <c r="D1755">
        <v>2021</v>
      </c>
      <c r="E1755" s="26">
        <v>6</v>
      </c>
      <c r="F1755" s="51" t="s">
        <v>26</v>
      </c>
      <c r="G1755" s="26">
        <v>4</v>
      </c>
      <c r="H1755" s="26">
        <v>4</v>
      </c>
      <c r="I1755" t="s">
        <v>15</v>
      </c>
      <c r="J1755" t="s">
        <v>72</v>
      </c>
      <c r="K1755" t="s">
        <v>83</v>
      </c>
      <c r="L1755" t="s">
        <v>202</v>
      </c>
      <c r="M1755" t="s">
        <v>75</v>
      </c>
      <c r="N1755">
        <v>4586.4688333057184</v>
      </c>
      <c r="O1755">
        <v>4586.4688333057184</v>
      </c>
      <c r="P1755" t="s">
        <v>64</v>
      </c>
      <c r="Q1755">
        <v>1.44</v>
      </c>
      <c r="R1755">
        <v>2</v>
      </c>
      <c r="S1755">
        <v>1</v>
      </c>
      <c r="T1755">
        <v>1</v>
      </c>
      <c r="U1755" t="s">
        <v>76</v>
      </c>
      <c r="V1755">
        <v>1</v>
      </c>
      <c r="W1755" t="s">
        <v>66</v>
      </c>
      <c r="X1755" s="51" t="s">
        <v>1590</v>
      </c>
      <c r="Y1755" s="51" t="s">
        <v>95</v>
      </c>
      <c r="Z1755" s="26">
        <v>0</v>
      </c>
      <c r="AA1755" s="51" t="s">
        <v>66</v>
      </c>
      <c r="AB1755" s="51" t="s">
        <v>69</v>
      </c>
    </row>
    <row r="1756" spans="1:28">
      <c r="A1756" s="51" t="s">
        <v>3431</v>
      </c>
      <c r="B1756" s="51" t="s">
        <v>59</v>
      </c>
      <c r="C1756" s="1">
        <v>43648</v>
      </c>
      <c r="D1756">
        <v>2019</v>
      </c>
      <c r="E1756" s="26">
        <v>7</v>
      </c>
      <c r="F1756" s="51" t="s">
        <v>27</v>
      </c>
      <c r="G1756" s="26">
        <v>6</v>
      </c>
      <c r="H1756" s="26">
        <v>6</v>
      </c>
      <c r="I1756" t="s">
        <v>15</v>
      </c>
      <c r="J1756" t="s">
        <v>72</v>
      </c>
      <c r="K1756" t="s">
        <v>133</v>
      </c>
      <c r="L1756" t="s">
        <v>128</v>
      </c>
      <c r="M1756" t="s">
        <v>104</v>
      </c>
      <c r="N1756">
        <v>10760.363659728424</v>
      </c>
      <c r="O1756">
        <v>10760.363659728424</v>
      </c>
      <c r="P1756" t="s">
        <v>64</v>
      </c>
      <c r="Q1756">
        <v>1.88</v>
      </c>
      <c r="R1756">
        <v>4</v>
      </c>
      <c r="S1756">
        <v>0</v>
      </c>
      <c r="T1756">
        <v>0</v>
      </c>
      <c r="U1756" t="s">
        <v>65</v>
      </c>
      <c r="V1756">
        <v>1</v>
      </c>
      <c r="W1756" t="s">
        <v>66</v>
      </c>
      <c r="X1756" s="51" t="s">
        <v>1750</v>
      </c>
      <c r="Y1756" s="51" t="s">
        <v>144</v>
      </c>
      <c r="Z1756" s="26">
        <v>0</v>
      </c>
      <c r="AA1756" s="51" t="s">
        <v>66</v>
      </c>
      <c r="AB1756" s="51" t="s">
        <v>69</v>
      </c>
    </row>
    <row r="1757" spans="1:28">
      <c r="A1757" s="51" t="s">
        <v>3432</v>
      </c>
      <c r="B1757" s="51" t="s">
        <v>71</v>
      </c>
      <c r="C1757" s="1">
        <v>41996</v>
      </c>
      <c r="D1757">
        <v>2014</v>
      </c>
      <c r="E1757" s="26">
        <v>12</v>
      </c>
      <c r="F1757" s="51" t="s">
        <v>20</v>
      </c>
      <c r="G1757" s="26">
        <v>11</v>
      </c>
      <c r="H1757" s="26">
        <v>11</v>
      </c>
      <c r="I1757" t="s">
        <v>15</v>
      </c>
      <c r="J1757" t="s">
        <v>102</v>
      </c>
      <c r="K1757" t="s">
        <v>133</v>
      </c>
      <c r="L1757" t="s">
        <v>74</v>
      </c>
      <c r="M1757" t="s">
        <v>104</v>
      </c>
      <c r="N1757">
        <v>6282.6052968274953</v>
      </c>
      <c r="O1757">
        <v>6282.6052968274953</v>
      </c>
      <c r="P1757" t="s">
        <v>64</v>
      </c>
      <c r="Q1757">
        <v>7.57</v>
      </c>
      <c r="R1757">
        <v>4</v>
      </c>
      <c r="S1757">
        <v>2</v>
      </c>
      <c r="T1757">
        <v>1</v>
      </c>
      <c r="U1757" t="s">
        <v>76</v>
      </c>
      <c r="V1757">
        <v>1</v>
      </c>
      <c r="W1757" t="s">
        <v>66</v>
      </c>
      <c r="X1757" s="51" t="s">
        <v>3433</v>
      </c>
      <c r="Y1757" s="51" t="s">
        <v>100</v>
      </c>
      <c r="Z1757" s="26">
        <v>1</v>
      </c>
      <c r="AA1757" s="51" t="s">
        <v>66</v>
      </c>
      <c r="AB1757" s="51" t="s">
        <v>69</v>
      </c>
    </row>
    <row r="1758" spans="1:28">
      <c r="A1758" s="51" t="s">
        <v>3434</v>
      </c>
      <c r="B1758" s="51" t="s">
        <v>121</v>
      </c>
      <c r="C1758" s="1">
        <v>42422</v>
      </c>
      <c r="D1758">
        <v>2016</v>
      </c>
      <c r="E1758" s="26">
        <v>2</v>
      </c>
      <c r="F1758" s="51" t="s">
        <v>22</v>
      </c>
      <c r="G1758" s="26">
        <v>9</v>
      </c>
      <c r="H1758" s="26">
        <v>9</v>
      </c>
      <c r="I1758" t="s">
        <v>15</v>
      </c>
      <c r="J1758" t="s">
        <v>60</v>
      </c>
      <c r="K1758" t="s">
        <v>73</v>
      </c>
      <c r="L1758" t="s">
        <v>62</v>
      </c>
      <c r="M1758" t="s">
        <v>152</v>
      </c>
      <c r="N1758">
        <v>16269.219015905006</v>
      </c>
      <c r="O1758">
        <v>16269.219015905006</v>
      </c>
      <c r="P1758" t="s">
        <v>64</v>
      </c>
      <c r="Q1758">
        <v>21.37</v>
      </c>
      <c r="R1758">
        <v>5</v>
      </c>
      <c r="S1758">
        <v>2</v>
      </c>
      <c r="T1758">
        <v>1</v>
      </c>
      <c r="U1758" t="s">
        <v>76</v>
      </c>
      <c r="V1758">
        <v>3</v>
      </c>
      <c r="W1758" t="s">
        <v>84</v>
      </c>
      <c r="X1758" s="51" t="s">
        <v>450</v>
      </c>
      <c r="Y1758" s="51" t="s">
        <v>95</v>
      </c>
      <c r="Z1758" s="26">
        <v>4</v>
      </c>
      <c r="AA1758" s="51" t="s">
        <v>84</v>
      </c>
      <c r="AB1758" s="51" t="s">
        <v>108</v>
      </c>
    </row>
    <row r="1759" spans="1:28">
      <c r="A1759" s="51" t="s">
        <v>3435</v>
      </c>
      <c r="B1759" s="51" t="s">
        <v>71</v>
      </c>
      <c r="C1759" s="1">
        <v>42058</v>
      </c>
      <c r="D1759">
        <v>2015</v>
      </c>
      <c r="E1759" s="26">
        <v>2</v>
      </c>
      <c r="F1759" s="51" t="s">
        <v>22</v>
      </c>
      <c r="G1759" s="26">
        <v>10</v>
      </c>
      <c r="H1759" s="26">
        <v>10</v>
      </c>
      <c r="I1759" t="s">
        <v>15</v>
      </c>
      <c r="J1759" t="s">
        <v>102</v>
      </c>
      <c r="K1759" t="s">
        <v>83</v>
      </c>
      <c r="L1759" t="s">
        <v>110</v>
      </c>
      <c r="M1759" t="s">
        <v>104</v>
      </c>
      <c r="N1759">
        <v>2904.5936890562798</v>
      </c>
      <c r="O1759">
        <v>2904.5936890562798</v>
      </c>
      <c r="P1759" t="s">
        <v>64</v>
      </c>
      <c r="Q1759">
        <v>15.7</v>
      </c>
      <c r="R1759">
        <v>5</v>
      </c>
      <c r="S1759">
        <v>7</v>
      </c>
      <c r="T1759">
        <v>1</v>
      </c>
      <c r="U1759" t="s">
        <v>76</v>
      </c>
      <c r="V1759">
        <v>3</v>
      </c>
      <c r="W1759" t="s">
        <v>84</v>
      </c>
      <c r="X1759" s="51" t="s">
        <v>3436</v>
      </c>
      <c r="Y1759" s="51" t="s">
        <v>68</v>
      </c>
      <c r="Z1759" s="26">
        <v>4</v>
      </c>
      <c r="AA1759" s="51" t="s">
        <v>84</v>
      </c>
      <c r="AB1759" s="51" t="s">
        <v>108</v>
      </c>
    </row>
    <row r="1760" spans="1:28">
      <c r="A1760" s="51" t="s">
        <v>3437</v>
      </c>
      <c r="B1760" s="51" t="s">
        <v>97</v>
      </c>
      <c r="C1760" s="1">
        <v>42569</v>
      </c>
      <c r="D1760">
        <v>2016</v>
      </c>
      <c r="E1760" s="26">
        <v>7</v>
      </c>
      <c r="F1760" s="51" t="s">
        <v>27</v>
      </c>
      <c r="G1760" s="26">
        <v>9</v>
      </c>
      <c r="H1760" s="26">
        <v>9</v>
      </c>
      <c r="I1760" t="s">
        <v>15</v>
      </c>
      <c r="J1760" t="s">
        <v>60</v>
      </c>
      <c r="K1760" t="s">
        <v>124</v>
      </c>
      <c r="L1760" t="s">
        <v>202</v>
      </c>
      <c r="M1760" t="s">
        <v>152</v>
      </c>
      <c r="N1760">
        <v>6195.4530040354421</v>
      </c>
      <c r="O1760">
        <v>6195.4530040354421</v>
      </c>
      <c r="P1760" t="s">
        <v>64</v>
      </c>
      <c r="Q1760">
        <v>15.32</v>
      </c>
      <c r="R1760">
        <v>2</v>
      </c>
      <c r="S1760">
        <v>1</v>
      </c>
      <c r="T1760">
        <v>1</v>
      </c>
      <c r="U1760" t="s">
        <v>76</v>
      </c>
      <c r="V1760">
        <v>2</v>
      </c>
      <c r="W1760" t="s">
        <v>77</v>
      </c>
      <c r="X1760" s="51" t="s">
        <v>3438</v>
      </c>
      <c r="Y1760" s="51" t="s">
        <v>100</v>
      </c>
      <c r="Z1760" s="26">
        <v>2</v>
      </c>
      <c r="AA1760" s="51" t="s">
        <v>77</v>
      </c>
      <c r="AB1760" s="51" t="s">
        <v>69</v>
      </c>
    </row>
    <row r="1761" spans="1:28">
      <c r="A1761" s="51" t="s">
        <v>3439</v>
      </c>
      <c r="B1761" s="51" t="s">
        <v>71</v>
      </c>
      <c r="C1761" s="1">
        <v>41972</v>
      </c>
      <c r="D1761">
        <v>2014</v>
      </c>
      <c r="E1761" s="26">
        <v>11</v>
      </c>
      <c r="F1761" s="51" t="s">
        <v>19</v>
      </c>
      <c r="G1761" s="26">
        <v>11</v>
      </c>
      <c r="H1761" s="26">
        <v>11</v>
      </c>
      <c r="I1761" t="s">
        <v>15</v>
      </c>
      <c r="J1761" t="s">
        <v>102</v>
      </c>
      <c r="K1761" t="s">
        <v>83</v>
      </c>
      <c r="L1761" t="s">
        <v>98</v>
      </c>
      <c r="M1761" t="s">
        <v>152</v>
      </c>
      <c r="N1761">
        <v>6241.921738309843</v>
      </c>
      <c r="O1761">
        <v>6241.921738309843</v>
      </c>
      <c r="P1761" t="s">
        <v>64</v>
      </c>
      <c r="Q1761">
        <v>25.98</v>
      </c>
      <c r="R1761">
        <v>4</v>
      </c>
      <c r="S1761">
        <v>0</v>
      </c>
      <c r="T1761">
        <v>0</v>
      </c>
      <c r="U1761" t="s">
        <v>65</v>
      </c>
      <c r="V1761">
        <v>3</v>
      </c>
      <c r="W1761" t="s">
        <v>84</v>
      </c>
      <c r="X1761" s="51" t="s">
        <v>3440</v>
      </c>
      <c r="Y1761" s="51" t="s">
        <v>119</v>
      </c>
      <c r="Z1761" s="26">
        <v>3</v>
      </c>
      <c r="AA1761" s="51" t="s">
        <v>77</v>
      </c>
      <c r="AB1761" s="51" t="s">
        <v>69</v>
      </c>
    </row>
    <row r="1762" spans="1:28">
      <c r="A1762" s="51" t="s">
        <v>3441</v>
      </c>
      <c r="B1762" s="51" t="s">
        <v>81</v>
      </c>
      <c r="C1762" s="1">
        <v>41890</v>
      </c>
      <c r="D1762">
        <v>2014</v>
      </c>
      <c r="E1762" s="26">
        <v>9</v>
      </c>
      <c r="F1762" s="51" t="s">
        <v>29</v>
      </c>
      <c r="G1762" s="26">
        <v>11</v>
      </c>
      <c r="H1762" s="26">
        <v>11</v>
      </c>
      <c r="I1762" t="s">
        <v>15</v>
      </c>
      <c r="J1762" t="s">
        <v>102</v>
      </c>
      <c r="K1762" t="s">
        <v>73</v>
      </c>
      <c r="L1762" t="s">
        <v>110</v>
      </c>
      <c r="M1762" t="s">
        <v>104</v>
      </c>
      <c r="N1762">
        <v>16056.758263652197</v>
      </c>
      <c r="O1762">
        <v>16056.758263652197</v>
      </c>
      <c r="P1762" t="s">
        <v>64</v>
      </c>
      <c r="Q1762">
        <v>10.49</v>
      </c>
      <c r="R1762">
        <v>1</v>
      </c>
      <c r="S1762">
        <v>1</v>
      </c>
      <c r="T1762">
        <v>1</v>
      </c>
      <c r="U1762" t="s">
        <v>76</v>
      </c>
      <c r="V1762">
        <v>3</v>
      </c>
      <c r="W1762" t="s">
        <v>84</v>
      </c>
      <c r="X1762" s="51" t="s">
        <v>3442</v>
      </c>
      <c r="Y1762" s="51" t="s">
        <v>119</v>
      </c>
      <c r="Z1762" s="26">
        <v>3</v>
      </c>
      <c r="AA1762" s="51" t="s">
        <v>77</v>
      </c>
      <c r="AB1762" s="51" t="s">
        <v>69</v>
      </c>
    </row>
    <row r="1763" spans="1:28">
      <c r="A1763" s="51" t="s">
        <v>3443</v>
      </c>
      <c r="B1763" s="51" t="s">
        <v>81</v>
      </c>
      <c r="C1763" s="1">
        <v>43842</v>
      </c>
      <c r="D1763">
        <v>2020</v>
      </c>
      <c r="E1763" s="26">
        <v>1</v>
      </c>
      <c r="F1763" s="51" t="s">
        <v>21</v>
      </c>
      <c r="G1763" s="26">
        <v>5</v>
      </c>
      <c r="H1763" s="26">
        <v>5</v>
      </c>
      <c r="I1763" t="s">
        <v>15</v>
      </c>
      <c r="J1763" t="s">
        <v>72</v>
      </c>
      <c r="K1763" t="s">
        <v>83</v>
      </c>
      <c r="L1763" t="s">
        <v>125</v>
      </c>
      <c r="M1763" t="s">
        <v>93</v>
      </c>
      <c r="N1763">
        <v>9811.8203604215141</v>
      </c>
      <c r="O1763">
        <v>9811.8203604215141</v>
      </c>
      <c r="P1763" t="s">
        <v>64</v>
      </c>
      <c r="Q1763">
        <v>15.44</v>
      </c>
      <c r="R1763">
        <v>1</v>
      </c>
      <c r="S1763">
        <v>5</v>
      </c>
      <c r="T1763">
        <v>1</v>
      </c>
      <c r="U1763" t="s">
        <v>76</v>
      </c>
      <c r="V1763">
        <v>3</v>
      </c>
      <c r="W1763" t="s">
        <v>84</v>
      </c>
      <c r="X1763" s="51" t="s">
        <v>3444</v>
      </c>
      <c r="Y1763" s="51" t="s">
        <v>68</v>
      </c>
      <c r="Z1763" s="26">
        <v>3</v>
      </c>
      <c r="AA1763" s="51" t="s">
        <v>77</v>
      </c>
      <c r="AB1763" s="51" t="s">
        <v>108</v>
      </c>
    </row>
    <row r="1764" spans="1:28">
      <c r="A1764" s="51" t="s">
        <v>3445</v>
      </c>
      <c r="B1764" s="51" t="s">
        <v>81</v>
      </c>
      <c r="C1764" s="1">
        <v>44007</v>
      </c>
      <c r="D1764">
        <v>2020</v>
      </c>
      <c r="E1764" s="26">
        <v>6</v>
      </c>
      <c r="F1764" s="51" t="s">
        <v>26</v>
      </c>
      <c r="G1764" s="26">
        <v>5</v>
      </c>
      <c r="H1764" s="26">
        <v>5</v>
      </c>
      <c r="I1764" t="s">
        <v>15</v>
      </c>
      <c r="J1764" t="s">
        <v>72</v>
      </c>
      <c r="K1764" t="s">
        <v>73</v>
      </c>
      <c r="L1764" t="s">
        <v>89</v>
      </c>
      <c r="M1764" t="s">
        <v>63</v>
      </c>
      <c r="N1764">
        <v>1732.3716990246248</v>
      </c>
      <c r="O1764">
        <v>1732.3716990246248</v>
      </c>
      <c r="P1764" t="s">
        <v>64</v>
      </c>
      <c r="Q1764">
        <v>2.36</v>
      </c>
      <c r="R1764">
        <v>3</v>
      </c>
      <c r="S1764">
        <v>0</v>
      </c>
      <c r="T1764">
        <v>0</v>
      </c>
      <c r="U1764" t="s">
        <v>65</v>
      </c>
      <c r="V1764">
        <v>1</v>
      </c>
      <c r="W1764" t="s">
        <v>66</v>
      </c>
      <c r="X1764" s="51" t="s">
        <v>3446</v>
      </c>
      <c r="Y1764" s="51" t="s">
        <v>95</v>
      </c>
      <c r="Z1764" s="26">
        <v>0</v>
      </c>
      <c r="AA1764" s="51" t="s">
        <v>66</v>
      </c>
      <c r="AB1764" s="51" t="s">
        <v>69</v>
      </c>
    </row>
    <row r="1765" spans="1:28">
      <c r="A1765" s="51" t="s">
        <v>3447</v>
      </c>
      <c r="B1765" s="51" t="s">
        <v>81</v>
      </c>
      <c r="C1765" s="1">
        <v>43031</v>
      </c>
      <c r="D1765">
        <v>2017</v>
      </c>
      <c r="E1765" s="26">
        <v>10</v>
      </c>
      <c r="F1765" s="51" t="s">
        <v>10</v>
      </c>
      <c r="G1765" s="26">
        <v>8</v>
      </c>
      <c r="H1765" s="26">
        <v>8</v>
      </c>
      <c r="I1765" t="s">
        <v>15</v>
      </c>
      <c r="J1765" t="s">
        <v>60</v>
      </c>
      <c r="K1765" t="s">
        <v>133</v>
      </c>
      <c r="L1765" t="s">
        <v>113</v>
      </c>
      <c r="M1765" t="s">
        <v>63</v>
      </c>
      <c r="N1765">
        <v>17192.661324900513</v>
      </c>
      <c r="O1765">
        <v>17192.661324900513</v>
      </c>
      <c r="P1765" t="s">
        <v>64</v>
      </c>
      <c r="Q1765">
        <v>30.04</v>
      </c>
      <c r="R1765">
        <v>4</v>
      </c>
      <c r="S1765">
        <v>2</v>
      </c>
      <c r="T1765">
        <v>1</v>
      </c>
      <c r="U1765" t="s">
        <v>76</v>
      </c>
      <c r="V1765">
        <v>3</v>
      </c>
      <c r="W1765" t="s">
        <v>84</v>
      </c>
      <c r="X1765" s="51" t="s">
        <v>3448</v>
      </c>
      <c r="Y1765" s="51" t="s">
        <v>119</v>
      </c>
      <c r="Z1765" s="26">
        <v>4</v>
      </c>
      <c r="AA1765" s="51" t="s">
        <v>84</v>
      </c>
      <c r="AB1765" s="51" t="s">
        <v>108</v>
      </c>
    </row>
    <row r="1766" spans="1:28">
      <c r="A1766" s="51" t="s">
        <v>3449</v>
      </c>
      <c r="B1766" s="51" t="s">
        <v>81</v>
      </c>
      <c r="C1766" s="1">
        <v>42397</v>
      </c>
      <c r="D1766">
        <v>2016</v>
      </c>
      <c r="E1766" s="26">
        <v>1</v>
      </c>
      <c r="F1766" s="51" t="s">
        <v>21</v>
      </c>
      <c r="G1766" s="26">
        <v>9</v>
      </c>
      <c r="H1766" s="26">
        <v>9</v>
      </c>
      <c r="I1766" t="s">
        <v>15</v>
      </c>
      <c r="J1766" t="s">
        <v>60</v>
      </c>
      <c r="K1766" t="s">
        <v>124</v>
      </c>
      <c r="L1766" t="s">
        <v>103</v>
      </c>
      <c r="M1766" t="s">
        <v>104</v>
      </c>
      <c r="N1766">
        <v>22629.383477933137</v>
      </c>
      <c r="O1766">
        <v>22629.383477933137</v>
      </c>
      <c r="P1766" t="s">
        <v>64</v>
      </c>
      <c r="Q1766">
        <v>8.4600000000000009</v>
      </c>
      <c r="R1766">
        <v>4</v>
      </c>
      <c r="S1766">
        <v>1</v>
      </c>
      <c r="T1766">
        <v>1</v>
      </c>
      <c r="U1766" t="s">
        <v>76</v>
      </c>
      <c r="V1766">
        <v>3</v>
      </c>
      <c r="W1766" t="s">
        <v>84</v>
      </c>
      <c r="X1766" s="51" t="s">
        <v>3450</v>
      </c>
      <c r="Y1766" s="51" t="s">
        <v>95</v>
      </c>
      <c r="Z1766" s="26">
        <v>3</v>
      </c>
      <c r="AA1766" s="51" t="s">
        <v>77</v>
      </c>
      <c r="AB1766" s="51" t="s">
        <v>69</v>
      </c>
    </row>
    <row r="1767" spans="1:28">
      <c r="A1767" s="51" t="s">
        <v>3451</v>
      </c>
      <c r="B1767" s="51" t="s">
        <v>97</v>
      </c>
      <c r="C1767" s="1">
        <v>41738</v>
      </c>
      <c r="D1767">
        <v>2014</v>
      </c>
      <c r="E1767" s="26">
        <v>4</v>
      </c>
      <c r="F1767" s="51" t="s">
        <v>24</v>
      </c>
      <c r="G1767" s="26">
        <v>11</v>
      </c>
      <c r="H1767" s="26">
        <v>11</v>
      </c>
      <c r="I1767" t="s">
        <v>15</v>
      </c>
      <c r="J1767" t="s">
        <v>102</v>
      </c>
      <c r="K1767" t="s">
        <v>61</v>
      </c>
      <c r="L1767" t="s">
        <v>103</v>
      </c>
      <c r="M1767" t="s">
        <v>75</v>
      </c>
      <c r="N1767">
        <v>19929.910985657385</v>
      </c>
      <c r="O1767">
        <v>19929.910985657385</v>
      </c>
      <c r="P1767" t="s">
        <v>64</v>
      </c>
      <c r="Q1767">
        <v>19.47</v>
      </c>
      <c r="R1767">
        <v>3</v>
      </c>
      <c r="S1767">
        <v>4</v>
      </c>
      <c r="T1767">
        <v>1</v>
      </c>
      <c r="U1767" t="s">
        <v>76</v>
      </c>
      <c r="V1767">
        <v>3</v>
      </c>
      <c r="W1767" t="s">
        <v>84</v>
      </c>
      <c r="X1767" s="51" t="s">
        <v>3452</v>
      </c>
      <c r="Y1767" s="51" t="s">
        <v>95</v>
      </c>
      <c r="Z1767" s="26">
        <v>5</v>
      </c>
      <c r="AA1767" s="51" t="s">
        <v>84</v>
      </c>
      <c r="AB1767" s="51" t="s">
        <v>108</v>
      </c>
    </row>
    <row r="1768" spans="1:28">
      <c r="A1768" s="51" t="s">
        <v>3453</v>
      </c>
      <c r="B1768" s="51" t="s">
        <v>140</v>
      </c>
      <c r="C1768" s="1">
        <v>42375</v>
      </c>
      <c r="D1768">
        <v>2016</v>
      </c>
      <c r="E1768" s="26">
        <v>1</v>
      </c>
      <c r="F1768" s="51" t="s">
        <v>21</v>
      </c>
      <c r="G1768" s="26">
        <v>9</v>
      </c>
      <c r="H1768" s="26">
        <v>9</v>
      </c>
      <c r="I1768" t="s">
        <v>15</v>
      </c>
      <c r="J1768" t="s">
        <v>60</v>
      </c>
      <c r="K1768" t="s">
        <v>124</v>
      </c>
      <c r="L1768" t="s">
        <v>62</v>
      </c>
      <c r="M1768" t="s">
        <v>93</v>
      </c>
      <c r="N1768">
        <v>19356.970143100152</v>
      </c>
      <c r="O1768">
        <v>19356.970143100152</v>
      </c>
      <c r="P1768" t="s">
        <v>64</v>
      </c>
      <c r="Q1768">
        <v>13.45</v>
      </c>
      <c r="R1768">
        <v>1</v>
      </c>
      <c r="S1768">
        <v>1</v>
      </c>
      <c r="T1768">
        <v>1</v>
      </c>
      <c r="U1768" t="s">
        <v>76</v>
      </c>
      <c r="V1768">
        <v>3</v>
      </c>
      <c r="W1768" t="s">
        <v>84</v>
      </c>
      <c r="X1768" s="51" t="s">
        <v>3454</v>
      </c>
      <c r="Y1768" s="51" t="s">
        <v>119</v>
      </c>
      <c r="Z1768" s="26">
        <v>3</v>
      </c>
      <c r="AA1768" s="51" t="s">
        <v>77</v>
      </c>
      <c r="AB1768" s="51" t="s">
        <v>69</v>
      </c>
    </row>
    <row r="1769" spans="1:28">
      <c r="A1769" s="51" t="s">
        <v>3455</v>
      </c>
      <c r="B1769" s="51" t="s">
        <v>71</v>
      </c>
      <c r="C1769" s="1">
        <v>41556</v>
      </c>
      <c r="D1769">
        <v>2013</v>
      </c>
      <c r="E1769" s="26">
        <v>10</v>
      </c>
      <c r="F1769" s="51" t="s">
        <v>10</v>
      </c>
      <c r="G1769" s="26">
        <v>12</v>
      </c>
      <c r="H1769" s="26">
        <v>12</v>
      </c>
      <c r="I1769" t="s">
        <v>15</v>
      </c>
      <c r="J1769" t="s">
        <v>102</v>
      </c>
      <c r="K1769" t="s">
        <v>73</v>
      </c>
      <c r="L1769" t="s">
        <v>74</v>
      </c>
      <c r="M1769" t="s">
        <v>104</v>
      </c>
      <c r="N1769">
        <v>12064.681392445653</v>
      </c>
      <c r="O1769">
        <v>12064.681392445653</v>
      </c>
      <c r="P1769" t="s">
        <v>64</v>
      </c>
      <c r="Q1769">
        <v>17.920000000000002</v>
      </c>
      <c r="R1769">
        <v>5</v>
      </c>
      <c r="S1769">
        <v>1</v>
      </c>
      <c r="T1769">
        <v>1</v>
      </c>
      <c r="U1769" t="s">
        <v>76</v>
      </c>
      <c r="V1769">
        <v>2</v>
      </c>
      <c r="W1769" t="s">
        <v>77</v>
      </c>
      <c r="X1769" s="51" t="s">
        <v>3456</v>
      </c>
      <c r="Y1769" s="51" t="s">
        <v>68</v>
      </c>
      <c r="Z1769" s="26">
        <v>3</v>
      </c>
      <c r="AA1769" s="51" t="s">
        <v>77</v>
      </c>
      <c r="AB1769" s="51" t="s">
        <v>108</v>
      </c>
    </row>
    <row r="1770" spans="1:28">
      <c r="A1770" s="51" t="s">
        <v>3457</v>
      </c>
      <c r="B1770" s="51" t="s">
        <v>81</v>
      </c>
      <c r="C1770" s="1">
        <v>43057</v>
      </c>
      <c r="D1770">
        <v>2017</v>
      </c>
      <c r="E1770" s="26">
        <v>11</v>
      </c>
      <c r="F1770" s="51" t="s">
        <v>19</v>
      </c>
      <c r="G1770" s="26">
        <v>8</v>
      </c>
      <c r="H1770" s="26">
        <v>8</v>
      </c>
      <c r="I1770" t="s">
        <v>15</v>
      </c>
      <c r="J1770" t="s">
        <v>60</v>
      </c>
      <c r="K1770" t="s">
        <v>73</v>
      </c>
      <c r="L1770" t="s">
        <v>89</v>
      </c>
      <c r="M1770" t="s">
        <v>104</v>
      </c>
      <c r="N1770">
        <v>6253.0491897505563</v>
      </c>
      <c r="O1770">
        <v>6253.0491897505563</v>
      </c>
      <c r="P1770" t="s">
        <v>64</v>
      </c>
      <c r="Q1770">
        <v>9.41</v>
      </c>
      <c r="R1770">
        <v>3</v>
      </c>
      <c r="S1770">
        <v>2</v>
      </c>
      <c r="T1770">
        <v>1</v>
      </c>
      <c r="U1770" t="s">
        <v>76</v>
      </c>
      <c r="V1770">
        <v>1</v>
      </c>
      <c r="W1770" t="s">
        <v>66</v>
      </c>
      <c r="X1770" s="51" t="s">
        <v>3458</v>
      </c>
      <c r="Y1770" s="51" t="s">
        <v>79</v>
      </c>
      <c r="Z1770" s="26">
        <v>1</v>
      </c>
      <c r="AA1770" s="51" t="s">
        <v>66</v>
      </c>
      <c r="AB1770" s="51" t="s">
        <v>69</v>
      </c>
    </row>
    <row r="1771" spans="1:28">
      <c r="A1771" s="51" t="s">
        <v>3459</v>
      </c>
      <c r="B1771" s="51" t="s">
        <v>71</v>
      </c>
      <c r="C1771" s="1">
        <v>42067</v>
      </c>
      <c r="D1771">
        <v>2015</v>
      </c>
      <c r="E1771" s="26">
        <v>3</v>
      </c>
      <c r="F1771" s="51" t="s">
        <v>23</v>
      </c>
      <c r="G1771" s="26">
        <v>10</v>
      </c>
      <c r="H1771" s="26">
        <v>10</v>
      </c>
      <c r="I1771" t="s">
        <v>15</v>
      </c>
      <c r="J1771" t="s">
        <v>102</v>
      </c>
      <c r="K1771" t="s">
        <v>83</v>
      </c>
      <c r="L1771" t="s">
        <v>89</v>
      </c>
      <c r="M1771" t="s">
        <v>152</v>
      </c>
      <c r="N1771">
        <v>8602.4441102782712</v>
      </c>
      <c r="O1771">
        <v>8602.4441102782712</v>
      </c>
      <c r="P1771" t="s">
        <v>64</v>
      </c>
      <c r="Q1771">
        <v>19.77</v>
      </c>
      <c r="R1771">
        <v>1</v>
      </c>
      <c r="S1771">
        <v>2</v>
      </c>
      <c r="T1771">
        <v>1</v>
      </c>
      <c r="U1771" t="s">
        <v>76</v>
      </c>
      <c r="V1771">
        <v>3</v>
      </c>
      <c r="W1771" t="s">
        <v>84</v>
      </c>
      <c r="X1771" s="51" t="s">
        <v>3460</v>
      </c>
      <c r="Y1771" s="51" t="s">
        <v>95</v>
      </c>
      <c r="Z1771" s="26">
        <v>3</v>
      </c>
      <c r="AA1771" s="51" t="s">
        <v>77</v>
      </c>
      <c r="AB1771" s="51" t="s">
        <v>69</v>
      </c>
    </row>
    <row r="1772" spans="1:28">
      <c r="A1772" s="51" t="s">
        <v>3461</v>
      </c>
      <c r="B1772" s="51" t="s">
        <v>59</v>
      </c>
      <c r="C1772" s="1">
        <v>44884</v>
      </c>
      <c r="D1772">
        <v>2022</v>
      </c>
      <c r="E1772" s="26">
        <v>11</v>
      </c>
      <c r="F1772" s="51" t="s">
        <v>19</v>
      </c>
      <c r="G1772" s="26">
        <v>3</v>
      </c>
      <c r="H1772" s="26">
        <v>3</v>
      </c>
      <c r="I1772" t="s">
        <v>15</v>
      </c>
      <c r="J1772" t="s">
        <v>82</v>
      </c>
      <c r="K1772" t="s">
        <v>73</v>
      </c>
      <c r="L1772" t="s">
        <v>128</v>
      </c>
      <c r="M1772" t="s">
        <v>75</v>
      </c>
      <c r="N1772">
        <v>6117.9139105080758</v>
      </c>
      <c r="O1772">
        <v>6117.9139105080758</v>
      </c>
      <c r="P1772" t="s">
        <v>64</v>
      </c>
      <c r="Q1772">
        <v>11.9</v>
      </c>
      <c r="R1772">
        <v>5</v>
      </c>
      <c r="S1772">
        <v>1</v>
      </c>
      <c r="T1772">
        <v>1</v>
      </c>
      <c r="U1772" t="s">
        <v>76</v>
      </c>
      <c r="V1772">
        <v>2</v>
      </c>
      <c r="W1772" t="s">
        <v>77</v>
      </c>
      <c r="X1772" s="51" t="s">
        <v>3462</v>
      </c>
      <c r="Y1772" s="51" t="s">
        <v>79</v>
      </c>
      <c r="Z1772" s="26">
        <v>0</v>
      </c>
      <c r="AA1772" s="51" t="s">
        <v>66</v>
      </c>
      <c r="AB1772" s="51" t="s">
        <v>69</v>
      </c>
    </row>
    <row r="1773" spans="1:28">
      <c r="A1773" s="51" t="s">
        <v>3463</v>
      </c>
      <c r="B1773" s="51" t="s">
        <v>81</v>
      </c>
      <c r="C1773" s="1">
        <v>43346</v>
      </c>
      <c r="D1773">
        <v>2018</v>
      </c>
      <c r="E1773" s="26">
        <v>9</v>
      </c>
      <c r="F1773" s="51" t="s">
        <v>29</v>
      </c>
      <c r="G1773" s="26">
        <v>7</v>
      </c>
      <c r="H1773" s="26">
        <v>7</v>
      </c>
      <c r="I1773" t="s">
        <v>15</v>
      </c>
      <c r="J1773" t="s">
        <v>60</v>
      </c>
      <c r="K1773" t="s">
        <v>124</v>
      </c>
      <c r="L1773" t="s">
        <v>89</v>
      </c>
      <c r="M1773" t="s">
        <v>63</v>
      </c>
      <c r="N1773">
        <v>15014.609526610826</v>
      </c>
      <c r="O1773">
        <v>15014.609526610826</v>
      </c>
      <c r="P1773" t="s">
        <v>64</v>
      </c>
      <c r="Q1773">
        <v>6.46</v>
      </c>
      <c r="R1773">
        <v>5</v>
      </c>
      <c r="S1773">
        <v>1</v>
      </c>
      <c r="T1773">
        <v>1</v>
      </c>
      <c r="U1773" t="s">
        <v>76</v>
      </c>
      <c r="V1773">
        <v>3</v>
      </c>
      <c r="W1773" t="s">
        <v>84</v>
      </c>
      <c r="X1773" s="51" t="s">
        <v>3464</v>
      </c>
      <c r="Y1773" s="51" t="s">
        <v>119</v>
      </c>
      <c r="Z1773" s="26">
        <v>2</v>
      </c>
      <c r="AA1773" s="51" t="s">
        <v>77</v>
      </c>
      <c r="AB1773" s="51" t="s">
        <v>69</v>
      </c>
    </row>
    <row r="1774" spans="1:28">
      <c r="A1774" s="51" t="s">
        <v>3465</v>
      </c>
      <c r="B1774" s="51" t="s">
        <v>121</v>
      </c>
      <c r="C1774" s="1">
        <v>44172</v>
      </c>
      <c r="D1774">
        <v>2020</v>
      </c>
      <c r="E1774" s="26">
        <v>12</v>
      </c>
      <c r="F1774" s="51" t="s">
        <v>20</v>
      </c>
      <c r="G1774" s="26">
        <v>5</v>
      </c>
      <c r="H1774" s="26">
        <v>5</v>
      </c>
      <c r="I1774" t="s">
        <v>15</v>
      </c>
      <c r="J1774" t="s">
        <v>72</v>
      </c>
      <c r="K1774" t="s">
        <v>83</v>
      </c>
      <c r="L1774" t="s">
        <v>125</v>
      </c>
      <c r="M1774" t="s">
        <v>93</v>
      </c>
      <c r="N1774">
        <v>10205.001971033653</v>
      </c>
      <c r="O1774">
        <v>10205.001971033653</v>
      </c>
      <c r="P1774" t="s">
        <v>64</v>
      </c>
      <c r="Q1774">
        <v>7.46</v>
      </c>
      <c r="R1774">
        <v>2</v>
      </c>
      <c r="S1774">
        <v>5</v>
      </c>
      <c r="T1774">
        <v>1</v>
      </c>
      <c r="U1774" t="s">
        <v>76</v>
      </c>
      <c r="V1774">
        <v>3</v>
      </c>
      <c r="W1774" t="s">
        <v>84</v>
      </c>
      <c r="X1774" s="51" t="s">
        <v>3466</v>
      </c>
      <c r="Y1774" s="51" t="s">
        <v>119</v>
      </c>
      <c r="Z1774" s="26">
        <v>2</v>
      </c>
      <c r="AA1774" s="51" t="s">
        <v>77</v>
      </c>
      <c r="AB1774" s="51" t="s">
        <v>108</v>
      </c>
    </row>
    <row r="1775" spans="1:28">
      <c r="A1775" s="51" t="s">
        <v>3467</v>
      </c>
      <c r="B1775" s="51" t="s">
        <v>71</v>
      </c>
      <c r="C1775" s="1">
        <v>41840</v>
      </c>
      <c r="D1775">
        <v>2014</v>
      </c>
      <c r="E1775" s="26">
        <v>7</v>
      </c>
      <c r="F1775" s="51" t="s">
        <v>27</v>
      </c>
      <c r="G1775" s="26">
        <v>11</v>
      </c>
      <c r="H1775" s="26">
        <v>11</v>
      </c>
      <c r="I1775" t="s">
        <v>15</v>
      </c>
      <c r="J1775" t="s">
        <v>102</v>
      </c>
      <c r="K1775" t="s">
        <v>124</v>
      </c>
      <c r="L1775" t="s">
        <v>128</v>
      </c>
      <c r="M1775" t="s">
        <v>63</v>
      </c>
      <c r="N1775">
        <v>-1633.3987106065886</v>
      </c>
      <c r="O1775">
        <v>1633.3987106065886</v>
      </c>
      <c r="P1775" t="s">
        <v>117</v>
      </c>
      <c r="Q1775">
        <v>2.54</v>
      </c>
      <c r="R1775">
        <v>2</v>
      </c>
      <c r="S1775">
        <v>0</v>
      </c>
      <c r="T1775">
        <v>0</v>
      </c>
      <c r="U1775" t="s">
        <v>65</v>
      </c>
      <c r="V1775">
        <v>2</v>
      </c>
      <c r="W1775" t="s">
        <v>77</v>
      </c>
      <c r="X1775" s="51" t="s">
        <v>3468</v>
      </c>
      <c r="Y1775" s="51" t="s">
        <v>95</v>
      </c>
      <c r="Z1775" s="26">
        <v>1</v>
      </c>
      <c r="AA1775" s="51" t="s">
        <v>66</v>
      </c>
      <c r="AB1775" s="51" t="s">
        <v>69</v>
      </c>
    </row>
    <row r="1776" spans="1:28">
      <c r="A1776" s="51" t="s">
        <v>3469</v>
      </c>
      <c r="B1776" s="51" t="s">
        <v>121</v>
      </c>
      <c r="C1776" s="1">
        <v>43313</v>
      </c>
      <c r="D1776">
        <v>2018</v>
      </c>
      <c r="E1776" s="26">
        <v>8</v>
      </c>
      <c r="F1776" s="51" t="s">
        <v>28</v>
      </c>
      <c r="G1776" s="26">
        <v>7</v>
      </c>
      <c r="H1776" s="26">
        <v>7</v>
      </c>
      <c r="I1776" t="s">
        <v>15</v>
      </c>
      <c r="J1776" t="s">
        <v>60</v>
      </c>
      <c r="K1776" t="s">
        <v>61</v>
      </c>
      <c r="L1776" t="s">
        <v>116</v>
      </c>
      <c r="M1776" t="s">
        <v>104</v>
      </c>
      <c r="N1776">
        <v>8208.6743003963147</v>
      </c>
      <c r="O1776">
        <v>8208.6743003963147</v>
      </c>
      <c r="P1776" t="s">
        <v>64</v>
      </c>
      <c r="Q1776">
        <v>7.68</v>
      </c>
      <c r="R1776">
        <v>5</v>
      </c>
      <c r="S1776">
        <v>3</v>
      </c>
      <c r="T1776">
        <v>1</v>
      </c>
      <c r="U1776" t="s">
        <v>76</v>
      </c>
      <c r="V1776">
        <v>2</v>
      </c>
      <c r="W1776" t="s">
        <v>77</v>
      </c>
      <c r="X1776" s="51" t="s">
        <v>3470</v>
      </c>
      <c r="Y1776" s="51" t="s">
        <v>119</v>
      </c>
      <c r="Z1776" s="26">
        <v>1</v>
      </c>
      <c r="AA1776" s="51" t="s">
        <v>66</v>
      </c>
      <c r="AB1776" s="51" t="s">
        <v>69</v>
      </c>
    </row>
    <row r="1777" spans="1:28">
      <c r="A1777" s="51" t="s">
        <v>3471</v>
      </c>
      <c r="B1777" s="51" t="s">
        <v>71</v>
      </c>
      <c r="C1777" s="1">
        <v>43910</v>
      </c>
      <c r="D1777">
        <v>2020</v>
      </c>
      <c r="E1777" s="26">
        <v>3</v>
      </c>
      <c r="F1777" s="51" t="s">
        <v>23</v>
      </c>
      <c r="G1777" s="26">
        <v>5</v>
      </c>
      <c r="H1777" s="26">
        <v>5</v>
      </c>
      <c r="I1777" t="s">
        <v>15</v>
      </c>
      <c r="J1777" t="s">
        <v>72</v>
      </c>
      <c r="K1777" t="s">
        <v>124</v>
      </c>
      <c r="L1777" t="s">
        <v>110</v>
      </c>
      <c r="M1777" t="s">
        <v>93</v>
      </c>
      <c r="N1777">
        <v>9642.1823964773284</v>
      </c>
      <c r="O1777">
        <v>9642.1823964773284</v>
      </c>
      <c r="P1777" t="s">
        <v>64</v>
      </c>
      <c r="Q1777">
        <v>7.43</v>
      </c>
      <c r="R1777">
        <v>5</v>
      </c>
      <c r="S1777">
        <v>1</v>
      </c>
      <c r="T1777">
        <v>1</v>
      </c>
      <c r="U1777" t="s">
        <v>76</v>
      </c>
      <c r="V1777">
        <v>2</v>
      </c>
      <c r="W1777" t="s">
        <v>77</v>
      </c>
      <c r="X1777" s="51" t="s">
        <v>3472</v>
      </c>
      <c r="Y1777" s="51" t="s">
        <v>68</v>
      </c>
      <c r="Z1777" s="26">
        <v>0</v>
      </c>
      <c r="AA1777" s="51" t="s">
        <v>66</v>
      </c>
      <c r="AB1777" s="51" t="s">
        <v>69</v>
      </c>
    </row>
    <row r="1778" spans="1:28">
      <c r="A1778" s="51" t="s">
        <v>3473</v>
      </c>
      <c r="B1778" s="51" t="s">
        <v>81</v>
      </c>
      <c r="C1778" s="1">
        <v>44380</v>
      </c>
      <c r="D1778">
        <v>2021</v>
      </c>
      <c r="E1778" s="26">
        <v>7</v>
      </c>
      <c r="F1778" s="51" t="s">
        <v>27</v>
      </c>
      <c r="G1778" s="26">
        <v>4</v>
      </c>
      <c r="H1778" s="26">
        <v>4</v>
      </c>
      <c r="I1778" t="s">
        <v>15</v>
      </c>
      <c r="J1778" t="s">
        <v>72</v>
      </c>
      <c r="K1778" t="s">
        <v>83</v>
      </c>
      <c r="L1778" t="s">
        <v>116</v>
      </c>
      <c r="M1778" t="s">
        <v>152</v>
      </c>
      <c r="N1778">
        <v>11833.258935317304</v>
      </c>
      <c r="O1778">
        <v>11833.258935317304</v>
      </c>
      <c r="P1778" t="s">
        <v>64</v>
      </c>
      <c r="Q1778">
        <v>13.98</v>
      </c>
      <c r="R1778">
        <v>3</v>
      </c>
      <c r="S1778">
        <v>0</v>
      </c>
      <c r="T1778">
        <v>0</v>
      </c>
      <c r="U1778" t="s">
        <v>65</v>
      </c>
      <c r="V1778">
        <v>2</v>
      </c>
      <c r="W1778" t="s">
        <v>77</v>
      </c>
      <c r="X1778" s="51" t="s">
        <v>3474</v>
      </c>
      <c r="Y1778" s="51" t="s">
        <v>100</v>
      </c>
      <c r="Z1778" s="26">
        <v>0</v>
      </c>
      <c r="AA1778" s="51" t="s">
        <v>66</v>
      </c>
      <c r="AB1778" s="51" t="s">
        <v>69</v>
      </c>
    </row>
    <row r="1779" spans="1:28">
      <c r="A1779" s="51" t="s">
        <v>3475</v>
      </c>
      <c r="B1779" s="51" t="s">
        <v>71</v>
      </c>
      <c r="C1779" s="1">
        <v>42169</v>
      </c>
      <c r="D1779">
        <v>2015</v>
      </c>
      <c r="E1779" s="26">
        <v>6</v>
      </c>
      <c r="F1779" s="51" t="s">
        <v>26</v>
      </c>
      <c r="G1779" s="26">
        <v>10</v>
      </c>
      <c r="H1779" s="26">
        <v>10</v>
      </c>
      <c r="I1779" t="s">
        <v>15</v>
      </c>
      <c r="J1779" t="s">
        <v>102</v>
      </c>
      <c r="K1779" t="s">
        <v>124</v>
      </c>
      <c r="L1779" t="s">
        <v>74</v>
      </c>
      <c r="M1779" t="s">
        <v>152</v>
      </c>
      <c r="N1779">
        <v>1925.5446133431881</v>
      </c>
      <c r="O1779">
        <v>1925.5446133431881</v>
      </c>
      <c r="P1779" t="s">
        <v>64</v>
      </c>
      <c r="Q1779">
        <v>13.56</v>
      </c>
      <c r="R1779">
        <v>1</v>
      </c>
      <c r="S1779">
        <v>1</v>
      </c>
      <c r="T1779">
        <v>1</v>
      </c>
      <c r="U1779" t="s">
        <v>76</v>
      </c>
      <c r="V1779">
        <v>2</v>
      </c>
      <c r="W1779" t="s">
        <v>77</v>
      </c>
      <c r="X1779" s="51" t="s">
        <v>3476</v>
      </c>
      <c r="Y1779" s="51" t="s">
        <v>95</v>
      </c>
      <c r="Z1779" s="26">
        <v>1</v>
      </c>
      <c r="AA1779" s="51" t="s">
        <v>66</v>
      </c>
      <c r="AB1779" s="51" t="s">
        <v>69</v>
      </c>
    </row>
    <row r="1780" spans="1:28">
      <c r="A1780" s="51" t="s">
        <v>3477</v>
      </c>
      <c r="B1780" s="51" t="s">
        <v>97</v>
      </c>
      <c r="C1780" s="1">
        <v>42816</v>
      </c>
      <c r="D1780">
        <v>2017</v>
      </c>
      <c r="E1780" s="26">
        <v>3</v>
      </c>
      <c r="F1780" s="51" t="s">
        <v>23</v>
      </c>
      <c r="G1780" s="26">
        <v>8</v>
      </c>
      <c r="H1780" s="26">
        <v>8</v>
      </c>
      <c r="I1780" t="s">
        <v>15</v>
      </c>
      <c r="J1780" t="s">
        <v>60</v>
      </c>
      <c r="K1780" t="s">
        <v>61</v>
      </c>
      <c r="L1780" t="s">
        <v>128</v>
      </c>
      <c r="M1780" t="s">
        <v>63</v>
      </c>
      <c r="N1780">
        <v>296.42461655055882</v>
      </c>
      <c r="O1780">
        <v>296.42461655055882</v>
      </c>
      <c r="P1780" t="s">
        <v>64</v>
      </c>
      <c r="Q1780">
        <v>8</v>
      </c>
      <c r="R1780">
        <v>3</v>
      </c>
      <c r="S1780">
        <v>5</v>
      </c>
      <c r="T1780">
        <v>1</v>
      </c>
      <c r="U1780" t="s">
        <v>76</v>
      </c>
      <c r="V1780">
        <v>1</v>
      </c>
      <c r="W1780" t="s">
        <v>66</v>
      </c>
      <c r="X1780" s="51" t="s">
        <v>3478</v>
      </c>
      <c r="Y1780" s="51" t="s">
        <v>79</v>
      </c>
      <c r="Z1780" s="26">
        <v>2</v>
      </c>
      <c r="AA1780" s="51" t="s">
        <v>77</v>
      </c>
      <c r="AB1780" s="51" t="s">
        <v>69</v>
      </c>
    </row>
    <row r="1781" spans="1:28">
      <c r="A1781" s="51" t="s">
        <v>3479</v>
      </c>
      <c r="B1781" s="51" t="s">
        <v>121</v>
      </c>
      <c r="C1781" s="1">
        <v>42420</v>
      </c>
      <c r="D1781">
        <v>2016</v>
      </c>
      <c r="E1781" s="26">
        <v>2</v>
      </c>
      <c r="F1781" s="51" t="s">
        <v>22</v>
      </c>
      <c r="G1781" s="26">
        <v>9</v>
      </c>
      <c r="H1781" s="26">
        <v>9</v>
      </c>
      <c r="I1781" t="s">
        <v>15</v>
      </c>
      <c r="J1781" t="s">
        <v>60</v>
      </c>
      <c r="K1781" t="s">
        <v>88</v>
      </c>
      <c r="L1781" t="s">
        <v>113</v>
      </c>
      <c r="M1781" t="s">
        <v>90</v>
      </c>
      <c r="N1781">
        <v>5466.3091783067639</v>
      </c>
      <c r="O1781">
        <v>5466.3091783067639</v>
      </c>
      <c r="P1781" t="s">
        <v>64</v>
      </c>
      <c r="Q1781">
        <v>5.14</v>
      </c>
      <c r="R1781">
        <v>3</v>
      </c>
      <c r="S1781">
        <v>0</v>
      </c>
      <c r="T1781">
        <v>0</v>
      </c>
      <c r="U1781" t="s">
        <v>65</v>
      </c>
      <c r="V1781">
        <v>1</v>
      </c>
      <c r="W1781" t="s">
        <v>66</v>
      </c>
      <c r="X1781" s="51" t="s">
        <v>3480</v>
      </c>
      <c r="Y1781" s="51" t="s">
        <v>86</v>
      </c>
      <c r="Z1781" s="26">
        <v>1</v>
      </c>
      <c r="AA1781" s="51" t="s">
        <v>66</v>
      </c>
      <c r="AB1781" s="51" t="s">
        <v>69</v>
      </c>
    </row>
    <row r="1782" spans="1:28">
      <c r="A1782" s="51" t="s">
        <v>3481</v>
      </c>
      <c r="B1782" s="51" t="s">
        <v>97</v>
      </c>
      <c r="C1782" s="1">
        <v>42633</v>
      </c>
      <c r="D1782">
        <v>2016</v>
      </c>
      <c r="E1782" s="26">
        <v>9</v>
      </c>
      <c r="F1782" s="51" t="s">
        <v>29</v>
      </c>
      <c r="G1782" s="26">
        <v>9</v>
      </c>
      <c r="H1782" s="26">
        <v>9</v>
      </c>
      <c r="I1782" t="s">
        <v>15</v>
      </c>
      <c r="J1782" t="s">
        <v>60</v>
      </c>
      <c r="K1782" t="s">
        <v>83</v>
      </c>
      <c r="L1782" t="s">
        <v>110</v>
      </c>
      <c r="M1782" t="s">
        <v>90</v>
      </c>
      <c r="N1782">
        <v>5305.8206584431482</v>
      </c>
      <c r="O1782">
        <v>5305.8206584431482</v>
      </c>
      <c r="P1782" t="s">
        <v>64</v>
      </c>
      <c r="Q1782">
        <v>4.8600000000000003</v>
      </c>
      <c r="R1782">
        <v>1</v>
      </c>
      <c r="S1782">
        <v>2</v>
      </c>
      <c r="T1782">
        <v>1</v>
      </c>
      <c r="U1782" t="s">
        <v>76</v>
      </c>
      <c r="V1782">
        <v>2</v>
      </c>
      <c r="W1782" t="s">
        <v>77</v>
      </c>
      <c r="X1782" s="51" t="s">
        <v>3482</v>
      </c>
      <c r="Y1782" s="51" t="s">
        <v>68</v>
      </c>
      <c r="Z1782" s="26">
        <v>1</v>
      </c>
      <c r="AA1782" s="51" t="s">
        <v>66</v>
      </c>
      <c r="AB1782" s="51" t="s">
        <v>69</v>
      </c>
    </row>
    <row r="1783" spans="1:28">
      <c r="A1783" s="51" t="s">
        <v>3483</v>
      </c>
      <c r="B1783" s="51" t="s">
        <v>97</v>
      </c>
      <c r="C1783" s="1">
        <v>42985</v>
      </c>
      <c r="D1783">
        <v>2017</v>
      </c>
      <c r="E1783" s="26">
        <v>9</v>
      </c>
      <c r="F1783" s="51" t="s">
        <v>29</v>
      </c>
      <c r="G1783" s="26">
        <v>8</v>
      </c>
      <c r="H1783" s="26">
        <v>8</v>
      </c>
      <c r="I1783" t="s">
        <v>15</v>
      </c>
      <c r="J1783" t="s">
        <v>60</v>
      </c>
      <c r="K1783" t="s">
        <v>73</v>
      </c>
      <c r="L1783" t="s">
        <v>110</v>
      </c>
      <c r="M1783" t="s">
        <v>93</v>
      </c>
      <c r="N1783">
        <v>4831.1249054249711</v>
      </c>
      <c r="O1783">
        <v>4831.1249054249711</v>
      </c>
      <c r="P1783" t="s">
        <v>64</v>
      </c>
      <c r="Q1783">
        <v>2.52</v>
      </c>
      <c r="R1783">
        <v>5</v>
      </c>
      <c r="S1783">
        <v>2</v>
      </c>
      <c r="T1783">
        <v>1</v>
      </c>
      <c r="U1783" t="s">
        <v>76</v>
      </c>
      <c r="V1783">
        <v>1</v>
      </c>
      <c r="W1783" t="s">
        <v>66</v>
      </c>
      <c r="X1783" s="51" t="s">
        <v>3484</v>
      </c>
      <c r="Y1783" s="51" t="s">
        <v>100</v>
      </c>
      <c r="Z1783" s="26">
        <v>1</v>
      </c>
      <c r="AA1783" s="51" t="s">
        <v>66</v>
      </c>
      <c r="AB1783" s="51" t="s">
        <v>69</v>
      </c>
    </row>
    <row r="1784" spans="1:28">
      <c r="A1784" s="51" t="s">
        <v>3485</v>
      </c>
      <c r="B1784" s="51" t="s">
        <v>140</v>
      </c>
      <c r="C1784" s="1">
        <v>42220</v>
      </c>
      <c r="D1784">
        <v>2015</v>
      </c>
      <c r="E1784" s="26">
        <v>8</v>
      </c>
      <c r="F1784" s="51" t="s">
        <v>28</v>
      </c>
      <c r="G1784" s="26">
        <v>10</v>
      </c>
      <c r="H1784" s="26">
        <v>10</v>
      </c>
      <c r="I1784" t="s">
        <v>15</v>
      </c>
      <c r="J1784" t="s">
        <v>102</v>
      </c>
      <c r="K1784" t="s">
        <v>88</v>
      </c>
      <c r="L1784" t="s">
        <v>116</v>
      </c>
      <c r="M1784" t="s">
        <v>93</v>
      </c>
      <c r="N1784">
        <v>6374.6559859411409</v>
      </c>
      <c r="O1784">
        <v>6374.6559859411409</v>
      </c>
      <c r="P1784" t="s">
        <v>64</v>
      </c>
      <c r="Q1784">
        <v>1.45</v>
      </c>
      <c r="R1784">
        <v>3</v>
      </c>
      <c r="S1784">
        <v>3</v>
      </c>
      <c r="T1784">
        <v>1</v>
      </c>
      <c r="U1784" t="s">
        <v>76</v>
      </c>
      <c r="V1784">
        <v>1</v>
      </c>
      <c r="W1784" t="s">
        <v>66</v>
      </c>
      <c r="X1784" s="51" t="s">
        <v>3486</v>
      </c>
      <c r="Y1784" s="51" t="s">
        <v>95</v>
      </c>
      <c r="Z1784" s="26">
        <v>2</v>
      </c>
      <c r="AA1784" s="51" t="s">
        <v>77</v>
      </c>
      <c r="AB1784" s="51" t="s">
        <v>108</v>
      </c>
    </row>
    <row r="1785" spans="1:28">
      <c r="A1785" s="51" t="s">
        <v>3487</v>
      </c>
      <c r="B1785" s="51" t="s">
        <v>71</v>
      </c>
      <c r="C1785" s="1">
        <v>45035</v>
      </c>
      <c r="D1785">
        <v>2023</v>
      </c>
      <c r="E1785" s="26">
        <v>4</v>
      </c>
      <c r="F1785" s="51" t="s">
        <v>24</v>
      </c>
      <c r="G1785" s="26">
        <v>2</v>
      </c>
      <c r="H1785" s="26">
        <v>2</v>
      </c>
      <c r="I1785" t="s">
        <v>15</v>
      </c>
      <c r="J1785" t="s">
        <v>82</v>
      </c>
      <c r="K1785" t="s">
        <v>73</v>
      </c>
      <c r="L1785" t="s">
        <v>157</v>
      </c>
      <c r="M1785" t="s">
        <v>93</v>
      </c>
      <c r="N1785">
        <v>1198.4666776922224</v>
      </c>
      <c r="O1785">
        <v>1198.4666776922224</v>
      </c>
      <c r="P1785" t="s">
        <v>64</v>
      </c>
      <c r="Q1785">
        <v>3.89</v>
      </c>
      <c r="R1785">
        <v>1</v>
      </c>
      <c r="S1785">
        <v>3</v>
      </c>
      <c r="T1785">
        <v>1</v>
      </c>
      <c r="U1785" t="s">
        <v>76</v>
      </c>
      <c r="V1785">
        <v>1</v>
      </c>
      <c r="W1785" t="s">
        <v>66</v>
      </c>
      <c r="X1785" s="51" t="s">
        <v>3488</v>
      </c>
      <c r="Y1785" s="51" t="s">
        <v>119</v>
      </c>
      <c r="Z1785" s="26">
        <v>1</v>
      </c>
      <c r="AA1785" s="51" t="s">
        <v>66</v>
      </c>
      <c r="AB1785" s="51" t="s">
        <v>69</v>
      </c>
    </row>
    <row r="1786" spans="1:28">
      <c r="A1786" s="51" t="s">
        <v>3489</v>
      </c>
      <c r="B1786" s="51" t="s">
        <v>121</v>
      </c>
      <c r="C1786" s="1">
        <v>43676</v>
      </c>
      <c r="D1786">
        <v>2019</v>
      </c>
      <c r="E1786" s="26">
        <v>7</v>
      </c>
      <c r="F1786" s="51" t="s">
        <v>27</v>
      </c>
      <c r="G1786" s="26">
        <v>6</v>
      </c>
      <c r="H1786" s="26">
        <v>6</v>
      </c>
      <c r="I1786" t="s">
        <v>15</v>
      </c>
      <c r="J1786" t="s">
        <v>72</v>
      </c>
      <c r="K1786" t="s">
        <v>88</v>
      </c>
      <c r="L1786" t="s">
        <v>98</v>
      </c>
      <c r="M1786" t="s">
        <v>104</v>
      </c>
      <c r="N1786">
        <v>6035.2630772583834</v>
      </c>
      <c r="O1786">
        <v>6035.2630772583834</v>
      </c>
      <c r="P1786" t="s">
        <v>64</v>
      </c>
      <c r="Q1786">
        <v>3.14</v>
      </c>
      <c r="R1786">
        <v>3</v>
      </c>
      <c r="S1786">
        <v>1</v>
      </c>
      <c r="T1786">
        <v>1</v>
      </c>
      <c r="U1786" t="s">
        <v>76</v>
      </c>
      <c r="V1786">
        <v>1</v>
      </c>
      <c r="W1786" t="s">
        <v>66</v>
      </c>
      <c r="X1786" s="51" t="s">
        <v>3490</v>
      </c>
      <c r="Y1786" s="51" t="s">
        <v>144</v>
      </c>
      <c r="Z1786" s="26">
        <v>0</v>
      </c>
      <c r="AA1786" s="51" t="s">
        <v>66</v>
      </c>
      <c r="AB1786" s="51" t="s">
        <v>69</v>
      </c>
    </row>
    <row r="1787" spans="1:28">
      <c r="A1787" s="51" t="s">
        <v>3491</v>
      </c>
      <c r="B1787" s="51" t="s">
        <v>81</v>
      </c>
      <c r="C1787" s="1">
        <v>43502</v>
      </c>
      <c r="D1787">
        <v>2019</v>
      </c>
      <c r="E1787" s="26">
        <v>2</v>
      </c>
      <c r="F1787" s="51" t="s">
        <v>22</v>
      </c>
      <c r="G1787" s="26">
        <v>6</v>
      </c>
      <c r="H1787" s="26">
        <v>6</v>
      </c>
      <c r="I1787" t="s">
        <v>15</v>
      </c>
      <c r="J1787" t="s">
        <v>72</v>
      </c>
      <c r="K1787" t="s">
        <v>88</v>
      </c>
      <c r="L1787" t="s">
        <v>113</v>
      </c>
      <c r="M1787" t="s">
        <v>152</v>
      </c>
      <c r="N1787">
        <v>3497.0533382334124</v>
      </c>
      <c r="O1787">
        <v>3497.0533382334124</v>
      </c>
      <c r="P1787" t="s">
        <v>64</v>
      </c>
      <c r="Q1787">
        <v>6.36</v>
      </c>
      <c r="R1787">
        <v>4</v>
      </c>
      <c r="S1787">
        <v>6</v>
      </c>
      <c r="T1787">
        <v>1</v>
      </c>
      <c r="U1787" t="s">
        <v>76</v>
      </c>
      <c r="V1787">
        <v>1</v>
      </c>
      <c r="W1787" t="s">
        <v>66</v>
      </c>
      <c r="X1787" s="51" t="s">
        <v>1969</v>
      </c>
      <c r="Y1787" s="51" t="s">
        <v>95</v>
      </c>
      <c r="Z1787" s="26">
        <v>1</v>
      </c>
      <c r="AA1787" s="51" t="s">
        <v>66</v>
      </c>
      <c r="AB1787" s="51" t="s">
        <v>69</v>
      </c>
    </row>
    <row r="1788" spans="1:28">
      <c r="A1788" s="51" t="s">
        <v>3492</v>
      </c>
      <c r="B1788" s="51" t="s">
        <v>140</v>
      </c>
      <c r="C1788" s="1">
        <v>44557</v>
      </c>
      <c r="D1788">
        <v>2021</v>
      </c>
      <c r="E1788" s="26">
        <v>12</v>
      </c>
      <c r="F1788" s="51" t="s">
        <v>20</v>
      </c>
      <c r="G1788" s="26">
        <v>4</v>
      </c>
      <c r="H1788" s="26">
        <v>4</v>
      </c>
      <c r="I1788" t="s">
        <v>15</v>
      </c>
      <c r="J1788" t="s">
        <v>72</v>
      </c>
      <c r="K1788" t="s">
        <v>73</v>
      </c>
      <c r="L1788" t="s">
        <v>116</v>
      </c>
      <c r="M1788" t="s">
        <v>75</v>
      </c>
      <c r="N1788">
        <v>9002.3758993468928</v>
      </c>
      <c r="O1788">
        <v>9002.3758993468928</v>
      </c>
      <c r="P1788" t="s">
        <v>64</v>
      </c>
      <c r="Q1788">
        <v>10.7</v>
      </c>
      <c r="R1788">
        <v>5</v>
      </c>
      <c r="S1788">
        <v>4</v>
      </c>
      <c r="T1788">
        <v>1</v>
      </c>
      <c r="U1788" t="s">
        <v>76</v>
      </c>
      <c r="V1788">
        <v>2</v>
      </c>
      <c r="W1788" t="s">
        <v>77</v>
      </c>
      <c r="X1788" s="51" t="s">
        <v>3493</v>
      </c>
      <c r="Y1788" s="51" t="s">
        <v>68</v>
      </c>
      <c r="Z1788" s="26">
        <v>1</v>
      </c>
      <c r="AA1788" s="51" t="s">
        <v>66</v>
      </c>
      <c r="AB1788" s="51" t="s">
        <v>69</v>
      </c>
    </row>
    <row r="1789" spans="1:28">
      <c r="A1789" s="51" t="s">
        <v>3494</v>
      </c>
      <c r="B1789" s="51" t="s">
        <v>81</v>
      </c>
      <c r="C1789" s="1">
        <v>41754</v>
      </c>
      <c r="D1789">
        <v>2014</v>
      </c>
      <c r="E1789" s="26">
        <v>4</v>
      </c>
      <c r="F1789" s="51" t="s">
        <v>24</v>
      </c>
      <c r="G1789" s="26">
        <v>11</v>
      </c>
      <c r="H1789" s="26">
        <v>11</v>
      </c>
      <c r="I1789" t="s">
        <v>15</v>
      </c>
      <c r="J1789" t="s">
        <v>102</v>
      </c>
      <c r="K1789" t="s">
        <v>73</v>
      </c>
      <c r="L1789" t="s">
        <v>62</v>
      </c>
      <c r="M1789" t="s">
        <v>152</v>
      </c>
      <c r="N1789">
        <v>12811.851947851874</v>
      </c>
      <c r="O1789">
        <v>12811.851947851874</v>
      </c>
      <c r="P1789" t="s">
        <v>64</v>
      </c>
      <c r="Q1789">
        <v>2.79</v>
      </c>
      <c r="R1789">
        <v>5</v>
      </c>
      <c r="S1789">
        <v>2</v>
      </c>
      <c r="T1789">
        <v>1</v>
      </c>
      <c r="U1789" t="s">
        <v>76</v>
      </c>
      <c r="V1789">
        <v>2</v>
      </c>
      <c r="W1789" t="s">
        <v>77</v>
      </c>
      <c r="X1789" s="51" t="s">
        <v>3495</v>
      </c>
      <c r="Y1789" s="51" t="s">
        <v>119</v>
      </c>
      <c r="Z1789" s="26">
        <v>2</v>
      </c>
      <c r="AA1789" s="51" t="s">
        <v>77</v>
      </c>
      <c r="AB1789" s="51" t="s">
        <v>69</v>
      </c>
    </row>
    <row r="1790" spans="1:28">
      <c r="A1790" s="51" t="s">
        <v>3496</v>
      </c>
      <c r="B1790" s="51" t="s">
        <v>71</v>
      </c>
      <c r="C1790" s="1">
        <v>43385</v>
      </c>
      <c r="D1790">
        <v>2018</v>
      </c>
      <c r="E1790" s="26">
        <v>10</v>
      </c>
      <c r="F1790" s="51" t="s">
        <v>10</v>
      </c>
      <c r="G1790" s="26">
        <v>7</v>
      </c>
      <c r="H1790" s="26">
        <v>7</v>
      </c>
      <c r="I1790" t="s">
        <v>15</v>
      </c>
      <c r="J1790" t="s">
        <v>60</v>
      </c>
      <c r="K1790" t="s">
        <v>124</v>
      </c>
      <c r="L1790" t="s">
        <v>103</v>
      </c>
      <c r="M1790" t="s">
        <v>152</v>
      </c>
      <c r="N1790">
        <v>7071.0570128815762</v>
      </c>
      <c r="O1790">
        <v>7071.0570128815762</v>
      </c>
      <c r="P1790" t="s">
        <v>64</v>
      </c>
      <c r="Q1790">
        <v>9.89</v>
      </c>
      <c r="R1790">
        <v>5</v>
      </c>
      <c r="S1790">
        <v>1</v>
      </c>
      <c r="T1790">
        <v>1</v>
      </c>
      <c r="U1790" t="s">
        <v>76</v>
      </c>
      <c r="V1790">
        <v>2</v>
      </c>
      <c r="W1790" t="s">
        <v>77</v>
      </c>
      <c r="X1790" s="51" t="s">
        <v>3497</v>
      </c>
      <c r="Y1790" s="51" t="s">
        <v>95</v>
      </c>
      <c r="Z1790" s="26">
        <v>0</v>
      </c>
      <c r="AA1790" s="51" t="s">
        <v>66</v>
      </c>
      <c r="AB1790" s="51" t="s">
        <v>69</v>
      </c>
    </row>
    <row r="1791" spans="1:28">
      <c r="A1791" s="51" t="s">
        <v>3498</v>
      </c>
      <c r="B1791" s="51" t="s">
        <v>97</v>
      </c>
      <c r="C1791" s="1">
        <v>44691</v>
      </c>
      <c r="D1791">
        <v>2022</v>
      </c>
      <c r="E1791" s="26">
        <v>5</v>
      </c>
      <c r="F1791" s="51" t="s">
        <v>25</v>
      </c>
      <c r="G1791" s="26">
        <v>3</v>
      </c>
      <c r="H1791" s="26">
        <v>3</v>
      </c>
      <c r="I1791" t="s">
        <v>15</v>
      </c>
      <c r="J1791" t="s">
        <v>82</v>
      </c>
      <c r="K1791" t="s">
        <v>83</v>
      </c>
      <c r="L1791" t="s">
        <v>113</v>
      </c>
      <c r="M1791" t="s">
        <v>63</v>
      </c>
      <c r="N1791">
        <v>3864.3746098417264</v>
      </c>
      <c r="O1791">
        <v>3864.3746098417264</v>
      </c>
      <c r="P1791" t="s">
        <v>64</v>
      </c>
      <c r="Q1791">
        <v>5.86</v>
      </c>
      <c r="R1791">
        <v>5</v>
      </c>
      <c r="S1791">
        <v>2</v>
      </c>
      <c r="T1791">
        <v>1</v>
      </c>
      <c r="U1791" t="s">
        <v>76</v>
      </c>
      <c r="V1791">
        <v>1</v>
      </c>
      <c r="W1791" t="s">
        <v>66</v>
      </c>
      <c r="X1791" s="51" t="s">
        <v>3499</v>
      </c>
      <c r="Y1791" s="51" t="s">
        <v>79</v>
      </c>
      <c r="Z1791" s="26">
        <v>0</v>
      </c>
      <c r="AA1791" s="51" t="s">
        <v>66</v>
      </c>
      <c r="AB1791" s="51" t="s">
        <v>69</v>
      </c>
    </row>
    <row r="1792" spans="1:28">
      <c r="A1792" s="51" t="s">
        <v>3500</v>
      </c>
      <c r="B1792" s="51" t="s">
        <v>71</v>
      </c>
      <c r="C1792" s="1">
        <v>42742</v>
      </c>
      <c r="D1792">
        <v>2017</v>
      </c>
      <c r="E1792" s="26">
        <v>1</v>
      </c>
      <c r="F1792" s="51" t="s">
        <v>21</v>
      </c>
      <c r="G1792" s="26">
        <v>8</v>
      </c>
      <c r="H1792" s="26">
        <v>8</v>
      </c>
      <c r="I1792" t="s">
        <v>15</v>
      </c>
      <c r="J1792" t="s">
        <v>60</v>
      </c>
      <c r="K1792" t="s">
        <v>73</v>
      </c>
      <c r="L1792" t="s">
        <v>116</v>
      </c>
      <c r="M1792" t="s">
        <v>90</v>
      </c>
      <c r="N1792">
        <v>1164.3076918337922</v>
      </c>
      <c r="O1792">
        <v>1164.3076918337922</v>
      </c>
      <c r="P1792" t="s">
        <v>64</v>
      </c>
      <c r="Q1792">
        <v>14.45</v>
      </c>
      <c r="R1792">
        <v>1</v>
      </c>
      <c r="S1792">
        <v>1</v>
      </c>
      <c r="T1792">
        <v>1</v>
      </c>
      <c r="U1792" t="s">
        <v>76</v>
      </c>
      <c r="V1792">
        <v>2</v>
      </c>
      <c r="W1792" t="s">
        <v>77</v>
      </c>
      <c r="X1792" s="51" t="s">
        <v>3501</v>
      </c>
      <c r="Y1792" s="51" t="s">
        <v>100</v>
      </c>
      <c r="Z1792" s="26">
        <v>1</v>
      </c>
      <c r="AA1792" s="51" t="s">
        <v>66</v>
      </c>
      <c r="AB1792" s="51" t="s">
        <v>69</v>
      </c>
    </row>
    <row r="1793" spans="1:28">
      <c r="A1793" s="51" t="s">
        <v>3502</v>
      </c>
      <c r="B1793" s="51" t="s">
        <v>97</v>
      </c>
      <c r="C1793" s="1">
        <v>42135</v>
      </c>
      <c r="D1793">
        <v>2015</v>
      </c>
      <c r="E1793" s="26">
        <v>5</v>
      </c>
      <c r="F1793" s="51" t="s">
        <v>25</v>
      </c>
      <c r="G1793" s="26">
        <v>10</v>
      </c>
      <c r="H1793" s="26">
        <v>10</v>
      </c>
      <c r="I1793" t="s">
        <v>15</v>
      </c>
      <c r="J1793" t="s">
        <v>102</v>
      </c>
      <c r="K1793" t="s">
        <v>88</v>
      </c>
      <c r="L1793" t="s">
        <v>113</v>
      </c>
      <c r="M1793" t="s">
        <v>104</v>
      </c>
      <c r="N1793">
        <v>2558.0752557992555</v>
      </c>
      <c r="O1793">
        <v>2558.0752557992555</v>
      </c>
      <c r="P1793" t="s">
        <v>64</v>
      </c>
      <c r="Q1793">
        <v>7.58</v>
      </c>
      <c r="R1793">
        <v>1</v>
      </c>
      <c r="S1793">
        <v>4</v>
      </c>
      <c r="T1793">
        <v>1</v>
      </c>
      <c r="U1793" t="s">
        <v>76</v>
      </c>
      <c r="V1793">
        <v>1</v>
      </c>
      <c r="W1793" t="s">
        <v>66</v>
      </c>
      <c r="X1793" s="51" t="s">
        <v>3503</v>
      </c>
      <c r="Y1793" s="51" t="s">
        <v>95</v>
      </c>
      <c r="Z1793" s="26">
        <v>2</v>
      </c>
      <c r="AA1793" s="51" t="s">
        <v>77</v>
      </c>
      <c r="AB1793" s="51" t="s">
        <v>108</v>
      </c>
    </row>
    <row r="1794" spans="1:28">
      <c r="A1794" s="51" t="s">
        <v>3504</v>
      </c>
      <c r="B1794" s="51" t="s">
        <v>140</v>
      </c>
      <c r="C1794" s="1">
        <v>42190</v>
      </c>
      <c r="D1794">
        <v>2015</v>
      </c>
      <c r="E1794" s="26">
        <v>7</v>
      </c>
      <c r="F1794" s="51" t="s">
        <v>27</v>
      </c>
      <c r="G1794" s="26">
        <v>10</v>
      </c>
      <c r="H1794" s="26">
        <v>10</v>
      </c>
      <c r="I1794" t="s">
        <v>15</v>
      </c>
      <c r="J1794" t="s">
        <v>102</v>
      </c>
      <c r="K1794" t="s">
        <v>88</v>
      </c>
      <c r="L1794" t="s">
        <v>116</v>
      </c>
      <c r="M1794" t="s">
        <v>152</v>
      </c>
      <c r="N1794">
        <v>2880.1531397008048</v>
      </c>
      <c r="O1794">
        <v>2880.1531397008048</v>
      </c>
      <c r="P1794" t="s">
        <v>64</v>
      </c>
      <c r="Q1794">
        <v>1.33</v>
      </c>
      <c r="R1794">
        <v>4</v>
      </c>
      <c r="S1794">
        <v>2</v>
      </c>
      <c r="T1794">
        <v>1</v>
      </c>
      <c r="U1794" t="s">
        <v>76</v>
      </c>
      <c r="V1794">
        <v>1</v>
      </c>
      <c r="W1794" t="s">
        <v>66</v>
      </c>
      <c r="X1794" s="51" t="s">
        <v>3505</v>
      </c>
      <c r="Y1794" s="51" t="s">
        <v>144</v>
      </c>
      <c r="Z1794" s="26">
        <v>1</v>
      </c>
      <c r="AA1794" s="51" t="s">
        <v>66</v>
      </c>
      <c r="AB1794" s="51" t="s">
        <v>69</v>
      </c>
    </row>
    <row r="1795" spans="1:28">
      <c r="A1795" s="51" t="s">
        <v>3506</v>
      </c>
      <c r="B1795" s="51" t="s">
        <v>59</v>
      </c>
      <c r="C1795" s="1">
        <v>44440</v>
      </c>
      <c r="D1795">
        <v>2021</v>
      </c>
      <c r="E1795" s="26">
        <v>9</v>
      </c>
      <c r="F1795" s="51" t="s">
        <v>29</v>
      </c>
      <c r="G1795" s="26">
        <v>4</v>
      </c>
      <c r="H1795" s="26">
        <v>4</v>
      </c>
      <c r="I1795" t="s">
        <v>15</v>
      </c>
      <c r="J1795" t="s">
        <v>72</v>
      </c>
      <c r="K1795" t="s">
        <v>124</v>
      </c>
      <c r="L1795" t="s">
        <v>116</v>
      </c>
      <c r="M1795" t="s">
        <v>75</v>
      </c>
      <c r="N1795">
        <v>5319.8733723505202</v>
      </c>
      <c r="O1795">
        <v>5319.8733723505202</v>
      </c>
      <c r="P1795" t="s">
        <v>64</v>
      </c>
      <c r="Q1795">
        <v>15.8</v>
      </c>
      <c r="R1795">
        <v>1</v>
      </c>
      <c r="S1795">
        <v>4</v>
      </c>
      <c r="T1795">
        <v>1</v>
      </c>
      <c r="U1795" t="s">
        <v>76</v>
      </c>
      <c r="V1795">
        <v>3</v>
      </c>
      <c r="W1795" t="s">
        <v>84</v>
      </c>
      <c r="X1795" s="51" t="s">
        <v>3507</v>
      </c>
      <c r="Y1795" s="51" t="s">
        <v>95</v>
      </c>
      <c r="Z1795" s="26">
        <v>3</v>
      </c>
      <c r="AA1795" s="51" t="s">
        <v>77</v>
      </c>
      <c r="AB1795" s="51" t="s">
        <v>108</v>
      </c>
    </row>
    <row r="1796" spans="1:28">
      <c r="A1796" s="51" t="s">
        <v>3508</v>
      </c>
      <c r="B1796" s="51" t="s">
        <v>59</v>
      </c>
      <c r="C1796" s="1">
        <v>41402</v>
      </c>
      <c r="D1796">
        <v>2013</v>
      </c>
      <c r="E1796" s="26">
        <v>5</v>
      </c>
      <c r="F1796" s="51" t="s">
        <v>25</v>
      </c>
      <c r="G1796" s="26">
        <v>12</v>
      </c>
      <c r="H1796" s="26">
        <v>12</v>
      </c>
      <c r="I1796" t="s">
        <v>15</v>
      </c>
      <c r="J1796" t="s">
        <v>102</v>
      </c>
      <c r="K1796" t="s">
        <v>73</v>
      </c>
      <c r="L1796" t="s">
        <v>98</v>
      </c>
      <c r="M1796" t="s">
        <v>63</v>
      </c>
      <c r="N1796">
        <v>4036.8018475376784</v>
      </c>
      <c r="O1796">
        <v>4036.8018475376784</v>
      </c>
      <c r="P1796" t="s">
        <v>64</v>
      </c>
      <c r="Q1796">
        <v>5.24</v>
      </c>
      <c r="R1796">
        <v>3</v>
      </c>
      <c r="S1796">
        <v>0</v>
      </c>
      <c r="T1796">
        <v>0</v>
      </c>
      <c r="U1796" t="s">
        <v>65</v>
      </c>
      <c r="V1796">
        <v>1</v>
      </c>
      <c r="W1796" t="s">
        <v>66</v>
      </c>
      <c r="X1796" s="51" t="s">
        <v>3509</v>
      </c>
      <c r="Y1796" s="51" t="s">
        <v>100</v>
      </c>
      <c r="Z1796" s="26">
        <v>1</v>
      </c>
      <c r="AA1796" s="51" t="s">
        <v>66</v>
      </c>
      <c r="AB1796" s="51" t="s">
        <v>69</v>
      </c>
    </row>
    <row r="1797" spans="1:28">
      <c r="A1797" s="51" t="s">
        <v>3510</v>
      </c>
      <c r="B1797" s="51" t="s">
        <v>140</v>
      </c>
      <c r="C1797" s="1">
        <v>43168</v>
      </c>
      <c r="D1797">
        <v>2018</v>
      </c>
      <c r="E1797" s="26">
        <v>3</v>
      </c>
      <c r="F1797" s="51" t="s">
        <v>23</v>
      </c>
      <c r="G1797" s="26">
        <v>7</v>
      </c>
      <c r="H1797" s="26">
        <v>7</v>
      </c>
      <c r="I1797" t="s">
        <v>15</v>
      </c>
      <c r="J1797" t="s">
        <v>60</v>
      </c>
      <c r="K1797" t="s">
        <v>73</v>
      </c>
      <c r="L1797" t="s">
        <v>74</v>
      </c>
      <c r="M1797" t="s">
        <v>93</v>
      </c>
      <c r="N1797">
        <v>3643.4920829037851</v>
      </c>
      <c r="O1797">
        <v>3643.4920829037851</v>
      </c>
      <c r="P1797" t="s">
        <v>64</v>
      </c>
      <c r="Q1797">
        <v>8.69</v>
      </c>
      <c r="R1797">
        <v>1</v>
      </c>
      <c r="S1797">
        <v>1</v>
      </c>
      <c r="T1797">
        <v>1</v>
      </c>
      <c r="U1797" t="s">
        <v>76</v>
      </c>
      <c r="V1797">
        <v>1</v>
      </c>
      <c r="W1797" t="s">
        <v>66</v>
      </c>
      <c r="X1797" s="51" t="s">
        <v>3511</v>
      </c>
      <c r="Y1797" s="51" t="s">
        <v>68</v>
      </c>
      <c r="Z1797" s="26">
        <v>0</v>
      </c>
      <c r="AA1797" s="51" t="s">
        <v>66</v>
      </c>
      <c r="AB1797" s="51" t="s">
        <v>69</v>
      </c>
    </row>
    <row r="1798" spans="1:28">
      <c r="A1798" s="51" t="s">
        <v>3512</v>
      </c>
      <c r="B1798" s="51" t="s">
        <v>121</v>
      </c>
      <c r="C1798" s="1">
        <v>44222</v>
      </c>
      <c r="D1798">
        <v>2021</v>
      </c>
      <c r="E1798" s="26">
        <v>1</v>
      </c>
      <c r="F1798" s="51" t="s">
        <v>21</v>
      </c>
      <c r="G1798" s="26">
        <v>4</v>
      </c>
      <c r="H1798" s="26">
        <v>4</v>
      </c>
      <c r="I1798" t="s">
        <v>15</v>
      </c>
      <c r="J1798" t="s">
        <v>72</v>
      </c>
      <c r="K1798" t="s">
        <v>73</v>
      </c>
      <c r="L1798" t="s">
        <v>62</v>
      </c>
      <c r="M1798" t="s">
        <v>104</v>
      </c>
      <c r="N1798">
        <v>14089.570588774126</v>
      </c>
      <c r="O1798">
        <v>14089.570588774126</v>
      </c>
      <c r="P1798" t="s">
        <v>64</v>
      </c>
      <c r="Q1798">
        <v>10.3</v>
      </c>
      <c r="R1798">
        <v>3</v>
      </c>
      <c r="S1798">
        <v>3</v>
      </c>
      <c r="T1798">
        <v>1</v>
      </c>
      <c r="U1798" t="s">
        <v>76</v>
      </c>
      <c r="V1798">
        <v>2</v>
      </c>
      <c r="W1798" t="s">
        <v>77</v>
      </c>
      <c r="X1798" s="51" t="s">
        <v>3513</v>
      </c>
      <c r="Y1798" s="51" t="s">
        <v>100</v>
      </c>
      <c r="Z1798" s="26">
        <v>2</v>
      </c>
      <c r="AA1798" s="51" t="s">
        <v>77</v>
      </c>
      <c r="AB1798" s="51" t="s">
        <v>69</v>
      </c>
    </row>
    <row r="1799" spans="1:28">
      <c r="A1799" s="51" t="s">
        <v>3514</v>
      </c>
      <c r="B1799" s="51" t="s">
        <v>121</v>
      </c>
      <c r="C1799" s="1">
        <v>41661</v>
      </c>
      <c r="D1799">
        <v>2014</v>
      </c>
      <c r="E1799" s="26">
        <v>1</v>
      </c>
      <c r="F1799" s="51" t="s">
        <v>21</v>
      </c>
      <c r="G1799" s="26">
        <v>11</v>
      </c>
      <c r="H1799" s="26">
        <v>11</v>
      </c>
      <c r="I1799" t="s">
        <v>15</v>
      </c>
      <c r="J1799" t="s">
        <v>102</v>
      </c>
      <c r="K1799" t="s">
        <v>124</v>
      </c>
      <c r="L1799" t="s">
        <v>62</v>
      </c>
      <c r="M1799" t="s">
        <v>75</v>
      </c>
      <c r="N1799">
        <v>6586.8384404160952</v>
      </c>
      <c r="O1799">
        <v>6586.8384404160952</v>
      </c>
      <c r="P1799" t="s">
        <v>64</v>
      </c>
      <c r="Q1799">
        <v>2.56</v>
      </c>
      <c r="R1799">
        <v>5</v>
      </c>
      <c r="S1799">
        <v>1</v>
      </c>
      <c r="T1799">
        <v>1</v>
      </c>
      <c r="U1799" t="s">
        <v>76</v>
      </c>
      <c r="V1799">
        <v>1</v>
      </c>
      <c r="W1799" t="s">
        <v>66</v>
      </c>
      <c r="X1799" s="51" t="s">
        <v>3515</v>
      </c>
      <c r="Y1799" s="51" t="s">
        <v>119</v>
      </c>
      <c r="Z1799" s="26">
        <v>1</v>
      </c>
      <c r="AA1799" s="51" t="s">
        <v>66</v>
      </c>
      <c r="AB1799" s="51" t="s">
        <v>69</v>
      </c>
    </row>
    <row r="1800" spans="1:28">
      <c r="A1800" s="51" t="s">
        <v>3516</v>
      </c>
      <c r="B1800" s="51" t="s">
        <v>97</v>
      </c>
      <c r="C1800" s="1">
        <v>43156</v>
      </c>
      <c r="D1800">
        <v>2018</v>
      </c>
      <c r="E1800" s="26">
        <v>2</v>
      </c>
      <c r="F1800" s="51" t="s">
        <v>22</v>
      </c>
      <c r="G1800" s="26">
        <v>7</v>
      </c>
      <c r="H1800" s="26">
        <v>7</v>
      </c>
      <c r="I1800" t="s">
        <v>15</v>
      </c>
      <c r="J1800" t="s">
        <v>60</v>
      </c>
      <c r="K1800" t="s">
        <v>133</v>
      </c>
      <c r="L1800" t="s">
        <v>157</v>
      </c>
      <c r="M1800" t="s">
        <v>104</v>
      </c>
      <c r="N1800">
        <v>5172.8404203577147</v>
      </c>
      <c r="O1800">
        <v>5172.8404203577147</v>
      </c>
      <c r="P1800" t="s">
        <v>64</v>
      </c>
      <c r="Q1800">
        <v>13.57</v>
      </c>
      <c r="R1800">
        <v>2</v>
      </c>
      <c r="S1800">
        <v>3</v>
      </c>
      <c r="T1800">
        <v>1</v>
      </c>
      <c r="U1800" t="s">
        <v>76</v>
      </c>
      <c r="V1800">
        <v>2</v>
      </c>
      <c r="W1800" t="s">
        <v>77</v>
      </c>
      <c r="X1800" s="51" t="s">
        <v>3517</v>
      </c>
      <c r="Y1800" s="51" t="s">
        <v>100</v>
      </c>
      <c r="Z1800" s="26">
        <v>1</v>
      </c>
      <c r="AA1800" s="51" t="s">
        <v>66</v>
      </c>
      <c r="AB1800" s="51" t="s">
        <v>69</v>
      </c>
    </row>
    <row r="1801" spans="1:28">
      <c r="A1801" s="51" t="s">
        <v>3518</v>
      </c>
      <c r="B1801" s="51" t="s">
        <v>97</v>
      </c>
      <c r="C1801" s="1">
        <v>42068</v>
      </c>
      <c r="D1801">
        <v>2015</v>
      </c>
      <c r="E1801" s="26">
        <v>3</v>
      </c>
      <c r="F1801" s="51" t="s">
        <v>23</v>
      </c>
      <c r="G1801" s="26">
        <v>10</v>
      </c>
      <c r="H1801" s="26">
        <v>10</v>
      </c>
      <c r="I1801" t="s">
        <v>15</v>
      </c>
      <c r="J1801" t="s">
        <v>102</v>
      </c>
      <c r="K1801" t="s">
        <v>83</v>
      </c>
      <c r="L1801" t="s">
        <v>110</v>
      </c>
      <c r="M1801" t="s">
        <v>90</v>
      </c>
      <c r="N1801">
        <v>2511.9727134058562</v>
      </c>
      <c r="O1801">
        <v>2511.9727134058562</v>
      </c>
      <c r="P1801" t="s">
        <v>64</v>
      </c>
      <c r="Q1801">
        <v>7.88</v>
      </c>
      <c r="R1801">
        <v>3</v>
      </c>
      <c r="S1801">
        <v>3</v>
      </c>
      <c r="T1801">
        <v>1</v>
      </c>
      <c r="U1801" t="s">
        <v>76</v>
      </c>
      <c r="V1801">
        <v>2</v>
      </c>
      <c r="W1801" t="s">
        <v>77</v>
      </c>
      <c r="X1801" s="51" t="s">
        <v>3519</v>
      </c>
      <c r="Y1801" s="51" t="s">
        <v>95</v>
      </c>
      <c r="Z1801" s="26">
        <v>2</v>
      </c>
      <c r="AA1801" s="51" t="s">
        <v>77</v>
      </c>
      <c r="AB1801" s="51" t="s">
        <v>108</v>
      </c>
    </row>
    <row r="1802" spans="1:28">
      <c r="A1802" s="51" t="s">
        <v>3520</v>
      </c>
      <c r="B1802" s="51" t="s">
        <v>81</v>
      </c>
      <c r="C1802" s="1">
        <v>42167</v>
      </c>
      <c r="D1802">
        <v>2015</v>
      </c>
      <c r="E1802" s="26">
        <v>6</v>
      </c>
      <c r="F1802" s="51" t="s">
        <v>26</v>
      </c>
      <c r="G1802" s="26">
        <v>10</v>
      </c>
      <c r="H1802" s="26">
        <v>10</v>
      </c>
      <c r="I1802" t="s">
        <v>15</v>
      </c>
      <c r="J1802" t="s">
        <v>102</v>
      </c>
      <c r="K1802" t="s">
        <v>88</v>
      </c>
      <c r="L1802" t="s">
        <v>62</v>
      </c>
      <c r="M1802" t="s">
        <v>104</v>
      </c>
      <c r="N1802">
        <v>25901.467357397043</v>
      </c>
      <c r="O1802">
        <v>25901.467357397043</v>
      </c>
      <c r="P1802" t="s">
        <v>64</v>
      </c>
      <c r="Q1802">
        <v>20.45</v>
      </c>
      <c r="R1802">
        <v>4</v>
      </c>
      <c r="S1802">
        <v>0</v>
      </c>
      <c r="T1802">
        <v>0</v>
      </c>
      <c r="U1802" t="s">
        <v>65</v>
      </c>
      <c r="V1802">
        <v>3</v>
      </c>
      <c r="W1802" t="s">
        <v>84</v>
      </c>
      <c r="X1802" s="51" t="s">
        <v>3521</v>
      </c>
      <c r="Y1802" s="51" t="s">
        <v>119</v>
      </c>
      <c r="Z1802" s="26">
        <v>4</v>
      </c>
      <c r="AA1802" s="51" t="s">
        <v>84</v>
      </c>
      <c r="AB1802" s="51" t="s">
        <v>108</v>
      </c>
    </row>
    <row r="1803" spans="1:28">
      <c r="A1803" s="51" t="s">
        <v>3522</v>
      </c>
      <c r="B1803" s="51" t="s">
        <v>59</v>
      </c>
      <c r="C1803" s="1">
        <v>42906</v>
      </c>
      <c r="D1803">
        <v>2017</v>
      </c>
      <c r="E1803" s="26">
        <v>6</v>
      </c>
      <c r="F1803" s="51" t="s">
        <v>26</v>
      </c>
      <c r="G1803" s="26">
        <v>8</v>
      </c>
      <c r="H1803" s="26">
        <v>8</v>
      </c>
      <c r="I1803" t="s">
        <v>15</v>
      </c>
      <c r="J1803" t="s">
        <v>60</v>
      </c>
      <c r="K1803" t="s">
        <v>124</v>
      </c>
      <c r="L1803" t="s">
        <v>113</v>
      </c>
      <c r="M1803" t="s">
        <v>152</v>
      </c>
      <c r="N1803">
        <v>25510.654840809384</v>
      </c>
      <c r="O1803">
        <v>25510.654840809384</v>
      </c>
      <c r="P1803" t="s">
        <v>64</v>
      </c>
      <c r="Q1803">
        <v>14</v>
      </c>
      <c r="R1803">
        <v>5</v>
      </c>
      <c r="S1803">
        <v>2</v>
      </c>
      <c r="T1803">
        <v>1</v>
      </c>
      <c r="U1803" t="s">
        <v>76</v>
      </c>
      <c r="V1803">
        <v>3</v>
      </c>
      <c r="W1803" t="s">
        <v>84</v>
      </c>
      <c r="X1803" s="51" t="s">
        <v>2552</v>
      </c>
      <c r="Y1803" s="51" t="s">
        <v>79</v>
      </c>
      <c r="Z1803" s="26">
        <v>3</v>
      </c>
      <c r="AA1803" s="51" t="s">
        <v>77</v>
      </c>
      <c r="AB1803" s="51" t="s">
        <v>69</v>
      </c>
    </row>
    <row r="1804" spans="1:28">
      <c r="A1804" s="51" t="s">
        <v>3523</v>
      </c>
      <c r="B1804" s="51" t="s">
        <v>121</v>
      </c>
      <c r="C1804" s="1">
        <v>43844</v>
      </c>
      <c r="D1804">
        <v>2020</v>
      </c>
      <c r="E1804" s="26">
        <v>1</v>
      </c>
      <c r="F1804" s="51" t="s">
        <v>21</v>
      </c>
      <c r="G1804" s="26">
        <v>5</v>
      </c>
      <c r="H1804" s="26">
        <v>5</v>
      </c>
      <c r="I1804" t="s">
        <v>15</v>
      </c>
      <c r="J1804" t="s">
        <v>72</v>
      </c>
      <c r="K1804" t="s">
        <v>83</v>
      </c>
      <c r="L1804" t="s">
        <v>74</v>
      </c>
      <c r="M1804" t="s">
        <v>104</v>
      </c>
      <c r="N1804">
        <v>5189.5910342569568</v>
      </c>
      <c r="O1804">
        <v>5189.5910342569568</v>
      </c>
      <c r="P1804" t="s">
        <v>64</v>
      </c>
      <c r="Q1804">
        <v>4.72</v>
      </c>
      <c r="R1804">
        <v>3</v>
      </c>
      <c r="S1804">
        <v>0</v>
      </c>
      <c r="T1804">
        <v>0</v>
      </c>
      <c r="U1804" t="s">
        <v>65</v>
      </c>
      <c r="V1804">
        <v>2</v>
      </c>
      <c r="W1804" t="s">
        <v>77</v>
      </c>
      <c r="X1804" s="51" t="s">
        <v>842</v>
      </c>
      <c r="Y1804" s="51" t="s">
        <v>79</v>
      </c>
      <c r="Z1804" s="26">
        <v>0</v>
      </c>
      <c r="AA1804" s="51" t="s">
        <v>66</v>
      </c>
      <c r="AB1804" s="51" t="s">
        <v>69</v>
      </c>
    </row>
    <row r="1805" spans="1:28">
      <c r="A1805" s="51" t="s">
        <v>3524</v>
      </c>
      <c r="B1805" s="51" t="s">
        <v>121</v>
      </c>
      <c r="C1805" s="1">
        <v>43649</v>
      </c>
      <c r="D1805">
        <v>2019</v>
      </c>
      <c r="E1805" s="26">
        <v>7</v>
      </c>
      <c r="F1805" s="51" t="s">
        <v>27</v>
      </c>
      <c r="G1805" s="26">
        <v>6</v>
      </c>
      <c r="H1805" s="26">
        <v>6</v>
      </c>
      <c r="I1805" t="s">
        <v>15</v>
      </c>
      <c r="J1805" t="s">
        <v>72</v>
      </c>
      <c r="K1805" t="s">
        <v>73</v>
      </c>
      <c r="L1805" t="s">
        <v>116</v>
      </c>
      <c r="M1805" t="s">
        <v>93</v>
      </c>
      <c r="N1805">
        <v>6167.3413014433509</v>
      </c>
      <c r="O1805">
        <v>6167.3413014433509</v>
      </c>
      <c r="P1805" t="s">
        <v>64</v>
      </c>
      <c r="Q1805">
        <v>9.44</v>
      </c>
      <c r="R1805">
        <v>1</v>
      </c>
      <c r="S1805">
        <v>4</v>
      </c>
      <c r="T1805">
        <v>1</v>
      </c>
      <c r="U1805" t="s">
        <v>76</v>
      </c>
      <c r="V1805">
        <v>1</v>
      </c>
      <c r="W1805" t="s">
        <v>66</v>
      </c>
      <c r="X1805" s="51" t="s">
        <v>3525</v>
      </c>
      <c r="Y1805" s="51" t="s">
        <v>95</v>
      </c>
      <c r="Z1805" s="26">
        <v>1</v>
      </c>
      <c r="AA1805" s="51" t="s">
        <v>66</v>
      </c>
      <c r="AB1805" s="51" t="s">
        <v>69</v>
      </c>
    </row>
    <row r="1806" spans="1:28">
      <c r="A1806" s="51" t="s">
        <v>3526</v>
      </c>
      <c r="B1806" s="51" t="s">
        <v>59</v>
      </c>
      <c r="C1806" s="1">
        <v>43747</v>
      </c>
      <c r="D1806">
        <v>2019</v>
      </c>
      <c r="E1806" s="26">
        <v>10</v>
      </c>
      <c r="F1806" s="51" t="s">
        <v>10</v>
      </c>
      <c r="G1806" s="26">
        <v>6</v>
      </c>
      <c r="H1806" s="26">
        <v>6</v>
      </c>
      <c r="I1806" t="s">
        <v>15</v>
      </c>
      <c r="J1806" t="s">
        <v>72</v>
      </c>
      <c r="K1806" t="s">
        <v>73</v>
      </c>
      <c r="L1806" t="s">
        <v>128</v>
      </c>
      <c r="M1806" t="s">
        <v>104</v>
      </c>
      <c r="N1806">
        <v>8469.723676953543</v>
      </c>
      <c r="O1806">
        <v>8469.723676953543</v>
      </c>
      <c r="P1806" t="s">
        <v>64</v>
      </c>
      <c r="Q1806">
        <v>4.2699999999999996</v>
      </c>
      <c r="R1806">
        <v>3</v>
      </c>
      <c r="S1806">
        <v>5</v>
      </c>
      <c r="T1806">
        <v>1</v>
      </c>
      <c r="U1806" t="s">
        <v>76</v>
      </c>
      <c r="V1806">
        <v>2</v>
      </c>
      <c r="W1806" t="s">
        <v>77</v>
      </c>
      <c r="X1806" s="51" t="s">
        <v>3527</v>
      </c>
      <c r="Y1806" s="51" t="s">
        <v>95</v>
      </c>
      <c r="Z1806" s="26">
        <v>1</v>
      </c>
      <c r="AA1806" s="51" t="s">
        <v>66</v>
      </c>
      <c r="AB1806" s="51" t="s">
        <v>69</v>
      </c>
    </row>
    <row r="1807" spans="1:28">
      <c r="A1807" s="51" t="s">
        <v>3528</v>
      </c>
      <c r="B1807" s="51" t="s">
        <v>97</v>
      </c>
      <c r="C1807" s="1">
        <v>42035</v>
      </c>
      <c r="D1807">
        <v>2015</v>
      </c>
      <c r="E1807" s="26">
        <v>1</v>
      </c>
      <c r="F1807" s="51" t="s">
        <v>21</v>
      </c>
      <c r="G1807" s="26">
        <v>10</v>
      </c>
      <c r="H1807" s="26">
        <v>10</v>
      </c>
      <c r="I1807" t="s">
        <v>15</v>
      </c>
      <c r="J1807" t="s">
        <v>102</v>
      </c>
      <c r="K1807" t="s">
        <v>88</v>
      </c>
      <c r="L1807" t="s">
        <v>202</v>
      </c>
      <c r="M1807" t="s">
        <v>75</v>
      </c>
      <c r="N1807">
        <v>7234.390109336041</v>
      </c>
      <c r="O1807">
        <v>7234.390109336041</v>
      </c>
      <c r="P1807" t="s">
        <v>64</v>
      </c>
      <c r="Q1807">
        <v>8.98</v>
      </c>
      <c r="R1807">
        <v>1</v>
      </c>
      <c r="S1807">
        <v>5</v>
      </c>
      <c r="T1807">
        <v>1</v>
      </c>
      <c r="U1807" t="s">
        <v>76</v>
      </c>
      <c r="V1807">
        <v>3</v>
      </c>
      <c r="W1807" t="s">
        <v>84</v>
      </c>
      <c r="X1807" s="51" t="s">
        <v>3529</v>
      </c>
      <c r="Y1807" s="51" t="s">
        <v>119</v>
      </c>
      <c r="Z1807" s="26">
        <v>3</v>
      </c>
      <c r="AA1807" s="51" t="s">
        <v>77</v>
      </c>
      <c r="AB1807" s="51" t="s">
        <v>108</v>
      </c>
    </row>
    <row r="1808" spans="1:28">
      <c r="A1808" s="51" t="s">
        <v>3530</v>
      </c>
      <c r="B1808" s="51" t="s">
        <v>97</v>
      </c>
      <c r="C1808" s="1">
        <v>44629</v>
      </c>
      <c r="D1808">
        <v>2022</v>
      </c>
      <c r="E1808" s="26">
        <v>3</v>
      </c>
      <c r="F1808" s="51" t="s">
        <v>23</v>
      </c>
      <c r="G1808" s="26">
        <v>3</v>
      </c>
      <c r="H1808" s="26">
        <v>3</v>
      </c>
      <c r="I1808" t="s">
        <v>15</v>
      </c>
      <c r="J1808" t="s">
        <v>82</v>
      </c>
      <c r="K1808" t="s">
        <v>88</v>
      </c>
      <c r="L1808" t="s">
        <v>110</v>
      </c>
      <c r="M1808" t="s">
        <v>75</v>
      </c>
      <c r="N1808">
        <v>16247.090106709324</v>
      </c>
      <c r="O1808">
        <v>16247.090106709324</v>
      </c>
      <c r="P1808" t="s">
        <v>64</v>
      </c>
      <c r="Q1808">
        <v>21.59</v>
      </c>
      <c r="R1808">
        <v>5</v>
      </c>
      <c r="S1808">
        <v>2</v>
      </c>
      <c r="T1808">
        <v>1</v>
      </c>
      <c r="U1808" t="s">
        <v>76</v>
      </c>
      <c r="V1808">
        <v>3</v>
      </c>
      <c r="W1808" t="s">
        <v>84</v>
      </c>
      <c r="X1808" s="51" t="s">
        <v>3531</v>
      </c>
      <c r="Y1808" s="51" t="s">
        <v>68</v>
      </c>
      <c r="Z1808" s="26">
        <v>3</v>
      </c>
      <c r="AA1808" s="51" t="s">
        <v>77</v>
      </c>
      <c r="AB1808" s="51" t="s">
        <v>108</v>
      </c>
    </row>
    <row r="1809" spans="1:28">
      <c r="A1809" s="51" t="s">
        <v>3532</v>
      </c>
      <c r="B1809" s="51" t="s">
        <v>97</v>
      </c>
      <c r="C1809" s="1">
        <v>44488</v>
      </c>
      <c r="D1809">
        <v>2021</v>
      </c>
      <c r="E1809" s="26">
        <v>10</v>
      </c>
      <c r="F1809" s="51" t="s">
        <v>10</v>
      </c>
      <c r="G1809" s="26">
        <v>4</v>
      </c>
      <c r="H1809" s="26">
        <v>4</v>
      </c>
      <c r="I1809" t="s">
        <v>15</v>
      </c>
      <c r="J1809" t="s">
        <v>72</v>
      </c>
      <c r="K1809" t="s">
        <v>61</v>
      </c>
      <c r="L1809" t="s">
        <v>103</v>
      </c>
      <c r="M1809" t="s">
        <v>75</v>
      </c>
      <c r="N1809">
        <v>9484.0884622742687</v>
      </c>
      <c r="O1809">
        <v>9484.0884622742687</v>
      </c>
      <c r="P1809" t="s">
        <v>64</v>
      </c>
      <c r="Q1809">
        <v>14.57</v>
      </c>
      <c r="R1809">
        <v>3</v>
      </c>
      <c r="S1809">
        <v>1</v>
      </c>
      <c r="T1809">
        <v>1</v>
      </c>
      <c r="U1809" t="s">
        <v>76</v>
      </c>
      <c r="V1809">
        <v>3</v>
      </c>
      <c r="W1809" t="s">
        <v>84</v>
      </c>
      <c r="X1809" s="51" t="s">
        <v>3533</v>
      </c>
      <c r="Y1809" s="51" t="s">
        <v>119</v>
      </c>
      <c r="Z1809" s="26">
        <v>1</v>
      </c>
      <c r="AA1809" s="51" t="s">
        <v>66</v>
      </c>
      <c r="AB1809" s="51" t="s">
        <v>69</v>
      </c>
    </row>
    <row r="1810" spans="1:28">
      <c r="A1810" s="51" t="s">
        <v>3534</v>
      </c>
      <c r="B1810" s="51" t="s">
        <v>121</v>
      </c>
      <c r="C1810" s="1">
        <v>43942</v>
      </c>
      <c r="D1810">
        <v>2020</v>
      </c>
      <c r="E1810" s="26">
        <v>4</v>
      </c>
      <c r="F1810" s="51" t="s">
        <v>24</v>
      </c>
      <c r="G1810" s="26">
        <v>5</v>
      </c>
      <c r="H1810" s="26">
        <v>5</v>
      </c>
      <c r="I1810" t="s">
        <v>15</v>
      </c>
      <c r="J1810" t="s">
        <v>72</v>
      </c>
      <c r="K1810" t="s">
        <v>73</v>
      </c>
      <c r="L1810" t="s">
        <v>116</v>
      </c>
      <c r="M1810" t="s">
        <v>152</v>
      </c>
      <c r="N1810">
        <v>14550.778855219538</v>
      </c>
      <c r="O1810">
        <v>14550.778855219538</v>
      </c>
      <c r="P1810" t="s">
        <v>64</v>
      </c>
      <c r="Q1810">
        <v>9.85</v>
      </c>
      <c r="R1810">
        <v>4</v>
      </c>
      <c r="S1810">
        <v>0</v>
      </c>
      <c r="T1810">
        <v>0</v>
      </c>
      <c r="U1810" t="s">
        <v>65</v>
      </c>
      <c r="V1810">
        <v>2</v>
      </c>
      <c r="W1810" t="s">
        <v>77</v>
      </c>
      <c r="X1810" s="51" t="s">
        <v>2313</v>
      </c>
      <c r="Y1810" s="51" t="s">
        <v>86</v>
      </c>
      <c r="Z1810" s="26">
        <v>1</v>
      </c>
      <c r="AA1810" s="51" t="s">
        <v>66</v>
      </c>
      <c r="AB1810" s="51" t="s">
        <v>69</v>
      </c>
    </row>
    <row r="1811" spans="1:28">
      <c r="A1811" s="51" t="s">
        <v>3535</v>
      </c>
      <c r="B1811" s="51" t="s">
        <v>71</v>
      </c>
      <c r="C1811" s="1">
        <v>43341</v>
      </c>
      <c r="D1811">
        <v>2018</v>
      </c>
      <c r="E1811" s="26">
        <v>8</v>
      </c>
      <c r="F1811" s="51" t="s">
        <v>28</v>
      </c>
      <c r="G1811" s="26">
        <v>7</v>
      </c>
      <c r="H1811" s="26">
        <v>7</v>
      </c>
      <c r="I1811" t="s">
        <v>15</v>
      </c>
      <c r="J1811" t="s">
        <v>60</v>
      </c>
      <c r="K1811" t="s">
        <v>88</v>
      </c>
      <c r="L1811" t="s">
        <v>128</v>
      </c>
      <c r="M1811" t="s">
        <v>63</v>
      </c>
      <c r="N1811">
        <v>12631.206713867963</v>
      </c>
      <c r="O1811">
        <v>12631.206713867963</v>
      </c>
      <c r="P1811" t="s">
        <v>64</v>
      </c>
      <c r="Q1811">
        <v>5.29</v>
      </c>
      <c r="R1811">
        <v>4</v>
      </c>
      <c r="S1811">
        <v>3</v>
      </c>
      <c r="T1811">
        <v>1</v>
      </c>
      <c r="U1811" t="s">
        <v>76</v>
      </c>
      <c r="V1811">
        <v>2</v>
      </c>
      <c r="W1811" t="s">
        <v>77</v>
      </c>
      <c r="X1811" s="51" t="s">
        <v>3536</v>
      </c>
      <c r="Y1811" s="51" t="s">
        <v>68</v>
      </c>
      <c r="Z1811" s="26">
        <v>2</v>
      </c>
      <c r="AA1811" s="51" t="s">
        <v>77</v>
      </c>
      <c r="AB1811" s="51" t="s">
        <v>69</v>
      </c>
    </row>
    <row r="1812" spans="1:28">
      <c r="A1812" s="51" t="s">
        <v>3537</v>
      </c>
      <c r="B1812" s="51" t="s">
        <v>121</v>
      </c>
      <c r="C1812" s="1">
        <v>43495</v>
      </c>
      <c r="D1812">
        <v>2019</v>
      </c>
      <c r="E1812" s="26">
        <v>1</v>
      </c>
      <c r="F1812" s="51" t="s">
        <v>21</v>
      </c>
      <c r="G1812" s="26">
        <v>6</v>
      </c>
      <c r="H1812" s="26">
        <v>6</v>
      </c>
      <c r="I1812" t="s">
        <v>15</v>
      </c>
      <c r="J1812" t="s">
        <v>72</v>
      </c>
      <c r="K1812" t="s">
        <v>124</v>
      </c>
      <c r="L1812" t="s">
        <v>125</v>
      </c>
      <c r="M1812" t="s">
        <v>90</v>
      </c>
      <c r="N1812">
        <v>10586.867886926426</v>
      </c>
      <c r="O1812">
        <v>10586.867886926426</v>
      </c>
      <c r="P1812" t="s">
        <v>64</v>
      </c>
      <c r="Q1812">
        <v>8.9499999999999993</v>
      </c>
      <c r="R1812">
        <v>5</v>
      </c>
      <c r="S1812">
        <v>1</v>
      </c>
      <c r="T1812">
        <v>1</v>
      </c>
      <c r="U1812" t="s">
        <v>76</v>
      </c>
      <c r="V1812">
        <v>2</v>
      </c>
      <c r="W1812" t="s">
        <v>77</v>
      </c>
      <c r="X1812" s="51" t="s">
        <v>3538</v>
      </c>
      <c r="Y1812" s="51" t="s">
        <v>100</v>
      </c>
      <c r="Z1812" s="26">
        <v>0</v>
      </c>
      <c r="AA1812" s="51" t="s">
        <v>66</v>
      </c>
      <c r="AB1812" s="51" t="s">
        <v>69</v>
      </c>
    </row>
    <row r="1813" spans="1:28">
      <c r="A1813" s="51" t="s">
        <v>3539</v>
      </c>
      <c r="B1813" s="51" t="s">
        <v>121</v>
      </c>
      <c r="C1813" s="1">
        <v>42617</v>
      </c>
      <c r="D1813">
        <v>2016</v>
      </c>
      <c r="E1813" s="26">
        <v>9</v>
      </c>
      <c r="F1813" s="51" t="s">
        <v>29</v>
      </c>
      <c r="G1813" s="26">
        <v>9</v>
      </c>
      <c r="H1813" s="26">
        <v>9</v>
      </c>
      <c r="I1813" t="s">
        <v>15</v>
      </c>
      <c r="J1813" t="s">
        <v>60</v>
      </c>
      <c r="K1813" t="s">
        <v>61</v>
      </c>
      <c r="L1813" t="s">
        <v>125</v>
      </c>
      <c r="M1813" t="s">
        <v>93</v>
      </c>
      <c r="N1813">
        <v>6888.373539731353</v>
      </c>
      <c r="O1813">
        <v>6888.373539731353</v>
      </c>
      <c r="P1813" t="s">
        <v>64</v>
      </c>
      <c r="Q1813">
        <v>17.39</v>
      </c>
      <c r="R1813">
        <v>5</v>
      </c>
      <c r="S1813">
        <v>3</v>
      </c>
      <c r="T1813">
        <v>1</v>
      </c>
      <c r="U1813" t="s">
        <v>76</v>
      </c>
      <c r="V1813">
        <v>2</v>
      </c>
      <c r="W1813" t="s">
        <v>77</v>
      </c>
      <c r="X1813" s="51" t="s">
        <v>3540</v>
      </c>
      <c r="Y1813" s="51" t="s">
        <v>79</v>
      </c>
      <c r="Z1813" s="26">
        <v>3</v>
      </c>
      <c r="AA1813" s="51" t="s">
        <v>77</v>
      </c>
      <c r="AB1813" s="51" t="s">
        <v>108</v>
      </c>
    </row>
    <row r="1814" spans="1:28">
      <c r="A1814" s="51" t="s">
        <v>3541</v>
      </c>
      <c r="B1814" s="51" t="s">
        <v>81</v>
      </c>
      <c r="C1814" s="1">
        <v>42033</v>
      </c>
      <c r="D1814">
        <v>2015</v>
      </c>
      <c r="E1814" s="26">
        <v>1</v>
      </c>
      <c r="F1814" s="51" t="s">
        <v>21</v>
      </c>
      <c r="G1814" s="26">
        <v>10</v>
      </c>
      <c r="H1814" s="26">
        <v>10</v>
      </c>
      <c r="I1814" t="s">
        <v>15</v>
      </c>
      <c r="J1814" t="s">
        <v>102</v>
      </c>
      <c r="K1814" t="s">
        <v>73</v>
      </c>
      <c r="L1814" t="s">
        <v>110</v>
      </c>
      <c r="M1814" t="s">
        <v>75</v>
      </c>
      <c r="N1814">
        <v>17260.890619286693</v>
      </c>
      <c r="O1814">
        <v>17260.890619286693</v>
      </c>
      <c r="P1814" t="s">
        <v>64</v>
      </c>
      <c r="Q1814">
        <v>10.55</v>
      </c>
      <c r="R1814">
        <v>2</v>
      </c>
      <c r="S1814">
        <v>0</v>
      </c>
      <c r="T1814">
        <v>0</v>
      </c>
      <c r="U1814" t="s">
        <v>65</v>
      </c>
      <c r="V1814">
        <v>3</v>
      </c>
      <c r="W1814" t="s">
        <v>84</v>
      </c>
      <c r="X1814" s="51" t="s">
        <v>3542</v>
      </c>
      <c r="Y1814" s="51" t="s">
        <v>100</v>
      </c>
      <c r="Z1814" s="26">
        <v>3</v>
      </c>
      <c r="AA1814" s="51" t="s">
        <v>77</v>
      </c>
      <c r="AB1814" s="51" t="s">
        <v>69</v>
      </c>
    </row>
    <row r="1815" spans="1:28">
      <c r="A1815" s="51" t="s">
        <v>3543</v>
      </c>
      <c r="B1815" s="51" t="s">
        <v>97</v>
      </c>
      <c r="C1815" s="1">
        <v>43512</v>
      </c>
      <c r="D1815">
        <v>2019</v>
      </c>
      <c r="E1815" s="26">
        <v>2</v>
      </c>
      <c r="F1815" s="51" t="s">
        <v>22</v>
      </c>
      <c r="G1815" s="26">
        <v>6</v>
      </c>
      <c r="H1815" s="26">
        <v>6</v>
      </c>
      <c r="I1815" t="s">
        <v>15</v>
      </c>
      <c r="J1815" t="s">
        <v>72</v>
      </c>
      <c r="K1815" t="s">
        <v>73</v>
      </c>
      <c r="L1815" t="s">
        <v>98</v>
      </c>
      <c r="M1815" t="s">
        <v>90</v>
      </c>
      <c r="N1815">
        <v>7044.2157116992048</v>
      </c>
      <c r="O1815">
        <v>7044.2157116992048</v>
      </c>
      <c r="P1815" t="s">
        <v>64</v>
      </c>
      <c r="Q1815">
        <v>3.29</v>
      </c>
      <c r="R1815">
        <v>1</v>
      </c>
      <c r="S1815">
        <v>2</v>
      </c>
      <c r="T1815">
        <v>1</v>
      </c>
      <c r="U1815" t="s">
        <v>76</v>
      </c>
      <c r="V1815">
        <v>2</v>
      </c>
      <c r="W1815" t="s">
        <v>77</v>
      </c>
      <c r="X1815" s="51" t="s">
        <v>3544</v>
      </c>
      <c r="Y1815" s="51" t="s">
        <v>119</v>
      </c>
      <c r="Z1815" s="26">
        <v>0</v>
      </c>
      <c r="AA1815" s="51" t="s">
        <v>66</v>
      </c>
      <c r="AB1815" s="51" t="s">
        <v>69</v>
      </c>
    </row>
    <row r="1816" spans="1:28">
      <c r="A1816" s="51" t="s">
        <v>3545</v>
      </c>
      <c r="B1816" s="51" t="s">
        <v>97</v>
      </c>
      <c r="C1816" s="1">
        <v>44215</v>
      </c>
      <c r="D1816">
        <v>2021</v>
      </c>
      <c r="E1816" s="26">
        <v>1</v>
      </c>
      <c r="F1816" s="51" t="s">
        <v>21</v>
      </c>
      <c r="G1816" s="26">
        <v>4</v>
      </c>
      <c r="H1816" s="26">
        <v>4</v>
      </c>
      <c r="I1816" t="s">
        <v>15</v>
      </c>
      <c r="J1816" t="s">
        <v>72</v>
      </c>
      <c r="K1816" t="s">
        <v>124</v>
      </c>
      <c r="L1816" t="s">
        <v>125</v>
      </c>
      <c r="M1816" t="s">
        <v>63</v>
      </c>
      <c r="N1816">
        <v>5458.0569407087587</v>
      </c>
      <c r="O1816">
        <v>5458.0569407087587</v>
      </c>
      <c r="P1816" t="s">
        <v>64</v>
      </c>
      <c r="Q1816">
        <v>19.989999999999998</v>
      </c>
      <c r="R1816">
        <v>4</v>
      </c>
      <c r="S1816">
        <v>1</v>
      </c>
      <c r="T1816">
        <v>1</v>
      </c>
      <c r="U1816" t="s">
        <v>76</v>
      </c>
      <c r="V1816">
        <v>3</v>
      </c>
      <c r="W1816" t="s">
        <v>84</v>
      </c>
      <c r="X1816" s="51" t="s">
        <v>3546</v>
      </c>
      <c r="Y1816" s="51" t="s">
        <v>95</v>
      </c>
      <c r="Z1816" s="26">
        <v>2</v>
      </c>
      <c r="AA1816" s="51" t="s">
        <v>77</v>
      </c>
      <c r="AB1816" s="51" t="s">
        <v>69</v>
      </c>
    </row>
    <row r="1817" spans="1:28">
      <c r="A1817" s="51" t="s">
        <v>3547</v>
      </c>
      <c r="B1817" s="51" t="s">
        <v>81</v>
      </c>
      <c r="C1817" s="1">
        <v>44381</v>
      </c>
      <c r="D1817">
        <v>2021</v>
      </c>
      <c r="E1817" s="26">
        <v>7</v>
      </c>
      <c r="F1817" s="51" t="s">
        <v>27</v>
      </c>
      <c r="G1817" s="26">
        <v>4</v>
      </c>
      <c r="H1817" s="26">
        <v>4</v>
      </c>
      <c r="I1817" t="s">
        <v>15</v>
      </c>
      <c r="J1817" t="s">
        <v>72</v>
      </c>
      <c r="K1817" t="s">
        <v>83</v>
      </c>
      <c r="L1817" t="s">
        <v>98</v>
      </c>
      <c r="M1817" t="s">
        <v>93</v>
      </c>
      <c r="N1817">
        <v>6287.4435366472044</v>
      </c>
      <c r="O1817">
        <v>6287.4435366472044</v>
      </c>
      <c r="P1817" t="s">
        <v>64</v>
      </c>
      <c r="Q1817">
        <v>29.54</v>
      </c>
      <c r="R1817">
        <v>3</v>
      </c>
      <c r="S1817">
        <v>3</v>
      </c>
      <c r="T1817">
        <v>1</v>
      </c>
      <c r="U1817" t="s">
        <v>76</v>
      </c>
      <c r="V1817">
        <v>3</v>
      </c>
      <c r="W1817" t="s">
        <v>84</v>
      </c>
      <c r="X1817" s="51" t="s">
        <v>1091</v>
      </c>
      <c r="Y1817" s="51" t="s">
        <v>95</v>
      </c>
      <c r="Z1817" s="26">
        <v>3</v>
      </c>
      <c r="AA1817" s="51" t="s">
        <v>77</v>
      </c>
      <c r="AB1817" s="51" t="s">
        <v>108</v>
      </c>
    </row>
    <row r="1818" spans="1:28">
      <c r="A1818" s="51" t="s">
        <v>3548</v>
      </c>
      <c r="B1818" s="51" t="s">
        <v>140</v>
      </c>
      <c r="C1818" s="1">
        <v>42185</v>
      </c>
      <c r="D1818">
        <v>2015</v>
      </c>
      <c r="E1818" s="26">
        <v>6</v>
      </c>
      <c r="F1818" s="51" t="s">
        <v>26</v>
      </c>
      <c r="G1818" s="26">
        <v>10</v>
      </c>
      <c r="H1818" s="26">
        <v>10</v>
      </c>
      <c r="I1818" t="s">
        <v>15</v>
      </c>
      <c r="J1818" t="s">
        <v>102</v>
      </c>
      <c r="K1818" t="s">
        <v>88</v>
      </c>
      <c r="L1818" t="s">
        <v>157</v>
      </c>
      <c r="M1818" t="s">
        <v>93</v>
      </c>
      <c r="N1818">
        <v>22378.55019031647</v>
      </c>
      <c r="O1818">
        <v>22378.55019031647</v>
      </c>
      <c r="P1818" t="s">
        <v>64</v>
      </c>
      <c r="Q1818">
        <v>24.89</v>
      </c>
      <c r="R1818">
        <v>5</v>
      </c>
      <c r="S1818">
        <v>4</v>
      </c>
      <c r="T1818">
        <v>1</v>
      </c>
      <c r="U1818" t="s">
        <v>76</v>
      </c>
      <c r="V1818">
        <v>3</v>
      </c>
      <c r="W1818" t="s">
        <v>84</v>
      </c>
      <c r="X1818" s="51" t="s">
        <v>3549</v>
      </c>
      <c r="Y1818" s="51" t="s">
        <v>95</v>
      </c>
      <c r="Z1818" s="26">
        <v>5</v>
      </c>
      <c r="AA1818" s="51" t="s">
        <v>84</v>
      </c>
      <c r="AB1818" s="51" t="s">
        <v>108</v>
      </c>
    </row>
    <row r="1819" spans="1:28">
      <c r="A1819" s="51" t="s">
        <v>3550</v>
      </c>
      <c r="B1819" s="51" t="s">
        <v>97</v>
      </c>
      <c r="C1819" s="1">
        <v>42866</v>
      </c>
      <c r="D1819">
        <v>2017</v>
      </c>
      <c r="E1819" s="26">
        <v>5</v>
      </c>
      <c r="F1819" s="51" t="s">
        <v>25</v>
      </c>
      <c r="G1819" s="26">
        <v>8</v>
      </c>
      <c r="H1819" s="26">
        <v>8</v>
      </c>
      <c r="I1819" t="s">
        <v>15</v>
      </c>
      <c r="J1819" t="s">
        <v>60</v>
      </c>
      <c r="K1819" t="s">
        <v>124</v>
      </c>
      <c r="L1819" t="s">
        <v>110</v>
      </c>
      <c r="M1819" t="s">
        <v>104</v>
      </c>
      <c r="N1819">
        <v>466.03119515463226</v>
      </c>
      <c r="O1819">
        <v>466.03119515463226</v>
      </c>
      <c r="P1819" t="s">
        <v>64</v>
      </c>
      <c r="Q1819">
        <v>6.55</v>
      </c>
      <c r="R1819">
        <v>1</v>
      </c>
      <c r="S1819">
        <v>3</v>
      </c>
      <c r="T1819">
        <v>1</v>
      </c>
      <c r="U1819" t="s">
        <v>76</v>
      </c>
      <c r="V1819">
        <v>1</v>
      </c>
      <c r="W1819" t="s">
        <v>66</v>
      </c>
      <c r="X1819" s="51" t="s">
        <v>3551</v>
      </c>
      <c r="Y1819" s="51" t="s">
        <v>95</v>
      </c>
      <c r="Z1819" s="26">
        <v>2</v>
      </c>
      <c r="AA1819" s="51" t="s">
        <v>77</v>
      </c>
      <c r="AB1819" s="51" t="s">
        <v>69</v>
      </c>
    </row>
    <row r="1820" spans="1:28">
      <c r="A1820" s="51" t="s">
        <v>3552</v>
      </c>
      <c r="B1820" s="51" t="s">
        <v>121</v>
      </c>
      <c r="C1820" s="1">
        <v>42705</v>
      </c>
      <c r="D1820">
        <v>2016</v>
      </c>
      <c r="E1820" s="26">
        <v>12</v>
      </c>
      <c r="F1820" s="51" t="s">
        <v>20</v>
      </c>
      <c r="G1820" s="26">
        <v>9</v>
      </c>
      <c r="H1820" s="26">
        <v>9</v>
      </c>
      <c r="I1820" t="s">
        <v>15</v>
      </c>
      <c r="J1820" t="s">
        <v>60</v>
      </c>
      <c r="K1820" t="s">
        <v>88</v>
      </c>
      <c r="L1820" t="s">
        <v>116</v>
      </c>
      <c r="M1820" t="s">
        <v>93</v>
      </c>
      <c r="N1820">
        <v>8682.2657315202596</v>
      </c>
      <c r="O1820">
        <v>8682.2657315202596</v>
      </c>
      <c r="P1820" t="s">
        <v>64</v>
      </c>
      <c r="Q1820">
        <v>3.33</v>
      </c>
      <c r="R1820">
        <v>1</v>
      </c>
      <c r="S1820">
        <v>2</v>
      </c>
      <c r="T1820">
        <v>1</v>
      </c>
      <c r="U1820" t="s">
        <v>76</v>
      </c>
      <c r="V1820">
        <v>1</v>
      </c>
      <c r="W1820" t="s">
        <v>66</v>
      </c>
      <c r="X1820" s="51" t="s">
        <v>3553</v>
      </c>
      <c r="Y1820" s="51" t="s">
        <v>95</v>
      </c>
      <c r="Z1820" s="26">
        <v>1</v>
      </c>
      <c r="AA1820" s="51" t="s">
        <v>66</v>
      </c>
      <c r="AB1820" s="51" t="s">
        <v>69</v>
      </c>
    </row>
    <row r="1821" spans="1:28">
      <c r="A1821" s="51" t="s">
        <v>3554</v>
      </c>
      <c r="B1821" s="51" t="s">
        <v>71</v>
      </c>
      <c r="C1821" s="1">
        <v>43808</v>
      </c>
      <c r="D1821">
        <v>2019</v>
      </c>
      <c r="E1821" s="26">
        <v>12</v>
      </c>
      <c r="F1821" s="51" t="s">
        <v>20</v>
      </c>
      <c r="G1821" s="26">
        <v>6</v>
      </c>
      <c r="H1821" s="26">
        <v>6</v>
      </c>
      <c r="I1821" t="s">
        <v>15</v>
      </c>
      <c r="J1821" t="s">
        <v>72</v>
      </c>
      <c r="K1821" t="s">
        <v>88</v>
      </c>
      <c r="L1821" t="s">
        <v>98</v>
      </c>
      <c r="M1821" t="s">
        <v>104</v>
      </c>
      <c r="N1821">
        <v>6067.6602777873377</v>
      </c>
      <c r="O1821">
        <v>6067.6602777873377</v>
      </c>
      <c r="P1821" t="s">
        <v>64</v>
      </c>
      <c r="Q1821">
        <v>1.1599999999999999</v>
      </c>
      <c r="R1821">
        <v>4</v>
      </c>
      <c r="S1821">
        <v>0</v>
      </c>
      <c r="T1821">
        <v>0</v>
      </c>
      <c r="U1821" t="s">
        <v>65</v>
      </c>
      <c r="V1821">
        <v>1</v>
      </c>
      <c r="W1821" t="s">
        <v>66</v>
      </c>
      <c r="X1821" s="51" t="s">
        <v>3555</v>
      </c>
      <c r="Y1821" s="51" t="s">
        <v>144</v>
      </c>
      <c r="Z1821" s="26">
        <v>0</v>
      </c>
      <c r="AA1821" s="51" t="s">
        <v>66</v>
      </c>
      <c r="AB1821" s="51" t="s">
        <v>69</v>
      </c>
    </row>
    <row r="1822" spans="1:28">
      <c r="A1822" s="51" t="s">
        <v>3556</v>
      </c>
      <c r="B1822" s="51" t="s">
        <v>81</v>
      </c>
      <c r="C1822" s="1">
        <v>41832</v>
      </c>
      <c r="D1822">
        <v>2014</v>
      </c>
      <c r="E1822" s="26">
        <v>7</v>
      </c>
      <c r="F1822" s="51" t="s">
        <v>27</v>
      </c>
      <c r="G1822" s="26">
        <v>11</v>
      </c>
      <c r="H1822" s="26">
        <v>11</v>
      </c>
      <c r="I1822" t="s">
        <v>15</v>
      </c>
      <c r="J1822" t="s">
        <v>102</v>
      </c>
      <c r="K1822" t="s">
        <v>88</v>
      </c>
      <c r="L1822" t="s">
        <v>202</v>
      </c>
      <c r="M1822" t="s">
        <v>90</v>
      </c>
      <c r="N1822">
        <v>5991.0101859126262</v>
      </c>
      <c r="O1822">
        <v>5991.0101859126262</v>
      </c>
      <c r="P1822" t="s">
        <v>64</v>
      </c>
      <c r="Q1822">
        <v>9.15</v>
      </c>
      <c r="R1822">
        <v>5</v>
      </c>
      <c r="S1822">
        <v>2</v>
      </c>
      <c r="T1822">
        <v>1</v>
      </c>
      <c r="U1822" t="s">
        <v>76</v>
      </c>
      <c r="V1822">
        <v>1</v>
      </c>
      <c r="W1822" t="s">
        <v>66</v>
      </c>
      <c r="X1822" s="51" t="s">
        <v>3557</v>
      </c>
      <c r="Y1822" s="51" t="s">
        <v>100</v>
      </c>
      <c r="Z1822" s="26">
        <v>1</v>
      </c>
      <c r="AA1822" s="51" t="s">
        <v>66</v>
      </c>
      <c r="AB1822" s="51" t="s">
        <v>69</v>
      </c>
    </row>
    <row r="1823" spans="1:28">
      <c r="A1823" s="51" t="s">
        <v>3558</v>
      </c>
      <c r="B1823" s="51" t="s">
        <v>71</v>
      </c>
      <c r="C1823" s="1">
        <v>44459</v>
      </c>
      <c r="D1823">
        <v>2021</v>
      </c>
      <c r="E1823" s="26">
        <v>9</v>
      </c>
      <c r="F1823" s="51" t="s">
        <v>29</v>
      </c>
      <c r="G1823" s="26">
        <v>4</v>
      </c>
      <c r="H1823" s="26">
        <v>4</v>
      </c>
      <c r="I1823" t="s">
        <v>15</v>
      </c>
      <c r="J1823" t="s">
        <v>72</v>
      </c>
      <c r="K1823" t="s">
        <v>73</v>
      </c>
      <c r="L1823" t="s">
        <v>157</v>
      </c>
      <c r="M1823" t="s">
        <v>63</v>
      </c>
      <c r="N1823">
        <v>12718.46677774578</v>
      </c>
      <c r="O1823">
        <v>12718.46677774578</v>
      </c>
      <c r="P1823" t="s">
        <v>64</v>
      </c>
      <c r="Q1823">
        <v>12.15</v>
      </c>
      <c r="R1823">
        <v>1</v>
      </c>
      <c r="S1823">
        <v>2</v>
      </c>
      <c r="T1823">
        <v>1</v>
      </c>
      <c r="U1823" t="s">
        <v>76</v>
      </c>
      <c r="V1823">
        <v>2</v>
      </c>
      <c r="W1823" t="s">
        <v>77</v>
      </c>
      <c r="X1823" s="51" t="s">
        <v>3559</v>
      </c>
      <c r="Y1823" s="51" t="s">
        <v>95</v>
      </c>
      <c r="Z1823" s="26">
        <v>1</v>
      </c>
      <c r="AA1823" s="51" t="s">
        <v>66</v>
      </c>
      <c r="AB1823" s="51" t="s">
        <v>69</v>
      </c>
    </row>
    <row r="1824" spans="1:28">
      <c r="A1824" s="51" t="s">
        <v>3560</v>
      </c>
      <c r="B1824" s="51" t="s">
        <v>97</v>
      </c>
      <c r="C1824" s="1">
        <v>42728</v>
      </c>
      <c r="D1824">
        <v>2016</v>
      </c>
      <c r="E1824" s="26">
        <v>12</v>
      </c>
      <c r="F1824" s="51" t="s">
        <v>20</v>
      </c>
      <c r="G1824" s="26">
        <v>9</v>
      </c>
      <c r="H1824" s="26">
        <v>9</v>
      </c>
      <c r="I1824" t="s">
        <v>15</v>
      </c>
      <c r="J1824" t="s">
        <v>60</v>
      </c>
      <c r="K1824" t="s">
        <v>61</v>
      </c>
      <c r="L1824" t="s">
        <v>157</v>
      </c>
      <c r="M1824" t="s">
        <v>63</v>
      </c>
      <c r="N1824">
        <v>4647.7072009885742</v>
      </c>
      <c r="O1824">
        <v>4647.7072009885742</v>
      </c>
      <c r="P1824" t="s">
        <v>64</v>
      </c>
      <c r="Q1824">
        <v>4.84</v>
      </c>
      <c r="R1824">
        <v>5</v>
      </c>
      <c r="S1824">
        <v>0</v>
      </c>
      <c r="T1824">
        <v>0</v>
      </c>
      <c r="U1824" t="s">
        <v>65</v>
      </c>
      <c r="V1824">
        <v>1</v>
      </c>
      <c r="W1824" t="s">
        <v>66</v>
      </c>
      <c r="X1824" s="51" t="s">
        <v>3561</v>
      </c>
      <c r="Y1824" s="51" t="s">
        <v>95</v>
      </c>
      <c r="Z1824" s="26">
        <v>1</v>
      </c>
      <c r="AA1824" s="51" t="s">
        <v>66</v>
      </c>
      <c r="AB1824" s="51" t="s">
        <v>69</v>
      </c>
    </row>
    <row r="1825" spans="1:28">
      <c r="A1825" s="51" t="s">
        <v>3562</v>
      </c>
      <c r="B1825" s="51" t="s">
        <v>97</v>
      </c>
      <c r="C1825" s="1">
        <v>45214</v>
      </c>
      <c r="D1825">
        <v>2023</v>
      </c>
      <c r="E1825" s="26">
        <v>10</v>
      </c>
      <c r="F1825" s="51" t="s">
        <v>10</v>
      </c>
      <c r="G1825" s="26">
        <v>2</v>
      </c>
      <c r="H1825" s="26">
        <v>2</v>
      </c>
      <c r="I1825" t="s">
        <v>15</v>
      </c>
      <c r="J1825" t="s">
        <v>82</v>
      </c>
      <c r="K1825" t="s">
        <v>61</v>
      </c>
      <c r="L1825" t="s">
        <v>128</v>
      </c>
      <c r="M1825" t="s">
        <v>63</v>
      </c>
      <c r="N1825">
        <v>5417.0037272191303</v>
      </c>
      <c r="O1825">
        <v>5417.0037272191303</v>
      </c>
      <c r="P1825" t="s">
        <v>64</v>
      </c>
      <c r="Q1825">
        <v>17.41</v>
      </c>
      <c r="R1825">
        <v>1</v>
      </c>
      <c r="S1825">
        <v>3</v>
      </c>
      <c r="T1825">
        <v>1</v>
      </c>
      <c r="U1825" t="s">
        <v>76</v>
      </c>
      <c r="V1825">
        <v>2</v>
      </c>
      <c r="W1825" t="s">
        <v>77</v>
      </c>
      <c r="X1825" s="51" t="s">
        <v>2979</v>
      </c>
      <c r="Y1825" s="51" t="s">
        <v>68</v>
      </c>
      <c r="Z1825" s="26">
        <v>2</v>
      </c>
      <c r="AA1825" s="51" t="s">
        <v>77</v>
      </c>
      <c r="AB1825" s="51" t="s">
        <v>69</v>
      </c>
    </row>
    <row r="1826" spans="1:28">
      <c r="A1826" s="51" t="s">
        <v>3563</v>
      </c>
      <c r="B1826" s="51" t="s">
        <v>59</v>
      </c>
      <c r="C1826" s="1">
        <v>45270</v>
      </c>
      <c r="D1826">
        <v>2023</v>
      </c>
      <c r="E1826" s="26">
        <v>12</v>
      </c>
      <c r="F1826" s="51" t="s">
        <v>20</v>
      </c>
      <c r="G1826" s="26">
        <v>2</v>
      </c>
      <c r="H1826" s="26">
        <v>2</v>
      </c>
      <c r="I1826" t="s">
        <v>15</v>
      </c>
      <c r="J1826" t="s">
        <v>82</v>
      </c>
      <c r="K1826" t="s">
        <v>73</v>
      </c>
      <c r="L1826" t="s">
        <v>157</v>
      </c>
      <c r="M1826" t="s">
        <v>152</v>
      </c>
      <c r="N1826">
        <v>19377.549908582601</v>
      </c>
      <c r="O1826">
        <v>19377.549908582601</v>
      </c>
      <c r="P1826" t="s">
        <v>64</v>
      </c>
      <c r="Q1826">
        <v>29.12</v>
      </c>
      <c r="R1826">
        <v>1</v>
      </c>
      <c r="S1826">
        <v>1</v>
      </c>
      <c r="T1826">
        <v>1</v>
      </c>
      <c r="U1826" t="s">
        <v>76</v>
      </c>
      <c r="V1826">
        <v>3</v>
      </c>
      <c r="W1826" t="s">
        <v>84</v>
      </c>
      <c r="X1826" s="51" t="s">
        <v>3564</v>
      </c>
      <c r="Y1826" s="51" t="s">
        <v>119</v>
      </c>
      <c r="Z1826" s="26">
        <v>3</v>
      </c>
      <c r="AA1826" s="51" t="s">
        <v>77</v>
      </c>
      <c r="AB1826" s="51" t="s">
        <v>108</v>
      </c>
    </row>
    <row r="1827" spans="1:28">
      <c r="A1827" s="51" t="s">
        <v>3565</v>
      </c>
      <c r="B1827" s="51" t="s">
        <v>97</v>
      </c>
      <c r="C1827" s="1">
        <v>44501</v>
      </c>
      <c r="D1827">
        <v>2021</v>
      </c>
      <c r="E1827" s="26">
        <v>11</v>
      </c>
      <c r="F1827" s="51" t="s">
        <v>19</v>
      </c>
      <c r="G1827" s="26">
        <v>4</v>
      </c>
      <c r="H1827" s="26">
        <v>4</v>
      </c>
      <c r="I1827" t="s">
        <v>15</v>
      </c>
      <c r="J1827" t="s">
        <v>72</v>
      </c>
      <c r="K1827" t="s">
        <v>61</v>
      </c>
      <c r="L1827" t="s">
        <v>89</v>
      </c>
      <c r="M1827" t="s">
        <v>63</v>
      </c>
      <c r="N1827">
        <v>6057.4641406674336</v>
      </c>
      <c r="O1827">
        <v>6057.4641406674336</v>
      </c>
      <c r="P1827" t="s">
        <v>64</v>
      </c>
      <c r="Q1827">
        <v>12.3</v>
      </c>
      <c r="R1827">
        <v>4</v>
      </c>
      <c r="S1827">
        <v>1</v>
      </c>
      <c r="T1827">
        <v>1</v>
      </c>
      <c r="U1827" t="s">
        <v>76</v>
      </c>
      <c r="V1827">
        <v>3</v>
      </c>
      <c r="W1827" t="s">
        <v>84</v>
      </c>
      <c r="X1827" s="51" t="s">
        <v>3566</v>
      </c>
      <c r="Y1827" s="51" t="s">
        <v>119</v>
      </c>
      <c r="Z1827" s="26">
        <v>1</v>
      </c>
      <c r="AA1827" s="51" t="s">
        <v>66</v>
      </c>
      <c r="AB1827" s="51" t="s">
        <v>69</v>
      </c>
    </row>
    <row r="1828" spans="1:28">
      <c r="A1828" s="51" t="s">
        <v>3567</v>
      </c>
      <c r="B1828" s="51" t="s">
        <v>97</v>
      </c>
      <c r="C1828" s="1">
        <v>42906</v>
      </c>
      <c r="D1828">
        <v>2017</v>
      </c>
      <c r="E1828" s="26">
        <v>6</v>
      </c>
      <c r="F1828" s="51" t="s">
        <v>26</v>
      </c>
      <c r="G1828" s="26">
        <v>8</v>
      </c>
      <c r="H1828" s="26">
        <v>8</v>
      </c>
      <c r="I1828" t="s">
        <v>15</v>
      </c>
      <c r="J1828" t="s">
        <v>60</v>
      </c>
      <c r="K1828" t="s">
        <v>83</v>
      </c>
      <c r="L1828" t="s">
        <v>125</v>
      </c>
      <c r="M1828" t="s">
        <v>75</v>
      </c>
      <c r="N1828">
        <v>5901.1710842813136</v>
      </c>
      <c r="O1828">
        <v>5901.1710842813136</v>
      </c>
      <c r="P1828" t="s">
        <v>64</v>
      </c>
      <c r="Q1828">
        <v>4.1900000000000004</v>
      </c>
      <c r="R1828">
        <v>5</v>
      </c>
      <c r="S1828">
        <v>2</v>
      </c>
      <c r="T1828">
        <v>1</v>
      </c>
      <c r="U1828" t="s">
        <v>76</v>
      </c>
      <c r="V1828">
        <v>2</v>
      </c>
      <c r="W1828" t="s">
        <v>77</v>
      </c>
      <c r="X1828" s="51" t="s">
        <v>3150</v>
      </c>
      <c r="Y1828" s="51" t="s">
        <v>144</v>
      </c>
      <c r="Z1828" s="26">
        <v>1</v>
      </c>
      <c r="AA1828" s="51" t="s">
        <v>66</v>
      </c>
      <c r="AB1828" s="51" t="s">
        <v>69</v>
      </c>
    </row>
    <row r="1829" spans="1:28">
      <c r="A1829" s="51" t="s">
        <v>3568</v>
      </c>
      <c r="B1829" s="51" t="s">
        <v>97</v>
      </c>
      <c r="C1829" s="1">
        <v>42517</v>
      </c>
      <c r="D1829">
        <v>2016</v>
      </c>
      <c r="E1829" s="26">
        <v>5</v>
      </c>
      <c r="F1829" s="51" t="s">
        <v>25</v>
      </c>
      <c r="G1829" s="26">
        <v>9</v>
      </c>
      <c r="H1829" s="26">
        <v>9</v>
      </c>
      <c r="I1829" t="s">
        <v>15</v>
      </c>
      <c r="J1829" t="s">
        <v>60</v>
      </c>
      <c r="K1829" t="s">
        <v>124</v>
      </c>
      <c r="L1829" t="s">
        <v>74</v>
      </c>
      <c r="M1829" t="s">
        <v>152</v>
      </c>
      <c r="N1829">
        <v>20150.004130370893</v>
      </c>
      <c r="O1829">
        <v>20150.004130370893</v>
      </c>
      <c r="P1829" t="s">
        <v>64</v>
      </c>
      <c r="Q1829">
        <v>7.8</v>
      </c>
      <c r="R1829">
        <v>1</v>
      </c>
      <c r="S1829">
        <v>1</v>
      </c>
      <c r="T1829">
        <v>1</v>
      </c>
      <c r="U1829" t="s">
        <v>76</v>
      </c>
      <c r="V1829">
        <v>3</v>
      </c>
      <c r="W1829" t="s">
        <v>84</v>
      </c>
      <c r="X1829" s="51" t="s">
        <v>3569</v>
      </c>
      <c r="Y1829" s="51" t="s">
        <v>95</v>
      </c>
      <c r="Z1829" s="26">
        <v>3</v>
      </c>
      <c r="AA1829" s="51" t="s">
        <v>77</v>
      </c>
      <c r="AB1829" s="51" t="s">
        <v>69</v>
      </c>
    </row>
    <row r="1830" spans="1:28">
      <c r="A1830" s="51" t="s">
        <v>3570</v>
      </c>
      <c r="B1830" s="51" t="s">
        <v>59</v>
      </c>
      <c r="C1830" s="1">
        <v>44562</v>
      </c>
      <c r="D1830">
        <v>2022</v>
      </c>
      <c r="E1830" s="26">
        <v>1</v>
      </c>
      <c r="F1830" s="51" t="s">
        <v>21</v>
      </c>
      <c r="G1830" s="26">
        <v>3</v>
      </c>
      <c r="H1830" s="26">
        <v>3</v>
      </c>
      <c r="I1830" t="s">
        <v>15</v>
      </c>
      <c r="J1830" t="s">
        <v>82</v>
      </c>
      <c r="K1830" t="s">
        <v>88</v>
      </c>
      <c r="L1830" t="s">
        <v>157</v>
      </c>
      <c r="M1830" t="s">
        <v>93</v>
      </c>
      <c r="N1830">
        <v>6443.8127267854561</v>
      </c>
      <c r="O1830">
        <v>6443.8127267854561</v>
      </c>
      <c r="P1830" t="s">
        <v>64</v>
      </c>
      <c r="Q1830">
        <v>2.21</v>
      </c>
      <c r="R1830">
        <v>1</v>
      </c>
      <c r="S1830">
        <v>3</v>
      </c>
      <c r="T1830">
        <v>1</v>
      </c>
      <c r="U1830" t="s">
        <v>76</v>
      </c>
      <c r="V1830">
        <v>2</v>
      </c>
      <c r="W1830" t="s">
        <v>77</v>
      </c>
      <c r="X1830" s="51" t="s">
        <v>3571</v>
      </c>
      <c r="Y1830" s="51" t="s">
        <v>79</v>
      </c>
      <c r="Z1830" s="26">
        <v>1</v>
      </c>
      <c r="AA1830" s="51" t="s">
        <v>66</v>
      </c>
      <c r="AB1830" s="51" t="s">
        <v>69</v>
      </c>
    </row>
    <row r="1831" spans="1:28">
      <c r="A1831" s="51" t="s">
        <v>3572</v>
      </c>
      <c r="B1831" s="51" t="s">
        <v>71</v>
      </c>
      <c r="C1831" s="1">
        <v>44765</v>
      </c>
      <c r="D1831">
        <v>2022</v>
      </c>
      <c r="E1831" s="26">
        <v>7</v>
      </c>
      <c r="F1831" s="51" t="s">
        <v>27</v>
      </c>
      <c r="G1831" s="26">
        <v>3</v>
      </c>
      <c r="H1831" s="26">
        <v>3</v>
      </c>
      <c r="I1831" t="s">
        <v>15</v>
      </c>
      <c r="J1831" t="s">
        <v>82</v>
      </c>
      <c r="K1831" t="s">
        <v>83</v>
      </c>
      <c r="L1831" t="s">
        <v>128</v>
      </c>
      <c r="M1831" t="s">
        <v>63</v>
      </c>
      <c r="N1831">
        <v>13100.189626244604</v>
      </c>
      <c r="O1831">
        <v>13100.189626244604</v>
      </c>
      <c r="P1831" t="s">
        <v>64</v>
      </c>
      <c r="Q1831">
        <v>9.6300000000000008</v>
      </c>
      <c r="R1831">
        <v>1</v>
      </c>
      <c r="S1831">
        <v>3</v>
      </c>
      <c r="T1831">
        <v>1</v>
      </c>
      <c r="U1831" t="s">
        <v>76</v>
      </c>
      <c r="V1831">
        <v>2</v>
      </c>
      <c r="W1831" t="s">
        <v>77</v>
      </c>
      <c r="X1831" s="51" t="s">
        <v>1568</v>
      </c>
      <c r="Y1831" s="51" t="s">
        <v>68</v>
      </c>
      <c r="Z1831" s="26">
        <v>2</v>
      </c>
      <c r="AA1831" s="51" t="s">
        <v>77</v>
      </c>
      <c r="AB1831" s="51" t="s">
        <v>69</v>
      </c>
    </row>
    <row r="1832" spans="1:28">
      <c r="A1832" s="51" t="s">
        <v>3573</v>
      </c>
      <c r="B1832" s="51" t="s">
        <v>97</v>
      </c>
      <c r="C1832" s="1">
        <v>45327</v>
      </c>
      <c r="D1832">
        <v>2024</v>
      </c>
      <c r="E1832" s="26">
        <v>2</v>
      </c>
      <c r="F1832" s="51" t="s">
        <v>22</v>
      </c>
      <c r="G1832" s="26">
        <v>1</v>
      </c>
      <c r="H1832" s="26">
        <v>1</v>
      </c>
      <c r="I1832" t="s">
        <v>15</v>
      </c>
      <c r="J1832" t="s">
        <v>82</v>
      </c>
      <c r="K1832" t="s">
        <v>88</v>
      </c>
      <c r="L1832" t="s">
        <v>89</v>
      </c>
      <c r="M1832" t="s">
        <v>93</v>
      </c>
      <c r="N1832">
        <v>14298.946463139431</v>
      </c>
      <c r="O1832">
        <v>14298.946463139431</v>
      </c>
      <c r="P1832" t="s">
        <v>64</v>
      </c>
      <c r="Q1832">
        <v>5.0199999999999996</v>
      </c>
      <c r="R1832">
        <v>1</v>
      </c>
      <c r="S1832">
        <v>0</v>
      </c>
      <c r="T1832">
        <v>0</v>
      </c>
      <c r="U1832" t="s">
        <v>65</v>
      </c>
      <c r="V1832">
        <v>2</v>
      </c>
      <c r="W1832" t="s">
        <v>77</v>
      </c>
      <c r="X1832" s="51" t="s">
        <v>3574</v>
      </c>
      <c r="Y1832" s="51" t="s">
        <v>68</v>
      </c>
      <c r="Z1832" s="26">
        <v>1</v>
      </c>
      <c r="AA1832" s="51" t="s">
        <v>66</v>
      </c>
      <c r="AB1832" s="51" t="s">
        <v>69</v>
      </c>
    </row>
    <row r="1833" spans="1:28">
      <c r="A1833" s="51" t="s">
        <v>3575</v>
      </c>
      <c r="B1833" s="51" t="s">
        <v>97</v>
      </c>
      <c r="C1833" s="1">
        <v>44716</v>
      </c>
      <c r="D1833">
        <v>2022</v>
      </c>
      <c r="E1833" s="26">
        <v>6</v>
      </c>
      <c r="F1833" s="51" t="s">
        <v>26</v>
      </c>
      <c r="G1833" s="26">
        <v>3</v>
      </c>
      <c r="H1833" s="26">
        <v>3</v>
      </c>
      <c r="I1833" t="s">
        <v>15</v>
      </c>
      <c r="J1833" t="s">
        <v>82</v>
      </c>
      <c r="K1833" t="s">
        <v>73</v>
      </c>
      <c r="L1833" t="s">
        <v>62</v>
      </c>
      <c r="M1833" t="s">
        <v>63</v>
      </c>
      <c r="N1833">
        <v>7918.8226408232076</v>
      </c>
      <c r="O1833">
        <v>7918.8226408232076</v>
      </c>
      <c r="P1833" t="s">
        <v>64</v>
      </c>
      <c r="Q1833">
        <v>17.239999999999998</v>
      </c>
      <c r="R1833">
        <v>2</v>
      </c>
      <c r="S1833">
        <v>2</v>
      </c>
      <c r="T1833">
        <v>1</v>
      </c>
      <c r="U1833" t="s">
        <v>76</v>
      </c>
      <c r="V1833">
        <v>2</v>
      </c>
      <c r="W1833" t="s">
        <v>77</v>
      </c>
      <c r="X1833" s="51" t="s">
        <v>3576</v>
      </c>
      <c r="Y1833" s="51" t="s">
        <v>119</v>
      </c>
      <c r="Z1833" s="26">
        <v>1</v>
      </c>
      <c r="AA1833" s="51" t="s">
        <v>66</v>
      </c>
      <c r="AB1833" s="51" t="s">
        <v>69</v>
      </c>
    </row>
    <row r="1834" spans="1:28">
      <c r="A1834" s="51" t="s">
        <v>3577</v>
      </c>
      <c r="B1834" s="51" t="s">
        <v>140</v>
      </c>
      <c r="C1834" s="1">
        <v>45139</v>
      </c>
      <c r="D1834">
        <v>2023</v>
      </c>
      <c r="E1834" s="26">
        <v>8</v>
      </c>
      <c r="F1834" s="51" t="s">
        <v>28</v>
      </c>
      <c r="G1834" s="26">
        <v>2</v>
      </c>
      <c r="H1834" s="26">
        <v>2</v>
      </c>
      <c r="I1834" t="s">
        <v>15</v>
      </c>
      <c r="J1834" t="s">
        <v>82</v>
      </c>
      <c r="K1834" t="s">
        <v>73</v>
      </c>
      <c r="L1834" t="s">
        <v>125</v>
      </c>
      <c r="M1834" t="s">
        <v>75</v>
      </c>
      <c r="N1834">
        <v>9385.9597448992281</v>
      </c>
      <c r="O1834">
        <v>9385.9597448992281</v>
      </c>
      <c r="P1834" t="s">
        <v>64</v>
      </c>
      <c r="Q1834">
        <v>2.66</v>
      </c>
      <c r="R1834">
        <v>2</v>
      </c>
      <c r="S1834">
        <v>2</v>
      </c>
      <c r="T1834">
        <v>1</v>
      </c>
      <c r="U1834" t="s">
        <v>76</v>
      </c>
      <c r="V1834">
        <v>1</v>
      </c>
      <c r="W1834" t="s">
        <v>66</v>
      </c>
      <c r="X1834" s="51" t="s">
        <v>3578</v>
      </c>
      <c r="Y1834" s="51" t="s">
        <v>100</v>
      </c>
      <c r="Z1834" s="26">
        <v>0</v>
      </c>
      <c r="AA1834" s="51" t="s">
        <v>66</v>
      </c>
      <c r="AB1834" s="51" t="s">
        <v>69</v>
      </c>
    </row>
    <row r="1835" spans="1:28">
      <c r="A1835" s="51" t="s">
        <v>3579</v>
      </c>
      <c r="B1835" s="51" t="s">
        <v>97</v>
      </c>
      <c r="C1835" s="1">
        <v>43564</v>
      </c>
      <c r="D1835">
        <v>2019</v>
      </c>
      <c r="E1835" s="26">
        <v>4</v>
      </c>
      <c r="F1835" s="51" t="s">
        <v>24</v>
      </c>
      <c r="G1835" s="26">
        <v>6</v>
      </c>
      <c r="H1835" s="26">
        <v>6</v>
      </c>
      <c r="I1835" t="s">
        <v>15</v>
      </c>
      <c r="J1835" t="s">
        <v>72</v>
      </c>
      <c r="K1835" t="s">
        <v>124</v>
      </c>
      <c r="L1835" t="s">
        <v>62</v>
      </c>
      <c r="M1835" t="s">
        <v>75</v>
      </c>
      <c r="N1835">
        <v>1185.8240367240082</v>
      </c>
      <c r="O1835">
        <v>1185.8240367240082</v>
      </c>
      <c r="P1835" t="s">
        <v>64</v>
      </c>
      <c r="Q1835">
        <v>5.21</v>
      </c>
      <c r="R1835">
        <v>5</v>
      </c>
      <c r="S1835">
        <v>4</v>
      </c>
      <c r="T1835">
        <v>1</v>
      </c>
      <c r="U1835" t="s">
        <v>76</v>
      </c>
      <c r="V1835">
        <v>1</v>
      </c>
      <c r="W1835" t="s">
        <v>66</v>
      </c>
      <c r="X1835" s="51" t="s">
        <v>2114</v>
      </c>
      <c r="Y1835" s="51" t="s">
        <v>95</v>
      </c>
      <c r="Z1835" s="26">
        <v>1</v>
      </c>
      <c r="AA1835" s="51" t="s">
        <v>66</v>
      </c>
      <c r="AB1835" s="51" t="s">
        <v>69</v>
      </c>
    </row>
    <row r="1836" spans="1:28">
      <c r="A1836" s="51" t="s">
        <v>3580</v>
      </c>
      <c r="B1836" s="51" t="s">
        <v>59</v>
      </c>
      <c r="C1836" s="1">
        <v>42777</v>
      </c>
      <c r="D1836">
        <v>2017</v>
      </c>
      <c r="E1836" s="26">
        <v>2</v>
      </c>
      <c r="F1836" s="51" t="s">
        <v>22</v>
      </c>
      <c r="G1836" s="26">
        <v>8</v>
      </c>
      <c r="H1836" s="26">
        <v>8</v>
      </c>
      <c r="I1836" t="s">
        <v>15</v>
      </c>
      <c r="J1836" t="s">
        <v>60</v>
      </c>
      <c r="K1836" t="s">
        <v>61</v>
      </c>
      <c r="L1836" t="s">
        <v>128</v>
      </c>
      <c r="M1836" t="s">
        <v>63</v>
      </c>
      <c r="N1836">
        <v>6446.0284857186834</v>
      </c>
      <c r="O1836">
        <v>6446.0284857186834</v>
      </c>
      <c r="P1836" t="s">
        <v>64</v>
      </c>
      <c r="Q1836">
        <v>3.51</v>
      </c>
      <c r="R1836">
        <v>5</v>
      </c>
      <c r="S1836">
        <v>2</v>
      </c>
      <c r="T1836">
        <v>1</v>
      </c>
      <c r="U1836" t="s">
        <v>76</v>
      </c>
      <c r="V1836">
        <v>1</v>
      </c>
      <c r="W1836" t="s">
        <v>66</v>
      </c>
      <c r="X1836" s="51" t="s">
        <v>3581</v>
      </c>
      <c r="Y1836" s="51" t="s">
        <v>119</v>
      </c>
      <c r="Z1836" s="26">
        <v>1</v>
      </c>
      <c r="AA1836" s="51" t="s">
        <v>66</v>
      </c>
      <c r="AB1836" s="51" t="s">
        <v>69</v>
      </c>
    </row>
    <row r="1837" spans="1:28">
      <c r="A1837" s="51" t="s">
        <v>3582</v>
      </c>
      <c r="B1837" s="51" t="s">
        <v>140</v>
      </c>
      <c r="C1837" s="1">
        <v>45109</v>
      </c>
      <c r="D1837">
        <v>2023</v>
      </c>
      <c r="E1837" s="26">
        <v>7</v>
      </c>
      <c r="F1837" s="51" t="s">
        <v>27</v>
      </c>
      <c r="G1837" s="26">
        <v>2</v>
      </c>
      <c r="H1837" s="26">
        <v>2</v>
      </c>
      <c r="I1837" t="s">
        <v>15</v>
      </c>
      <c r="J1837" t="s">
        <v>82</v>
      </c>
      <c r="K1837" t="s">
        <v>124</v>
      </c>
      <c r="L1837" t="s">
        <v>125</v>
      </c>
      <c r="M1837" t="s">
        <v>104</v>
      </c>
      <c r="N1837">
        <v>2802.688760005004</v>
      </c>
      <c r="O1837">
        <v>2802.688760005004</v>
      </c>
      <c r="P1837" t="s">
        <v>64</v>
      </c>
      <c r="Q1837">
        <v>1.39</v>
      </c>
      <c r="R1837">
        <v>4</v>
      </c>
      <c r="S1837">
        <v>1</v>
      </c>
      <c r="T1837">
        <v>1</v>
      </c>
      <c r="U1837" t="s">
        <v>76</v>
      </c>
      <c r="V1837">
        <v>1</v>
      </c>
      <c r="W1837" t="s">
        <v>66</v>
      </c>
      <c r="X1837" s="51" t="s">
        <v>1714</v>
      </c>
      <c r="Y1837" s="51" t="s">
        <v>100</v>
      </c>
      <c r="Z1837" s="26">
        <v>0</v>
      </c>
      <c r="AA1837" s="51" t="s">
        <v>66</v>
      </c>
      <c r="AB1837" s="51" t="s">
        <v>69</v>
      </c>
    </row>
    <row r="1838" spans="1:28">
      <c r="A1838" s="51" t="s">
        <v>3583</v>
      </c>
      <c r="B1838" s="51" t="s">
        <v>121</v>
      </c>
      <c r="C1838" s="1">
        <v>43130</v>
      </c>
      <c r="D1838">
        <v>2018</v>
      </c>
      <c r="E1838" s="26">
        <v>1</v>
      </c>
      <c r="F1838" s="51" t="s">
        <v>21</v>
      </c>
      <c r="G1838" s="26">
        <v>7</v>
      </c>
      <c r="H1838" s="26">
        <v>7</v>
      </c>
      <c r="I1838" t="s">
        <v>15</v>
      </c>
      <c r="J1838" t="s">
        <v>60</v>
      </c>
      <c r="K1838" t="s">
        <v>61</v>
      </c>
      <c r="L1838" t="s">
        <v>98</v>
      </c>
      <c r="M1838" t="s">
        <v>63</v>
      </c>
      <c r="N1838">
        <v>13018.60909582559</v>
      </c>
      <c r="O1838">
        <v>13018.60909582559</v>
      </c>
      <c r="P1838" t="s">
        <v>64</v>
      </c>
      <c r="Q1838">
        <v>8.2799999999999994</v>
      </c>
      <c r="R1838">
        <v>1</v>
      </c>
      <c r="S1838">
        <v>1</v>
      </c>
      <c r="T1838">
        <v>1</v>
      </c>
      <c r="U1838" t="s">
        <v>76</v>
      </c>
      <c r="V1838">
        <v>2</v>
      </c>
      <c r="W1838" t="s">
        <v>77</v>
      </c>
      <c r="X1838" s="51" t="s">
        <v>3584</v>
      </c>
      <c r="Y1838" s="51" t="s">
        <v>95</v>
      </c>
      <c r="Z1838" s="26">
        <v>1</v>
      </c>
      <c r="AA1838" s="51" t="s">
        <v>66</v>
      </c>
      <c r="AB1838" s="51" t="s">
        <v>69</v>
      </c>
    </row>
    <row r="1839" spans="1:28">
      <c r="A1839" s="51" t="s">
        <v>3585</v>
      </c>
      <c r="B1839" s="51" t="s">
        <v>59</v>
      </c>
      <c r="C1839" s="1">
        <v>44110</v>
      </c>
      <c r="D1839">
        <v>2020</v>
      </c>
      <c r="E1839" s="26">
        <v>10</v>
      </c>
      <c r="F1839" s="51" t="s">
        <v>10</v>
      </c>
      <c r="G1839" s="26">
        <v>5</v>
      </c>
      <c r="H1839" s="26">
        <v>5</v>
      </c>
      <c r="I1839" t="s">
        <v>15</v>
      </c>
      <c r="J1839" t="s">
        <v>72</v>
      </c>
      <c r="K1839" t="s">
        <v>124</v>
      </c>
      <c r="L1839" t="s">
        <v>103</v>
      </c>
      <c r="M1839" t="s">
        <v>63</v>
      </c>
      <c r="N1839">
        <v>6553.3799325042428</v>
      </c>
      <c r="O1839">
        <v>6553.3799325042428</v>
      </c>
      <c r="P1839" t="s">
        <v>64</v>
      </c>
      <c r="Q1839">
        <v>8.17</v>
      </c>
      <c r="R1839">
        <v>3</v>
      </c>
      <c r="S1839">
        <v>4</v>
      </c>
      <c r="T1839">
        <v>1</v>
      </c>
      <c r="U1839" t="s">
        <v>76</v>
      </c>
      <c r="V1839">
        <v>1</v>
      </c>
      <c r="W1839" t="s">
        <v>66</v>
      </c>
      <c r="X1839" s="51" t="s">
        <v>3586</v>
      </c>
      <c r="Y1839" s="51" t="s">
        <v>100</v>
      </c>
      <c r="Z1839" s="26">
        <v>1</v>
      </c>
      <c r="AA1839" s="51" t="s">
        <v>66</v>
      </c>
      <c r="AB1839" s="51" t="s">
        <v>69</v>
      </c>
    </row>
    <row r="1840" spans="1:28">
      <c r="A1840" s="51" t="s">
        <v>3587</v>
      </c>
      <c r="B1840" s="51" t="s">
        <v>81</v>
      </c>
      <c r="C1840" s="1">
        <v>42428</v>
      </c>
      <c r="D1840">
        <v>2016</v>
      </c>
      <c r="E1840" s="26">
        <v>2</v>
      </c>
      <c r="F1840" s="51" t="s">
        <v>22</v>
      </c>
      <c r="G1840" s="26">
        <v>9</v>
      </c>
      <c r="H1840" s="26">
        <v>9</v>
      </c>
      <c r="I1840" t="s">
        <v>15</v>
      </c>
      <c r="J1840" t="s">
        <v>60</v>
      </c>
      <c r="K1840" t="s">
        <v>83</v>
      </c>
      <c r="L1840" t="s">
        <v>98</v>
      </c>
      <c r="M1840" t="s">
        <v>152</v>
      </c>
      <c r="N1840">
        <v>7559.2633830332925</v>
      </c>
      <c r="O1840">
        <v>7559.2633830332925</v>
      </c>
      <c r="P1840" t="s">
        <v>64</v>
      </c>
      <c r="Q1840">
        <v>15.32</v>
      </c>
      <c r="R1840">
        <v>3</v>
      </c>
      <c r="S1840">
        <v>1</v>
      </c>
      <c r="T1840">
        <v>1</v>
      </c>
      <c r="U1840" t="s">
        <v>76</v>
      </c>
      <c r="V1840">
        <v>2</v>
      </c>
      <c r="W1840" t="s">
        <v>77</v>
      </c>
      <c r="X1840" s="51" t="s">
        <v>3588</v>
      </c>
      <c r="Y1840" s="51" t="s">
        <v>68</v>
      </c>
      <c r="Z1840" s="26">
        <v>2</v>
      </c>
      <c r="AA1840" s="51" t="s">
        <v>77</v>
      </c>
      <c r="AB1840" s="51" t="s">
        <v>69</v>
      </c>
    </row>
    <row r="1841" spans="1:28">
      <c r="A1841" s="51" t="s">
        <v>3589</v>
      </c>
      <c r="B1841" s="51" t="s">
        <v>71</v>
      </c>
      <c r="C1841" s="1">
        <v>41938</v>
      </c>
      <c r="D1841">
        <v>2014</v>
      </c>
      <c r="E1841" s="26">
        <v>10</v>
      </c>
      <c r="F1841" s="51" t="s">
        <v>10</v>
      </c>
      <c r="G1841" s="26">
        <v>11</v>
      </c>
      <c r="H1841" s="26">
        <v>11</v>
      </c>
      <c r="I1841" t="s">
        <v>15</v>
      </c>
      <c r="J1841" t="s">
        <v>102</v>
      </c>
      <c r="K1841" t="s">
        <v>133</v>
      </c>
      <c r="L1841" t="s">
        <v>125</v>
      </c>
      <c r="M1841" t="s">
        <v>93</v>
      </c>
      <c r="N1841">
        <v>13187.3154042194</v>
      </c>
      <c r="O1841">
        <v>13187.3154042194</v>
      </c>
      <c r="P1841" t="s">
        <v>64</v>
      </c>
      <c r="Q1841">
        <v>6.78</v>
      </c>
      <c r="R1841">
        <v>2</v>
      </c>
      <c r="S1841">
        <v>0</v>
      </c>
      <c r="T1841">
        <v>0</v>
      </c>
      <c r="U1841" t="s">
        <v>65</v>
      </c>
      <c r="V1841">
        <v>2</v>
      </c>
      <c r="W1841" t="s">
        <v>77</v>
      </c>
      <c r="X1841" s="51" t="s">
        <v>3590</v>
      </c>
      <c r="Y1841" s="51" t="s">
        <v>95</v>
      </c>
      <c r="Z1841" s="26">
        <v>2</v>
      </c>
      <c r="AA1841" s="51" t="s">
        <v>77</v>
      </c>
      <c r="AB1841" s="51" t="s">
        <v>69</v>
      </c>
    </row>
    <row r="1842" spans="1:28">
      <c r="A1842" s="51" t="s">
        <v>3591</v>
      </c>
      <c r="B1842" s="51" t="s">
        <v>140</v>
      </c>
      <c r="C1842" s="1">
        <v>42628</v>
      </c>
      <c r="D1842">
        <v>2016</v>
      </c>
      <c r="E1842" s="26">
        <v>9</v>
      </c>
      <c r="F1842" s="51" t="s">
        <v>29</v>
      </c>
      <c r="G1842" s="26">
        <v>9</v>
      </c>
      <c r="H1842" s="26">
        <v>9</v>
      </c>
      <c r="I1842" t="s">
        <v>15</v>
      </c>
      <c r="J1842" t="s">
        <v>60</v>
      </c>
      <c r="K1842" t="s">
        <v>73</v>
      </c>
      <c r="L1842" t="s">
        <v>74</v>
      </c>
      <c r="M1842" t="s">
        <v>93</v>
      </c>
      <c r="N1842">
        <v>11615.347967701748</v>
      </c>
      <c r="O1842">
        <v>11615.347967701748</v>
      </c>
      <c r="P1842" t="s">
        <v>64</v>
      </c>
      <c r="Q1842">
        <v>16.09</v>
      </c>
      <c r="R1842">
        <v>3</v>
      </c>
      <c r="S1842">
        <v>5</v>
      </c>
      <c r="T1842">
        <v>1</v>
      </c>
      <c r="U1842" t="s">
        <v>76</v>
      </c>
      <c r="V1842">
        <v>3</v>
      </c>
      <c r="W1842" t="s">
        <v>84</v>
      </c>
      <c r="X1842" s="51" t="s">
        <v>3592</v>
      </c>
      <c r="Y1842" s="51" t="s">
        <v>119</v>
      </c>
      <c r="Z1842" s="26">
        <v>4</v>
      </c>
      <c r="AA1842" s="51" t="s">
        <v>84</v>
      </c>
      <c r="AB1842" s="51" t="s">
        <v>108</v>
      </c>
    </row>
    <row r="1843" spans="1:28">
      <c r="A1843" s="51" t="s">
        <v>3593</v>
      </c>
      <c r="B1843" s="51" t="s">
        <v>121</v>
      </c>
      <c r="C1843" s="1">
        <v>43194</v>
      </c>
      <c r="D1843">
        <v>2018</v>
      </c>
      <c r="E1843" s="26">
        <v>4</v>
      </c>
      <c r="F1843" s="51" t="s">
        <v>24</v>
      </c>
      <c r="G1843" s="26">
        <v>7</v>
      </c>
      <c r="H1843" s="26">
        <v>7</v>
      </c>
      <c r="I1843" t="s">
        <v>15</v>
      </c>
      <c r="J1843" t="s">
        <v>60</v>
      </c>
      <c r="K1843" t="s">
        <v>83</v>
      </c>
      <c r="L1843" t="s">
        <v>103</v>
      </c>
      <c r="M1843" t="s">
        <v>63</v>
      </c>
      <c r="N1843">
        <v>2327.8833499260559</v>
      </c>
      <c r="O1843">
        <v>2327.8833499260559</v>
      </c>
      <c r="P1843" t="s">
        <v>64</v>
      </c>
      <c r="Q1843">
        <v>7.51</v>
      </c>
      <c r="R1843">
        <v>4</v>
      </c>
      <c r="S1843">
        <v>0</v>
      </c>
      <c r="T1843">
        <v>0</v>
      </c>
      <c r="U1843" t="s">
        <v>65</v>
      </c>
      <c r="V1843">
        <v>2</v>
      </c>
      <c r="W1843" t="s">
        <v>77</v>
      </c>
      <c r="X1843" s="51" t="s">
        <v>3594</v>
      </c>
      <c r="Y1843" s="51" t="s">
        <v>68</v>
      </c>
      <c r="Z1843" s="26">
        <v>0</v>
      </c>
      <c r="AA1843" s="51" t="s">
        <v>66</v>
      </c>
      <c r="AB1843" s="51" t="s">
        <v>69</v>
      </c>
    </row>
    <row r="1844" spans="1:28">
      <c r="A1844" s="51" t="s">
        <v>3595</v>
      </c>
      <c r="B1844" s="51" t="s">
        <v>81</v>
      </c>
      <c r="C1844" s="1">
        <v>42786</v>
      </c>
      <c r="D1844">
        <v>2017</v>
      </c>
      <c r="E1844" s="26">
        <v>2</v>
      </c>
      <c r="F1844" s="51" t="s">
        <v>22</v>
      </c>
      <c r="G1844" s="26">
        <v>8</v>
      </c>
      <c r="H1844" s="26">
        <v>8</v>
      </c>
      <c r="I1844" t="s">
        <v>15</v>
      </c>
      <c r="J1844" t="s">
        <v>60</v>
      </c>
      <c r="K1844" t="s">
        <v>124</v>
      </c>
      <c r="L1844" t="s">
        <v>110</v>
      </c>
      <c r="M1844" t="s">
        <v>63</v>
      </c>
      <c r="N1844">
        <v>3930.6586671820696</v>
      </c>
      <c r="O1844">
        <v>3930.6586671820696</v>
      </c>
      <c r="P1844" t="s">
        <v>64</v>
      </c>
      <c r="Q1844">
        <v>16.149999999999999</v>
      </c>
      <c r="R1844">
        <v>5</v>
      </c>
      <c r="S1844">
        <v>4</v>
      </c>
      <c r="T1844">
        <v>1</v>
      </c>
      <c r="U1844" t="s">
        <v>76</v>
      </c>
      <c r="V1844">
        <v>2</v>
      </c>
      <c r="W1844" t="s">
        <v>77</v>
      </c>
      <c r="X1844" s="51" t="s">
        <v>3117</v>
      </c>
      <c r="Y1844" s="51" t="s">
        <v>79</v>
      </c>
      <c r="Z1844" s="26">
        <v>3</v>
      </c>
      <c r="AA1844" s="51" t="s">
        <v>77</v>
      </c>
      <c r="AB1844" s="51" t="s">
        <v>69</v>
      </c>
    </row>
    <row r="1845" spans="1:28">
      <c r="A1845" s="51" t="s">
        <v>3596</v>
      </c>
      <c r="B1845" s="51" t="s">
        <v>121</v>
      </c>
      <c r="C1845" s="1">
        <v>43882</v>
      </c>
      <c r="D1845">
        <v>2020</v>
      </c>
      <c r="E1845" s="26">
        <v>2</v>
      </c>
      <c r="F1845" s="51" t="s">
        <v>22</v>
      </c>
      <c r="G1845" s="26">
        <v>5</v>
      </c>
      <c r="H1845" s="26">
        <v>5</v>
      </c>
      <c r="I1845" t="s">
        <v>15</v>
      </c>
      <c r="J1845" t="s">
        <v>72</v>
      </c>
      <c r="K1845" t="s">
        <v>133</v>
      </c>
      <c r="L1845" t="s">
        <v>89</v>
      </c>
      <c r="M1845" t="s">
        <v>93</v>
      </c>
      <c r="N1845">
        <v>2356.1946202531922</v>
      </c>
      <c r="O1845">
        <v>2356.1946202531922</v>
      </c>
      <c r="P1845" t="s">
        <v>64</v>
      </c>
      <c r="Q1845">
        <v>26.32</v>
      </c>
      <c r="R1845">
        <v>5</v>
      </c>
      <c r="S1845">
        <v>4</v>
      </c>
      <c r="T1845">
        <v>1</v>
      </c>
      <c r="U1845" t="s">
        <v>76</v>
      </c>
      <c r="V1845">
        <v>3</v>
      </c>
      <c r="W1845" t="s">
        <v>84</v>
      </c>
      <c r="X1845" s="51" t="s">
        <v>3597</v>
      </c>
      <c r="Y1845" s="51" t="s">
        <v>100</v>
      </c>
      <c r="Z1845" s="26">
        <v>3</v>
      </c>
      <c r="AA1845" s="51" t="s">
        <v>77</v>
      </c>
      <c r="AB1845" s="51" t="s">
        <v>108</v>
      </c>
    </row>
    <row r="1846" spans="1:28">
      <c r="A1846" s="51" t="s">
        <v>3598</v>
      </c>
      <c r="B1846" s="51" t="s">
        <v>59</v>
      </c>
      <c r="C1846" s="1">
        <v>45124</v>
      </c>
      <c r="D1846">
        <v>2023</v>
      </c>
      <c r="E1846" s="26">
        <v>7</v>
      </c>
      <c r="F1846" s="51" t="s">
        <v>27</v>
      </c>
      <c r="G1846" s="26">
        <v>2</v>
      </c>
      <c r="H1846" s="26">
        <v>2</v>
      </c>
      <c r="I1846" t="s">
        <v>15</v>
      </c>
      <c r="J1846" t="s">
        <v>82</v>
      </c>
      <c r="K1846" t="s">
        <v>88</v>
      </c>
      <c r="L1846" t="s">
        <v>113</v>
      </c>
      <c r="M1846" t="s">
        <v>152</v>
      </c>
      <c r="N1846">
        <v>18148.293671746469</v>
      </c>
      <c r="O1846">
        <v>18148.293671746469</v>
      </c>
      <c r="P1846" t="s">
        <v>64</v>
      </c>
      <c r="Q1846">
        <v>13.69</v>
      </c>
      <c r="R1846">
        <v>5</v>
      </c>
      <c r="S1846">
        <v>0</v>
      </c>
      <c r="T1846">
        <v>0</v>
      </c>
      <c r="U1846" t="s">
        <v>65</v>
      </c>
      <c r="V1846">
        <v>3</v>
      </c>
      <c r="W1846" t="s">
        <v>84</v>
      </c>
      <c r="X1846" s="51" t="s">
        <v>3599</v>
      </c>
      <c r="Y1846" s="51" t="s">
        <v>95</v>
      </c>
      <c r="Z1846" s="26">
        <v>2</v>
      </c>
      <c r="AA1846" s="51" t="s">
        <v>77</v>
      </c>
      <c r="AB1846" s="51" t="s">
        <v>69</v>
      </c>
    </row>
    <row r="1847" spans="1:28">
      <c r="A1847" s="51" t="s">
        <v>3600</v>
      </c>
      <c r="B1847" s="51" t="s">
        <v>71</v>
      </c>
      <c r="C1847" s="1">
        <v>44769</v>
      </c>
      <c r="D1847">
        <v>2022</v>
      </c>
      <c r="E1847" s="26">
        <v>7</v>
      </c>
      <c r="F1847" s="51" t="s">
        <v>27</v>
      </c>
      <c r="G1847" s="26">
        <v>3</v>
      </c>
      <c r="H1847" s="26">
        <v>3</v>
      </c>
      <c r="I1847" t="s">
        <v>15</v>
      </c>
      <c r="J1847" t="s">
        <v>82</v>
      </c>
      <c r="K1847" t="s">
        <v>83</v>
      </c>
      <c r="L1847" t="s">
        <v>103</v>
      </c>
      <c r="M1847" t="s">
        <v>152</v>
      </c>
      <c r="N1847">
        <v>14685.971654699351</v>
      </c>
      <c r="O1847">
        <v>14685.971654699351</v>
      </c>
      <c r="P1847" t="s">
        <v>64</v>
      </c>
      <c r="Q1847">
        <v>19.670000000000002</v>
      </c>
      <c r="R1847">
        <v>1</v>
      </c>
      <c r="S1847">
        <v>5</v>
      </c>
      <c r="T1847">
        <v>1</v>
      </c>
      <c r="U1847" t="s">
        <v>76</v>
      </c>
      <c r="V1847">
        <v>3</v>
      </c>
      <c r="W1847" t="s">
        <v>84</v>
      </c>
      <c r="X1847" s="51" t="s">
        <v>3601</v>
      </c>
      <c r="Y1847" s="51" t="s">
        <v>119</v>
      </c>
      <c r="Z1847" s="26">
        <v>4</v>
      </c>
      <c r="AA1847" s="51" t="s">
        <v>84</v>
      </c>
      <c r="AB1847" s="51" t="s">
        <v>108</v>
      </c>
    </row>
    <row r="1848" spans="1:28">
      <c r="A1848" s="51" t="s">
        <v>3602</v>
      </c>
      <c r="B1848" s="51" t="s">
        <v>59</v>
      </c>
      <c r="C1848" s="1">
        <v>43179</v>
      </c>
      <c r="D1848">
        <v>2018</v>
      </c>
      <c r="E1848" s="26">
        <v>3</v>
      </c>
      <c r="F1848" s="51" t="s">
        <v>23</v>
      </c>
      <c r="G1848" s="26">
        <v>7</v>
      </c>
      <c r="H1848" s="26">
        <v>7</v>
      </c>
      <c r="I1848" t="s">
        <v>15</v>
      </c>
      <c r="J1848" t="s">
        <v>60</v>
      </c>
      <c r="K1848" t="s">
        <v>61</v>
      </c>
      <c r="L1848" t="s">
        <v>110</v>
      </c>
      <c r="M1848" t="s">
        <v>152</v>
      </c>
      <c r="N1848">
        <v>9961.2604370780591</v>
      </c>
      <c r="O1848">
        <v>9961.2604370780591</v>
      </c>
      <c r="P1848" t="s">
        <v>64</v>
      </c>
      <c r="Q1848">
        <v>8.01</v>
      </c>
      <c r="R1848">
        <v>1</v>
      </c>
      <c r="S1848">
        <v>3</v>
      </c>
      <c r="T1848">
        <v>1</v>
      </c>
      <c r="U1848" t="s">
        <v>76</v>
      </c>
      <c r="V1848">
        <v>2</v>
      </c>
      <c r="W1848" t="s">
        <v>77</v>
      </c>
      <c r="X1848" s="51" t="s">
        <v>3603</v>
      </c>
      <c r="Y1848" s="51" t="s">
        <v>95</v>
      </c>
      <c r="Z1848" s="26">
        <v>1</v>
      </c>
      <c r="AA1848" s="51" t="s">
        <v>66</v>
      </c>
      <c r="AB1848" s="51" t="s">
        <v>69</v>
      </c>
    </row>
    <row r="1849" spans="1:28">
      <c r="A1849" s="51" t="s">
        <v>3604</v>
      </c>
      <c r="B1849" s="51" t="s">
        <v>81</v>
      </c>
      <c r="C1849" s="1">
        <v>43943</v>
      </c>
      <c r="D1849">
        <v>2020</v>
      </c>
      <c r="E1849" s="26">
        <v>4</v>
      </c>
      <c r="F1849" s="51" t="s">
        <v>24</v>
      </c>
      <c r="G1849" s="26">
        <v>5</v>
      </c>
      <c r="H1849" s="26">
        <v>5</v>
      </c>
      <c r="I1849" t="s">
        <v>15</v>
      </c>
      <c r="J1849" t="s">
        <v>72</v>
      </c>
      <c r="K1849" t="s">
        <v>61</v>
      </c>
      <c r="L1849" t="s">
        <v>110</v>
      </c>
      <c r="M1849" t="s">
        <v>63</v>
      </c>
      <c r="N1849">
        <v>5504.5150414776326</v>
      </c>
      <c r="O1849">
        <v>5504.5150414776326</v>
      </c>
      <c r="P1849" t="s">
        <v>64</v>
      </c>
      <c r="Q1849">
        <v>4.43</v>
      </c>
      <c r="R1849">
        <v>1</v>
      </c>
      <c r="S1849">
        <v>1</v>
      </c>
      <c r="T1849">
        <v>1</v>
      </c>
      <c r="U1849" t="s">
        <v>76</v>
      </c>
      <c r="V1849">
        <v>1</v>
      </c>
      <c r="W1849" t="s">
        <v>66</v>
      </c>
      <c r="X1849" s="51" t="s">
        <v>3605</v>
      </c>
      <c r="Y1849" s="51" t="s">
        <v>100</v>
      </c>
      <c r="Z1849" s="26">
        <v>0</v>
      </c>
      <c r="AA1849" s="51" t="s">
        <v>66</v>
      </c>
      <c r="AB1849" s="51" t="s">
        <v>69</v>
      </c>
    </row>
    <row r="1850" spans="1:28">
      <c r="A1850" s="51" t="s">
        <v>3606</v>
      </c>
      <c r="B1850" s="51" t="s">
        <v>97</v>
      </c>
      <c r="C1850" s="1">
        <v>41789</v>
      </c>
      <c r="D1850">
        <v>2014</v>
      </c>
      <c r="E1850" s="26">
        <v>5</v>
      </c>
      <c r="F1850" s="51" t="s">
        <v>25</v>
      </c>
      <c r="G1850" s="26">
        <v>11</v>
      </c>
      <c r="H1850" s="26">
        <v>11</v>
      </c>
      <c r="I1850" t="s">
        <v>15</v>
      </c>
      <c r="J1850" t="s">
        <v>102</v>
      </c>
      <c r="K1850" t="s">
        <v>73</v>
      </c>
      <c r="L1850" t="s">
        <v>116</v>
      </c>
      <c r="M1850" t="s">
        <v>75</v>
      </c>
      <c r="N1850">
        <v>3745.2386033094522</v>
      </c>
      <c r="O1850">
        <v>3745.2386033094522</v>
      </c>
      <c r="P1850" t="s">
        <v>64</v>
      </c>
      <c r="Q1850">
        <v>2.12</v>
      </c>
      <c r="R1850">
        <v>2</v>
      </c>
      <c r="S1850">
        <v>2</v>
      </c>
      <c r="T1850">
        <v>1</v>
      </c>
      <c r="U1850" t="s">
        <v>76</v>
      </c>
      <c r="V1850">
        <v>1</v>
      </c>
      <c r="W1850" t="s">
        <v>66</v>
      </c>
      <c r="X1850" s="51" t="s">
        <v>3607</v>
      </c>
      <c r="Y1850" s="51" t="s">
        <v>95</v>
      </c>
      <c r="Z1850" s="26">
        <v>1</v>
      </c>
      <c r="AA1850" s="51" t="s">
        <v>66</v>
      </c>
      <c r="AB1850" s="51" t="s">
        <v>69</v>
      </c>
    </row>
    <row r="1851" spans="1:28">
      <c r="A1851" s="51" t="s">
        <v>3608</v>
      </c>
      <c r="B1851" s="51" t="s">
        <v>59</v>
      </c>
      <c r="C1851" s="1">
        <v>44017</v>
      </c>
      <c r="D1851">
        <v>2020</v>
      </c>
      <c r="E1851" s="26">
        <v>7</v>
      </c>
      <c r="F1851" s="51" t="s">
        <v>27</v>
      </c>
      <c r="G1851" s="26">
        <v>5</v>
      </c>
      <c r="H1851" s="26">
        <v>5</v>
      </c>
      <c r="I1851" t="s">
        <v>15</v>
      </c>
      <c r="J1851" t="s">
        <v>72</v>
      </c>
      <c r="K1851" t="s">
        <v>124</v>
      </c>
      <c r="L1851" t="s">
        <v>116</v>
      </c>
      <c r="M1851" t="s">
        <v>75</v>
      </c>
      <c r="N1851">
        <v>3154.2877252300359</v>
      </c>
      <c r="O1851">
        <v>3154.2877252300359</v>
      </c>
      <c r="P1851" t="s">
        <v>64</v>
      </c>
      <c r="Q1851">
        <v>1.76</v>
      </c>
      <c r="R1851">
        <v>5</v>
      </c>
      <c r="S1851">
        <v>0</v>
      </c>
      <c r="T1851">
        <v>0</v>
      </c>
      <c r="U1851" t="s">
        <v>65</v>
      </c>
      <c r="V1851">
        <v>1</v>
      </c>
      <c r="W1851" t="s">
        <v>66</v>
      </c>
      <c r="X1851" s="51" t="s">
        <v>3609</v>
      </c>
      <c r="Y1851" s="51" t="s">
        <v>95</v>
      </c>
      <c r="Z1851" s="26">
        <v>0</v>
      </c>
      <c r="AA1851" s="51" t="s">
        <v>66</v>
      </c>
      <c r="AB1851" s="51" t="s">
        <v>69</v>
      </c>
    </row>
    <row r="1852" spans="1:28">
      <c r="A1852" s="51" t="s">
        <v>3610</v>
      </c>
      <c r="B1852" s="51" t="s">
        <v>121</v>
      </c>
      <c r="C1852" s="1">
        <v>43050</v>
      </c>
      <c r="D1852">
        <v>2017</v>
      </c>
      <c r="E1852" s="26">
        <v>11</v>
      </c>
      <c r="F1852" s="51" t="s">
        <v>19</v>
      </c>
      <c r="G1852" s="26">
        <v>8</v>
      </c>
      <c r="H1852" s="26">
        <v>8</v>
      </c>
      <c r="I1852" t="s">
        <v>15</v>
      </c>
      <c r="J1852" t="s">
        <v>60</v>
      </c>
      <c r="K1852" t="s">
        <v>88</v>
      </c>
      <c r="L1852" t="s">
        <v>74</v>
      </c>
      <c r="M1852" t="s">
        <v>93</v>
      </c>
      <c r="N1852">
        <v>10927.184604410351</v>
      </c>
      <c r="O1852">
        <v>10927.184604410351</v>
      </c>
      <c r="P1852" t="s">
        <v>64</v>
      </c>
      <c r="Q1852">
        <v>4.55</v>
      </c>
      <c r="R1852">
        <v>2</v>
      </c>
      <c r="S1852">
        <v>3</v>
      </c>
      <c r="T1852">
        <v>1</v>
      </c>
      <c r="U1852" t="s">
        <v>76</v>
      </c>
      <c r="V1852">
        <v>2</v>
      </c>
      <c r="W1852" t="s">
        <v>77</v>
      </c>
      <c r="X1852" s="51" t="s">
        <v>1170</v>
      </c>
      <c r="Y1852" s="51" t="s">
        <v>95</v>
      </c>
      <c r="Z1852" s="26">
        <v>2</v>
      </c>
      <c r="AA1852" s="51" t="s">
        <v>77</v>
      </c>
      <c r="AB1852" s="51" t="s">
        <v>69</v>
      </c>
    </row>
    <row r="1853" spans="1:28">
      <c r="A1853" s="51" t="s">
        <v>3611</v>
      </c>
      <c r="B1853" s="51" t="s">
        <v>97</v>
      </c>
      <c r="C1853" s="1">
        <v>43909</v>
      </c>
      <c r="D1853">
        <v>2020</v>
      </c>
      <c r="E1853" s="26">
        <v>3</v>
      </c>
      <c r="F1853" s="51" t="s">
        <v>23</v>
      </c>
      <c r="G1853" s="26">
        <v>5</v>
      </c>
      <c r="H1853" s="26">
        <v>5</v>
      </c>
      <c r="I1853" t="s">
        <v>15</v>
      </c>
      <c r="J1853" t="s">
        <v>72</v>
      </c>
      <c r="K1853" t="s">
        <v>133</v>
      </c>
      <c r="L1853" t="s">
        <v>157</v>
      </c>
      <c r="M1853" t="s">
        <v>152</v>
      </c>
      <c r="N1853">
        <v>22571.904781340258</v>
      </c>
      <c r="O1853">
        <v>22571.904781340258</v>
      </c>
      <c r="P1853" t="s">
        <v>64</v>
      </c>
      <c r="Q1853">
        <v>13.52</v>
      </c>
      <c r="R1853">
        <v>2</v>
      </c>
      <c r="S1853">
        <v>2</v>
      </c>
      <c r="T1853">
        <v>1</v>
      </c>
      <c r="U1853" t="s">
        <v>76</v>
      </c>
      <c r="V1853">
        <v>3</v>
      </c>
      <c r="W1853" t="s">
        <v>84</v>
      </c>
      <c r="X1853" s="51" t="s">
        <v>3612</v>
      </c>
      <c r="Y1853" s="51" t="s">
        <v>86</v>
      </c>
      <c r="Z1853" s="26">
        <v>2</v>
      </c>
      <c r="AA1853" s="51" t="s">
        <v>77</v>
      </c>
      <c r="AB1853" s="51" t="s">
        <v>69</v>
      </c>
    </row>
    <row r="1854" spans="1:28">
      <c r="A1854" s="51" t="s">
        <v>3613</v>
      </c>
      <c r="B1854" s="51" t="s">
        <v>97</v>
      </c>
      <c r="C1854" s="1">
        <v>44445</v>
      </c>
      <c r="D1854">
        <v>2021</v>
      </c>
      <c r="E1854" s="26">
        <v>9</v>
      </c>
      <c r="F1854" s="51" t="s">
        <v>29</v>
      </c>
      <c r="G1854" s="26">
        <v>4</v>
      </c>
      <c r="H1854" s="26">
        <v>4</v>
      </c>
      <c r="I1854" t="s">
        <v>15</v>
      </c>
      <c r="J1854" t="s">
        <v>72</v>
      </c>
      <c r="K1854" t="s">
        <v>61</v>
      </c>
      <c r="L1854" t="s">
        <v>202</v>
      </c>
      <c r="M1854" t="s">
        <v>104</v>
      </c>
      <c r="N1854">
        <v>1161.0419711660338</v>
      </c>
      <c r="O1854">
        <v>1161.0419711660338</v>
      </c>
      <c r="P1854" t="s">
        <v>64</v>
      </c>
      <c r="Q1854">
        <v>10.47</v>
      </c>
      <c r="R1854">
        <v>2</v>
      </c>
      <c r="S1854">
        <v>7</v>
      </c>
      <c r="T1854">
        <v>1</v>
      </c>
      <c r="U1854" t="s">
        <v>76</v>
      </c>
      <c r="V1854">
        <v>1</v>
      </c>
      <c r="W1854" t="s">
        <v>66</v>
      </c>
      <c r="X1854" s="51" t="s">
        <v>3614</v>
      </c>
      <c r="Y1854" s="51" t="s">
        <v>119</v>
      </c>
      <c r="Z1854" s="26">
        <v>1</v>
      </c>
      <c r="AA1854" s="51" t="s">
        <v>66</v>
      </c>
      <c r="AB1854" s="51" t="s">
        <v>69</v>
      </c>
    </row>
    <row r="1855" spans="1:28">
      <c r="A1855" s="51" t="s">
        <v>3615</v>
      </c>
      <c r="B1855" s="51" t="s">
        <v>59</v>
      </c>
      <c r="C1855" s="1">
        <v>42867</v>
      </c>
      <c r="D1855">
        <v>2017</v>
      </c>
      <c r="E1855" s="26">
        <v>5</v>
      </c>
      <c r="F1855" s="51" t="s">
        <v>25</v>
      </c>
      <c r="G1855" s="26">
        <v>8</v>
      </c>
      <c r="H1855" s="26">
        <v>8</v>
      </c>
      <c r="I1855" t="s">
        <v>15</v>
      </c>
      <c r="J1855" t="s">
        <v>60</v>
      </c>
      <c r="K1855" t="s">
        <v>124</v>
      </c>
      <c r="L1855" t="s">
        <v>125</v>
      </c>
      <c r="M1855" t="s">
        <v>63</v>
      </c>
      <c r="N1855">
        <v>17588.407145306759</v>
      </c>
      <c r="O1855">
        <v>17588.407145306759</v>
      </c>
      <c r="P1855" t="s">
        <v>64</v>
      </c>
      <c r="Q1855">
        <v>6.99</v>
      </c>
      <c r="R1855">
        <v>3</v>
      </c>
      <c r="S1855">
        <v>3</v>
      </c>
      <c r="T1855">
        <v>1</v>
      </c>
      <c r="U1855" t="s">
        <v>76</v>
      </c>
      <c r="V1855">
        <v>3</v>
      </c>
      <c r="W1855" t="s">
        <v>84</v>
      </c>
      <c r="X1855" s="51" t="s">
        <v>3616</v>
      </c>
      <c r="Y1855" s="51" t="s">
        <v>79</v>
      </c>
      <c r="Z1855" s="26">
        <v>4</v>
      </c>
      <c r="AA1855" s="51" t="s">
        <v>84</v>
      </c>
      <c r="AB1855" s="51" t="s">
        <v>108</v>
      </c>
    </row>
    <row r="1856" spans="1:28">
      <c r="A1856" s="51" t="s">
        <v>3617</v>
      </c>
      <c r="B1856" s="51" t="s">
        <v>71</v>
      </c>
      <c r="C1856" s="1">
        <v>43664</v>
      </c>
      <c r="D1856">
        <v>2019</v>
      </c>
      <c r="E1856" s="26">
        <v>7</v>
      </c>
      <c r="F1856" s="51" t="s">
        <v>27</v>
      </c>
      <c r="G1856" s="26">
        <v>6</v>
      </c>
      <c r="H1856" s="26">
        <v>6</v>
      </c>
      <c r="I1856" t="s">
        <v>15</v>
      </c>
      <c r="J1856" t="s">
        <v>72</v>
      </c>
      <c r="K1856" t="s">
        <v>83</v>
      </c>
      <c r="L1856" t="s">
        <v>62</v>
      </c>
      <c r="M1856" t="s">
        <v>75</v>
      </c>
      <c r="N1856">
        <v>2737.2151048264623</v>
      </c>
      <c r="O1856">
        <v>2737.2151048264623</v>
      </c>
      <c r="P1856" t="s">
        <v>64</v>
      </c>
      <c r="Q1856">
        <v>9.1</v>
      </c>
      <c r="R1856">
        <v>4</v>
      </c>
      <c r="S1856">
        <v>2</v>
      </c>
      <c r="T1856">
        <v>1</v>
      </c>
      <c r="U1856" t="s">
        <v>76</v>
      </c>
      <c r="V1856">
        <v>1</v>
      </c>
      <c r="W1856" t="s">
        <v>66</v>
      </c>
      <c r="X1856" s="51" t="s">
        <v>3586</v>
      </c>
      <c r="Y1856" s="51" t="s">
        <v>100</v>
      </c>
      <c r="Z1856" s="26">
        <v>0</v>
      </c>
      <c r="AA1856" s="51" t="s">
        <v>66</v>
      </c>
      <c r="AB1856" s="51" t="s">
        <v>69</v>
      </c>
    </row>
    <row r="1857" spans="1:28">
      <c r="A1857" s="51" t="s">
        <v>3618</v>
      </c>
      <c r="B1857" s="51" t="s">
        <v>121</v>
      </c>
      <c r="C1857" s="1">
        <v>44691</v>
      </c>
      <c r="D1857">
        <v>2022</v>
      </c>
      <c r="E1857" s="26">
        <v>5</v>
      </c>
      <c r="F1857" s="51" t="s">
        <v>25</v>
      </c>
      <c r="G1857" s="26">
        <v>3</v>
      </c>
      <c r="H1857" s="26">
        <v>3</v>
      </c>
      <c r="I1857" t="s">
        <v>15</v>
      </c>
      <c r="J1857" t="s">
        <v>82</v>
      </c>
      <c r="K1857" t="s">
        <v>83</v>
      </c>
      <c r="L1857" t="s">
        <v>157</v>
      </c>
      <c r="M1857" t="s">
        <v>104</v>
      </c>
      <c r="N1857">
        <v>2529.67992883445</v>
      </c>
      <c r="O1857">
        <v>2529.67992883445</v>
      </c>
      <c r="P1857" t="s">
        <v>64</v>
      </c>
      <c r="Q1857">
        <v>21.63</v>
      </c>
      <c r="R1857">
        <v>2</v>
      </c>
      <c r="S1857">
        <v>1</v>
      </c>
      <c r="T1857">
        <v>1</v>
      </c>
      <c r="U1857" t="s">
        <v>76</v>
      </c>
      <c r="V1857">
        <v>3</v>
      </c>
      <c r="W1857" t="s">
        <v>84</v>
      </c>
      <c r="X1857" s="51" t="s">
        <v>3619</v>
      </c>
      <c r="Y1857" s="51" t="s">
        <v>119</v>
      </c>
      <c r="Z1857" s="26">
        <v>2</v>
      </c>
      <c r="AA1857" s="51" t="s">
        <v>77</v>
      </c>
      <c r="AB1857" s="51" t="s">
        <v>69</v>
      </c>
    </row>
    <row r="1858" spans="1:28">
      <c r="A1858" s="51" t="s">
        <v>3620</v>
      </c>
      <c r="B1858" s="51" t="s">
        <v>97</v>
      </c>
      <c r="C1858" s="1">
        <v>41611</v>
      </c>
      <c r="D1858">
        <v>2013</v>
      </c>
      <c r="E1858" s="26">
        <v>12</v>
      </c>
      <c r="F1858" s="51" t="s">
        <v>20</v>
      </c>
      <c r="G1858" s="26">
        <v>12</v>
      </c>
      <c r="H1858" s="26">
        <v>12</v>
      </c>
      <c r="I1858" t="s">
        <v>15</v>
      </c>
      <c r="J1858" t="s">
        <v>102</v>
      </c>
      <c r="K1858" t="s">
        <v>88</v>
      </c>
      <c r="L1858" t="s">
        <v>74</v>
      </c>
      <c r="M1858" t="s">
        <v>75</v>
      </c>
      <c r="N1858">
        <v>16910.456346691084</v>
      </c>
      <c r="O1858">
        <v>16910.456346691084</v>
      </c>
      <c r="P1858" t="s">
        <v>64</v>
      </c>
      <c r="Q1858">
        <v>5.75</v>
      </c>
      <c r="R1858">
        <v>5</v>
      </c>
      <c r="S1858">
        <v>3</v>
      </c>
      <c r="T1858">
        <v>1</v>
      </c>
      <c r="U1858" t="s">
        <v>76</v>
      </c>
      <c r="V1858">
        <v>3</v>
      </c>
      <c r="W1858" t="s">
        <v>84</v>
      </c>
      <c r="X1858" s="51" t="s">
        <v>3621</v>
      </c>
      <c r="Y1858" s="51" t="s">
        <v>95</v>
      </c>
      <c r="Z1858" s="26">
        <v>4</v>
      </c>
      <c r="AA1858" s="51" t="s">
        <v>84</v>
      </c>
      <c r="AB1858" s="51" t="s">
        <v>108</v>
      </c>
    </row>
    <row r="1859" spans="1:28">
      <c r="A1859" s="51" t="s">
        <v>3622</v>
      </c>
      <c r="B1859" s="51" t="s">
        <v>97</v>
      </c>
      <c r="C1859" s="1">
        <v>45275</v>
      </c>
      <c r="D1859">
        <v>2023</v>
      </c>
      <c r="E1859" s="26">
        <v>12</v>
      </c>
      <c r="F1859" s="51" t="s">
        <v>20</v>
      </c>
      <c r="G1859" s="26">
        <v>2</v>
      </c>
      <c r="H1859" s="26">
        <v>2</v>
      </c>
      <c r="I1859" t="s">
        <v>15</v>
      </c>
      <c r="J1859" t="s">
        <v>82</v>
      </c>
      <c r="K1859" t="s">
        <v>124</v>
      </c>
      <c r="L1859" t="s">
        <v>103</v>
      </c>
      <c r="M1859" t="s">
        <v>63</v>
      </c>
      <c r="N1859">
        <v>5798.7556793777312</v>
      </c>
      <c r="O1859">
        <v>5798.7556793777312</v>
      </c>
      <c r="P1859" t="s">
        <v>64</v>
      </c>
      <c r="Q1859">
        <v>6.99</v>
      </c>
      <c r="R1859">
        <v>1</v>
      </c>
      <c r="S1859">
        <v>1</v>
      </c>
      <c r="T1859">
        <v>1</v>
      </c>
      <c r="U1859" t="s">
        <v>76</v>
      </c>
      <c r="V1859">
        <v>1</v>
      </c>
      <c r="W1859" t="s">
        <v>66</v>
      </c>
      <c r="X1859" s="51" t="s">
        <v>2260</v>
      </c>
      <c r="Y1859" s="51" t="s">
        <v>79</v>
      </c>
      <c r="Z1859" s="26">
        <v>0</v>
      </c>
      <c r="AA1859" s="51" t="s">
        <v>66</v>
      </c>
      <c r="AB1859" s="51" t="s">
        <v>69</v>
      </c>
    </row>
    <row r="1860" spans="1:28">
      <c r="A1860" s="51" t="s">
        <v>3623</v>
      </c>
      <c r="B1860" s="51" t="s">
        <v>121</v>
      </c>
      <c r="C1860" s="1">
        <v>44094</v>
      </c>
      <c r="D1860">
        <v>2020</v>
      </c>
      <c r="E1860" s="26">
        <v>9</v>
      </c>
      <c r="F1860" s="51" t="s">
        <v>29</v>
      </c>
      <c r="G1860" s="26">
        <v>5</v>
      </c>
      <c r="H1860" s="26">
        <v>5</v>
      </c>
      <c r="I1860" t="s">
        <v>15</v>
      </c>
      <c r="J1860" t="s">
        <v>72</v>
      </c>
      <c r="K1860" t="s">
        <v>73</v>
      </c>
      <c r="L1860" t="s">
        <v>110</v>
      </c>
      <c r="M1860" t="s">
        <v>90</v>
      </c>
      <c r="N1860">
        <v>10193.345769662024</v>
      </c>
      <c r="O1860">
        <v>10193.345769662024</v>
      </c>
      <c r="P1860" t="s">
        <v>64</v>
      </c>
      <c r="Q1860">
        <v>11.28</v>
      </c>
      <c r="R1860">
        <v>3</v>
      </c>
      <c r="S1860">
        <v>2</v>
      </c>
      <c r="T1860">
        <v>1</v>
      </c>
      <c r="U1860" t="s">
        <v>76</v>
      </c>
      <c r="V1860">
        <v>2</v>
      </c>
      <c r="W1860" t="s">
        <v>77</v>
      </c>
      <c r="X1860" s="51" t="s">
        <v>3624</v>
      </c>
      <c r="Y1860" s="51" t="s">
        <v>100</v>
      </c>
      <c r="Z1860" s="26">
        <v>0</v>
      </c>
      <c r="AA1860" s="51" t="s">
        <v>66</v>
      </c>
      <c r="AB1860" s="51" t="s">
        <v>69</v>
      </c>
    </row>
    <row r="1861" spans="1:28">
      <c r="A1861" s="51" t="s">
        <v>3625</v>
      </c>
      <c r="B1861" s="51" t="s">
        <v>81</v>
      </c>
      <c r="C1861" s="1">
        <v>43181</v>
      </c>
      <c r="D1861">
        <v>2018</v>
      </c>
      <c r="E1861" s="26">
        <v>3</v>
      </c>
      <c r="F1861" s="51" t="s">
        <v>23</v>
      </c>
      <c r="G1861" s="26">
        <v>7</v>
      </c>
      <c r="H1861" s="26">
        <v>7</v>
      </c>
      <c r="I1861" t="s">
        <v>15</v>
      </c>
      <c r="J1861" t="s">
        <v>60</v>
      </c>
      <c r="K1861" t="s">
        <v>133</v>
      </c>
      <c r="L1861" t="s">
        <v>128</v>
      </c>
      <c r="M1861" t="s">
        <v>63</v>
      </c>
      <c r="N1861">
        <v>3082.7086603634752</v>
      </c>
      <c r="O1861">
        <v>3082.7086603634752</v>
      </c>
      <c r="P1861" t="s">
        <v>64</v>
      </c>
      <c r="Q1861">
        <v>8.44</v>
      </c>
      <c r="R1861">
        <v>5</v>
      </c>
      <c r="S1861">
        <v>3</v>
      </c>
      <c r="T1861">
        <v>1</v>
      </c>
      <c r="U1861" t="s">
        <v>76</v>
      </c>
      <c r="V1861">
        <v>1</v>
      </c>
      <c r="W1861" t="s">
        <v>66</v>
      </c>
      <c r="X1861" s="51" t="s">
        <v>3626</v>
      </c>
      <c r="Y1861" s="51" t="s">
        <v>119</v>
      </c>
      <c r="Z1861" s="26">
        <v>1</v>
      </c>
      <c r="AA1861" s="51" t="s">
        <v>66</v>
      </c>
      <c r="AB1861" s="51" t="s">
        <v>69</v>
      </c>
    </row>
    <row r="1862" spans="1:28">
      <c r="A1862" s="51" t="s">
        <v>3627</v>
      </c>
      <c r="B1862" s="51" t="s">
        <v>59</v>
      </c>
      <c r="C1862" s="1">
        <v>42378</v>
      </c>
      <c r="D1862">
        <v>2016</v>
      </c>
      <c r="E1862" s="26">
        <v>1</v>
      </c>
      <c r="F1862" s="51" t="s">
        <v>21</v>
      </c>
      <c r="G1862" s="26">
        <v>9</v>
      </c>
      <c r="H1862" s="26">
        <v>9</v>
      </c>
      <c r="I1862" t="s">
        <v>15</v>
      </c>
      <c r="J1862" t="s">
        <v>60</v>
      </c>
      <c r="K1862" t="s">
        <v>83</v>
      </c>
      <c r="L1862" t="s">
        <v>113</v>
      </c>
      <c r="M1862" t="s">
        <v>90</v>
      </c>
      <c r="N1862">
        <v>5589.1109261405845</v>
      </c>
      <c r="O1862">
        <v>5589.1109261405845</v>
      </c>
      <c r="P1862" t="s">
        <v>64</v>
      </c>
      <c r="Q1862">
        <v>5.8</v>
      </c>
      <c r="R1862">
        <v>3</v>
      </c>
      <c r="S1862">
        <v>0</v>
      </c>
      <c r="T1862">
        <v>0</v>
      </c>
      <c r="U1862" t="s">
        <v>65</v>
      </c>
      <c r="V1862">
        <v>1</v>
      </c>
      <c r="W1862" t="s">
        <v>66</v>
      </c>
      <c r="X1862" s="51" t="s">
        <v>3628</v>
      </c>
      <c r="Y1862" s="51" t="s">
        <v>86</v>
      </c>
      <c r="Z1862" s="26">
        <v>1</v>
      </c>
      <c r="AA1862" s="51" t="s">
        <v>66</v>
      </c>
      <c r="AB1862" s="51" t="s">
        <v>69</v>
      </c>
    </row>
    <row r="1863" spans="1:28">
      <c r="A1863" s="51" t="s">
        <v>3629</v>
      </c>
      <c r="B1863" s="51" t="s">
        <v>81</v>
      </c>
      <c r="C1863" s="1">
        <v>44926</v>
      </c>
      <c r="D1863">
        <v>2022</v>
      </c>
      <c r="E1863" s="26">
        <v>12</v>
      </c>
      <c r="F1863" s="51" t="s">
        <v>20</v>
      </c>
      <c r="G1863" s="26">
        <v>3</v>
      </c>
      <c r="H1863" s="26">
        <v>3</v>
      </c>
      <c r="I1863" t="s">
        <v>15</v>
      </c>
      <c r="J1863" t="s">
        <v>82</v>
      </c>
      <c r="K1863" t="s">
        <v>133</v>
      </c>
      <c r="L1863" t="s">
        <v>157</v>
      </c>
      <c r="M1863" t="s">
        <v>63</v>
      </c>
      <c r="N1863">
        <v>4057.3607208689778</v>
      </c>
      <c r="O1863">
        <v>4057.3607208689778</v>
      </c>
      <c r="P1863" t="s">
        <v>64</v>
      </c>
      <c r="Q1863">
        <v>2.81</v>
      </c>
      <c r="R1863">
        <v>2</v>
      </c>
      <c r="S1863">
        <v>4</v>
      </c>
      <c r="T1863">
        <v>1</v>
      </c>
      <c r="U1863" t="s">
        <v>76</v>
      </c>
      <c r="V1863">
        <v>1</v>
      </c>
      <c r="W1863" t="s">
        <v>66</v>
      </c>
      <c r="X1863" s="51" t="s">
        <v>3630</v>
      </c>
      <c r="Y1863" s="51" t="s">
        <v>100</v>
      </c>
      <c r="Z1863" s="26">
        <v>1</v>
      </c>
      <c r="AA1863" s="51" t="s">
        <v>66</v>
      </c>
      <c r="AB1863" s="51" t="s">
        <v>69</v>
      </c>
    </row>
    <row r="1864" spans="1:28">
      <c r="A1864" s="51" t="s">
        <v>3631</v>
      </c>
      <c r="B1864" s="51" t="s">
        <v>140</v>
      </c>
      <c r="C1864" s="1">
        <v>44029</v>
      </c>
      <c r="D1864">
        <v>2020</v>
      </c>
      <c r="E1864" s="26">
        <v>7</v>
      </c>
      <c r="F1864" s="51" t="s">
        <v>27</v>
      </c>
      <c r="G1864" s="26">
        <v>5</v>
      </c>
      <c r="H1864" s="26">
        <v>5</v>
      </c>
      <c r="I1864" t="s">
        <v>15</v>
      </c>
      <c r="J1864" t="s">
        <v>72</v>
      </c>
      <c r="K1864" t="s">
        <v>124</v>
      </c>
      <c r="L1864" t="s">
        <v>103</v>
      </c>
      <c r="M1864" t="s">
        <v>90</v>
      </c>
      <c r="N1864">
        <v>13637.312553189731</v>
      </c>
      <c r="O1864">
        <v>13637.312553189731</v>
      </c>
      <c r="P1864" t="s">
        <v>64</v>
      </c>
      <c r="Q1864">
        <v>16.079999999999998</v>
      </c>
      <c r="R1864">
        <v>3</v>
      </c>
      <c r="S1864">
        <v>3</v>
      </c>
      <c r="T1864">
        <v>1</v>
      </c>
      <c r="U1864" t="s">
        <v>76</v>
      </c>
      <c r="V1864">
        <v>2</v>
      </c>
      <c r="W1864" t="s">
        <v>77</v>
      </c>
      <c r="X1864" s="51" t="s">
        <v>3632</v>
      </c>
      <c r="Y1864" s="51" t="s">
        <v>95</v>
      </c>
      <c r="Z1864" s="26">
        <v>3</v>
      </c>
      <c r="AA1864" s="51" t="s">
        <v>77</v>
      </c>
      <c r="AB1864" s="51" t="s">
        <v>108</v>
      </c>
    </row>
    <row r="1865" spans="1:28">
      <c r="A1865" s="51" t="s">
        <v>3633</v>
      </c>
      <c r="B1865" s="51" t="s">
        <v>81</v>
      </c>
      <c r="C1865" s="1">
        <v>41693</v>
      </c>
      <c r="D1865">
        <v>2014</v>
      </c>
      <c r="E1865" s="26">
        <v>2</v>
      </c>
      <c r="F1865" s="51" t="s">
        <v>22</v>
      </c>
      <c r="G1865" s="26">
        <v>11</v>
      </c>
      <c r="H1865" s="26">
        <v>11</v>
      </c>
      <c r="I1865" t="s">
        <v>15</v>
      </c>
      <c r="J1865" t="s">
        <v>102</v>
      </c>
      <c r="K1865" t="s">
        <v>61</v>
      </c>
      <c r="L1865" t="s">
        <v>89</v>
      </c>
      <c r="M1865" t="s">
        <v>93</v>
      </c>
      <c r="N1865">
        <v>11741.783836840925</v>
      </c>
      <c r="O1865">
        <v>11741.783836840925</v>
      </c>
      <c r="P1865" t="s">
        <v>64</v>
      </c>
      <c r="Q1865">
        <v>23.32</v>
      </c>
      <c r="R1865">
        <v>3</v>
      </c>
      <c r="S1865">
        <v>3</v>
      </c>
      <c r="T1865">
        <v>1</v>
      </c>
      <c r="U1865" t="s">
        <v>76</v>
      </c>
      <c r="V1865">
        <v>3</v>
      </c>
      <c r="W1865" t="s">
        <v>84</v>
      </c>
      <c r="X1865" s="51" t="s">
        <v>3634</v>
      </c>
      <c r="Y1865" s="51" t="s">
        <v>95</v>
      </c>
      <c r="Z1865" s="26">
        <v>4</v>
      </c>
      <c r="AA1865" s="51" t="s">
        <v>84</v>
      </c>
      <c r="AB1865" s="51" t="s">
        <v>108</v>
      </c>
    </row>
    <row r="1866" spans="1:28">
      <c r="A1866" s="51" t="s">
        <v>3635</v>
      </c>
      <c r="B1866" s="51" t="s">
        <v>140</v>
      </c>
      <c r="C1866" s="1">
        <v>43699</v>
      </c>
      <c r="D1866">
        <v>2019</v>
      </c>
      <c r="E1866" s="26">
        <v>8</v>
      </c>
      <c r="F1866" s="51" t="s">
        <v>28</v>
      </c>
      <c r="G1866" s="26">
        <v>6</v>
      </c>
      <c r="H1866" s="26">
        <v>6</v>
      </c>
      <c r="I1866" t="s">
        <v>15</v>
      </c>
      <c r="J1866" t="s">
        <v>72</v>
      </c>
      <c r="K1866" t="s">
        <v>83</v>
      </c>
      <c r="L1866" t="s">
        <v>128</v>
      </c>
      <c r="M1866" t="s">
        <v>93</v>
      </c>
      <c r="N1866">
        <v>8348.170349283524</v>
      </c>
      <c r="O1866">
        <v>8348.170349283524</v>
      </c>
      <c r="P1866" t="s">
        <v>64</v>
      </c>
      <c r="Q1866">
        <v>12.37</v>
      </c>
      <c r="R1866">
        <v>2</v>
      </c>
      <c r="S1866">
        <v>2</v>
      </c>
      <c r="T1866">
        <v>1</v>
      </c>
      <c r="U1866" t="s">
        <v>76</v>
      </c>
      <c r="V1866">
        <v>2</v>
      </c>
      <c r="W1866" t="s">
        <v>77</v>
      </c>
      <c r="X1866" s="51" t="s">
        <v>3636</v>
      </c>
      <c r="Y1866" s="51" t="s">
        <v>119</v>
      </c>
      <c r="Z1866" s="26">
        <v>0</v>
      </c>
      <c r="AA1866" s="51" t="s">
        <v>66</v>
      </c>
      <c r="AB1866" s="51" t="s">
        <v>69</v>
      </c>
    </row>
    <row r="1867" spans="1:28">
      <c r="A1867" s="51" t="s">
        <v>3637</v>
      </c>
      <c r="B1867" s="51" t="s">
        <v>140</v>
      </c>
      <c r="C1867" s="1">
        <v>44163</v>
      </c>
      <c r="D1867">
        <v>2020</v>
      </c>
      <c r="E1867" s="26">
        <v>11</v>
      </c>
      <c r="F1867" s="51" t="s">
        <v>19</v>
      </c>
      <c r="G1867" s="26">
        <v>5</v>
      </c>
      <c r="H1867" s="26">
        <v>5</v>
      </c>
      <c r="I1867" t="s">
        <v>15</v>
      </c>
      <c r="J1867" t="s">
        <v>72</v>
      </c>
      <c r="K1867" t="s">
        <v>61</v>
      </c>
      <c r="L1867" t="s">
        <v>125</v>
      </c>
      <c r="M1867" t="s">
        <v>152</v>
      </c>
      <c r="N1867">
        <v>6248.5882237156375</v>
      </c>
      <c r="O1867">
        <v>6248.5882237156375</v>
      </c>
      <c r="P1867" t="s">
        <v>64</v>
      </c>
      <c r="Q1867">
        <v>2.1800000000000002</v>
      </c>
      <c r="R1867">
        <v>4</v>
      </c>
      <c r="S1867">
        <v>1</v>
      </c>
      <c r="T1867">
        <v>1</v>
      </c>
      <c r="U1867" t="s">
        <v>76</v>
      </c>
      <c r="V1867">
        <v>2</v>
      </c>
      <c r="W1867" t="s">
        <v>77</v>
      </c>
      <c r="X1867" s="51" t="s">
        <v>616</v>
      </c>
      <c r="Y1867" s="51" t="s">
        <v>79</v>
      </c>
      <c r="Z1867" s="26">
        <v>0</v>
      </c>
      <c r="AA1867" s="51" t="s">
        <v>66</v>
      </c>
      <c r="AB1867" s="51" t="s">
        <v>69</v>
      </c>
    </row>
    <row r="1868" spans="1:28">
      <c r="A1868" s="51" t="s">
        <v>3638</v>
      </c>
      <c r="B1868" s="51" t="s">
        <v>121</v>
      </c>
      <c r="C1868" s="1">
        <v>43681</v>
      </c>
      <c r="D1868">
        <v>2019</v>
      </c>
      <c r="E1868" s="26">
        <v>8</v>
      </c>
      <c r="F1868" s="51" t="s">
        <v>28</v>
      </c>
      <c r="G1868" s="26">
        <v>6</v>
      </c>
      <c r="H1868" s="26">
        <v>6</v>
      </c>
      <c r="I1868" t="s">
        <v>15</v>
      </c>
      <c r="J1868" t="s">
        <v>72</v>
      </c>
      <c r="K1868" t="s">
        <v>61</v>
      </c>
      <c r="L1868" t="s">
        <v>128</v>
      </c>
      <c r="M1868" t="s">
        <v>152</v>
      </c>
      <c r="N1868">
        <v>4068.0101865924439</v>
      </c>
      <c r="O1868">
        <v>4068.0101865924439</v>
      </c>
      <c r="P1868" t="s">
        <v>64</v>
      </c>
      <c r="Q1868">
        <v>5.51</v>
      </c>
      <c r="R1868">
        <v>5</v>
      </c>
      <c r="S1868">
        <v>2</v>
      </c>
      <c r="T1868">
        <v>1</v>
      </c>
      <c r="U1868" t="s">
        <v>76</v>
      </c>
      <c r="V1868">
        <v>2</v>
      </c>
      <c r="W1868" t="s">
        <v>77</v>
      </c>
      <c r="X1868" s="51" t="s">
        <v>3639</v>
      </c>
      <c r="Y1868" s="51" t="s">
        <v>100</v>
      </c>
      <c r="Z1868" s="26">
        <v>0</v>
      </c>
      <c r="AA1868" s="51" t="s">
        <v>66</v>
      </c>
      <c r="AB1868" s="51" t="s">
        <v>69</v>
      </c>
    </row>
    <row r="1869" spans="1:28">
      <c r="A1869" s="51" t="s">
        <v>3640</v>
      </c>
      <c r="B1869" s="51" t="s">
        <v>121</v>
      </c>
      <c r="C1869" s="1">
        <v>44648</v>
      </c>
      <c r="D1869">
        <v>2022</v>
      </c>
      <c r="E1869" s="26">
        <v>3</v>
      </c>
      <c r="F1869" s="51" t="s">
        <v>23</v>
      </c>
      <c r="G1869" s="26">
        <v>3</v>
      </c>
      <c r="H1869" s="26">
        <v>3</v>
      </c>
      <c r="I1869" t="s">
        <v>15</v>
      </c>
      <c r="J1869" t="s">
        <v>82</v>
      </c>
      <c r="K1869" t="s">
        <v>61</v>
      </c>
      <c r="L1869" t="s">
        <v>98</v>
      </c>
      <c r="M1869" t="s">
        <v>90</v>
      </c>
      <c r="N1869">
        <v>12409.562924206157</v>
      </c>
      <c r="O1869">
        <v>12409.562924206157</v>
      </c>
      <c r="P1869" t="s">
        <v>64</v>
      </c>
      <c r="Q1869">
        <v>14.52</v>
      </c>
      <c r="R1869">
        <v>1</v>
      </c>
      <c r="S1869">
        <v>1</v>
      </c>
      <c r="T1869">
        <v>1</v>
      </c>
      <c r="U1869" t="s">
        <v>76</v>
      </c>
      <c r="V1869">
        <v>2</v>
      </c>
      <c r="W1869" t="s">
        <v>77</v>
      </c>
      <c r="X1869" s="51" t="s">
        <v>3641</v>
      </c>
      <c r="Y1869" s="51" t="s">
        <v>79</v>
      </c>
      <c r="Z1869" s="26">
        <v>1</v>
      </c>
      <c r="AA1869" s="51" t="s">
        <v>66</v>
      </c>
      <c r="AB1869" s="51" t="s">
        <v>69</v>
      </c>
    </row>
    <row r="1870" spans="1:28">
      <c r="A1870" s="51" t="s">
        <v>3642</v>
      </c>
      <c r="B1870" s="51" t="s">
        <v>97</v>
      </c>
      <c r="C1870" s="1">
        <v>43017</v>
      </c>
      <c r="D1870">
        <v>2017</v>
      </c>
      <c r="E1870" s="26">
        <v>10</v>
      </c>
      <c r="F1870" s="51" t="s">
        <v>10</v>
      </c>
      <c r="G1870" s="26">
        <v>8</v>
      </c>
      <c r="H1870" s="26">
        <v>8</v>
      </c>
      <c r="I1870" t="s">
        <v>15</v>
      </c>
      <c r="J1870" t="s">
        <v>60</v>
      </c>
      <c r="K1870" t="s">
        <v>83</v>
      </c>
      <c r="L1870" t="s">
        <v>128</v>
      </c>
      <c r="M1870" t="s">
        <v>75</v>
      </c>
      <c r="N1870">
        <v>12793.604306475932</v>
      </c>
      <c r="O1870">
        <v>12793.604306475932</v>
      </c>
      <c r="P1870" t="s">
        <v>64</v>
      </c>
      <c r="Q1870">
        <v>20.62</v>
      </c>
      <c r="R1870">
        <v>3</v>
      </c>
      <c r="S1870">
        <v>1</v>
      </c>
      <c r="T1870">
        <v>1</v>
      </c>
      <c r="U1870" t="s">
        <v>76</v>
      </c>
      <c r="V1870">
        <v>3</v>
      </c>
      <c r="W1870" t="s">
        <v>84</v>
      </c>
      <c r="X1870" s="51" t="s">
        <v>3643</v>
      </c>
      <c r="Y1870" s="51" t="s">
        <v>95</v>
      </c>
      <c r="Z1870" s="26">
        <v>4</v>
      </c>
      <c r="AA1870" s="51" t="s">
        <v>84</v>
      </c>
      <c r="AB1870" s="51" t="s">
        <v>108</v>
      </c>
    </row>
    <row r="1871" spans="1:28">
      <c r="A1871" s="51" t="s">
        <v>3644</v>
      </c>
      <c r="B1871" s="51" t="s">
        <v>71</v>
      </c>
      <c r="C1871" s="1">
        <v>42667</v>
      </c>
      <c r="D1871">
        <v>2016</v>
      </c>
      <c r="E1871" s="26">
        <v>10</v>
      </c>
      <c r="F1871" s="51" t="s">
        <v>10</v>
      </c>
      <c r="G1871" s="26">
        <v>9</v>
      </c>
      <c r="H1871" s="26">
        <v>9</v>
      </c>
      <c r="I1871" t="s">
        <v>15</v>
      </c>
      <c r="J1871" t="s">
        <v>60</v>
      </c>
      <c r="K1871" t="s">
        <v>88</v>
      </c>
      <c r="L1871" t="s">
        <v>74</v>
      </c>
      <c r="M1871" t="s">
        <v>75</v>
      </c>
      <c r="N1871">
        <v>19156.777780605069</v>
      </c>
      <c r="O1871">
        <v>19156.777780605069</v>
      </c>
      <c r="P1871" t="s">
        <v>64</v>
      </c>
      <c r="Q1871">
        <v>9.18</v>
      </c>
      <c r="R1871">
        <v>4</v>
      </c>
      <c r="S1871">
        <v>3</v>
      </c>
      <c r="T1871">
        <v>1</v>
      </c>
      <c r="U1871" t="s">
        <v>76</v>
      </c>
      <c r="V1871">
        <v>3</v>
      </c>
      <c r="W1871" t="s">
        <v>84</v>
      </c>
      <c r="X1871" s="51" t="s">
        <v>3645</v>
      </c>
      <c r="Y1871" s="51" t="s">
        <v>119</v>
      </c>
      <c r="Z1871" s="26">
        <v>4</v>
      </c>
      <c r="AA1871" s="51" t="s">
        <v>84</v>
      </c>
      <c r="AB1871" s="51" t="s">
        <v>108</v>
      </c>
    </row>
    <row r="1872" spans="1:28">
      <c r="A1872" s="51" t="s">
        <v>3646</v>
      </c>
      <c r="B1872" s="51" t="s">
        <v>59</v>
      </c>
      <c r="C1872" s="1">
        <v>45131</v>
      </c>
      <c r="D1872">
        <v>2023</v>
      </c>
      <c r="E1872" s="26">
        <v>7</v>
      </c>
      <c r="F1872" s="51" t="s">
        <v>27</v>
      </c>
      <c r="G1872" s="26">
        <v>2</v>
      </c>
      <c r="H1872" s="26">
        <v>2</v>
      </c>
      <c r="I1872" t="s">
        <v>15</v>
      </c>
      <c r="J1872" t="s">
        <v>82</v>
      </c>
      <c r="K1872" t="s">
        <v>88</v>
      </c>
      <c r="L1872" t="s">
        <v>110</v>
      </c>
      <c r="M1872" t="s">
        <v>104</v>
      </c>
      <c r="N1872">
        <v>13803.808524178598</v>
      </c>
      <c r="O1872">
        <v>13803.808524178598</v>
      </c>
      <c r="P1872" t="s">
        <v>64</v>
      </c>
      <c r="Q1872">
        <v>10.89</v>
      </c>
      <c r="R1872">
        <v>3</v>
      </c>
      <c r="S1872">
        <v>3</v>
      </c>
      <c r="T1872">
        <v>1</v>
      </c>
      <c r="U1872" t="s">
        <v>76</v>
      </c>
      <c r="V1872">
        <v>3</v>
      </c>
      <c r="W1872" t="s">
        <v>84</v>
      </c>
      <c r="X1872" s="51" t="s">
        <v>129</v>
      </c>
      <c r="Y1872" s="51" t="s">
        <v>119</v>
      </c>
      <c r="Z1872" s="26">
        <v>3</v>
      </c>
      <c r="AA1872" s="51" t="s">
        <v>77</v>
      </c>
      <c r="AB1872" s="51" t="s">
        <v>108</v>
      </c>
    </row>
    <row r="1873" spans="1:28">
      <c r="A1873" s="51" t="s">
        <v>3647</v>
      </c>
      <c r="B1873" s="51" t="s">
        <v>121</v>
      </c>
      <c r="C1873" s="1">
        <v>45246</v>
      </c>
      <c r="D1873">
        <v>2023</v>
      </c>
      <c r="E1873" s="26">
        <v>11</v>
      </c>
      <c r="F1873" s="51" t="s">
        <v>19</v>
      </c>
      <c r="G1873" s="26">
        <v>2</v>
      </c>
      <c r="H1873" s="26">
        <v>2</v>
      </c>
      <c r="I1873" t="s">
        <v>15</v>
      </c>
      <c r="J1873" t="s">
        <v>82</v>
      </c>
      <c r="K1873" t="s">
        <v>124</v>
      </c>
      <c r="L1873" t="s">
        <v>128</v>
      </c>
      <c r="M1873" t="s">
        <v>104</v>
      </c>
      <c r="N1873">
        <v>15406.068068517863</v>
      </c>
      <c r="O1873">
        <v>15406.068068517863</v>
      </c>
      <c r="P1873" t="s">
        <v>64</v>
      </c>
      <c r="Q1873">
        <v>5.35</v>
      </c>
      <c r="R1873">
        <v>4</v>
      </c>
      <c r="S1873">
        <v>3</v>
      </c>
      <c r="T1873">
        <v>1</v>
      </c>
      <c r="U1873" t="s">
        <v>76</v>
      </c>
      <c r="V1873">
        <v>3</v>
      </c>
      <c r="W1873" t="s">
        <v>84</v>
      </c>
      <c r="X1873" s="51" t="s">
        <v>3648</v>
      </c>
      <c r="Y1873" s="51" t="s">
        <v>79</v>
      </c>
      <c r="Z1873" s="26">
        <v>3</v>
      </c>
      <c r="AA1873" s="51" t="s">
        <v>77</v>
      </c>
      <c r="AB1873" s="51" t="s">
        <v>108</v>
      </c>
    </row>
    <row r="1874" spans="1:28">
      <c r="A1874" s="51" t="s">
        <v>3649</v>
      </c>
      <c r="B1874" s="51" t="s">
        <v>71</v>
      </c>
      <c r="C1874" s="1">
        <v>43535</v>
      </c>
      <c r="D1874">
        <v>2019</v>
      </c>
      <c r="E1874" s="26">
        <v>3</v>
      </c>
      <c r="F1874" s="51" t="s">
        <v>23</v>
      </c>
      <c r="G1874" s="26">
        <v>6</v>
      </c>
      <c r="H1874" s="26">
        <v>6</v>
      </c>
      <c r="I1874" t="s">
        <v>15</v>
      </c>
      <c r="J1874" t="s">
        <v>72</v>
      </c>
      <c r="K1874" t="s">
        <v>73</v>
      </c>
      <c r="L1874" t="s">
        <v>113</v>
      </c>
      <c r="M1874" t="s">
        <v>104</v>
      </c>
      <c r="N1874">
        <v>18608.986312813307</v>
      </c>
      <c r="O1874">
        <v>18608.986312813307</v>
      </c>
      <c r="P1874" t="s">
        <v>64</v>
      </c>
      <c r="Q1874">
        <v>11.23</v>
      </c>
      <c r="R1874">
        <v>2</v>
      </c>
      <c r="S1874">
        <v>2</v>
      </c>
      <c r="T1874">
        <v>1</v>
      </c>
      <c r="U1874" t="s">
        <v>76</v>
      </c>
      <c r="V1874">
        <v>3</v>
      </c>
      <c r="W1874" t="s">
        <v>84</v>
      </c>
      <c r="X1874" s="51" t="s">
        <v>370</v>
      </c>
      <c r="Y1874" s="51" t="s">
        <v>95</v>
      </c>
      <c r="Z1874" s="26">
        <v>2</v>
      </c>
      <c r="AA1874" s="51" t="s">
        <v>77</v>
      </c>
      <c r="AB1874" s="51" t="s">
        <v>69</v>
      </c>
    </row>
    <row r="1875" spans="1:28">
      <c r="A1875" s="51" t="s">
        <v>3650</v>
      </c>
      <c r="B1875" s="51" t="s">
        <v>59</v>
      </c>
      <c r="C1875" s="1">
        <v>45179</v>
      </c>
      <c r="D1875">
        <v>2023</v>
      </c>
      <c r="E1875" s="26">
        <v>9</v>
      </c>
      <c r="F1875" s="51" t="s">
        <v>29</v>
      </c>
      <c r="G1875" s="26">
        <v>2</v>
      </c>
      <c r="H1875" s="26">
        <v>2</v>
      </c>
      <c r="I1875" t="s">
        <v>15</v>
      </c>
      <c r="J1875" t="s">
        <v>82</v>
      </c>
      <c r="K1875" t="s">
        <v>88</v>
      </c>
      <c r="L1875" t="s">
        <v>202</v>
      </c>
      <c r="M1875" t="s">
        <v>63</v>
      </c>
      <c r="N1875">
        <v>20881.259147310247</v>
      </c>
      <c r="O1875">
        <v>20881.259147310247</v>
      </c>
      <c r="P1875" t="s">
        <v>64</v>
      </c>
      <c r="Q1875">
        <v>23.48</v>
      </c>
      <c r="R1875">
        <v>1</v>
      </c>
      <c r="S1875">
        <v>2</v>
      </c>
      <c r="T1875">
        <v>1</v>
      </c>
      <c r="U1875" t="s">
        <v>76</v>
      </c>
      <c r="V1875">
        <v>3</v>
      </c>
      <c r="W1875" t="s">
        <v>84</v>
      </c>
      <c r="X1875" s="51" t="s">
        <v>1287</v>
      </c>
      <c r="Y1875" s="51" t="s">
        <v>95</v>
      </c>
      <c r="Z1875" s="26">
        <v>3</v>
      </c>
      <c r="AA1875" s="51" t="s">
        <v>77</v>
      </c>
      <c r="AB1875" s="51" t="s">
        <v>108</v>
      </c>
    </row>
    <row r="1876" spans="1:28">
      <c r="A1876" s="51" t="s">
        <v>3651</v>
      </c>
      <c r="B1876" s="51" t="s">
        <v>59</v>
      </c>
      <c r="C1876" s="1">
        <v>41964</v>
      </c>
      <c r="D1876">
        <v>2014</v>
      </c>
      <c r="E1876" s="26">
        <v>11</v>
      </c>
      <c r="F1876" s="51" t="s">
        <v>19</v>
      </c>
      <c r="G1876" s="26">
        <v>11</v>
      </c>
      <c r="H1876" s="26">
        <v>11</v>
      </c>
      <c r="I1876" t="s">
        <v>15</v>
      </c>
      <c r="J1876" t="s">
        <v>102</v>
      </c>
      <c r="K1876" t="s">
        <v>61</v>
      </c>
      <c r="L1876" t="s">
        <v>98</v>
      </c>
      <c r="M1876" t="s">
        <v>75</v>
      </c>
      <c r="N1876">
        <v>7663.0794135413589</v>
      </c>
      <c r="O1876">
        <v>7663.0794135413589</v>
      </c>
      <c r="P1876" t="s">
        <v>64</v>
      </c>
      <c r="Q1876">
        <v>29.98</v>
      </c>
      <c r="R1876">
        <v>4</v>
      </c>
      <c r="S1876">
        <v>3</v>
      </c>
      <c r="T1876">
        <v>1</v>
      </c>
      <c r="U1876" t="s">
        <v>76</v>
      </c>
      <c r="V1876">
        <v>3</v>
      </c>
      <c r="W1876" t="s">
        <v>84</v>
      </c>
      <c r="X1876" s="51" t="s">
        <v>3652</v>
      </c>
      <c r="Y1876" s="51" t="s">
        <v>79</v>
      </c>
      <c r="Z1876" s="26">
        <v>4</v>
      </c>
      <c r="AA1876" s="51" t="s">
        <v>84</v>
      </c>
      <c r="AB1876" s="51" t="s">
        <v>108</v>
      </c>
    </row>
    <row r="1877" spans="1:28">
      <c r="A1877" s="51" t="s">
        <v>3653</v>
      </c>
      <c r="B1877" s="51" t="s">
        <v>59</v>
      </c>
      <c r="C1877" s="1">
        <v>43737</v>
      </c>
      <c r="D1877">
        <v>2019</v>
      </c>
      <c r="E1877" s="26">
        <v>9</v>
      </c>
      <c r="F1877" s="51" t="s">
        <v>29</v>
      </c>
      <c r="G1877" s="26">
        <v>6</v>
      </c>
      <c r="H1877" s="26">
        <v>6</v>
      </c>
      <c r="I1877" t="s">
        <v>15</v>
      </c>
      <c r="J1877" t="s">
        <v>72</v>
      </c>
      <c r="K1877" t="s">
        <v>124</v>
      </c>
      <c r="L1877" t="s">
        <v>202</v>
      </c>
      <c r="M1877" t="s">
        <v>90</v>
      </c>
      <c r="N1877">
        <v>29432.403936285798</v>
      </c>
      <c r="O1877">
        <v>29432.403936285798</v>
      </c>
      <c r="P1877" t="s">
        <v>64</v>
      </c>
      <c r="Q1877">
        <v>22.43</v>
      </c>
      <c r="R1877">
        <v>5</v>
      </c>
      <c r="S1877">
        <v>1</v>
      </c>
      <c r="T1877">
        <v>1</v>
      </c>
      <c r="U1877" t="s">
        <v>76</v>
      </c>
      <c r="V1877">
        <v>3</v>
      </c>
      <c r="W1877" t="s">
        <v>84</v>
      </c>
      <c r="X1877" s="51" t="s">
        <v>3654</v>
      </c>
      <c r="Y1877" s="51" t="s">
        <v>95</v>
      </c>
      <c r="Z1877" s="26">
        <v>3</v>
      </c>
      <c r="AA1877" s="51" t="s">
        <v>77</v>
      </c>
      <c r="AB1877" s="51" t="s">
        <v>108</v>
      </c>
    </row>
    <row r="1878" spans="1:28">
      <c r="A1878" s="51" t="s">
        <v>3655</v>
      </c>
      <c r="B1878" s="51" t="s">
        <v>97</v>
      </c>
      <c r="C1878" s="1">
        <v>44279</v>
      </c>
      <c r="D1878">
        <v>2021</v>
      </c>
      <c r="E1878" s="26">
        <v>3</v>
      </c>
      <c r="F1878" s="51" t="s">
        <v>23</v>
      </c>
      <c r="G1878" s="26">
        <v>4</v>
      </c>
      <c r="H1878" s="26">
        <v>4</v>
      </c>
      <c r="I1878" t="s">
        <v>15</v>
      </c>
      <c r="J1878" t="s">
        <v>72</v>
      </c>
      <c r="K1878" t="s">
        <v>83</v>
      </c>
      <c r="L1878" t="s">
        <v>202</v>
      </c>
      <c r="M1878" t="s">
        <v>104</v>
      </c>
      <c r="N1878">
        <v>5626.53781353878</v>
      </c>
      <c r="O1878">
        <v>5626.53781353878</v>
      </c>
      <c r="P1878" t="s">
        <v>64</v>
      </c>
      <c r="Q1878">
        <v>17.79</v>
      </c>
      <c r="R1878">
        <v>2</v>
      </c>
      <c r="S1878">
        <v>1</v>
      </c>
      <c r="T1878">
        <v>1</v>
      </c>
      <c r="U1878" t="s">
        <v>76</v>
      </c>
      <c r="V1878">
        <v>2</v>
      </c>
      <c r="W1878" t="s">
        <v>77</v>
      </c>
      <c r="X1878" s="51" t="s">
        <v>3656</v>
      </c>
      <c r="Y1878" s="51" t="s">
        <v>68</v>
      </c>
      <c r="Z1878" s="26">
        <v>1</v>
      </c>
      <c r="AA1878" s="51" t="s">
        <v>66</v>
      </c>
      <c r="AB1878" s="51" t="s">
        <v>69</v>
      </c>
    </row>
    <row r="1879" spans="1:28">
      <c r="A1879" s="51" t="s">
        <v>3657</v>
      </c>
      <c r="B1879" s="51" t="s">
        <v>59</v>
      </c>
      <c r="C1879" s="1">
        <v>44557</v>
      </c>
      <c r="D1879">
        <v>2021</v>
      </c>
      <c r="E1879" s="26">
        <v>12</v>
      </c>
      <c r="F1879" s="51" t="s">
        <v>20</v>
      </c>
      <c r="G1879" s="26">
        <v>4</v>
      </c>
      <c r="H1879" s="26">
        <v>4</v>
      </c>
      <c r="I1879" t="s">
        <v>15</v>
      </c>
      <c r="J1879" t="s">
        <v>72</v>
      </c>
      <c r="K1879" t="s">
        <v>88</v>
      </c>
      <c r="L1879" t="s">
        <v>98</v>
      </c>
      <c r="M1879" t="s">
        <v>90</v>
      </c>
      <c r="N1879">
        <v>15565.193382168491</v>
      </c>
      <c r="O1879">
        <v>15565.193382168491</v>
      </c>
      <c r="P1879" t="s">
        <v>64</v>
      </c>
      <c r="Q1879">
        <v>14.04</v>
      </c>
      <c r="R1879">
        <v>1</v>
      </c>
      <c r="S1879">
        <v>4</v>
      </c>
      <c r="T1879">
        <v>1</v>
      </c>
      <c r="U1879" t="s">
        <v>76</v>
      </c>
      <c r="V1879">
        <v>3</v>
      </c>
      <c r="W1879" t="s">
        <v>84</v>
      </c>
      <c r="X1879" s="51" t="s">
        <v>3658</v>
      </c>
      <c r="Y1879" s="51" t="s">
        <v>86</v>
      </c>
      <c r="Z1879" s="26">
        <v>3</v>
      </c>
      <c r="AA1879" s="51" t="s">
        <v>77</v>
      </c>
      <c r="AB1879" s="51" t="s">
        <v>108</v>
      </c>
    </row>
    <row r="1880" spans="1:28">
      <c r="A1880" s="51" t="s">
        <v>3659</v>
      </c>
      <c r="B1880" s="51" t="s">
        <v>59</v>
      </c>
      <c r="C1880" s="1">
        <v>42671</v>
      </c>
      <c r="D1880">
        <v>2016</v>
      </c>
      <c r="E1880" s="26">
        <v>10</v>
      </c>
      <c r="F1880" s="51" t="s">
        <v>10</v>
      </c>
      <c r="G1880" s="26">
        <v>9</v>
      </c>
      <c r="H1880" s="26">
        <v>9</v>
      </c>
      <c r="I1880" t="s">
        <v>15</v>
      </c>
      <c r="J1880" t="s">
        <v>60</v>
      </c>
      <c r="K1880" t="s">
        <v>88</v>
      </c>
      <c r="L1880" t="s">
        <v>116</v>
      </c>
      <c r="M1880" t="s">
        <v>90</v>
      </c>
      <c r="N1880">
        <v>10814.923168892032</v>
      </c>
      <c r="O1880">
        <v>10814.923168892032</v>
      </c>
      <c r="P1880" t="s">
        <v>64</v>
      </c>
      <c r="Q1880">
        <v>8.5</v>
      </c>
      <c r="R1880">
        <v>2</v>
      </c>
      <c r="S1880">
        <v>1</v>
      </c>
      <c r="T1880">
        <v>1</v>
      </c>
      <c r="U1880" t="s">
        <v>76</v>
      </c>
      <c r="V1880">
        <v>2</v>
      </c>
      <c r="W1880" t="s">
        <v>77</v>
      </c>
      <c r="X1880" s="51" t="s">
        <v>3660</v>
      </c>
      <c r="Y1880" s="51" t="s">
        <v>144</v>
      </c>
      <c r="Z1880" s="26">
        <v>1</v>
      </c>
      <c r="AA1880" s="51" t="s">
        <v>66</v>
      </c>
      <c r="AB1880" s="51" t="s">
        <v>69</v>
      </c>
    </row>
    <row r="1881" spans="1:28">
      <c r="A1881" s="51" t="s">
        <v>3661</v>
      </c>
      <c r="B1881" s="51" t="s">
        <v>121</v>
      </c>
      <c r="C1881" s="1">
        <v>42479</v>
      </c>
      <c r="D1881">
        <v>2016</v>
      </c>
      <c r="E1881" s="26">
        <v>4</v>
      </c>
      <c r="F1881" s="51" t="s">
        <v>24</v>
      </c>
      <c r="G1881" s="26">
        <v>9</v>
      </c>
      <c r="H1881" s="26">
        <v>9</v>
      </c>
      <c r="I1881" t="s">
        <v>15</v>
      </c>
      <c r="J1881" t="s">
        <v>60</v>
      </c>
      <c r="K1881" t="s">
        <v>73</v>
      </c>
      <c r="L1881" t="s">
        <v>113</v>
      </c>
      <c r="M1881" t="s">
        <v>152</v>
      </c>
      <c r="N1881">
        <v>16575.092012809673</v>
      </c>
      <c r="O1881">
        <v>16575.092012809673</v>
      </c>
      <c r="P1881" t="s">
        <v>64</v>
      </c>
      <c r="Q1881">
        <v>8.01</v>
      </c>
      <c r="R1881">
        <v>2</v>
      </c>
      <c r="S1881">
        <v>4</v>
      </c>
      <c r="T1881">
        <v>1</v>
      </c>
      <c r="U1881" t="s">
        <v>76</v>
      </c>
      <c r="V1881">
        <v>3</v>
      </c>
      <c r="W1881" t="s">
        <v>84</v>
      </c>
      <c r="X1881" s="51" t="s">
        <v>3662</v>
      </c>
      <c r="Y1881" s="51" t="s">
        <v>100</v>
      </c>
      <c r="Z1881" s="26">
        <v>4</v>
      </c>
      <c r="AA1881" s="51" t="s">
        <v>84</v>
      </c>
      <c r="AB1881" s="51" t="s">
        <v>108</v>
      </c>
    </row>
    <row r="1882" spans="1:28">
      <c r="A1882" s="51" t="s">
        <v>3663</v>
      </c>
      <c r="B1882" s="51" t="s">
        <v>59</v>
      </c>
      <c r="C1882" s="1">
        <v>45208</v>
      </c>
      <c r="D1882">
        <v>2023</v>
      </c>
      <c r="E1882" s="26">
        <v>10</v>
      </c>
      <c r="F1882" s="51" t="s">
        <v>10</v>
      </c>
      <c r="G1882" s="26">
        <v>2</v>
      </c>
      <c r="H1882" s="26">
        <v>2</v>
      </c>
      <c r="I1882" t="s">
        <v>15</v>
      </c>
      <c r="J1882" t="s">
        <v>82</v>
      </c>
      <c r="K1882" t="s">
        <v>124</v>
      </c>
      <c r="L1882" t="s">
        <v>157</v>
      </c>
      <c r="M1882" t="s">
        <v>63</v>
      </c>
      <c r="N1882">
        <v>6244.0091169340367</v>
      </c>
      <c r="O1882">
        <v>6244.0091169340367</v>
      </c>
      <c r="P1882" t="s">
        <v>64</v>
      </c>
      <c r="Q1882">
        <v>5.81</v>
      </c>
      <c r="R1882">
        <v>4</v>
      </c>
      <c r="S1882">
        <v>2</v>
      </c>
      <c r="T1882">
        <v>1</v>
      </c>
      <c r="U1882" t="s">
        <v>76</v>
      </c>
      <c r="V1882">
        <v>2</v>
      </c>
      <c r="W1882" t="s">
        <v>77</v>
      </c>
      <c r="X1882" s="51" t="s">
        <v>3664</v>
      </c>
      <c r="Y1882" s="51" t="s">
        <v>100</v>
      </c>
      <c r="Z1882" s="26">
        <v>0</v>
      </c>
      <c r="AA1882" s="51" t="s">
        <v>66</v>
      </c>
      <c r="AB1882" s="51" t="s">
        <v>69</v>
      </c>
    </row>
    <row r="1883" spans="1:28">
      <c r="A1883" s="51" t="s">
        <v>3665</v>
      </c>
      <c r="B1883" s="51" t="s">
        <v>140</v>
      </c>
      <c r="C1883" s="1">
        <v>44929</v>
      </c>
      <c r="D1883">
        <v>2023</v>
      </c>
      <c r="E1883" s="26">
        <v>1</v>
      </c>
      <c r="F1883" s="51" t="s">
        <v>21</v>
      </c>
      <c r="G1883" s="26">
        <v>2</v>
      </c>
      <c r="H1883" s="26">
        <v>2</v>
      </c>
      <c r="I1883" t="s">
        <v>15</v>
      </c>
      <c r="J1883" t="s">
        <v>82</v>
      </c>
      <c r="K1883" t="s">
        <v>133</v>
      </c>
      <c r="L1883" t="s">
        <v>98</v>
      </c>
      <c r="M1883" t="s">
        <v>93</v>
      </c>
      <c r="N1883">
        <v>10171.901122889782</v>
      </c>
      <c r="O1883">
        <v>10171.901122889782</v>
      </c>
      <c r="P1883" t="s">
        <v>64</v>
      </c>
      <c r="Q1883">
        <v>10.88</v>
      </c>
      <c r="R1883">
        <v>4</v>
      </c>
      <c r="S1883">
        <v>2</v>
      </c>
      <c r="T1883">
        <v>1</v>
      </c>
      <c r="U1883" t="s">
        <v>76</v>
      </c>
      <c r="V1883">
        <v>2</v>
      </c>
      <c r="W1883" t="s">
        <v>77</v>
      </c>
      <c r="X1883" s="51" t="s">
        <v>3666</v>
      </c>
      <c r="Y1883" s="51" t="s">
        <v>100</v>
      </c>
      <c r="Z1883" s="26">
        <v>0</v>
      </c>
      <c r="AA1883" s="51" t="s">
        <v>66</v>
      </c>
      <c r="AB1883" s="51" t="s">
        <v>69</v>
      </c>
    </row>
    <row r="1884" spans="1:28">
      <c r="A1884" s="51" t="s">
        <v>3667</v>
      </c>
      <c r="B1884" s="51" t="s">
        <v>81</v>
      </c>
      <c r="C1884" s="1">
        <v>42371</v>
      </c>
      <c r="D1884">
        <v>2016</v>
      </c>
      <c r="E1884" s="26">
        <v>1</v>
      </c>
      <c r="F1884" s="51" t="s">
        <v>21</v>
      </c>
      <c r="G1884" s="26">
        <v>9</v>
      </c>
      <c r="H1884" s="26">
        <v>9</v>
      </c>
      <c r="I1884" t="s">
        <v>15</v>
      </c>
      <c r="J1884" t="s">
        <v>60</v>
      </c>
      <c r="K1884" t="s">
        <v>124</v>
      </c>
      <c r="L1884" t="s">
        <v>116</v>
      </c>
      <c r="M1884" t="s">
        <v>63</v>
      </c>
      <c r="N1884">
        <v>7443.4011072438843</v>
      </c>
      <c r="O1884">
        <v>7443.4011072438843</v>
      </c>
      <c r="P1884" t="s">
        <v>64</v>
      </c>
      <c r="Q1884">
        <v>11.2</v>
      </c>
      <c r="R1884">
        <v>2</v>
      </c>
      <c r="S1884">
        <v>1</v>
      </c>
      <c r="T1884">
        <v>1</v>
      </c>
      <c r="U1884" t="s">
        <v>76</v>
      </c>
      <c r="V1884">
        <v>2</v>
      </c>
      <c r="W1884" t="s">
        <v>77</v>
      </c>
      <c r="X1884" s="51" t="s">
        <v>1662</v>
      </c>
      <c r="Y1884" s="51" t="s">
        <v>100</v>
      </c>
      <c r="Z1884" s="26">
        <v>1</v>
      </c>
      <c r="AA1884" s="51" t="s">
        <v>66</v>
      </c>
      <c r="AB1884" s="51" t="s">
        <v>69</v>
      </c>
    </row>
    <row r="1885" spans="1:28">
      <c r="A1885" s="51" t="s">
        <v>3668</v>
      </c>
      <c r="B1885" s="51" t="s">
        <v>81</v>
      </c>
      <c r="C1885" s="1">
        <v>42276</v>
      </c>
      <c r="D1885">
        <v>2015</v>
      </c>
      <c r="E1885" s="26">
        <v>9</v>
      </c>
      <c r="F1885" s="51" t="s">
        <v>29</v>
      </c>
      <c r="G1885" s="26">
        <v>10</v>
      </c>
      <c r="H1885" s="26">
        <v>10</v>
      </c>
      <c r="I1885" t="s">
        <v>15</v>
      </c>
      <c r="J1885" t="s">
        <v>102</v>
      </c>
      <c r="K1885" t="s">
        <v>124</v>
      </c>
      <c r="L1885" t="s">
        <v>74</v>
      </c>
      <c r="M1885" t="s">
        <v>93</v>
      </c>
      <c r="N1885">
        <v>4739.9135947212671</v>
      </c>
      <c r="O1885">
        <v>4739.9135947212671</v>
      </c>
      <c r="P1885" t="s">
        <v>64</v>
      </c>
      <c r="Q1885">
        <v>7.64</v>
      </c>
      <c r="R1885">
        <v>5</v>
      </c>
      <c r="S1885">
        <v>2</v>
      </c>
      <c r="T1885">
        <v>1</v>
      </c>
      <c r="U1885" t="s">
        <v>76</v>
      </c>
      <c r="V1885">
        <v>1</v>
      </c>
      <c r="W1885" t="s">
        <v>66</v>
      </c>
      <c r="X1885" s="51" t="s">
        <v>3669</v>
      </c>
      <c r="Y1885" s="51" t="s">
        <v>79</v>
      </c>
      <c r="Z1885" s="26">
        <v>1</v>
      </c>
      <c r="AA1885" s="51" t="s">
        <v>66</v>
      </c>
      <c r="AB1885" s="51" t="s">
        <v>69</v>
      </c>
    </row>
    <row r="1886" spans="1:28">
      <c r="A1886" s="51" t="s">
        <v>3670</v>
      </c>
      <c r="B1886" s="51" t="s">
        <v>59</v>
      </c>
      <c r="C1886" s="1">
        <v>45333</v>
      </c>
      <c r="D1886">
        <v>2024</v>
      </c>
      <c r="E1886" s="26">
        <v>2</v>
      </c>
      <c r="F1886" s="51" t="s">
        <v>22</v>
      </c>
      <c r="G1886" s="26">
        <v>1</v>
      </c>
      <c r="H1886" s="26">
        <v>1</v>
      </c>
      <c r="I1886" t="s">
        <v>15</v>
      </c>
      <c r="J1886" t="s">
        <v>82</v>
      </c>
      <c r="K1886" t="s">
        <v>61</v>
      </c>
      <c r="L1886" t="s">
        <v>74</v>
      </c>
      <c r="M1886" t="s">
        <v>104</v>
      </c>
      <c r="N1886">
        <v>17414.58123809196</v>
      </c>
      <c r="O1886">
        <v>17414.58123809196</v>
      </c>
      <c r="P1886" t="s">
        <v>64</v>
      </c>
      <c r="Q1886">
        <v>5.5</v>
      </c>
      <c r="R1886">
        <v>5</v>
      </c>
      <c r="S1886">
        <v>3</v>
      </c>
      <c r="T1886">
        <v>1</v>
      </c>
      <c r="U1886" t="s">
        <v>76</v>
      </c>
      <c r="V1886">
        <v>3</v>
      </c>
      <c r="W1886" t="s">
        <v>84</v>
      </c>
      <c r="X1886" s="51" t="s">
        <v>3671</v>
      </c>
      <c r="Y1886" s="51" t="s">
        <v>119</v>
      </c>
      <c r="Z1886" s="26">
        <v>3</v>
      </c>
      <c r="AA1886" s="51" t="s">
        <v>77</v>
      </c>
      <c r="AB1886" s="51" t="s">
        <v>108</v>
      </c>
    </row>
    <row r="1887" spans="1:28">
      <c r="A1887" s="51" t="s">
        <v>3672</v>
      </c>
      <c r="B1887" s="51" t="s">
        <v>121</v>
      </c>
      <c r="C1887" s="1">
        <v>44508</v>
      </c>
      <c r="D1887">
        <v>2021</v>
      </c>
      <c r="E1887" s="26">
        <v>11</v>
      </c>
      <c r="F1887" s="51" t="s">
        <v>19</v>
      </c>
      <c r="G1887" s="26">
        <v>4</v>
      </c>
      <c r="H1887" s="26">
        <v>4</v>
      </c>
      <c r="I1887" t="s">
        <v>15</v>
      </c>
      <c r="J1887" t="s">
        <v>72</v>
      </c>
      <c r="K1887" t="s">
        <v>133</v>
      </c>
      <c r="L1887" t="s">
        <v>157</v>
      </c>
      <c r="M1887" t="s">
        <v>75</v>
      </c>
      <c r="N1887">
        <v>9157.2104786144919</v>
      </c>
      <c r="O1887">
        <v>9157.2104786144919</v>
      </c>
      <c r="P1887" t="s">
        <v>64</v>
      </c>
      <c r="Q1887">
        <v>4.7699999999999996</v>
      </c>
      <c r="R1887">
        <v>2</v>
      </c>
      <c r="S1887">
        <v>2</v>
      </c>
      <c r="T1887">
        <v>1</v>
      </c>
      <c r="U1887" t="s">
        <v>76</v>
      </c>
      <c r="V1887">
        <v>2</v>
      </c>
      <c r="W1887" t="s">
        <v>77</v>
      </c>
      <c r="X1887" s="51" t="s">
        <v>3673</v>
      </c>
      <c r="Y1887" s="51" t="s">
        <v>95</v>
      </c>
      <c r="Z1887" s="26">
        <v>0</v>
      </c>
      <c r="AA1887" s="51" t="s">
        <v>66</v>
      </c>
      <c r="AB1887" s="51" t="s">
        <v>69</v>
      </c>
    </row>
    <row r="1888" spans="1:28">
      <c r="A1888" s="51" t="s">
        <v>3674</v>
      </c>
      <c r="B1888" s="51" t="s">
        <v>59</v>
      </c>
      <c r="C1888" s="1">
        <v>42755</v>
      </c>
      <c r="D1888">
        <v>2017</v>
      </c>
      <c r="E1888" s="26">
        <v>1</v>
      </c>
      <c r="F1888" s="51" t="s">
        <v>21</v>
      </c>
      <c r="G1888" s="26">
        <v>8</v>
      </c>
      <c r="H1888" s="26">
        <v>8</v>
      </c>
      <c r="I1888" t="s">
        <v>15</v>
      </c>
      <c r="J1888" t="s">
        <v>60</v>
      </c>
      <c r="K1888" t="s">
        <v>124</v>
      </c>
      <c r="L1888" t="s">
        <v>113</v>
      </c>
      <c r="M1888" t="s">
        <v>90</v>
      </c>
      <c r="N1888">
        <v>9582.2307692924223</v>
      </c>
      <c r="O1888">
        <v>9582.2307692924223</v>
      </c>
      <c r="P1888" t="s">
        <v>64</v>
      </c>
      <c r="Q1888">
        <v>5.7</v>
      </c>
      <c r="R1888">
        <v>5</v>
      </c>
      <c r="S1888">
        <v>5</v>
      </c>
      <c r="T1888">
        <v>1</v>
      </c>
      <c r="U1888" t="s">
        <v>76</v>
      </c>
      <c r="V1888">
        <v>2</v>
      </c>
      <c r="W1888" t="s">
        <v>77</v>
      </c>
      <c r="X1888" s="51" t="s">
        <v>3675</v>
      </c>
      <c r="Y1888" s="51" t="s">
        <v>144</v>
      </c>
      <c r="Z1888" s="26">
        <v>2</v>
      </c>
      <c r="AA1888" s="51" t="s">
        <v>77</v>
      </c>
      <c r="AB1888" s="51" t="s">
        <v>69</v>
      </c>
    </row>
    <row r="1889" spans="1:28">
      <c r="A1889" s="51" t="s">
        <v>3676</v>
      </c>
      <c r="B1889" s="51" t="s">
        <v>97</v>
      </c>
      <c r="C1889" s="1">
        <v>43425</v>
      </c>
      <c r="D1889">
        <v>2018</v>
      </c>
      <c r="E1889" s="26">
        <v>11</v>
      </c>
      <c r="F1889" s="51" t="s">
        <v>19</v>
      </c>
      <c r="G1889" s="26">
        <v>7</v>
      </c>
      <c r="H1889" s="26">
        <v>7</v>
      </c>
      <c r="I1889" t="s">
        <v>15</v>
      </c>
      <c r="J1889" t="s">
        <v>60</v>
      </c>
      <c r="K1889" t="s">
        <v>88</v>
      </c>
      <c r="L1889" t="s">
        <v>116</v>
      </c>
      <c r="M1889" t="s">
        <v>93</v>
      </c>
      <c r="N1889">
        <v>10501.605972285935</v>
      </c>
      <c r="O1889">
        <v>10501.605972285935</v>
      </c>
      <c r="P1889" t="s">
        <v>64</v>
      </c>
      <c r="Q1889">
        <v>9.39</v>
      </c>
      <c r="R1889">
        <v>5</v>
      </c>
      <c r="S1889">
        <v>4</v>
      </c>
      <c r="T1889">
        <v>1</v>
      </c>
      <c r="U1889" t="s">
        <v>76</v>
      </c>
      <c r="V1889">
        <v>2</v>
      </c>
      <c r="W1889" t="s">
        <v>77</v>
      </c>
      <c r="X1889" s="51" t="s">
        <v>3677</v>
      </c>
      <c r="Y1889" s="51" t="s">
        <v>144</v>
      </c>
      <c r="Z1889" s="26">
        <v>1</v>
      </c>
      <c r="AA1889" s="51" t="s">
        <v>66</v>
      </c>
      <c r="AB1889" s="51" t="s">
        <v>69</v>
      </c>
    </row>
    <row r="1890" spans="1:28">
      <c r="A1890" s="51" t="s">
        <v>3678</v>
      </c>
      <c r="B1890" s="51" t="s">
        <v>81</v>
      </c>
      <c r="C1890" s="1">
        <v>43673</v>
      </c>
      <c r="D1890">
        <v>2019</v>
      </c>
      <c r="E1890" s="26">
        <v>7</v>
      </c>
      <c r="F1890" s="51" t="s">
        <v>27</v>
      </c>
      <c r="G1890" s="26">
        <v>6</v>
      </c>
      <c r="H1890" s="26">
        <v>6</v>
      </c>
      <c r="I1890" t="s">
        <v>15</v>
      </c>
      <c r="J1890" t="s">
        <v>72</v>
      </c>
      <c r="K1890" t="s">
        <v>124</v>
      </c>
      <c r="L1890" t="s">
        <v>98</v>
      </c>
      <c r="M1890" t="s">
        <v>90</v>
      </c>
      <c r="N1890">
        <v>8504.0257336855248</v>
      </c>
      <c r="O1890">
        <v>8504.0257336855248</v>
      </c>
      <c r="P1890" t="s">
        <v>64</v>
      </c>
      <c r="Q1890">
        <v>6.38</v>
      </c>
      <c r="R1890">
        <v>1</v>
      </c>
      <c r="S1890">
        <v>0</v>
      </c>
      <c r="T1890">
        <v>0</v>
      </c>
      <c r="U1890" t="s">
        <v>65</v>
      </c>
      <c r="V1890">
        <v>2</v>
      </c>
      <c r="W1890" t="s">
        <v>77</v>
      </c>
      <c r="X1890" s="51" t="s">
        <v>3679</v>
      </c>
      <c r="Y1890" s="51" t="s">
        <v>119</v>
      </c>
      <c r="Z1890" s="26">
        <v>0</v>
      </c>
      <c r="AA1890" s="51" t="s">
        <v>66</v>
      </c>
      <c r="AB1890" s="51" t="s">
        <v>69</v>
      </c>
    </row>
    <row r="1891" spans="1:28">
      <c r="A1891" s="51" t="s">
        <v>3680</v>
      </c>
      <c r="B1891" s="51" t="s">
        <v>81</v>
      </c>
      <c r="C1891" s="1">
        <v>42415</v>
      </c>
      <c r="D1891">
        <v>2016</v>
      </c>
      <c r="E1891" s="26">
        <v>2</v>
      </c>
      <c r="F1891" s="51" t="s">
        <v>22</v>
      </c>
      <c r="G1891" s="26">
        <v>9</v>
      </c>
      <c r="H1891" s="26">
        <v>9</v>
      </c>
      <c r="I1891" t="s">
        <v>15</v>
      </c>
      <c r="J1891" t="s">
        <v>60</v>
      </c>
      <c r="K1891" t="s">
        <v>133</v>
      </c>
      <c r="L1891" t="s">
        <v>157</v>
      </c>
      <c r="M1891" t="s">
        <v>104</v>
      </c>
      <c r="N1891">
        <v>19416.808713913084</v>
      </c>
      <c r="O1891">
        <v>19416.808713913084</v>
      </c>
      <c r="P1891" t="s">
        <v>64</v>
      </c>
      <c r="Q1891">
        <v>27.49</v>
      </c>
      <c r="R1891">
        <v>1</v>
      </c>
      <c r="S1891">
        <v>2</v>
      </c>
      <c r="T1891">
        <v>1</v>
      </c>
      <c r="U1891" t="s">
        <v>76</v>
      </c>
      <c r="V1891">
        <v>3</v>
      </c>
      <c r="W1891" t="s">
        <v>84</v>
      </c>
      <c r="X1891" s="51" t="s">
        <v>2165</v>
      </c>
      <c r="Y1891" s="51" t="s">
        <v>95</v>
      </c>
      <c r="Z1891" s="26">
        <v>4</v>
      </c>
      <c r="AA1891" s="51" t="s">
        <v>84</v>
      </c>
      <c r="AB1891" s="51" t="s">
        <v>108</v>
      </c>
    </row>
    <row r="1892" spans="1:28">
      <c r="A1892" s="51" t="s">
        <v>3681</v>
      </c>
      <c r="B1892" s="51" t="s">
        <v>71</v>
      </c>
      <c r="C1892" s="1">
        <v>43025</v>
      </c>
      <c r="D1892">
        <v>2017</v>
      </c>
      <c r="E1892" s="26">
        <v>10</v>
      </c>
      <c r="F1892" s="51" t="s">
        <v>10</v>
      </c>
      <c r="G1892" s="26">
        <v>8</v>
      </c>
      <c r="H1892" s="26">
        <v>8</v>
      </c>
      <c r="I1892" t="s">
        <v>15</v>
      </c>
      <c r="J1892" t="s">
        <v>60</v>
      </c>
      <c r="K1892" t="s">
        <v>83</v>
      </c>
      <c r="L1892" t="s">
        <v>89</v>
      </c>
      <c r="M1892" t="s">
        <v>63</v>
      </c>
      <c r="N1892">
        <v>11457.304297158822</v>
      </c>
      <c r="O1892">
        <v>11457.304297158822</v>
      </c>
      <c r="P1892" t="s">
        <v>64</v>
      </c>
      <c r="Q1892">
        <v>4.1399999999999997</v>
      </c>
      <c r="R1892">
        <v>2</v>
      </c>
      <c r="S1892">
        <v>2</v>
      </c>
      <c r="T1892">
        <v>1</v>
      </c>
      <c r="U1892" t="s">
        <v>76</v>
      </c>
      <c r="V1892">
        <v>3</v>
      </c>
      <c r="W1892" t="s">
        <v>84</v>
      </c>
      <c r="X1892" s="51" t="s">
        <v>396</v>
      </c>
      <c r="Y1892" s="51" t="s">
        <v>119</v>
      </c>
      <c r="Z1892" s="26">
        <v>2</v>
      </c>
      <c r="AA1892" s="51" t="s">
        <v>77</v>
      </c>
      <c r="AB1892" s="51" t="s">
        <v>69</v>
      </c>
    </row>
    <row r="1893" spans="1:28">
      <c r="A1893" s="51" t="s">
        <v>3682</v>
      </c>
      <c r="B1893" s="51" t="s">
        <v>97</v>
      </c>
      <c r="C1893" s="1">
        <v>44622</v>
      </c>
      <c r="D1893">
        <v>2022</v>
      </c>
      <c r="E1893" s="26">
        <v>3</v>
      </c>
      <c r="F1893" s="51" t="s">
        <v>23</v>
      </c>
      <c r="G1893" s="26">
        <v>3</v>
      </c>
      <c r="H1893" s="26">
        <v>3</v>
      </c>
      <c r="I1893" t="s">
        <v>15</v>
      </c>
      <c r="J1893" t="s">
        <v>82</v>
      </c>
      <c r="K1893" t="s">
        <v>88</v>
      </c>
      <c r="L1893" t="s">
        <v>98</v>
      </c>
      <c r="M1893" t="s">
        <v>75</v>
      </c>
      <c r="N1893">
        <v>5318.7266496526281</v>
      </c>
      <c r="O1893">
        <v>5318.7266496526281</v>
      </c>
      <c r="P1893" t="s">
        <v>64</v>
      </c>
      <c r="Q1893">
        <v>2.76</v>
      </c>
      <c r="R1893">
        <v>4</v>
      </c>
      <c r="S1893">
        <v>2</v>
      </c>
      <c r="T1893">
        <v>1</v>
      </c>
      <c r="U1893" t="s">
        <v>76</v>
      </c>
      <c r="V1893">
        <v>1</v>
      </c>
      <c r="W1893" t="s">
        <v>66</v>
      </c>
      <c r="X1893" s="51" t="s">
        <v>2264</v>
      </c>
      <c r="Y1893" s="51" t="s">
        <v>68</v>
      </c>
      <c r="Z1893" s="26">
        <v>0</v>
      </c>
      <c r="AA1893" s="51" t="s">
        <v>66</v>
      </c>
      <c r="AB1893" s="51" t="s">
        <v>69</v>
      </c>
    </row>
    <row r="1894" spans="1:28">
      <c r="A1894" s="51" t="s">
        <v>3683</v>
      </c>
      <c r="B1894" s="51" t="s">
        <v>71</v>
      </c>
      <c r="C1894" s="1">
        <v>43966</v>
      </c>
      <c r="D1894">
        <v>2020</v>
      </c>
      <c r="E1894" s="26">
        <v>5</v>
      </c>
      <c r="F1894" s="51" t="s">
        <v>25</v>
      </c>
      <c r="G1894" s="26">
        <v>5</v>
      </c>
      <c r="H1894" s="26">
        <v>5</v>
      </c>
      <c r="I1894" t="s">
        <v>15</v>
      </c>
      <c r="J1894" t="s">
        <v>72</v>
      </c>
      <c r="K1894" t="s">
        <v>124</v>
      </c>
      <c r="L1894" t="s">
        <v>110</v>
      </c>
      <c r="M1894" t="s">
        <v>90</v>
      </c>
      <c r="N1894">
        <v>6986.0289852254409</v>
      </c>
      <c r="O1894">
        <v>6986.0289852254409</v>
      </c>
      <c r="P1894" t="s">
        <v>64</v>
      </c>
      <c r="Q1894">
        <v>14.92</v>
      </c>
      <c r="R1894">
        <v>4</v>
      </c>
      <c r="S1894">
        <v>1</v>
      </c>
      <c r="T1894">
        <v>1</v>
      </c>
      <c r="U1894" t="s">
        <v>76</v>
      </c>
      <c r="V1894">
        <v>2</v>
      </c>
      <c r="W1894" t="s">
        <v>77</v>
      </c>
      <c r="X1894" s="51" t="s">
        <v>3684</v>
      </c>
      <c r="Y1894" s="51" t="s">
        <v>100</v>
      </c>
      <c r="Z1894" s="26">
        <v>1</v>
      </c>
      <c r="AA1894" s="51" t="s">
        <v>66</v>
      </c>
      <c r="AB1894" s="51" t="s">
        <v>69</v>
      </c>
    </row>
    <row r="1895" spans="1:28">
      <c r="A1895" s="51" t="s">
        <v>3685</v>
      </c>
      <c r="B1895" s="51" t="s">
        <v>140</v>
      </c>
      <c r="C1895" s="1">
        <v>41778</v>
      </c>
      <c r="D1895">
        <v>2014</v>
      </c>
      <c r="E1895" s="26">
        <v>5</v>
      </c>
      <c r="F1895" s="51" t="s">
        <v>25</v>
      </c>
      <c r="G1895" s="26">
        <v>11</v>
      </c>
      <c r="H1895" s="26">
        <v>11</v>
      </c>
      <c r="I1895" t="s">
        <v>15</v>
      </c>
      <c r="J1895" t="s">
        <v>102</v>
      </c>
      <c r="K1895" t="s">
        <v>83</v>
      </c>
      <c r="L1895" t="s">
        <v>116</v>
      </c>
      <c r="M1895" t="s">
        <v>63</v>
      </c>
      <c r="N1895">
        <v>11731.969478096256</v>
      </c>
      <c r="O1895">
        <v>11731.969478096256</v>
      </c>
      <c r="P1895" t="s">
        <v>64</v>
      </c>
      <c r="Q1895">
        <v>6.72</v>
      </c>
      <c r="R1895">
        <v>5</v>
      </c>
      <c r="S1895">
        <v>2</v>
      </c>
      <c r="T1895">
        <v>1</v>
      </c>
      <c r="U1895" t="s">
        <v>76</v>
      </c>
      <c r="V1895">
        <v>1</v>
      </c>
      <c r="W1895" t="s">
        <v>66</v>
      </c>
      <c r="X1895" s="51" t="s">
        <v>3686</v>
      </c>
      <c r="Y1895" s="51" t="s">
        <v>95</v>
      </c>
      <c r="Z1895" s="26">
        <v>1</v>
      </c>
      <c r="AA1895" s="51" t="s">
        <v>66</v>
      </c>
      <c r="AB1895" s="51" t="s">
        <v>69</v>
      </c>
    </row>
    <row r="1896" spans="1:28">
      <c r="A1896" s="51" t="s">
        <v>3687</v>
      </c>
      <c r="B1896" s="51" t="s">
        <v>71</v>
      </c>
      <c r="C1896" s="1">
        <v>43782</v>
      </c>
      <c r="D1896">
        <v>2019</v>
      </c>
      <c r="E1896" s="26">
        <v>11</v>
      </c>
      <c r="F1896" s="51" t="s">
        <v>19</v>
      </c>
      <c r="G1896" s="26">
        <v>6</v>
      </c>
      <c r="H1896" s="26">
        <v>6</v>
      </c>
      <c r="I1896" t="s">
        <v>15</v>
      </c>
      <c r="J1896" t="s">
        <v>72</v>
      </c>
      <c r="K1896" t="s">
        <v>124</v>
      </c>
      <c r="L1896" t="s">
        <v>74</v>
      </c>
      <c r="M1896" t="s">
        <v>93</v>
      </c>
      <c r="N1896">
        <v>9978.1424020084123</v>
      </c>
      <c r="O1896">
        <v>9978.1424020084123</v>
      </c>
      <c r="P1896" t="s">
        <v>64</v>
      </c>
      <c r="Q1896">
        <v>10.65</v>
      </c>
      <c r="R1896">
        <v>1</v>
      </c>
      <c r="S1896">
        <v>3</v>
      </c>
      <c r="T1896">
        <v>1</v>
      </c>
      <c r="U1896" t="s">
        <v>76</v>
      </c>
      <c r="V1896">
        <v>2</v>
      </c>
      <c r="W1896" t="s">
        <v>77</v>
      </c>
      <c r="X1896" s="51" t="s">
        <v>3688</v>
      </c>
      <c r="Y1896" s="51" t="s">
        <v>100</v>
      </c>
      <c r="Z1896" s="26">
        <v>1</v>
      </c>
      <c r="AA1896" s="51" t="s">
        <v>66</v>
      </c>
      <c r="AB1896" s="51" t="s">
        <v>69</v>
      </c>
    </row>
    <row r="1897" spans="1:28">
      <c r="A1897" s="51" t="s">
        <v>3689</v>
      </c>
      <c r="B1897" s="51" t="s">
        <v>71</v>
      </c>
      <c r="C1897" s="1">
        <v>41806</v>
      </c>
      <c r="D1897">
        <v>2014</v>
      </c>
      <c r="E1897" s="26">
        <v>6</v>
      </c>
      <c r="F1897" s="51" t="s">
        <v>26</v>
      </c>
      <c r="G1897" s="26">
        <v>11</v>
      </c>
      <c r="H1897" s="26">
        <v>11</v>
      </c>
      <c r="I1897" t="s">
        <v>15</v>
      </c>
      <c r="J1897" t="s">
        <v>102</v>
      </c>
      <c r="K1897" t="s">
        <v>61</v>
      </c>
      <c r="L1897" t="s">
        <v>202</v>
      </c>
      <c r="M1897" t="s">
        <v>75</v>
      </c>
      <c r="N1897">
        <v>4678.2040851594456</v>
      </c>
      <c r="O1897">
        <v>4678.2040851594456</v>
      </c>
      <c r="P1897" t="s">
        <v>64</v>
      </c>
      <c r="Q1897">
        <v>4.63</v>
      </c>
      <c r="R1897">
        <v>5</v>
      </c>
      <c r="S1897">
        <v>1</v>
      </c>
      <c r="T1897">
        <v>1</v>
      </c>
      <c r="U1897" t="s">
        <v>76</v>
      </c>
      <c r="V1897">
        <v>1</v>
      </c>
      <c r="W1897" t="s">
        <v>66</v>
      </c>
      <c r="X1897" s="51" t="s">
        <v>3690</v>
      </c>
      <c r="Y1897" s="51" t="s">
        <v>95</v>
      </c>
      <c r="Z1897" s="26">
        <v>1</v>
      </c>
      <c r="AA1897" s="51" t="s">
        <v>66</v>
      </c>
      <c r="AB1897" s="51" t="s">
        <v>69</v>
      </c>
    </row>
    <row r="1898" spans="1:28">
      <c r="A1898" s="51" t="s">
        <v>3691</v>
      </c>
      <c r="B1898" s="51" t="s">
        <v>121</v>
      </c>
      <c r="C1898" s="1">
        <v>42052</v>
      </c>
      <c r="D1898">
        <v>2015</v>
      </c>
      <c r="E1898" s="26">
        <v>2</v>
      </c>
      <c r="F1898" s="51" t="s">
        <v>22</v>
      </c>
      <c r="G1898" s="26">
        <v>10</v>
      </c>
      <c r="H1898" s="26">
        <v>10</v>
      </c>
      <c r="I1898" t="s">
        <v>15</v>
      </c>
      <c r="J1898" t="s">
        <v>102</v>
      </c>
      <c r="K1898" t="s">
        <v>83</v>
      </c>
      <c r="L1898" t="s">
        <v>202</v>
      </c>
      <c r="M1898" t="s">
        <v>63</v>
      </c>
      <c r="N1898">
        <v>10276.311863575987</v>
      </c>
      <c r="O1898">
        <v>10276.311863575987</v>
      </c>
      <c r="P1898" t="s">
        <v>64</v>
      </c>
      <c r="Q1898">
        <v>9.64</v>
      </c>
      <c r="R1898">
        <v>5</v>
      </c>
      <c r="S1898">
        <v>1</v>
      </c>
      <c r="T1898">
        <v>1</v>
      </c>
      <c r="U1898" t="s">
        <v>76</v>
      </c>
      <c r="V1898">
        <v>2</v>
      </c>
      <c r="W1898" t="s">
        <v>77</v>
      </c>
      <c r="X1898" s="51" t="s">
        <v>3692</v>
      </c>
      <c r="Y1898" s="51" t="s">
        <v>68</v>
      </c>
      <c r="Z1898" s="26">
        <v>1</v>
      </c>
      <c r="AA1898" s="51" t="s">
        <v>66</v>
      </c>
      <c r="AB1898" s="51" t="s">
        <v>69</v>
      </c>
    </row>
    <row r="1899" spans="1:28">
      <c r="A1899" s="51" t="s">
        <v>3693</v>
      </c>
      <c r="B1899" s="51" t="s">
        <v>71</v>
      </c>
      <c r="C1899" s="1">
        <v>42206</v>
      </c>
      <c r="D1899">
        <v>2015</v>
      </c>
      <c r="E1899" s="26">
        <v>7</v>
      </c>
      <c r="F1899" s="51" t="s">
        <v>27</v>
      </c>
      <c r="G1899" s="26">
        <v>10</v>
      </c>
      <c r="H1899" s="26">
        <v>10</v>
      </c>
      <c r="I1899" t="s">
        <v>15</v>
      </c>
      <c r="J1899" t="s">
        <v>102</v>
      </c>
      <c r="K1899" t="s">
        <v>133</v>
      </c>
      <c r="L1899" t="s">
        <v>128</v>
      </c>
      <c r="M1899" t="s">
        <v>75</v>
      </c>
      <c r="N1899">
        <v>5999.0383083122497</v>
      </c>
      <c r="O1899">
        <v>5999.0383083122497</v>
      </c>
      <c r="P1899" t="s">
        <v>64</v>
      </c>
      <c r="Q1899">
        <v>12.63</v>
      </c>
      <c r="R1899">
        <v>2</v>
      </c>
      <c r="S1899">
        <v>3</v>
      </c>
      <c r="T1899">
        <v>1</v>
      </c>
      <c r="U1899" t="s">
        <v>76</v>
      </c>
      <c r="V1899">
        <v>2</v>
      </c>
      <c r="W1899" t="s">
        <v>77</v>
      </c>
      <c r="X1899" s="51" t="s">
        <v>3694</v>
      </c>
      <c r="Y1899" s="51" t="s">
        <v>95</v>
      </c>
      <c r="Z1899" s="26">
        <v>2</v>
      </c>
      <c r="AA1899" s="51" t="s">
        <v>77</v>
      </c>
      <c r="AB1899" s="51" t="s">
        <v>108</v>
      </c>
    </row>
    <row r="1900" spans="1:28">
      <c r="A1900" s="51" t="s">
        <v>3695</v>
      </c>
      <c r="B1900" s="51" t="s">
        <v>59</v>
      </c>
      <c r="C1900" s="1">
        <v>41822</v>
      </c>
      <c r="D1900">
        <v>2014</v>
      </c>
      <c r="E1900" s="26">
        <v>7</v>
      </c>
      <c r="F1900" s="51" t="s">
        <v>27</v>
      </c>
      <c r="G1900" s="26">
        <v>11</v>
      </c>
      <c r="H1900" s="26">
        <v>11</v>
      </c>
      <c r="I1900" t="s">
        <v>15</v>
      </c>
      <c r="J1900" t="s">
        <v>102</v>
      </c>
      <c r="K1900" t="s">
        <v>124</v>
      </c>
      <c r="L1900" t="s">
        <v>98</v>
      </c>
      <c r="M1900" t="s">
        <v>63</v>
      </c>
      <c r="N1900">
        <v>6992.5043533087382</v>
      </c>
      <c r="O1900">
        <v>6992.5043533087382</v>
      </c>
      <c r="P1900" t="s">
        <v>64</v>
      </c>
      <c r="Q1900">
        <v>3.85</v>
      </c>
      <c r="R1900">
        <v>1</v>
      </c>
      <c r="S1900">
        <v>2</v>
      </c>
      <c r="T1900">
        <v>1</v>
      </c>
      <c r="U1900" t="s">
        <v>76</v>
      </c>
      <c r="V1900">
        <v>1</v>
      </c>
      <c r="W1900" t="s">
        <v>66</v>
      </c>
      <c r="X1900" s="51" t="s">
        <v>3696</v>
      </c>
      <c r="Y1900" s="51" t="s">
        <v>95</v>
      </c>
      <c r="Z1900" s="26">
        <v>1</v>
      </c>
      <c r="AA1900" s="51" t="s">
        <v>66</v>
      </c>
      <c r="AB1900" s="51" t="s">
        <v>69</v>
      </c>
    </row>
    <row r="1901" spans="1:28">
      <c r="A1901" s="51" t="s">
        <v>3697</v>
      </c>
      <c r="B1901" s="51" t="s">
        <v>97</v>
      </c>
      <c r="C1901" s="1">
        <v>44255</v>
      </c>
      <c r="D1901">
        <v>2021</v>
      </c>
      <c r="E1901" s="26">
        <v>2</v>
      </c>
      <c r="F1901" s="51" t="s">
        <v>22</v>
      </c>
      <c r="G1901" s="26">
        <v>4</v>
      </c>
      <c r="H1901" s="26">
        <v>4</v>
      </c>
      <c r="I1901" t="s">
        <v>15</v>
      </c>
      <c r="J1901" t="s">
        <v>72</v>
      </c>
      <c r="K1901" t="s">
        <v>83</v>
      </c>
      <c r="L1901" t="s">
        <v>110</v>
      </c>
      <c r="M1901" t="s">
        <v>75</v>
      </c>
      <c r="N1901">
        <v>15951.064172801212</v>
      </c>
      <c r="O1901">
        <v>15951.064172801212</v>
      </c>
      <c r="P1901" t="s">
        <v>64</v>
      </c>
      <c r="Q1901">
        <v>4.03</v>
      </c>
      <c r="R1901">
        <v>3</v>
      </c>
      <c r="S1901">
        <v>5</v>
      </c>
      <c r="T1901">
        <v>1</v>
      </c>
      <c r="U1901" t="s">
        <v>76</v>
      </c>
      <c r="V1901">
        <v>3</v>
      </c>
      <c r="W1901" t="s">
        <v>84</v>
      </c>
      <c r="X1901" s="51" t="s">
        <v>3698</v>
      </c>
      <c r="Y1901" s="51" t="s">
        <v>79</v>
      </c>
      <c r="Z1901" s="26">
        <v>3</v>
      </c>
      <c r="AA1901" s="51" t="s">
        <v>77</v>
      </c>
      <c r="AB1901" s="51" t="s">
        <v>108</v>
      </c>
    </row>
    <row r="1902" spans="1:28">
      <c r="A1902" s="51" t="s">
        <v>3699</v>
      </c>
      <c r="B1902" s="51" t="s">
        <v>81</v>
      </c>
      <c r="C1902" s="1">
        <v>41865</v>
      </c>
      <c r="D1902">
        <v>2014</v>
      </c>
      <c r="E1902" s="26">
        <v>8</v>
      </c>
      <c r="F1902" s="51" t="s">
        <v>28</v>
      </c>
      <c r="G1902" s="26">
        <v>11</v>
      </c>
      <c r="H1902" s="26">
        <v>11</v>
      </c>
      <c r="I1902" t="s">
        <v>15</v>
      </c>
      <c r="J1902" t="s">
        <v>102</v>
      </c>
      <c r="K1902" t="s">
        <v>133</v>
      </c>
      <c r="L1902" t="s">
        <v>103</v>
      </c>
      <c r="M1902" t="s">
        <v>93</v>
      </c>
      <c r="N1902">
        <v>12993.65823580466</v>
      </c>
      <c r="O1902">
        <v>12993.65823580466</v>
      </c>
      <c r="P1902" t="s">
        <v>64</v>
      </c>
      <c r="Q1902">
        <v>7.67</v>
      </c>
      <c r="R1902">
        <v>3</v>
      </c>
      <c r="S1902">
        <v>0</v>
      </c>
      <c r="T1902">
        <v>0</v>
      </c>
      <c r="U1902" t="s">
        <v>65</v>
      </c>
      <c r="V1902">
        <v>2</v>
      </c>
      <c r="W1902" t="s">
        <v>77</v>
      </c>
      <c r="X1902" s="51" t="s">
        <v>3700</v>
      </c>
      <c r="Y1902" s="51" t="s">
        <v>100</v>
      </c>
      <c r="Z1902" s="26">
        <v>2</v>
      </c>
      <c r="AA1902" s="51" t="s">
        <v>77</v>
      </c>
      <c r="AB1902" s="51" t="s">
        <v>69</v>
      </c>
    </row>
    <row r="1903" spans="1:28">
      <c r="A1903" s="51" t="s">
        <v>3701</v>
      </c>
      <c r="B1903" s="51" t="s">
        <v>81</v>
      </c>
      <c r="C1903" s="1">
        <v>42658</v>
      </c>
      <c r="D1903">
        <v>2016</v>
      </c>
      <c r="E1903" s="26">
        <v>10</v>
      </c>
      <c r="F1903" s="51" t="s">
        <v>10</v>
      </c>
      <c r="G1903" s="26">
        <v>9</v>
      </c>
      <c r="H1903" s="26">
        <v>9</v>
      </c>
      <c r="I1903" t="s">
        <v>15</v>
      </c>
      <c r="J1903" t="s">
        <v>60</v>
      </c>
      <c r="K1903" t="s">
        <v>83</v>
      </c>
      <c r="L1903" t="s">
        <v>103</v>
      </c>
      <c r="M1903" t="s">
        <v>104</v>
      </c>
      <c r="N1903">
        <v>11761.314669164018</v>
      </c>
      <c r="O1903">
        <v>11761.314669164018</v>
      </c>
      <c r="P1903" t="s">
        <v>64</v>
      </c>
      <c r="Q1903">
        <v>4.83</v>
      </c>
      <c r="R1903">
        <v>1</v>
      </c>
      <c r="S1903">
        <v>3</v>
      </c>
      <c r="T1903">
        <v>1</v>
      </c>
      <c r="U1903" t="s">
        <v>76</v>
      </c>
      <c r="V1903">
        <v>2</v>
      </c>
      <c r="W1903" t="s">
        <v>77</v>
      </c>
      <c r="X1903" s="51" t="s">
        <v>3702</v>
      </c>
      <c r="Y1903" s="51" t="s">
        <v>95</v>
      </c>
      <c r="Z1903" s="26">
        <v>2</v>
      </c>
      <c r="AA1903" s="51" t="s">
        <v>77</v>
      </c>
      <c r="AB1903" s="51" t="s">
        <v>108</v>
      </c>
    </row>
    <row r="1904" spans="1:28">
      <c r="A1904" s="51" t="s">
        <v>3703</v>
      </c>
      <c r="B1904" s="51" t="s">
        <v>71</v>
      </c>
      <c r="C1904" s="1">
        <v>43016</v>
      </c>
      <c r="D1904">
        <v>2017</v>
      </c>
      <c r="E1904" s="26">
        <v>10</v>
      </c>
      <c r="F1904" s="51" t="s">
        <v>10</v>
      </c>
      <c r="G1904" s="26">
        <v>8</v>
      </c>
      <c r="H1904" s="26">
        <v>8</v>
      </c>
      <c r="I1904" t="s">
        <v>15</v>
      </c>
      <c r="J1904" t="s">
        <v>60</v>
      </c>
      <c r="K1904" t="s">
        <v>61</v>
      </c>
      <c r="L1904" t="s">
        <v>74</v>
      </c>
      <c r="M1904" t="s">
        <v>104</v>
      </c>
      <c r="N1904">
        <v>6212.9737604106422</v>
      </c>
      <c r="O1904">
        <v>6212.9737604106422</v>
      </c>
      <c r="P1904" t="s">
        <v>64</v>
      </c>
      <c r="Q1904">
        <v>5.5</v>
      </c>
      <c r="R1904">
        <v>5</v>
      </c>
      <c r="S1904">
        <v>0</v>
      </c>
      <c r="T1904">
        <v>0</v>
      </c>
      <c r="U1904" t="s">
        <v>65</v>
      </c>
      <c r="V1904">
        <v>1</v>
      </c>
      <c r="W1904" t="s">
        <v>66</v>
      </c>
      <c r="X1904" s="51" t="s">
        <v>3704</v>
      </c>
      <c r="Y1904" s="51" t="s">
        <v>100</v>
      </c>
      <c r="Z1904" s="26">
        <v>1</v>
      </c>
      <c r="AA1904" s="51" t="s">
        <v>66</v>
      </c>
      <c r="AB1904" s="51" t="s">
        <v>69</v>
      </c>
    </row>
    <row r="1905" spans="1:28">
      <c r="A1905" s="51" t="s">
        <v>3705</v>
      </c>
      <c r="B1905" s="51" t="s">
        <v>140</v>
      </c>
      <c r="C1905" s="1">
        <v>43765</v>
      </c>
      <c r="D1905">
        <v>2019</v>
      </c>
      <c r="E1905" s="26">
        <v>10</v>
      </c>
      <c r="F1905" s="51" t="s">
        <v>10</v>
      </c>
      <c r="G1905" s="26">
        <v>6</v>
      </c>
      <c r="H1905" s="26">
        <v>6</v>
      </c>
      <c r="I1905" t="s">
        <v>15</v>
      </c>
      <c r="J1905" t="s">
        <v>72</v>
      </c>
      <c r="K1905" t="s">
        <v>73</v>
      </c>
      <c r="L1905" t="s">
        <v>110</v>
      </c>
      <c r="M1905" t="s">
        <v>75</v>
      </c>
      <c r="N1905">
        <v>2157.3915113945977</v>
      </c>
      <c r="O1905">
        <v>2157.3915113945977</v>
      </c>
      <c r="P1905" t="s">
        <v>64</v>
      </c>
      <c r="Q1905">
        <v>7.74</v>
      </c>
      <c r="R1905">
        <v>3</v>
      </c>
      <c r="S1905">
        <v>2</v>
      </c>
      <c r="T1905">
        <v>1</v>
      </c>
      <c r="U1905" t="s">
        <v>76</v>
      </c>
      <c r="V1905">
        <v>1</v>
      </c>
      <c r="W1905" t="s">
        <v>66</v>
      </c>
      <c r="X1905" s="51" t="s">
        <v>354</v>
      </c>
      <c r="Y1905" s="51" t="s">
        <v>100</v>
      </c>
      <c r="Z1905" s="26">
        <v>0</v>
      </c>
      <c r="AA1905" s="51" t="s">
        <v>66</v>
      </c>
      <c r="AB1905" s="51" t="s">
        <v>69</v>
      </c>
    </row>
    <row r="1906" spans="1:28">
      <c r="A1906" s="51" t="s">
        <v>3706</v>
      </c>
      <c r="B1906" s="51" t="s">
        <v>97</v>
      </c>
      <c r="C1906" s="1">
        <v>41561</v>
      </c>
      <c r="D1906">
        <v>2013</v>
      </c>
      <c r="E1906" s="26">
        <v>10</v>
      </c>
      <c r="F1906" s="51" t="s">
        <v>10</v>
      </c>
      <c r="G1906" s="26">
        <v>12</v>
      </c>
      <c r="H1906" s="26">
        <v>12</v>
      </c>
      <c r="I1906" t="s">
        <v>15</v>
      </c>
      <c r="J1906" t="s">
        <v>102</v>
      </c>
      <c r="K1906" t="s">
        <v>73</v>
      </c>
      <c r="L1906" t="s">
        <v>128</v>
      </c>
      <c r="M1906" t="s">
        <v>75</v>
      </c>
      <c r="N1906">
        <v>4244.9801474930855</v>
      </c>
      <c r="O1906">
        <v>4244.9801474930855</v>
      </c>
      <c r="P1906" t="s">
        <v>64</v>
      </c>
      <c r="Q1906">
        <v>13.18</v>
      </c>
      <c r="R1906">
        <v>2</v>
      </c>
      <c r="S1906">
        <v>4</v>
      </c>
      <c r="T1906">
        <v>1</v>
      </c>
      <c r="U1906" t="s">
        <v>76</v>
      </c>
      <c r="V1906">
        <v>2</v>
      </c>
      <c r="W1906" t="s">
        <v>77</v>
      </c>
      <c r="X1906" s="51" t="s">
        <v>3707</v>
      </c>
      <c r="Y1906" s="51" t="s">
        <v>95</v>
      </c>
      <c r="Z1906" s="26">
        <v>2</v>
      </c>
      <c r="AA1906" s="51" t="s">
        <v>77</v>
      </c>
      <c r="AB1906" s="51" t="s">
        <v>108</v>
      </c>
    </row>
    <row r="1907" spans="1:28">
      <c r="A1907" s="51" t="s">
        <v>3708</v>
      </c>
      <c r="B1907" s="51" t="s">
        <v>140</v>
      </c>
      <c r="C1907" s="1">
        <v>41783</v>
      </c>
      <c r="D1907">
        <v>2014</v>
      </c>
      <c r="E1907" s="26">
        <v>5</v>
      </c>
      <c r="F1907" s="51" t="s">
        <v>25</v>
      </c>
      <c r="G1907" s="26">
        <v>11</v>
      </c>
      <c r="H1907" s="26">
        <v>11</v>
      </c>
      <c r="I1907" t="s">
        <v>15</v>
      </c>
      <c r="J1907" t="s">
        <v>102</v>
      </c>
      <c r="K1907" t="s">
        <v>124</v>
      </c>
      <c r="L1907" t="s">
        <v>116</v>
      </c>
      <c r="M1907" t="s">
        <v>63</v>
      </c>
      <c r="N1907">
        <v>2527.7739911808594</v>
      </c>
      <c r="O1907">
        <v>2527.7739911808594</v>
      </c>
      <c r="P1907" t="s">
        <v>64</v>
      </c>
      <c r="Q1907">
        <v>5</v>
      </c>
      <c r="R1907">
        <v>2</v>
      </c>
      <c r="S1907">
        <v>4</v>
      </c>
      <c r="T1907">
        <v>1</v>
      </c>
      <c r="U1907" t="s">
        <v>76</v>
      </c>
      <c r="V1907">
        <v>1</v>
      </c>
      <c r="W1907" t="s">
        <v>66</v>
      </c>
      <c r="X1907" s="51" t="s">
        <v>3709</v>
      </c>
      <c r="Y1907" s="51" t="s">
        <v>95</v>
      </c>
      <c r="Z1907" s="26">
        <v>2</v>
      </c>
      <c r="AA1907" s="51" t="s">
        <v>77</v>
      </c>
      <c r="AB1907" s="51" t="s">
        <v>108</v>
      </c>
    </row>
    <row r="1908" spans="1:28">
      <c r="A1908" s="51" t="s">
        <v>3710</v>
      </c>
      <c r="B1908" s="51" t="s">
        <v>97</v>
      </c>
      <c r="C1908" s="1">
        <v>41690</v>
      </c>
      <c r="D1908">
        <v>2014</v>
      </c>
      <c r="E1908" s="26">
        <v>2</v>
      </c>
      <c r="F1908" s="51" t="s">
        <v>22</v>
      </c>
      <c r="G1908" s="26">
        <v>11</v>
      </c>
      <c r="H1908" s="26">
        <v>11</v>
      </c>
      <c r="I1908" t="s">
        <v>15</v>
      </c>
      <c r="J1908" t="s">
        <v>102</v>
      </c>
      <c r="K1908" t="s">
        <v>83</v>
      </c>
      <c r="L1908" t="s">
        <v>113</v>
      </c>
      <c r="M1908" t="s">
        <v>93</v>
      </c>
      <c r="N1908">
        <v>2228.9987466316488</v>
      </c>
      <c r="O1908">
        <v>2228.9987466316488</v>
      </c>
      <c r="P1908" t="s">
        <v>64</v>
      </c>
      <c r="Q1908">
        <v>3.1</v>
      </c>
      <c r="R1908">
        <v>2</v>
      </c>
      <c r="S1908">
        <v>3</v>
      </c>
      <c r="T1908">
        <v>1</v>
      </c>
      <c r="U1908" t="s">
        <v>76</v>
      </c>
      <c r="V1908">
        <v>1</v>
      </c>
      <c r="W1908" t="s">
        <v>66</v>
      </c>
      <c r="X1908" s="51" t="s">
        <v>3711</v>
      </c>
      <c r="Y1908" s="51" t="s">
        <v>86</v>
      </c>
      <c r="Z1908" s="26">
        <v>2</v>
      </c>
      <c r="AA1908" s="51" t="s">
        <v>77</v>
      </c>
      <c r="AB1908" s="51" t="s">
        <v>108</v>
      </c>
    </row>
    <row r="1909" spans="1:28">
      <c r="A1909" s="51" t="s">
        <v>3712</v>
      </c>
      <c r="B1909" s="51" t="s">
        <v>97</v>
      </c>
      <c r="C1909" s="1">
        <v>43131</v>
      </c>
      <c r="D1909">
        <v>2018</v>
      </c>
      <c r="E1909" s="26">
        <v>1</v>
      </c>
      <c r="F1909" s="51" t="s">
        <v>21</v>
      </c>
      <c r="G1909" s="26">
        <v>7</v>
      </c>
      <c r="H1909" s="26">
        <v>7</v>
      </c>
      <c r="I1909" t="s">
        <v>15</v>
      </c>
      <c r="J1909" t="s">
        <v>60</v>
      </c>
      <c r="K1909" t="s">
        <v>83</v>
      </c>
      <c r="L1909" t="s">
        <v>103</v>
      </c>
      <c r="M1909" t="s">
        <v>75</v>
      </c>
      <c r="N1909">
        <v>3528.2361721765601</v>
      </c>
      <c r="O1909">
        <v>3528.2361721765601</v>
      </c>
      <c r="P1909" t="s">
        <v>64</v>
      </c>
      <c r="Q1909">
        <v>17.8</v>
      </c>
      <c r="R1909">
        <v>3</v>
      </c>
      <c r="S1909">
        <v>6</v>
      </c>
      <c r="T1909">
        <v>1</v>
      </c>
      <c r="U1909" t="s">
        <v>76</v>
      </c>
      <c r="V1909">
        <v>3</v>
      </c>
      <c r="W1909" t="s">
        <v>84</v>
      </c>
      <c r="X1909" s="51" t="s">
        <v>3713</v>
      </c>
      <c r="Y1909" s="51" t="s">
        <v>95</v>
      </c>
      <c r="Z1909" s="26">
        <v>3</v>
      </c>
      <c r="AA1909" s="51" t="s">
        <v>77</v>
      </c>
      <c r="AB1909" s="51" t="s">
        <v>108</v>
      </c>
    </row>
    <row r="1910" spans="1:28">
      <c r="A1910" s="51" t="s">
        <v>3714</v>
      </c>
      <c r="B1910" s="51" t="s">
        <v>59</v>
      </c>
      <c r="C1910" s="1">
        <v>43225</v>
      </c>
      <c r="D1910">
        <v>2018</v>
      </c>
      <c r="E1910" s="26">
        <v>5</v>
      </c>
      <c r="F1910" s="51" t="s">
        <v>25</v>
      </c>
      <c r="G1910" s="26">
        <v>7</v>
      </c>
      <c r="H1910" s="26">
        <v>7</v>
      </c>
      <c r="I1910" t="s">
        <v>15</v>
      </c>
      <c r="J1910" t="s">
        <v>60</v>
      </c>
      <c r="K1910" t="s">
        <v>124</v>
      </c>
      <c r="L1910" t="s">
        <v>125</v>
      </c>
      <c r="M1910" t="s">
        <v>75</v>
      </c>
      <c r="N1910">
        <v>3642.9832496964432</v>
      </c>
      <c r="O1910">
        <v>3642.9832496964432</v>
      </c>
      <c r="P1910" t="s">
        <v>64</v>
      </c>
      <c r="Q1910">
        <v>4.95</v>
      </c>
      <c r="R1910">
        <v>1</v>
      </c>
      <c r="S1910">
        <v>3</v>
      </c>
      <c r="T1910">
        <v>1</v>
      </c>
      <c r="U1910" t="s">
        <v>76</v>
      </c>
      <c r="V1910">
        <v>1</v>
      </c>
      <c r="W1910" t="s">
        <v>66</v>
      </c>
      <c r="X1910" s="51" t="s">
        <v>3715</v>
      </c>
      <c r="Y1910" s="51" t="s">
        <v>100</v>
      </c>
      <c r="Z1910" s="26">
        <v>1</v>
      </c>
      <c r="AA1910" s="51" t="s">
        <v>66</v>
      </c>
      <c r="AB1910" s="51" t="s">
        <v>69</v>
      </c>
    </row>
    <row r="1911" spans="1:28">
      <c r="A1911" s="51" t="s">
        <v>3716</v>
      </c>
      <c r="B1911" s="51" t="s">
        <v>140</v>
      </c>
      <c r="C1911" s="1">
        <v>41910</v>
      </c>
      <c r="D1911">
        <v>2014</v>
      </c>
      <c r="E1911" s="26">
        <v>9</v>
      </c>
      <c r="F1911" s="51" t="s">
        <v>29</v>
      </c>
      <c r="G1911" s="26">
        <v>11</v>
      </c>
      <c r="H1911" s="26">
        <v>11</v>
      </c>
      <c r="I1911" t="s">
        <v>15</v>
      </c>
      <c r="J1911" t="s">
        <v>102</v>
      </c>
      <c r="K1911" t="s">
        <v>73</v>
      </c>
      <c r="L1911" t="s">
        <v>128</v>
      </c>
      <c r="M1911" t="s">
        <v>152</v>
      </c>
      <c r="N1911">
        <v>2891.9710082546758</v>
      </c>
      <c r="O1911">
        <v>2891.9710082546758</v>
      </c>
      <c r="P1911" t="s">
        <v>64</v>
      </c>
      <c r="Q1911">
        <v>18.27</v>
      </c>
      <c r="R1911">
        <v>3</v>
      </c>
      <c r="S1911">
        <v>1</v>
      </c>
      <c r="T1911">
        <v>1</v>
      </c>
      <c r="U1911" t="s">
        <v>76</v>
      </c>
      <c r="V1911">
        <v>3</v>
      </c>
      <c r="W1911" t="s">
        <v>84</v>
      </c>
      <c r="X1911" s="51" t="s">
        <v>3717</v>
      </c>
      <c r="Y1911" s="51" t="s">
        <v>79</v>
      </c>
      <c r="Z1911" s="26">
        <v>3</v>
      </c>
      <c r="AA1911" s="51" t="s">
        <v>77</v>
      </c>
      <c r="AB1911" s="51" t="s">
        <v>69</v>
      </c>
    </row>
    <row r="1912" spans="1:28">
      <c r="A1912" s="51" t="s">
        <v>3718</v>
      </c>
      <c r="B1912" s="51" t="s">
        <v>140</v>
      </c>
      <c r="C1912" s="1">
        <v>42653</v>
      </c>
      <c r="D1912">
        <v>2016</v>
      </c>
      <c r="E1912" s="26">
        <v>10</v>
      </c>
      <c r="F1912" s="51" t="s">
        <v>10</v>
      </c>
      <c r="G1912" s="26">
        <v>9</v>
      </c>
      <c r="H1912" s="26">
        <v>9</v>
      </c>
      <c r="I1912" t="s">
        <v>15</v>
      </c>
      <c r="J1912" t="s">
        <v>60</v>
      </c>
      <c r="K1912" t="s">
        <v>61</v>
      </c>
      <c r="L1912" t="s">
        <v>110</v>
      </c>
      <c r="M1912" t="s">
        <v>152</v>
      </c>
      <c r="N1912">
        <v>4424.8780973304047</v>
      </c>
      <c r="O1912">
        <v>4424.8780973304047</v>
      </c>
      <c r="P1912" t="s">
        <v>64</v>
      </c>
      <c r="Q1912">
        <v>25.99</v>
      </c>
      <c r="R1912">
        <v>2</v>
      </c>
      <c r="S1912">
        <v>1</v>
      </c>
      <c r="T1912">
        <v>1</v>
      </c>
      <c r="U1912" t="s">
        <v>76</v>
      </c>
      <c r="V1912">
        <v>3</v>
      </c>
      <c r="W1912" t="s">
        <v>84</v>
      </c>
      <c r="X1912" s="51" t="s">
        <v>2021</v>
      </c>
      <c r="Y1912" s="51" t="s">
        <v>119</v>
      </c>
      <c r="Z1912" s="26">
        <v>3</v>
      </c>
      <c r="AA1912" s="51" t="s">
        <v>77</v>
      </c>
      <c r="AB1912" s="51" t="s">
        <v>69</v>
      </c>
    </row>
    <row r="1913" spans="1:28">
      <c r="A1913" s="51" t="s">
        <v>3719</v>
      </c>
      <c r="B1913" s="51" t="s">
        <v>81</v>
      </c>
      <c r="C1913" s="1">
        <v>41477</v>
      </c>
      <c r="D1913">
        <v>2013</v>
      </c>
      <c r="E1913" s="26">
        <v>7</v>
      </c>
      <c r="F1913" s="51" t="s">
        <v>27</v>
      </c>
      <c r="G1913" s="26">
        <v>12</v>
      </c>
      <c r="H1913" s="26">
        <v>12</v>
      </c>
      <c r="I1913" t="s">
        <v>15</v>
      </c>
      <c r="J1913" t="s">
        <v>102</v>
      </c>
      <c r="K1913" t="s">
        <v>73</v>
      </c>
      <c r="L1913" t="s">
        <v>110</v>
      </c>
      <c r="M1913" t="s">
        <v>93</v>
      </c>
      <c r="N1913">
        <v>3238.3037656255788</v>
      </c>
      <c r="O1913">
        <v>3238.3037656255788</v>
      </c>
      <c r="P1913" t="s">
        <v>64</v>
      </c>
      <c r="Q1913">
        <v>6.35</v>
      </c>
      <c r="R1913">
        <v>3</v>
      </c>
      <c r="S1913">
        <v>4</v>
      </c>
      <c r="T1913">
        <v>1</v>
      </c>
      <c r="U1913" t="s">
        <v>76</v>
      </c>
      <c r="V1913">
        <v>2</v>
      </c>
      <c r="W1913" t="s">
        <v>77</v>
      </c>
      <c r="X1913" s="51" t="s">
        <v>3720</v>
      </c>
      <c r="Y1913" s="51" t="s">
        <v>100</v>
      </c>
      <c r="Z1913" s="26">
        <v>2</v>
      </c>
      <c r="AA1913" s="51" t="s">
        <v>77</v>
      </c>
      <c r="AB1913" s="51" t="s">
        <v>108</v>
      </c>
    </row>
    <row r="1914" spans="1:28">
      <c r="A1914" s="51" t="s">
        <v>3721</v>
      </c>
      <c r="B1914" s="51" t="s">
        <v>140</v>
      </c>
      <c r="C1914" s="1">
        <v>43771</v>
      </c>
      <c r="D1914">
        <v>2019</v>
      </c>
      <c r="E1914" s="26">
        <v>11</v>
      </c>
      <c r="F1914" s="51" t="s">
        <v>19</v>
      </c>
      <c r="G1914" s="26">
        <v>6</v>
      </c>
      <c r="H1914" s="26">
        <v>6</v>
      </c>
      <c r="I1914" t="s">
        <v>15</v>
      </c>
      <c r="J1914" t="s">
        <v>72</v>
      </c>
      <c r="K1914" t="s">
        <v>133</v>
      </c>
      <c r="L1914" t="s">
        <v>62</v>
      </c>
      <c r="M1914" t="s">
        <v>75</v>
      </c>
      <c r="N1914">
        <v>5994.1472781201855</v>
      </c>
      <c r="O1914">
        <v>5994.1472781201855</v>
      </c>
      <c r="P1914" t="s">
        <v>64</v>
      </c>
      <c r="Q1914">
        <v>3.56</v>
      </c>
      <c r="R1914">
        <v>5</v>
      </c>
      <c r="S1914">
        <v>0</v>
      </c>
      <c r="T1914">
        <v>0</v>
      </c>
      <c r="U1914" t="s">
        <v>65</v>
      </c>
      <c r="V1914">
        <v>1</v>
      </c>
      <c r="W1914" t="s">
        <v>66</v>
      </c>
      <c r="X1914" s="51" t="s">
        <v>2903</v>
      </c>
      <c r="Y1914" s="51" t="s">
        <v>68</v>
      </c>
      <c r="Z1914" s="26">
        <v>0</v>
      </c>
      <c r="AA1914" s="51" t="s">
        <v>66</v>
      </c>
      <c r="AB1914" s="51" t="s">
        <v>69</v>
      </c>
    </row>
    <row r="1915" spans="1:28">
      <c r="A1915" s="51" t="s">
        <v>3722</v>
      </c>
      <c r="B1915" s="51" t="s">
        <v>81</v>
      </c>
      <c r="C1915" s="1">
        <v>42856</v>
      </c>
      <c r="D1915">
        <v>2017</v>
      </c>
      <c r="E1915" s="26">
        <v>5</v>
      </c>
      <c r="F1915" s="51" t="s">
        <v>25</v>
      </c>
      <c r="G1915" s="26">
        <v>8</v>
      </c>
      <c r="H1915" s="26">
        <v>8</v>
      </c>
      <c r="I1915" t="s">
        <v>15</v>
      </c>
      <c r="J1915" t="s">
        <v>60</v>
      </c>
      <c r="K1915" t="s">
        <v>133</v>
      </c>
      <c r="L1915" t="s">
        <v>103</v>
      </c>
      <c r="M1915" t="s">
        <v>63</v>
      </c>
      <c r="N1915">
        <v>7872.5372141740772</v>
      </c>
      <c r="O1915">
        <v>7872.5372141740772</v>
      </c>
      <c r="P1915" t="s">
        <v>64</v>
      </c>
      <c r="Q1915">
        <v>23.02</v>
      </c>
      <c r="R1915">
        <v>3</v>
      </c>
      <c r="S1915">
        <v>1</v>
      </c>
      <c r="T1915">
        <v>1</v>
      </c>
      <c r="U1915" t="s">
        <v>76</v>
      </c>
      <c r="V1915">
        <v>3</v>
      </c>
      <c r="W1915" t="s">
        <v>84</v>
      </c>
      <c r="X1915" s="51" t="s">
        <v>700</v>
      </c>
      <c r="Y1915" s="51" t="s">
        <v>95</v>
      </c>
      <c r="Z1915" s="26">
        <v>3</v>
      </c>
      <c r="AA1915" s="51" t="s">
        <v>77</v>
      </c>
      <c r="AB1915" s="51" t="s">
        <v>69</v>
      </c>
    </row>
    <row r="1916" spans="1:28">
      <c r="A1916" s="51" t="s">
        <v>3723</v>
      </c>
      <c r="B1916" s="51" t="s">
        <v>140</v>
      </c>
      <c r="C1916" s="1">
        <v>44584</v>
      </c>
      <c r="D1916">
        <v>2022</v>
      </c>
      <c r="E1916" s="26">
        <v>1</v>
      </c>
      <c r="F1916" s="51" t="s">
        <v>21</v>
      </c>
      <c r="G1916" s="26">
        <v>3</v>
      </c>
      <c r="H1916" s="26">
        <v>3</v>
      </c>
      <c r="I1916" t="s">
        <v>15</v>
      </c>
      <c r="J1916" t="s">
        <v>82</v>
      </c>
      <c r="K1916" t="s">
        <v>61</v>
      </c>
      <c r="L1916" t="s">
        <v>110</v>
      </c>
      <c r="M1916" t="s">
        <v>90</v>
      </c>
      <c r="N1916">
        <v>14771.328601109202</v>
      </c>
      <c r="O1916">
        <v>14771.328601109202</v>
      </c>
      <c r="P1916" t="s">
        <v>64</v>
      </c>
      <c r="Q1916">
        <v>10.31</v>
      </c>
      <c r="R1916">
        <v>5</v>
      </c>
      <c r="S1916">
        <v>5</v>
      </c>
      <c r="T1916">
        <v>1</v>
      </c>
      <c r="U1916" t="s">
        <v>76</v>
      </c>
      <c r="V1916">
        <v>3</v>
      </c>
      <c r="W1916" t="s">
        <v>84</v>
      </c>
      <c r="X1916" s="51" t="s">
        <v>264</v>
      </c>
      <c r="Y1916" s="51" t="s">
        <v>144</v>
      </c>
      <c r="Z1916" s="26">
        <v>3</v>
      </c>
      <c r="AA1916" s="51" t="s">
        <v>77</v>
      </c>
      <c r="AB1916" s="51" t="s">
        <v>108</v>
      </c>
    </row>
    <row r="1917" spans="1:28">
      <c r="A1917" s="51" t="s">
        <v>3724</v>
      </c>
      <c r="B1917" s="51" t="s">
        <v>140</v>
      </c>
      <c r="C1917" s="1">
        <v>44451</v>
      </c>
      <c r="D1917">
        <v>2021</v>
      </c>
      <c r="E1917" s="26">
        <v>9</v>
      </c>
      <c r="F1917" s="51" t="s">
        <v>29</v>
      </c>
      <c r="G1917" s="26">
        <v>4</v>
      </c>
      <c r="H1917" s="26">
        <v>4</v>
      </c>
      <c r="I1917" t="s">
        <v>15</v>
      </c>
      <c r="J1917" t="s">
        <v>72</v>
      </c>
      <c r="K1917" t="s">
        <v>83</v>
      </c>
      <c r="L1917" t="s">
        <v>116</v>
      </c>
      <c r="M1917" t="s">
        <v>152</v>
      </c>
      <c r="N1917">
        <v>6084.2394678883911</v>
      </c>
      <c r="O1917">
        <v>6084.2394678883911</v>
      </c>
      <c r="P1917" t="s">
        <v>64</v>
      </c>
      <c r="Q1917">
        <v>24.24</v>
      </c>
      <c r="R1917">
        <v>5</v>
      </c>
      <c r="S1917">
        <v>1</v>
      </c>
      <c r="T1917">
        <v>1</v>
      </c>
      <c r="U1917" t="s">
        <v>76</v>
      </c>
      <c r="V1917">
        <v>3</v>
      </c>
      <c r="W1917" t="s">
        <v>84</v>
      </c>
      <c r="X1917" s="51" t="s">
        <v>3725</v>
      </c>
      <c r="Y1917" s="51" t="s">
        <v>79</v>
      </c>
      <c r="Z1917" s="26">
        <v>2</v>
      </c>
      <c r="AA1917" s="51" t="s">
        <v>77</v>
      </c>
      <c r="AB1917" s="51" t="s">
        <v>69</v>
      </c>
    </row>
    <row r="1918" spans="1:28">
      <c r="A1918" s="51" t="s">
        <v>3726</v>
      </c>
      <c r="B1918" s="51" t="s">
        <v>59</v>
      </c>
      <c r="C1918" s="1">
        <v>43576</v>
      </c>
      <c r="D1918">
        <v>2019</v>
      </c>
      <c r="E1918" s="26">
        <v>4</v>
      </c>
      <c r="F1918" s="51" t="s">
        <v>24</v>
      </c>
      <c r="G1918" s="26">
        <v>6</v>
      </c>
      <c r="H1918" s="26">
        <v>6</v>
      </c>
      <c r="I1918" t="s">
        <v>15</v>
      </c>
      <c r="J1918" t="s">
        <v>72</v>
      </c>
      <c r="K1918" t="s">
        <v>83</v>
      </c>
      <c r="L1918" t="s">
        <v>116</v>
      </c>
      <c r="M1918" t="s">
        <v>90</v>
      </c>
      <c r="N1918">
        <v>5114.8659244570226</v>
      </c>
      <c r="O1918">
        <v>5114.8659244570226</v>
      </c>
      <c r="P1918" t="s">
        <v>64</v>
      </c>
      <c r="Q1918">
        <v>6.58</v>
      </c>
      <c r="R1918">
        <v>1</v>
      </c>
      <c r="S1918">
        <v>0</v>
      </c>
      <c r="T1918">
        <v>0</v>
      </c>
      <c r="U1918" t="s">
        <v>65</v>
      </c>
      <c r="V1918">
        <v>2</v>
      </c>
      <c r="W1918" t="s">
        <v>77</v>
      </c>
      <c r="X1918" s="51" t="s">
        <v>3727</v>
      </c>
      <c r="Y1918" s="51" t="s">
        <v>95</v>
      </c>
      <c r="Z1918" s="26">
        <v>0</v>
      </c>
      <c r="AA1918" s="51" t="s">
        <v>66</v>
      </c>
      <c r="AB1918" s="51" t="s">
        <v>69</v>
      </c>
    </row>
    <row r="1919" spans="1:28">
      <c r="A1919" s="51" t="s">
        <v>3728</v>
      </c>
      <c r="B1919" s="51" t="s">
        <v>71</v>
      </c>
      <c r="C1919" s="1">
        <v>43001</v>
      </c>
      <c r="D1919">
        <v>2017</v>
      </c>
      <c r="E1919" s="26">
        <v>9</v>
      </c>
      <c r="F1919" s="51" t="s">
        <v>29</v>
      </c>
      <c r="G1919" s="26">
        <v>8</v>
      </c>
      <c r="H1919" s="26">
        <v>8</v>
      </c>
      <c r="I1919" t="s">
        <v>15</v>
      </c>
      <c r="J1919" t="s">
        <v>60</v>
      </c>
      <c r="K1919" t="s">
        <v>124</v>
      </c>
      <c r="L1919" t="s">
        <v>98</v>
      </c>
      <c r="M1919" t="s">
        <v>75</v>
      </c>
      <c r="N1919">
        <v>15630.943801785021</v>
      </c>
      <c r="O1919">
        <v>15630.943801785021</v>
      </c>
      <c r="P1919" t="s">
        <v>64</v>
      </c>
      <c r="Q1919">
        <v>10.58</v>
      </c>
      <c r="R1919">
        <v>3</v>
      </c>
      <c r="S1919">
        <v>3</v>
      </c>
      <c r="T1919">
        <v>1</v>
      </c>
      <c r="U1919" t="s">
        <v>76</v>
      </c>
      <c r="V1919">
        <v>3</v>
      </c>
      <c r="W1919" t="s">
        <v>84</v>
      </c>
      <c r="X1919" s="51" t="s">
        <v>3729</v>
      </c>
      <c r="Y1919" s="51" t="s">
        <v>100</v>
      </c>
      <c r="Z1919" s="26">
        <v>4</v>
      </c>
      <c r="AA1919" s="51" t="s">
        <v>84</v>
      </c>
      <c r="AB1919" s="51" t="s">
        <v>108</v>
      </c>
    </row>
    <row r="1920" spans="1:28">
      <c r="A1920" s="51" t="s">
        <v>3730</v>
      </c>
      <c r="B1920" s="51" t="s">
        <v>81</v>
      </c>
      <c r="C1920" s="1">
        <v>41693</v>
      </c>
      <c r="D1920">
        <v>2014</v>
      </c>
      <c r="E1920" s="26">
        <v>2</v>
      </c>
      <c r="F1920" s="51" t="s">
        <v>22</v>
      </c>
      <c r="G1920" s="26">
        <v>11</v>
      </c>
      <c r="H1920" s="26">
        <v>11</v>
      </c>
      <c r="I1920" t="s">
        <v>15</v>
      </c>
      <c r="J1920" t="s">
        <v>102</v>
      </c>
      <c r="K1920" t="s">
        <v>83</v>
      </c>
      <c r="L1920" t="s">
        <v>157</v>
      </c>
      <c r="M1920" t="s">
        <v>75</v>
      </c>
      <c r="N1920">
        <v>2531.5260143558858</v>
      </c>
      <c r="O1920">
        <v>2531.5260143558858</v>
      </c>
      <c r="P1920" t="s">
        <v>64</v>
      </c>
      <c r="Q1920">
        <v>5.22</v>
      </c>
      <c r="R1920">
        <v>5</v>
      </c>
      <c r="S1920">
        <v>1</v>
      </c>
      <c r="T1920">
        <v>1</v>
      </c>
      <c r="U1920" t="s">
        <v>76</v>
      </c>
      <c r="V1920">
        <v>1</v>
      </c>
      <c r="W1920" t="s">
        <v>66</v>
      </c>
      <c r="X1920" s="51" t="s">
        <v>3731</v>
      </c>
      <c r="Y1920" s="51" t="s">
        <v>68</v>
      </c>
      <c r="Z1920" s="26">
        <v>1</v>
      </c>
      <c r="AA1920" s="51" t="s">
        <v>66</v>
      </c>
      <c r="AB1920" s="51" t="s">
        <v>69</v>
      </c>
    </row>
    <row r="1921" spans="1:28">
      <c r="A1921" s="51" t="s">
        <v>3732</v>
      </c>
      <c r="B1921" s="51" t="s">
        <v>97</v>
      </c>
      <c r="C1921" s="1">
        <v>43279</v>
      </c>
      <c r="D1921">
        <v>2018</v>
      </c>
      <c r="E1921" s="26">
        <v>6</v>
      </c>
      <c r="F1921" s="51" t="s">
        <v>26</v>
      </c>
      <c r="G1921" s="26">
        <v>7</v>
      </c>
      <c r="H1921" s="26">
        <v>7</v>
      </c>
      <c r="I1921" t="s">
        <v>15</v>
      </c>
      <c r="J1921" t="s">
        <v>60</v>
      </c>
      <c r="K1921" t="s">
        <v>133</v>
      </c>
      <c r="L1921" t="s">
        <v>113</v>
      </c>
      <c r="M1921" t="s">
        <v>90</v>
      </c>
      <c r="N1921">
        <v>9174.8230792302074</v>
      </c>
      <c r="O1921">
        <v>9174.8230792302074</v>
      </c>
      <c r="P1921" t="s">
        <v>64</v>
      </c>
      <c r="Q1921">
        <v>3.45</v>
      </c>
      <c r="R1921">
        <v>5</v>
      </c>
      <c r="S1921">
        <v>1</v>
      </c>
      <c r="T1921">
        <v>1</v>
      </c>
      <c r="U1921" t="s">
        <v>76</v>
      </c>
      <c r="V1921">
        <v>2</v>
      </c>
      <c r="W1921" t="s">
        <v>77</v>
      </c>
      <c r="X1921" s="51" t="s">
        <v>3733</v>
      </c>
      <c r="Y1921" s="51" t="s">
        <v>86</v>
      </c>
      <c r="Z1921" s="26">
        <v>0</v>
      </c>
      <c r="AA1921" s="51" t="s">
        <v>66</v>
      </c>
      <c r="AB1921" s="51" t="s">
        <v>69</v>
      </c>
    </row>
    <row r="1922" spans="1:28">
      <c r="A1922" s="51" t="s">
        <v>3734</v>
      </c>
      <c r="B1922" s="51" t="s">
        <v>81</v>
      </c>
      <c r="C1922" s="1">
        <v>41500</v>
      </c>
      <c r="D1922">
        <v>2013</v>
      </c>
      <c r="E1922" s="26">
        <v>8</v>
      </c>
      <c r="F1922" s="51" t="s">
        <v>28</v>
      </c>
      <c r="G1922" s="26">
        <v>12</v>
      </c>
      <c r="H1922" s="26">
        <v>12</v>
      </c>
      <c r="I1922" t="s">
        <v>15</v>
      </c>
      <c r="J1922" t="s">
        <v>102</v>
      </c>
      <c r="K1922" t="s">
        <v>61</v>
      </c>
      <c r="L1922" t="s">
        <v>62</v>
      </c>
      <c r="M1922" t="s">
        <v>75</v>
      </c>
      <c r="N1922">
        <v>13321.9861057339</v>
      </c>
      <c r="O1922">
        <v>13321.9861057339</v>
      </c>
      <c r="P1922" t="s">
        <v>64</v>
      </c>
      <c r="Q1922">
        <v>3.75</v>
      </c>
      <c r="R1922">
        <v>4</v>
      </c>
      <c r="S1922">
        <v>3</v>
      </c>
      <c r="T1922">
        <v>1</v>
      </c>
      <c r="U1922" t="s">
        <v>76</v>
      </c>
      <c r="V1922">
        <v>3</v>
      </c>
      <c r="W1922" t="s">
        <v>84</v>
      </c>
      <c r="X1922" s="51" t="s">
        <v>3735</v>
      </c>
      <c r="Y1922" s="51" t="s">
        <v>68</v>
      </c>
      <c r="Z1922" s="26">
        <v>4</v>
      </c>
      <c r="AA1922" s="51" t="s">
        <v>84</v>
      </c>
      <c r="AB1922" s="51" t="s">
        <v>108</v>
      </c>
    </row>
    <row r="1923" spans="1:28">
      <c r="A1923" s="51" t="s">
        <v>3736</v>
      </c>
      <c r="B1923" s="51" t="s">
        <v>97</v>
      </c>
      <c r="C1923" s="1">
        <v>45132</v>
      </c>
      <c r="D1923">
        <v>2023</v>
      </c>
      <c r="E1923" s="26">
        <v>7</v>
      </c>
      <c r="F1923" s="51" t="s">
        <v>27</v>
      </c>
      <c r="G1923" s="26">
        <v>2</v>
      </c>
      <c r="H1923" s="26">
        <v>2</v>
      </c>
      <c r="I1923" t="s">
        <v>15</v>
      </c>
      <c r="J1923" t="s">
        <v>82</v>
      </c>
      <c r="K1923" t="s">
        <v>73</v>
      </c>
      <c r="L1923" t="s">
        <v>113</v>
      </c>
      <c r="M1923" t="s">
        <v>93</v>
      </c>
      <c r="N1923">
        <v>10832.46622284518</v>
      </c>
      <c r="O1923">
        <v>10832.46622284518</v>
      </c>
      <c r="P1923" t="s">
        <v>64</v>
      </c>
      <c r="Q1923">
        <v>18.88</v>
      </c>
      <c r="R1923">
        <v>4</v>
      </c>
      <c r="S1923">
        <v>2</v>
      </c>
      <c r="T1923">
        <v>1</v>
      </c>
      <c r="U1923" t="s">
        <v>76</v>
      </c>
      <c r="V1923">
        <v>3</v>
      </c>
      <c r="W1923" t="s">
        <v>84</v>
      </c>
      <c r="X1923" s="51" t="s">
        <v>3737</v>
      </c>
      <c r="Y1923" s="51" t="s">
        <v>100</v>
      </c>
      <c r="Z1923" s="26">
        <v>2</v>
      </c>
      <c r="AA1923" s="51" t="s">
        <v>77</v>
      </c>
      <c r="AB1923" s="51" t="s">
        <v>69</v>
      </c>
    </row>
    <row r="1924" spans="1:28">
      <c r="A1924" s="51" t="s">
        <v>3738</v>
      </c>
      <c r="B1924" s="51" t="s">
        <v>81</v>
      </c>
      <c r="C1924" s="1">
        <v>44095</v>
      </c>
      <c r="D1924">
        <v>2020</v>
      </c>
      <c r="E1924" s="26">
        <v>9</v>
      </c>
      <c r="F1924" s="51" t="s">
        <v>29</v>
      </c>
      <c r="G1924" s="26">
        <v>5</v>
      </c>
      <c r="H1924" s="26">
        <v>5</v>
      </c>
      <c r="I1924" t="s">
        <v>15</v>
      </c>
      <c r="J1924" t="s">
        <v>72</v>
      </c>
      <c r="K1924" t="s">
        <v>124</v>
      </c>
      <c r="L1924" t="s">
        <v>202</v>
      </c>
      <c r="M1924" t="s">
        <v>63</v>
      </c>
      <c r="N1924">
        <v>6100.139622086549</v>
      </c>
      <c r="O1924">
        <v>6100.139622086549</v>
      </c>
      <c r="P1924" t="s">
        <v>64</v>
      </c>
      <c r="Q1924">
        <v>4.49</v>
      </c>
      <c r="R1924">
        <v>1</v>
      </c>
      <c r="S1924">
        <v>3</v>
      </c>
      <c r="T1924">
        <v>1</v>
      </c>
      <c r="U1924" t="s">
        <v>76</v>
      </c>
      <c r="V1924">
        <v>2</v>
      </c>
      <c r="W1924" t="s">
        <v>77</v>
      </c>
      <c r="X1924" s="51" t="s">
        <v>496</v>
      </c>
      <c r="Y1924" s="51" t="s">
        <v>95</v>
      </c>
      <c r="Z1924" s="26">
        <v>1</v>
      </c>
      <c r="AA1924" s="51" t="s">
        <v>66</v>
      </c>
      <c r="AB1924" s="51" t="s">
        <v>69</v>
      </c>
    </row>
    <row r="1925" spans="1:28">
      <c r="A1925" s="51" t="s">
        <v>3739</v>
      </c>
      <c r="B1925" s="51" t="s">
        <v>121</v>
      </c>
      <c r="C1925" s="1">
        <v>44811</v>
      </c>
      <c r="D1925">
        <v>2022</v>
      </c>
      <c r="E1925" s="26">
        <v>9</v>
      </c>
      <c r="F1925" s="51" t="s">
        <v>29</v>
      </c>
      <c r="G1925" s="26">
        <v>3</v>
      </c>
      <c r="H1925" s="26">
        <v>3</v>
      </c>
      <c r="I1925" t="s">
        <v>15</v>
      </c>
      <c r="J1925" t="s">
        <v>82</v>
      </c>
      <c r="K1925" t="s">
        <v>73</v>
      </c>
      <c r="L1925" t="s">
        <v>103</v>
      </c>
      <c r="M1925" t="s">
        <v>152</v>
      </c>
      <c r="N1925">
        <v>15053.059650539872</v>
      </c>
      <c r="O1925">
        <v>15053.059650539872</v>
      </c>
      <c r="P1925" t="s">
        <v>64</v>
      </c>
      <c r="Q1925">
        <v>13.08</v>
      </c>
      <c r="R1925">
        <v>5</v>
      </c>
      <c r="S1925">
        <v>1</v>
      </c>
      <c r="T1925">
        <v>1</v>
      </c>
      <c r="U1925" t="s">
        <v>76</v>
      </c>
      <c r="V1925">
        <v>2</v>
      </c>
      <c r="W1925" t="s">
        <v>77</v>
      </c>
      <c r="X1925" s="51" t="s">
        <v>3740</v>
      </c>
      <c r="Y1925" s="51" t="s">
        <v>95</v>
      </c>
      <c r="Z1925" s="26">
        <v>1</v>
      </c>
      <c r="AA1925" s="51" t="s">
        <v>66</v>
      </c>
      <c r="AB1925" s="51" t="s">
        <v>69</v>
      </c>
    </row>
    <row r="1926" spans="1:28">
      <c r="A1926" s="51" t="s">
        <v>3741</v>
      </c>
      <c r="B1926" s="51" t="s">
        <v>71</v>
      </c>
      <c r="C1926" s="1">
        <v>42969</v>
      </c>
      <c r="D1926">
        <v>2017</v>
      </c>
      <c r="E1926" s="26">
        <v>8</v>
      </c>
      <c r="F1926" s="51" t="s">
        <v>28</v>
      </c>
      <c r="G1926" s="26">
        <v>8</v>
      </c>
      <c r="H1926" s="26">
        <v>8</v>
      </c>
      <c r="I1926" t="s">
        <v>15</v>
      </c>
      <c r="J1926" t="s">
        <v>60</v>
      </c>
      <c r="K1926" t="s">
        <v>73</v>
      </c>
      <c r="L1926" t="s">
        <v>89</v>
      </c>
      <c r="M1926" t="s">
        <v>90</v>
      </c>
      <c r="N1926">
        <v>-108.7349541098237</v>
      </c>
      <c r="O1926">
        <v>108.7349541098237</v>
      </c>
      <c r="P1926" t="s">
        <v>117</v>
      </c>
      <c r="Q1926">
        <v>20.16</v>
      </c>
      <c r="R1926">
        <v>1</v>
      </c>
      <c r="S1926">
        <v>1</v>
      </c>
      <c r="T1926">
        <v>1</v>
      </c>
      <c r="U1926" t="s">
        <v>76</v>
      </c>
      <c r="V1926">
        <v>3</v>
      </c>
      <c r="W1926" t="s">
        <v>84</v>
      </c>
      <c r="X1926" s="51" t="s">
        <v>3742</v>
      </c>
      <c r="Y1926" s="51" t="s">
        <v>68</v>
      </c>
      <c r="Z1926" s="26">
        <v>3</v>
      </c>
      <c r="AA1926" s="51" t="s">
        <v>77</v>
      </c>
      <c r="AB1926" s="51" t="s">
        <v>69</v>
      </c>
    </row>
    <row r="1927" spans="1:28">
      <c r="A1927" s="51" t="s">
        <v>3743</v>
      </c>
      <c r="B1927" s="51" t="s">
        <v>121</v>
      </c>
      <c r="C1927" s="1">
        <v>43276</v>
      </c>
      <c r="D1927">
        <v>2018</v>
      </c>
      <c r="E1927" s="26">
        <v>6</v>
      </c>
      <c r="F1927" s="51" t="s">
        <v>26</v>
      </c>
      <c r="G1927" s="26">
        <v>7</v>
      </c>
      <c r="H1927" s="26">
        <v>7</v>
      </c>
      <c r="I1927" t="s">
        <v>15</v>
      </c>
      <c r="J1927" t="s">
        <v>60</v>
      </c>
      <c r="K1927" t="s">
        <v>124</v>
      </c>
      <c r="L1927" t="s">
        <v>110</v>
      </c>
      <c r="M1927" t="s">
        <v>152</v>
      </c>
      <c r="N1927">
        <v>10443.788519910611</v>
      </c>
      <c r="O1927">
        <v>10443.788519910611</v>
      </c>
      <c r="P1927" t="s">
        <v>64</v>
      </c>
      <c r="Q1927">
        <v>22.23</v>
      </c>
      <c r="R1927">
        <v>3</v>
      </c>
      <c r="S1927">
        <v>2</v>
      </c>
      <c r="T1927">
        <v>1</v>
      </c>
      <c r="U1927" t="s">
        <v>76</v>
      </c>
      <c r="V1927">
        <v>3</v>
      </c>
      <c r="W1927" t="s">
        <v>84</v>
      </c>
      <c r="X1927" s="51" t="s">
        <v>3744</v>
      </c>
      <c r="Y1927" s="51" t="s">
        <v>119</v>
      </c>
      <c r="Z1927" s="26">
        <v>2</v>
      </c>
      <c r="AA1927" s="51" t="s">
        <v>77</v>
      </c>
      <c r="AB1927" s="51" t="s">
        <v>69</v>
      </c>
    </row>
    <row r="1928" spans="1:28">
      <c r="A1928" s="51" t="s">
        <v>3745</v>
      </c>
      <c r="B1928" s="51" t="s">
        <v>121</v>
      </c>
      <c r="C1928" s="1">
        <v>43790</v>
      </c>
      <c r="D1928">
        <v>2019</v>
      </c>
      <c r="E1928" s="26">
        <v>11</v>
      </c>
      <c r="F1928" s="51" t="s">
        <v>19</v>
      </c>
      <c r="G1928" s="26">
        <v>6</v>
      </c>
      <c r="H1928" s="26">
        <v>6</v>
      </c>
      <c r="I1928" t="s">
        <v>15</v>
      </c>
      <c r="J1928" t="s">
        <v>72</v>
      </c>
      <c r="K1928" t="s">
        <v>83</v>
      </c>
      <c r="L1928" t="s">
        <v>202</v>
      </c>
      <c r="M1928" t="s">
        <v>90</v>
      </c>
      <c r="N1928">
        <v>6296.4029961393335</v>
      </c>
      <c r="O1928">
        <v>6296.4029961393335</v>
      </c>
      <c r="P1928" t="s">
        <v>64</v>
      </c>
      <c r="Q1928">
        <v>5.0599999999999996</v>
      </c>
      <c r="R1928">
        <v>5</v>
      </c>
      <c r="S1928">
        <v>1</v>
      </c>
      <c r="T1928">
        <v>1</v>
      </c>
      <c r="U1928" t="s">
        <v>76</v>
      </c>
      <c r="V1928">
        <v>2</v>
      </c>
      <c r="W1928" t="s">
        <v>77</v>
      </c>
      <c r="X1928" s="51" t="s">
        <v>3746</v>
      </c>
      <c r="Y1928" s="51" t="s">
        <v>86</v>
      </c>
      <c r="Z1928" s="26">
        <v>0</v>
      </c>
      <c r="AA1928" s="51" t="s">
        <v>66</v>
      </c>
      <c r="AB1928" s="51" t="s">
        <v>69</v>
      </c>
    </row>
    <row r="1929" spans="1:28">
      <c r="A1929" s="51" t="s">
        <v>3747</v>
      </c>
      <c r="B1929" s="51" t="s">
        <v>97</v>
      </c>
      <c r="C1929" s="1">
        <v>42941</v>
      </c>
      <c r="D1929">
        <v>2017</v>
      </c>
      <c r="E1929" s="26">
        <v>7</v>
      </c>
      <c r="F1929" s="51" t="s">
        <v>27</v>
      </c>
      <c r="G1929" s="26">
        <v>8</v>
      </c>
      <c r="H1929" s="26">
        <v>8</v>
      </c>
      <c r="I1929" t="s">
        <v>15</v>
      </c>
      <c r="J1929" t="s">
        <v>60</v>
      </c>
      <c r="K1929" t="s">
        <v>83</v>
      </c>
      <c r="L1929" t="s">
        <v>128</v>
      </c>
      <c r="M1929" t="s">
        <v>63</v>
      </c>
      <c r="N1929">
        <v>11739.458027687364</v>
      </c>
      <c r="O1929">
        <v>11739.458027687364</v>
      </c>
      <c r="P1929" t="s">
        <v>64</v>
      </c>
      <c r="Q1929">
        <v>12.26</v>
      </c>
      <c r="R1929">
        <v>1</v>
      </c>
      <c r="S1929">
        <v>2</v>
      </c>
      <c r="T1929">
        <v>1</v>
      </c>
      <c r="U1929" t="s">
        <v>76</v>
      </c>
      <c r="V1929">
        <v>2</v>
      </c>
      <c r="W1929" t="s">
        <v>77</v>
      </c>
      <c r="X1929" s="51" t="s">
        <v>3748</v>
      </c>
      <c r="Y1929" s="51" t="s">
        <v>100</v>
      </c>
      <c r="Z1929" s="26">
        <v>1</v>
      </c>
      <c r="AA1929" s="51" t="s">
        <v>66</v>
      </c>
      <c r="AB1929" s="51" t="s">
        <v>69</v>
      </c>
    </row>
    <row r="1930" spans="1:28">
      <c r="A1930" s="51" t="s">
        <v>3749</v>
      </c>
      <c r="B1930" s="51" t="s">
        <v>97</v>
      </c>
      <c r="C1930" s="1">
        <v>42658</v>
      </c>
      <c r="D1930">
        <v>2016</v>
      </c>
      <c r="E1930" s="26">
        <v>10</v>
      </c>
      <c r="F1930" s="51" t="s">
        <v>10</v>
      </c>
      <c r="G1930" s="26">
        <v>9</v>
      </c>
      <c r="H1930" s="26">
        <v>9</v>
      </c>
      <c r="I1930" t="s">
        <v>15</v>
      </c>
      <c r="J1930" t="s">
        <v>60</v>
      </c>
      <c r="K1930" t="s">
        <v>133</v>
      </c>
      <c r="L1930" t="s">
        <v>89</v>
      </c>
      <c r="M1930" t="s">
        <v>90</v>
      </c>
      <c r="N1930">
        <v>4499.8526241926193</v>
      </c>
      <c r="O1930">
        <v>4499.8526241926193</v>
      </c>
      <c r="P1930" t="s">
        <v>64</v>
      </c>
      <c r="Q1930">
        <v>2.09</v>
      </c>
      <c r="R1930">
        <v>1</v>
      </c>
      <c r="S1930">
        <v>3</v>
      </c>
      <c r="T1930">
        <v>1</v>
      </c>
      <c r="U1930" t="s">
        <v>76</v>
      </c>
      <c r="V1930">
        <v>1</v>
      </c>
      <c r="W1930" t="s">
        <v>66</v>
      </c>
      <c r="X1930" s="51" t="s">
        <v>3750</v>
      </c>
      <c r="Y1930" s="51" t="s">
        <v>95</v>
      </c>
      <c r="Z1930" s="26">
        <v>2</v>
      </c>
      <c r="AA1930" s="51" t="s">
        <v>77</v>
      </c>
      <c r="AB1930" s="51" t="s">
        <v>108</v>
      </c>
    </row>
    <row r="1931" spans="1:28">
      <c r="A1931" s="51" t="s">
        <v>3751</v>
      </c>
      <c r="B1931" s="51" t="s">
        <v>81</v>
      </c>
      <c r="C1931" s="1">
        <v>44216</v>
      </c>
      <c r="D1931">
        <v>2021</v>
      </c>
      <c r="E1931" s="26">
        <v>1</v>
      </c>
      <c r="F1931" s="51" t="s">
        <v>21</v>
      </c>
      <c r="G1931" s="26">
        <v>4</v>
      </c>
      <c r="H1931" s="26">
        <v>4</v>
      </c>
      <c r="I1931" t="s">
        <v>15</v>
      </c>
      <c r="J1931" t="s">
        <v>72</v>
      </c>
      <c r="K1931" t="s">
        <v>61</v>
      </c>
      <c r="L1931" t="s">
        <v>62</v>
      </c>
      <c r="M1931" t="s">
        <v>90</v>
      </c>
      <c r="N1931">
        <v>3176.2075141367141</v>
      </c>
      <c r="O1931">
        <v>3176.2075141367141</v>
      </c>
      <c r="P1931" t="s">
        <v>64</v>
      </c>
      <c r="Q1931">
        <v>10.32</v>
      </c>
      <c r="R1931">
        <v>4</v>
      </c>
      <c r="S1931">
        <v>2</v>
      </c>
      <c r="T1931">
        <v>1</v>
      </c>
      <c r="U1931" t="s">
        <v>76</v>
      </c>
      <c r="V1931">
        <v>2</v>
      </c>
      <c r="W1931" t="s">
        <v>77</v>
      </c>
      <c r="X1931" s="51" t="s">
        <v>3752</v>
      </c>
      <c r="Y1931" s="51" t="s">
        <v>68</v>
      </c>
      <c r="Z1931" s="26">
        <v>0</v>
      </c>
      <c r="AA1931" s="51" t="s">
        <v>66</v>
      </c>
      <c r="AB1931" s="51" t="s">
        <v>69</v>
      </c>
    </row>
    <row r="1932" spans="1:28">
      <c r="A1932" s="51" t="s">
        <v>3753</v>
      </c>
      <c r="B1932" s="51" t="s">
        <v>81</v>
      </c>
      <c r="C1932" s="1">
        <v>42940</v>
      </c>
      <c r="D1932">
        <v>2017</v>
      </c>
      <c r="E1932" s="26">
        <v>7</v>
      </c>
      <c r="F1932" s="51" t="s">
        <v>27</v>
      </c>
      <c r="G1932" s="26">
        <v>8</v>
      </c>
      <c r="H1932" s="26">
        <v>8</v>
      </c>
      <c r="I1932" t="s">
        <v>15</v>
      </c>
      <c r="J1932" t="s">
        <v>60</v>
      </c>
      <c r="K1932" t="s">
        <v>88</v>
      </c>
      <c r="L1932" t="s">
        <v>116</v>
      </c>
      <c r="M1932" t="s">
        <v>104</v>
      </c>
      <c r="N1932">
        <v>8819.7289229166217</v>
      </c>
      <c r="O1932">
        <v>8819.7289229166217</v>
      </c>
      <c r="P1932" t="s">
        <v>64</v>
      </c>
      <c r="Q1932">
        <v>4.18</v>
      </c>
      <c r="R1932">
        <v>1</v>
      </c>
      <c r="S1932">
        <v>2</v>
      </c>
      <c r="T1932">
        <v>1</v>
      </c>
      <c r="U1932" t="s">
        <v>76</v>
      </c>
      <c r="V1932">
        <v>1</v>
      </c>
      <c r="W1932" t="s">
        <v>66</v>
      </c>
      <c r="X1932" s="51" t="s">
        <v>3754</v>
      </c>
      <c r="Y1932" s="51" t="s">
        <v>68</v>
      </c>
      <c r="Z1932" s="26">
        <v>1</v>
      </c>
      <c r="AA1932" s="51" t="s">
        <v>66</v>
      </c>
      <c r="AB1932" s="51" t="s">
        <v>69</v>
      </c>
    </row>
    <row r="1933" spans="1:28">
      <c r="A1933" s="51" t="s">
        <v>3755</v>
      </c>
      <c r="B1933" s="51" t="s">
        <v>121</v>
      </c>
      <c r="C1933" s="1">
        <v>43594</v>
      </c>
      <c r="D1933">
        <v>2019</v>
      </c>
      <c r="E1933" s="26">
        <v>5</v>
      </c>
      <c r="F1933" s="51" t="s">
        <v>25</v>
      </c>
      <c r="G1933" s="26">
        <v>6</v>
      </c>
      <c r="H1933" s="26">
        <v>6</v>
      </c>
      <c r="I1933" t="s">
        <v>15</v>
      </c>
      <c r="J1933" t="s">
        <v>72</v>
      </c>
      <c r="K1933" t="s">
        <v>124</v>
      </c>
      <c r="L1933" t="s">
        <v>116</v>
      </c>
      <c r="M1933" t="s">
        <v>75</v>
      </c>
      <c r="N1933">
        <v>11430.326608706542</v>
      </c>
      <c r="O1933">
        <v>11430.326608706542</v>
      </c>
      <c r="P1933" t="s">
        <v>64</v>
      </c>
      <c r="Q1933">
        <v>5.46</v>
      </c>
      <c r="R1933">
        <v>3</v>
      </c>
      <c r="S1933">
        <v>2</v>
      </c>
      <c r="T1933">
        <v>1</v>
      </c>
      <c r="U1933" t="s">
        <v>76</v>
      </c>
      <c r="V1933">
        <v>3</v>
      </c>
      <c r="W1933" t="s">
        <v>84</v>
      </c>
      <c r="X1933" s="51" t="s">
        <v>3756</v>
      </c>
      <c r="Y1933" s="51" t="s">
        <v>119</v>
      </c>
      <c r="Z1933" s="26">
        <v>1</v>
      </c>
      <c r="AA1933" s="51" t="s">
        <v>66</v>
      </c>
      <c r="AB1933" s="51" t="s">
        <v>69</v>
      </c>
    </row>
    <row r="1934" spans="1:28">
      <c r="A1934" s="51" t="s">
        <v>3757</v>
      </c>
      <c r="B1934" s="51" t="s">
        <v>71</v>
      </c>
      <c r="C1934" s="1">
        <v>42173</v>
      </c>
      <c r="D1934">
        <v>2015</v>
      </c>
      <c r="E1934" s="26">
        <v>6</v>
      </c>
      <c r="F1934" s="51" t="s">
        <v>26</v>
      </c>
      <c r="G1934" s="26">
        <v>10</v>
      </c>
      <c r="H1934" s="26">
        <v>10</v>
      </c>
      <c r="I1934" t="s">
        <v>15</v>
      </c>
      <c r="J1934" t="s">
        <v>102</v>
      </c>
      <c r="K1934" t="s">
        <v>61</v>
      </c>
      <c r="L1934" t="s">
        <v>103</v>
      </c>
      <c r="M1934" t="s">
        <v>75</v>
      </c>
      <c r="N1934">
        <v>759.68593991252453</v>
      </c>
      <c r="O1934">
        <v>759.68593991252453</v>
      </c>
      <c r="P1934" t="s">
        <v>64</v>
      </c>
      <c r="Q1934">
        <v>8.9499999999999993</v>
      </c>
      <c r="R1934">
        <v>5</v>
      </c>
      <c r="S1934">
        <v>5</v>
      </c>
      <c r="T1934">
        <v>1</v>
      </c>
      <c r="U1934" t="s">
        <v>76</v>
      </c>
      <c r="V1934">
        <v>1</v>
      </c>
      <c r="W1934" t="s">
        <v>66</v>
      </c>
      <c r="X1934" s="51" t="s">
        <v>3758</v>
      </c>
      <c r="Y1934" s="51" t="s">
        <v>79</v>
      </c>
      <c r="Z1934" s="26">
        <v>2</v>
      </c>
      <c r="AA1934" s="51" t="s">
        <v>77</v>
      </c>
      <c r="AB1934" s="51" t="s">
        <v>108</v>
      </c>
    </row>
    <row r="1935" spans="1:28">
      <c r="A1935" s="51" t="s">
        <v>3759</v>
      </c>
      <c r="B1935" s="51" t="s">
        <v>97</v>
      </c>
      <c r="C1935" s="1">
        <v>42165</v>
      </c>
      <c r="D1935">
        <v>2015</v>
      </c>
      <c r="E1935" s="26">
        <v>6</v>
      </c>
      <c r="F1935" s="51" t="s">
        <v>26</v>
      </c>
      <c r="G1935" s="26">
        <v>10</v>
      </c>
      <c r="H1935" s="26">
        <v>10</v>
      </c>
      <c r="I1935" t="s">
        <v>15</v>
      </c>
      <c r="J1935" t="s">
        <v>102</v>
      </c>
      <c r="K1935" t="s">
        <v>133</v>
      </c>
      <c r="L1935" t="s">
        <v>116</v>
      </c>
      <c r="M1935" t="s">
        <v>93</v>
      </c>
      <c r="N1935">
        <v>5763.2648568406539</v>
      </c>
      <c r="O1935">
        <v>5763.2648568406539</v>
      </c>
      <c r="P1935" t="s">
        <v>64</v>
      </c>
      <c r="Q1935">
        <v>3.17</v>
      </c>
      <c r="R1935">
        <v>5</v>
      </c>
      <c r="S1935">
        <v>1</v>
      </c>
      <c r="T1935">
        <v>1</v>
      </c>
      <c r="U1935" t="s">
        <v>76</v>
      </c>
      <c r="V1935">
        <v>1</v>
      </c>
      <c r="W1935" t="s">
        <v>66</v>
      </c>
      <c r="X1935" s="51" t="s">
        <v>3760</v>
      </c>
      <c r="Y1935" s="51" t="s">
        <v>79</v>
      </c>
      <c r="Z1935" s="26">
        <v>1</v>
      </c>
      <c r="AA1935" s="51" t="s">
        <v>66</v>
      </c>
      <c r="AB1935" s="51" t="s">
        <v>69</v>
      </c>
    </row>
    <row r="1936" spans="1:28">
      <c r="A1936" s="51" t="s">
        <v>3761</v>
      </c>
      <c r="B1936" s="51" t="s">
        <v>121</v>
      </c>
      <c r="C1936" s="1">
        <v>42407</v>
      </c>
      <c r="D1936">
        <v>2016</v>
      </c>
      <c r="E1936" s="26">
        <v>2</v>
      </c>
      <c r="F1936" s="51" t="s">
        <v>22</v>
      </c>
      <c r="G1936" s="26">
        <v>9</v>
      </c>
      <c r="H1936" s="26">
        <v>9</v>
      </c>
      <c r="I1936" t="s">
        <v>15</v>
      </c>
      <c r="J1936" t="s">
        <v>60</v>
      </c>
      <c r="K1936" t="s">
        <v>73</v>
      </c>
      <c r="L1936" t="s">
        <v>202</v>
      </c>
      <c r="M1936" t="s">
        <v>75</v>
      </c>
      <c r="N1936">
        <v>12627.81307377464</v>
      </c>
      <c r="O1936">
        <v>12627.81307377464</v>
      </c>
      <c r="P1936" t="s">
        <v>64</v>
      </c>
      <c r="Q1936">
        <v>3.56</v>
      </c>
      <c r="R1936">
        <v>2</v>
      </c>
      <c r="S1936">
        <v>2</v>
      </c>
      <c r="T1936">
        <v>1</v>
      </c>
      <c r="U1936" t="s">
        <v>76</v>
      </c>
      <c r="V1936">
        <v>1</v>
      </c>
      <c r="W1936" t="s">
        <v>66</v>
      </c>
      <c r="X1936" s="51" t="s">
        <v>3762</v>
      </c>
      <c r="Y1936" s="51" t="s">
        <v>79</v>
      </c>
      <c r="Z1936" s="26">
        <v>2</v>
      </c>
      <c r="AA1936" s="51" t="s">
        <v>77</v>
      </c>
      <c r="AB1936" s="51" t="s">
        <v>69</v>
      </c>
    </row>
    <row r="1937" spans="1:28">
      <c r="A1937" s="51" t="s">
        <v>3763</v>
      </c>
      <c r="B1937" s="51" t="s">
        <v>59</v>
      </c>
      <c r="C1937" s="1">
        <v>41982</v>
      </c>
      <c r="D1937">
        <v>2014</v>
      </c>
      <c r="E1937" s="26">
        <v>12</v>
      </c>
      <c r="F1937" s="51" t="s">
        <v>20</v>
      </c>
      <c r="G1937" s="26">
        <v>11</v>
      </c>
      <c r="H1937" s="26">
        <v>11</v>
      </c>
      <c r="I1937" t="s">
        <v>15</v>
      </c>
      <c r="J1937" t="s">
        <v>102</v>
      </c>
      <c r="K1937" t="s">
        <v>124</v>
      </c>
      <c r="L1937" t="s">
        <v>157</v>
      </c>
      <c r="M1937" t="s">
        <v>63</v>
      </c>
      <c r="N1937">
        <v>12326.096805441795</v>
      </c>
      <c r="O1937">
        <v>12326.096805441795</v>
      </c>
      <c r="P1937" t="s">
        <v>64</v>
      </c>
      <c r="Q1937">
        <v>9.89</v>
      </c>
      <c r="R1937">
        <v>2</v>
      </c>
      <c r="S1937">
        <v>2</v>
      </c>
      <c r="T1937">
        <v>1</v>
      </c>
      <c r="U1937" t="s">
        <v>76</v>
      </c>
      <c r="V1937">
        <v>3</v>
      </c>
      <c r="W1937" t="s">
        <v>84</v>
      </c>
      <c r="X1937" s="51" t="s">
        <v>3764</v>
      </c>
      <c r="Y1937" s="51" t="s">
        <v>95</v>
      </c>
      <c r="Z1937" s="26">
        <v>3</v>
      </c>
      <c r="AA1937" s="51" t="s">
        <v>77</v>
      </c>
      <c r="AB1937" s="51" t="s">
        <v>69</v>
      </c>
    </row>
    <row r="1938" spans="1:28">
      <c r="A1938" s="51" t="s">
        <v>3765</v>
      </c>
      <c r="B1938" s="51" t="s">
        <v>97</v>
      </c>
      <c r="C1938" s="1">
        <v>43684</v>
      </c>
      <c r="D1938">
        <v>2019</v>
      </c>
      <c r="E1938" s="26">
        <v>8</v>
      </c>
      <c r="F1938" s="51" t="s">
        <v>28</v>
      </c>
      <c r="G1938" s="26">
        <v>6</v>
      </c>
      <c r="H1938" s="26">
        <v>6</v>
      </c>
      <c r="I1938" t="s">
        <v>15</v>
      </c>
      <c r="J1938" t="s">
        <v>72</v>
      </c>
      <c r="K1938" t="s">
        <v>83</v>
      </c>
      <c r="L1938" t="s">
        <v>89</v>
      </c>
      <c r="M1938" t="s">
        <v>75</v>
      </c>
      <c r="N1938">
        <v>20069.088167454403</v>
      </c>
      <c r="O1938">
        <v>20069.088167454403</v>
      </c>
      <c r="P1938" t="s">
        <v>64</v>
      </c>
      <c r="Q1938">
        <v>26.39</v>
      </c>
      <c r="R1938">
        <v>5</v>
      </c>
      <c r="S1938">
        <v>1</v>
      </c>
      <c r="T1938">
        <v>1</v>
      </c>
      <c r="U1938" t="s">
        <v>76</v>
      </c>
      <c r="V1938">
        <v>3</v>
      </c>
      <c r="W1938" t="s">
        <v>84</v>
      </c>
      <c r="X1938" s="51" t="s">
        <v>3766</v>
      </c>
      <c r="Y1938" s="51" t="s">
        <v>68</v>
      </c>
      <c r="Z1938" s="26">
        <v>3</v>
      </c>
      <c r="AA1938" s="51" t="s">
        <v>77</v>
      </c>
      <c r="AB1938" s="51" t="s">
        <v>108</v>
      </c>
    </row>
    <row r="1939" spans="1:28">
      <c r="A1939" s="51" t="s">
        <v>3767</v>
      </c>
      <c r="B1939" s="51" t="s">
        <v>81</v>
      </c>
      <c r="C1939" s="1">
        <v>41787</v>
      </c>
      <c r="D1939">
        <v>2014</v>
      </c>
      <c r="E1939" s="26">
        <v>5</v>
      </c>
      <c r="F1939" s="51" t="s">
        <v>25</v>
      </c>
      <c r="G1939" s="26">
        <v>11</v>
      </c>
      <c r="H1939" s="26">
        <v>11</v>
      </c>
      <c r="I1939" t="s">
        <v>15</v>
      </c>
      <c r="J1939" t="s">
        <v>102</v>
      </c>
      <c r="K1939" t="s">
        <v>83</v>
      </c>
      <c r="L1939" t="s">
        <v>157</v>
      </c>
      <c r="M1939" t="s">
        <v>104</v>
      </c>
      <c r="N1939">
        <v>7957.3528323027986</v>
      </c>
      <c r="O1939">
        <v>7957.3528323027986</v>
      </c>
      <c r="P1939" t="s">
        <v>64</v>
      </c>
      <c r="Q1939">
        <v>1.63</v>
      </c>
      <c r="R1939">
        <v>1</v>
      </c>
      <c r="S1939">
        <v>3</v>
      </c>
      <c r="T1939">
        <v>1</v>
      </c>
      <c r="U1939" t="s">
        <v>76</v>
      </c>
      <c r="V1939">
        <v>1</v>
      </c>
      <c r="W1939" t="s">
        <v>66</v>
      </c>
      <c r="X1939" s="51" t="s">
        <v>930</v>
      </c>
      <c r="Y1939" s="51" t="s">
        <v>79</v>
      </c>
      <c r="Z1939" s="26">
        <v>2</v>
      </c>
      <c r="AA1939" s="51" t="s">
        <v>77</v>
      </c>
      <c r="AB1939" s="51" t="s">
        <v>108</v>
      </c>
    </row>
    <row r="1940" spans="1:28">
      <c r="A1940" s="51" t="s">
        <v>3768</v>
      </c>
      <c r="B1940" s="51" t="s">
        <v>140</v>
      </c>
      <c r="C1940" s="1">
        <v>44840</v>
      </c>
      <c r="D1940">
        <v>2022</v>
      </c>
      <c r="E1940" s="26">
        <v>10</v>
      </c>
      <c r="F1940" s="51" t="s">
        <v>10</v>
      </c>
      <c r="G1940" s="26">
        <v>3</v>
      </c>
      <c r="H1940" s="26">
        <v>3</v>
      </c>
      <c r="I1940" t="s">
        <v>15</v>
      </c>
      <c r="J1940" t="s">
        <v>82</v>
      </c>
      <c r="K1940" t="s">
        <v>133</v>
      </c>
      <c r="L1940" t="s">
        <v>89</v>
      </c>
      <c r="M1940" t="s">
        <v>90</v>
      </c>
      <c r="N1940">
        <v>17579.959509802171</v>
      </c>
      <c r="O1940">
        <v>17579.959509802171</v>
      </c>
      <c r="P1940" t="s">
        <v>64</v>
      </c>
      <c r="Q1940">
        <v>7.24</v>
      </c>
      <c r="R1940">
        <v>3</v>
      </c>
      <c r="S1940">
        <v>4</v>
      </c>
      <c r="T1940">
        <v>1</v>
      </c>
      <c r="U1940" t="s">
        <v>76</v>
      </c>
      <c r="V1940">
        <v>3</v>
      </c>
      <c r="W1940" t="s">
        <v>84</v>
      </c>
      <c r="X1940" s="51" t="s">
        <v>3769</v>
      </c>
      <c r="Y1940" s="51" t="s">
        <v>119</v>
      </c>
      <c r="Z1940" s="26">
        <v>3</v>
      </c>
      <c r="AA1940" s="51" t="s">
        <v>77</v>
      </c>
      <c r="AB1940" s="51" t="s">
        <v>108</v>
      </c>
    </row>
    <row r="1941" spans="1:28">
      <c r="A1941" s="51" t="s">
        <v>3770</v>
      </c>
      <c r="B1941" s="51" t="s">
        <v>97</v>
      </c>
      <c r="C1941" s="1">
        <v>42471</v>
      </c>
      <c r="D1941">
        <v>2016</v>
      </c>
      <c r="E1941" s="26">
        <v>4</v>
      </c>
      <c r="F1941" s="51" t="s">
        <v>24</v>
      </c>
      <c r="G1941" s="26">
        <v>9</v>
      </c>
      <c r="H1941" s="26">
        <v>9</v>
      </c>
      <c r="I1941" t="s">
        <v>15</v>
      </c>
      <c r="J1941" t="s">
        <v>60</v>
      </c>
      <c r="K1941" t="s">
        <v>124</v>
      </c>
      <c r="L1941" t="s">
        <v>103</v>
      </c>
      <c r="M1941" t="s">
        <v>152</v>
      </c>
      <c r="N1941">
        <v>9459.7720267541481</v>
      </c>
      <c r="O1941">
        <v>9459.7720267541481</v>
      </c>
      <c r="P1941" t="s">
        <v>64</v>
      </c>
      <c r="Q1941">
        <v>4.78</v>
      </c>
      <c r="R1941">
        <v>5</v>
      </c>
      <c r="S1941">
        <v>3</v>
      </c>
      <c r="T1941">
        <v>1</v>
      </c>
      <c r="U1941" t="s">
        <v>76</v>
      </c>
      <c r="V1941">
        <v>2</v>
      </c>
      <c r="W1941" t="s">
        <v>77</v>
      </c>
      <c r="X1941" s="51" t="s">
        <v>3771</v>
      </c>
      <c r="Y1941" s="51" t="s">
        <v>100</v>
      </c>
      <c r="Z1941" s="26">
        <v>2</v>
      </c>
      <c r="AA1941" s="51" t="s">
        <v>77</v>
      </c>
      <c r="AB1941" s="51" t="s">
        <v>108</v>
      </c>
    </row>
    <row r="1942" spans="1:28">
      <c r="A1942" s="51" t="s">
        <v>3772</v>
      </c>
      <c r="B1942" s="51" t="s">
        <v>140</v>
      </c>
      <c r="C1942" s="1">
        <v>42677</v>
      </c>
      <c r="D1942">
        <v>2016</v>
      </c>
      <c r="E1942" s="26">
        <v>11</v>
      </c>
      <c r="F1942" s="51" t="s">
        <v>19</v>
      </c>
      <c r="G1942" s="26">
        <v>9</v>
      </c>
      <c r="H1942" s="26">
        <v>9</v>
      </c>
      <c r="I1942" t="s">
        <v>15</v>
      </c>
      <c r="J1942" t="s">
        <v>60</v>
      </c>
      <c r="K1942" t="s">
        <v>73</v>
      </c>
      <c r="L1942" t="s">
        <v>157</v>
      </c>
      <c r="M1942" t="s">
        <v>93</v>
      </c>
      <c r="N1942">
        <v>7264.8773849566305</v>
      </c>
      <c r="O1942">
        <v>7264.8773849566305</v>
      </c>
      <c r="P1942" t="s">
        <v>64</v>
      </c>
      <c r="Q1942">
        <v>10.81</v>
      </c>
      <c r="R1942">
        <v>4</v>
      </c>
      <c r="S1942">
        <v>3</v>
      </c>
      <c r="T1942">
        <v>1</v>
      </c>
      <c r="U1942" t="s">
        <v>76</v>
      </c>
      <c r="V1942">
        <v>2</v>
      </c>
      <c r="W1942" t="s">
        <v>77</v>
      </c>
      <c r="X1942" s="51" t="s">
        <v>3773</v>
      </c>
      <c r="Y1942" s="51" t="s">
        <v>119</v>
      </c>
      <c r="Z1942" s="26">
        <v>2</v>
      </c>
      <c r="AA1942" s="51" t="s">
        <v>77</v>
      </c>
      <c r="AB1942" s="51" t="s">
        <v>108</v>
      </c>
    </row>
    <row r="1943" spans="1:28">
      <c r="A1943" s="51" t="s">
        <v>3774</v>
      </c>
      <c r="B1943" s="51" t="s">
        <v>59</v>
      </c>
      <c r="C1943" s="1">
        <v>44994</v>
      </c>
      <c r="D1943">
        <v>2023</v>
      </c>
      <c r="E1943" s="26">
        <v>3</v>
      </c>
      <c r="F1943" s="51" t="s">
        <v>23</v>
      </c>
      <c r="G1943" s="26">
        <v>2</v>
      </c>
      <c r="H1943" s="26">
        <v>2</v>
      </c>
      <c r="I1943" t="s">
        <v>15</v>
      </c>
      <c r="J1943" t="s">
        <v>82</v>
      </c>
      <c r="K1943" t="s">
        <v>73</v>
      </c>
      <c r="L1943" t="s">
        <v>157</v>
      </c>
      <c r="M1943" t="s">
        <v>63</v>
      </c>
      <c r="N1943">
        <v>8152.6137299058391</v>
      </c>
      <c r="O1943">
        <v>8152.6137299058391</v>
      </c>
      <c r="P1943" t="s">
        <v>64</v>
      </c>
      <c r="Q1943">
        <v>12.08</v>
      </c>
      <c r="R1943">
        <v>1</v>
      </c>
      <c r="S1943">
        <v>4</v>
      </c>
      <c r="T1943">
        <v>1</v>
      </c>
      <c r="U1943" t="s">
        <v>76</v>
      </c>
      <c r="V1943">
        <v>3</v>
      </c>
      <c r="W1943" t="s">
        <v>84</v>
      </c>
      <c r="X1943" s="51" t="s">
        <v>3775</v>
      </c>
      <c r="Y1943" s="51" t="s">
        <v>119</v>
      </c>
      <c r="Z1943" s="26">
        <v>2</v>
      </c>
      <c r="AA1943" s="51" t="s">
        <v>77</v>
      </c>
      <c r="AB1943" s="51" t="s">
        <v>108</v>
      </c>
    </row>
    <row r="1944" spans="1:28">
      <c r="A1944" s="51" t="s">
        <v>3776</v>
      </c>
      <c r="B1944" s="51" t="s">
        <v>71</v>
      </c>
      <c r="C1944" s="1">
        <v>42090</v>
      </c>
      <c r="D1944">
        <v>2015</v>
      </c>
      <c r="E1944" s="26">
        <v>3</v>
      </c>
      <c r="F1944" s="51" t="s">
        <v>23</v>
      </c>
      <c r="G1944" s="26">
        <v>10</v>
      </c>
      <c r="H1944" s="26">
        <v>10</v>
      </c>
      <c r="I1944" t="s">
        <v>15</v>
      </c>
      <c r="J1944" t="s">
        <v>102</v>
      </c>
      <c r="K1944" t="s">
        <v>88</v>
      </c>
      <c r="L1944" t="s">
        <v>113</v>
      </c>
      <c r="M1944" t="s">
        <v>63</v>
      </c>
      <c r="N1944">
        <v>8399.724144630698</v>
      </c>
      <c r="O1944">
        <v>8399.724144630698</v>
      </c>
      <c r="P1944" t="s">
        <v>64</v>
      </c>
      <c r="Q1944">
        <v>22.65</v>
      </c>
      <c r="R1944">
        <v>2</v>
      </c>
      <c r="S1944">
        <v>0</v>
      </c>
      <c r="T1944">
        <v>0</v>
      </c>
      <c r="U1944" t="s">
        <v>65</v>
      </c>
      <c r="V1944">
        <v>3</v>
      </c>
      <c r="W1944" t="s">
        <v>84</v>
      </c>
      <c r="X1944" s="51" t="s">
        <v>3777</v>
      </c>
      <c r="Y1944" s="51" t="s">
        <v>119</v>
      </c>
      <c r="Z1944" s="26">
        <v>3</v>
      </c>
      <c r="AA1944" s="51" t="s">
        <v>77</v>
      </c>
      <c r="AB1944" s="51" t="s">
        <v>69</v>
      </c>
    </row>
    <row r="1945" spans="1:28">
      <c r="A1945" s="51" t="s">
        <v>3778</v>
      </c>
      <c r="B1945" s="51" t="s">
        <v>71</v>
      </c>
      <c r="C1945" s="1">
        <v>43594</v>
      </c>
      <c r="D1945">
        <v>2019</v>
      </c>
      <c r="E1945" s="26">
        <v>5</v>
      </c>
      <c r="F1945" s="51" t="s">
        <v>25</v>
      </c>
      <c r="G1945" s="26">
        <v>6</v>
      </c>
      <c r="H1945" s="26">
        <v>6</v>
      </c>
      <c r="I1945" t="s">
        <v>15</v>
      </c>
      <c r="J1945" t="s">
        <v>72</v>
      </c>
      <c r="K1945" t="s">
        <v>133</v>
      </c>
      <c r="L1945" t="s">
        <v>98</v>
      </c>
      <c r="M1945" t="s">
        <v>75</v>
      </c>
      <c r="N1945">
        <v>15572.849234041256</v>
      </c>
      <c r="O1945">
        <v>15572.849234041256</v>
      </c>
      <c r="P1945" t="s">
        <v>64</v>
      </c>
      <c r="Q1945">
        <v>3.31</v>
      </c>
      <c r="R1945">
        <v>1</v>
      </c>
      <c r="S1945">
        <v>1</v>
      </c>
      <c r="T1945">
        <v>1</v>
      </c>
      <c r="U1945" t="s">
        <v>76</v>
      </c>
      <c r="V1945">
        <v>3</v>
      </c>
      <c r="W1945" t="s">
        <v>84</v>
      </c>
      <c r="X1945" s="51" t="s">
        <v>3779</v>
      </c>
      <c r="Y1945" s="51" t="s">
        <v>119</v>
      </c>
      <c r="Z1945" s="26">
        <v>2</v>
      </c>
      <c r="AA1945" s="51" t="s">
        <v>77</v>
      </c>
      <c r="AB1945" s="51" t="s">
        <v>69</v>
      </c>
    </row>
    <row r="1946" spans="1:28">
      <c r="A1946" s="51" t="s">
        <v>3780</v>
      </c>
      <c r="B1946" s="51" t="s">
        <v>59</v>
      </c>
      <c r="C1946" s="1">
        <v>44152</v>
      </c>
      <c r="D1946">
        <v>2020</v>
      </c>
      <c r="E1946" s="26">
        <v>11</v>
      </c>
      <c r="F1946" s="51" t="s">
        <v>19</v>
      </c>
      <c r="G1946" s="26">
        <v>5</v>
      </c>
      <c r="H1946" s="26">
        <v>5</v>
      </c>
      <c r="I1946" t="s">
        <v>15</v>
      </c>
      <c r="J1946" t="s">
        <v>72</v>
      </c>
      <c r="K1946" t="s">
        <v>61</v>
      </c>
      <c r="L1946" t="s">
        <v>157</v>
      </c>
      <c r="M1946" t="s">
        <v>93</v>
      </c>
      <c r="N1946">
        <v>19090.135408950231</v>
      </c>
      <c r="O1946">
        <v>19090.135408950231</v>
      </c>
      <c r="P1946" t="s">
        <v>64</v>
      </c>
      <c r="Q1946">
        <v>11.42</v>
      </c>
      <c r="R1946">
        <v>1</v>
      </c>
      <c r="S1946">
        <v>4</v>
      </c>
      <c r="T1946">
        <v>1</v>
      </c>
      <c r="U1946" t="s">
        <v>76</v>
      </c>
      <c r="V1946">
        <v>3</v>
      </c>
      <c r="W1946" t="s">
        <v>84</v>
      </c>
      <c r="X1946" s="51" t="s">
        <v>3781</v>
      </c>
      <c r="Y1946" s="51" t="s">
        <v>79</v>
      </c>
      <c r="Z1946" s="26">
        <v>3</v>
      </c>
      <c r="AA1946" s="51" t="s">
        <v>77</v>
      </c>
      <c r="AB1946" s="51" t="s">
        <v>108</v>
      </c>
    </row>
    <row r="1947" spans="1:28">
      <c r="A1947" s="51" t="s">
        <v>3782</v>
      </c>
      <c r="B1947" s="51" t="s">
        <v>121</v>
      </c>
      <c r="C1947" s="1">
        <v>45235</v>
      </c>
      <c r="D1947">
        <v>2023</v>
      </c>
      <c r="E1947" s="26">
        <v>11</v>
      </c>
      <c r="F1947" s="51" t="s">
        <v>19</v>
      </c>
      <c r="G1947" s="26">
        <v>2</v>
      </c>
      <c r="H1947" s="26">
        <v>2</v>
      </c>
      <c r="I1947" t="s">
        <v>15</v>
      </c>
      <c r="J1947" t="s">
        <v>82</v>
      </c>
      <c r="K1947" t="s">
        <v>88</v>
      </c>
      <c r="L1947" t="s">
        <v>113</v>
      </c>
      <c r="M1947" t="s">
        <v>75</v>
      </c>
      <c r="N1947">
        <v>6825.6380046178756</v>
      </c>
      <c r="O1947">
        <v>6825.6380046178756</v>
      </c>
      <c r="P1947" t="s">
        <v>64</v>
      </c>
      <c r="Q1947">
        <v>4.84</v>
      </c>
      <c r="R1947">
        <v>5</v>
      </c>
      <c r="S1947">
        <v>1</v>
      </c>
      <c r="T1947">
        <v>1</v>
      </c>
      <c r="U1947" t="s">
        <v>76</v>
      </c>
      <c r="V1947">
        <v>2</v>
      </c>
      <c r="W1947" t="s">
        <v>77</v>
      </c>
      <c r="X1947" s="51" t="s">
        <v>3783</v>
      </c>
      <c r="Y1947" s="51" t="s">
        <v>100</v>
      </c>
      <c r="Z1947" s="26">
        <v>0</v>
      </c>
      <c r="AA1947" s="51" t="s">
        <v>66</v>
      </c>
      <c r="AB1947" s="51" t="s">
        <v>69</v>
      </c>
    </row>
    <row r="1948" spans="1:28">
      <c r="A1948" s="51" t="s">
        <v>3784</v>
      </c>
      <c r="B1948" s="51" t="s">
        <v>97</v>
      </c>
      <c r="C1948" s="1">
        <v>45039</v>
      </c>
      <c r="D1948">
        <v>2023</v>
      </c>
      <c r="E1948" s="26">
        <v>4</v>
      </c>
      <c r="F1948" s="51" t="s">
        <v>24</v>
      </c>
      <c r="G1948" s="26">
        <v>2</v>
      </c>
      <c r="H1948" s="26">
        <v>2</v>
      </c>
      <c r="I1948" t="s">
        <v>15</v>
      </c>
      <c r="J1948" t="s">
        <v>82</v>
      </c>
      <c r="K1948" t="s">
        <v>61</v>
      </c>
      <c r="L1948" t="s">
        <v>74</v>
      </c>
      <c r="M1948" t="s">
        <v>90</v>
      </c>
      <c r="N1948">
        <v>7265.6021129964402</v>
      </c>
      <c r="O1948">
        <v>7265.6021129964402</v>
      </c>
      <c r="P1948" t="s">
        <v>64</v>
      </c>
      <c r="Q1948">
        <v>3.18</v>
      </c>
      <c r="R1948">
        <v>3</v>
      </c>
      <c r="S1948">
        <v>3</v>
      </c>
      <c r="T1948">
        <v>1</v>
      </c>
      <c r="U1948" t="s">
        <v>76</v>
      </c>
      <c r="V1948">
        <v>1</v>
      </c>
      <c r="W1948" t="s">
        <v>66</v>
      </c>
      <c r="X1948" s="51" t="s">
        <v>3785</v>
      </c>
      <c r="Y1948" s="51" t="s">
        <v>79</v>
      </c>
      <c r="Z1948" s="26">
        <v>1</v>
      </c>
      <c r="AA1948" s="51" t="s">
        <v>66</v>
      </c>
      <c r="AB1948" s="51" t="s">
        <v>69</v>
      </c>
    </row>
    <row r="1949" spans="1:28">
      <c r="A1949" s="51" t="s">
        <v>3786</v>
      </c>
      <c r="B1949" s="51" t="s">
        <v>71</v>
      </c>
      <c r="C1949" s="1">
        <v>42695</v>
      </c>
      <c r="D1949">
        <v>2016</v>
      </c>
      <c r="E1949" s="26">
        <v>11</v>
      </c>
      <c r="F1949" s="51" t="s">
        <v>19</v>
      </c>
      <c r="G1949" s="26">
        <v>9</v>
      </c>
      <c r="H1949" s="26">
        <v>9</v>
      </c>
      <c r="I1949" t="s">
        <v>15</v>
      </c>
      <c r="J1949" t="s">
        <v>60</v>
      </c>
      <c r="K1949" t="s">
        <v>73</v>
      </c>
      <c r="L1949" t="s">
        <v>125</v>
      </c>
      <c r="M1949" t="s">
        <v>93</v>
      </c>
      <c r="N1949">
        <v>7695.334113189333</v>
      </c>
      <c r="O1949">
        <v>7695.334113189333</v>
      </c>
      <c r="P1949" t="s">
        <v>64</v>
      </c>
      <c r="Q1949">
        <v>6.17</v>
      </c>
      <c r="R1949">
        <v>5</v>
      </c>
      <c r="S1949">
        <v>2</v>
      </c>
      <c r="T1949">
        <v>1</v>
      </c>
      <c r="U1949" t="s">
        <v>76</v>
      </c>
      <c r="V1949">
        <v>1</v>
      </c>
      <c r="W1949" t="s">
        <v>66</v>
      </c>
      <c r="X1949" s="51" t="s">
        <v>516</v>
      </c>
      <c r="Y1949" s="51" t="s">
        <v>86</v>
      </c>
      <c r="Z1949" s="26">
        <v>1</v>
      </c>
      <c r="AA1949" s="51" t="s">
        <v>66</v>
      </c>
      <c r="AB1949" s="51" t="s">
        <v>69</v>
      </c>
    </row>
    <row r="1950" spans="1:28">
      <c r="A1950" s="51" t="s">
        <v>3787</v>
      </c>
      <c r="B1950" s="51" t="s">
        <v>140</v>
      </c>
      <c r="C1950" s="1">
        <v>41551</v>
      </c>
      <c r="D1950">
        <v>2013</v>
      </c>
      <c r="E1950" s="26">
        <v>10</v>
      </c>
      <c r="F1950" s="51" t="s">
        <v>10</v>
      </c>
      <c r="G1950" s="26">
        <v>12</v>
      </c>
      <c r="H1950" s="26">
        <v>12</v>
      </c>
      <c r="I1950" t="s">
        <v>15</v>
      </c>
      <c r="J1950" t="s">
        <v>102</v>
      </c>
      <c r="K1950" t="s">
        <v>83</v>
      </c>
      <c r="L1950" t="s">
        <v>128</v>
      </c>
      <c r="M1950" t="s">
        <v>104</v>
      </c>
      <c r="N1950">
        <v>2282.1712449545216</v>
      </c>
      <c r="O1950">
        <v>2282.1712449545216</v>
      </c>
      <c r="P1950" t="s">
        <v>64</v>
      </c>
      <c r="Q1950">
        <v>9.6300000000000008</v>
      </c>
      <c r="R1950">
        <v>1</v>
      </c>
      <c r="S1950">
        <v>4</v>
      </c>
      <c r="T1950">
        <v>1</v>
      </c>
      <c r="U1950" t="s">
        <v>76</v>
      </c>
      <c r="V1950">
        <v>2</v>
      </c>
      <c r="W1950" t="s">
        <v>77</v>
      </c>
      <c r="X1950" s="51" t="s">
        <v>3788</v>
      </c>
      <c r="Y1950" s="51" t="s">
        <v>95</v>
      </c>
      <c r="Z1950" s="26">
        <v>2</v>
      </c>
      <c r="AA1950" s="51" t="s">
        <v>77</v>
      </c>
      <c r="AB1950" s="51" t="s">
        <v>108</v>
      </c>
    </row>
    <row r="1951" spans="1:28">
      <c r="A1951" s="51" t="s">
        <v>3789</v>
      </c>
      <c r="B1951" s="51" t="s">
        <v>71</v>
      </c>
      <c r="C1951" s="1">
        <v>42189</v>
      </c>
      <c r="D1951">
        <v>2015</v>
      </c>
      <c r="E1951" s="26">
        <v>7</v>
      </c>
      <c r="F1951" s="51" t="s">
        <v>27</v>
      </c>
      <c r="G1951" s="26">
        <v>10</v>
      </c>
      <c r="H1951" s="26">
        <v>10</v>
      </c>
      <c r="I1951" t="s">
        <v>15</v>
      </c>
      <c r="J1951" t="s">
        <v>102</v>
      </c>
      <c r="K1951" t="s">
        <v>133</v>
      </c>
      <c r="L1951" t="s">
        <v>103</v>
      </c>
      <c r="M1951" t="s">
        <v>93</v>
      </c>
      <c r="N1951">
        <v>6120.3129244282336</v>
      </c>
      <c r="O1951">
        <v>6120.3129244282336</v>
      </c>
      <c r="P1951" t="s">
        <v>64</v>
      </c>
      <c r="Q1951">
        <v>3.67</v>
      </c>
      <c r="R1951">
        <v>2</v>
      </c>
      <c r="S1951">
        <v>2</v>
      </c>
      <c r="T1951">
        <v>1</v>
      </c>
      <c r="U1951" t="s">
        <v>76</v>
      </c>
      <c r="V1951">
        <v>1</v>
      </c>
      <c r="W1951" t="s">
        <v>66</v>
      </c>
      <c r="X1951" s="51" t="s">
        <v>3790</v>
      </c>
      <c r="Y1951" s="51" t="s">
        <v>68</v>
      </c>
      <c r="Z1951" s="26">
        <v>1</v>
      </c>
      <c r="AA1951" s="51" t="s">
        <v>66</v>
      </c>
      <c r="AB1951" s="51" t="s">
        <v>69</v>
      </c>
    </row>
    <row r="1952" spans="1:28">
      <c r="A1952" s="51" t="s">
        <v>3791</v>
      </c>
      <c r="B1952" s="51" t="s">
        <v>97</v>
      </c>
      <c r="C1952" s="1">
        <v>42397</v>
      </c>
      <c r="D1952">
        <v>2016</v>
      </c>
      <c r="E1952" s="26">
        <v>1</v>
      </c>
      <c r="F1952" s="51" t="s">
        <v>21</v>
      </c>
      <c r="G1952" s="26">
        <v>9</v>
      </c>
      <c r="H1952" s="26">
        <v>9</v>
      </c>
      <c r="I1952" t="s">
        <v>15</v>
      </c>
      <c r="J1952" t="s">
        <v>60</v>
      </c>
      <c r="K1952" t="s">
        <v>61</v>
      </c>
      <c r="L1952" t="s">
        <v>128</v>
      </c>
      <c r="M1952" t="s">
        <v>90</v>
      </c>
      <c r="N1952">
        <v>4102.9926021546326</v>
      </c>
      <c r="O1952">
        <v>4102.9926021546326</v>
      </c>
      <c r="P1952" t="s">
        <v>64</v>
      </c>
      <c r="Q1952">
        <v>5.51</v>
      </c>
      <c r="R1952">
        <v>2</v>
      </c>
      <c r="S1952">
        <v>0</v>
      </c>
      <c r="T1952">
        <v>0</v>
      </c>
      <c r="U1952" t="s">
        <v>65</v>
      </c>
      <c r="V1952">
        <v>1</v>
      </c>
      <c r="W1952" t="s">
        <v>66</v>
      </c>
      <c r="X1952" s="51" t="s">
        <v>3792</v>
      </c>
      <c r="Y1952" s="51" t="s">
        <v>119</v>
      </c>
      <c r="Z1952" s="26">
        <v>1</v>
      </c>
      <c r="AA1952" s="51" t="s">
        <v>66</v>
      </c>
      <c r="AB1952" s="51" t="s">
        <v>69</v>
      </c>
    </row>
    <row r="1953" spans="1:28">
      <c r="A1953" s="51" t="s">
        <v>3793</v>
      </c>
      <c r="B1953" s="51" t="s">
        <v>97</v>
      </c>
      <c r="C1953" s="1">
        <v>42572</v>
      </c>
      <c r="D1953">
        <v>2016</v>
      </c>
      <c r="E1953" s="26">
        <v>7</v>
      </c>
      <c r="F1953" s="51" t="s">
        <v>27</v>
      </c>
      <c r="G1953" s="26">
        <v>9</v>
      </c>
      <c r="H1953" s="26">
        <v>9</v>
      </c>
      <c r="I1953" t="s">
        <v>15</v>
      </c>
      <c r="J1953" t="s">
        <v>60</v>
      </c>
      <c r="K1953" t="s">
        <v>83</v>
      </c>
      <c r="L1953" t="s">
        <v>62</v>
      </c>
      <c r="M1953" t="s">
        <v>93</v>
      </c>
      <c r="N1953">
        <v>5881.8993467764776</v>
      </c>
      <c r="O1953">
        <v>5881.8993467764776</v>
      </c>
      <c r="P1953" t="s">
        <v>64</v>
      </c>
      <c r="Q1953">
        <v>6.33</v>
      </c>
      <c r="R1953">
        <v>2</v>
      </c>
      <c r="S1953">
        <v>2</v>
      </c>
      <c r="T1953">
        <v>1</v>
      </c>
      <c r="U1953" t="s">
        <v>76</v>
      </c>
      <c r="V1953">
        <v>1</v>
      </c>
      <c r="W1953" t="s">
        <v>66</v>
      </c>
      <c r="X1953" s="51" t="s">
        <v>3794</v>
      </c>
      <c r="Y1953" s="51" t="s">
        <v>68</v>
      </c>
      <c r="Z1953" s="26">
        <v>1</v>
      </c>
      <c r="AA1953" s="51" t="s">
        <v>66</v>
      </c>
      <c r="AB1953" s="51" t="s">
        <v>69</v>
      </c>
    </row>
    <row r="1954" spans="1:28">
      <c r="A1954" s="51" t="s">
        <v>3795</v>
      </c>
      <c r="B1954" s="51" t="s">
        <v>121</v>
      </c>
      <c r="C1954" s="1">
        <v>43856</v>
      </c>
      <c r="D1954">
        <v>2020</v>
      </c>
      <c r="E1954" s="26">
        <v>1</v>
      </c>
      <c r="F1954" s="51" t="s">
        <v>21</v>
      </c>
      <c r="G1954" s="26">
        <v>5</v>
      </c>
      <c r="H1954" s="26">
        <v>5</v>
      </c>
      <c r="I1954" t="s">
        <v>15</v>
      </c>
      <c r="J1954" t="s">
        <v>72</v>
      </c>
      <c r="K1954" t="s">
        <v>133</v>
      </c>
      <c r="L1954" t="s">
        <v>157</v>
      </c>
      <c r="M1954" t="s">
        <v>104</v>
      </c>
      <c r="N1954">
        <v>11966.688716061026</v>
      </c>
      <c r="O1954">
        <v>11966.688716061026</v>
      </c>
      <c r="P1954" t="s">
        <v>64</v>
      </c>
      <c r="Q1954">
        <v>15.19</v>
      </c>
      <c r="R1954">
        <v>2</v>
      </c>
      <c r="S1954">
        <v>1</v>
      </c>
      <c r="T1954">
        <v>1</v>
      </c>
      <c r="U1954" t="s">
        <v>76</v>
      </c>
      <c r="V1954">
        <v>2</v>
      </c>
      <c r="W1954" t="s">
        <v>77</v>
      </c>
      <c r="X1954" s="51" t="s">
        <v>3796</v>
      </c>
      <c r="Y1954" s="51" t="s">
        <v>119</v>
      </c>
      <c r="Z1954" s="26">
        <v>1</v>
      </c>
      <c r="AA1954" s="51" t="s">
        <v>66</v>
      </c>
      <c r="AB1954" s="51" t="s">
        <v>69</v>
      </c>
    </row>
    <row r="1955" spans="1:28">
      <c r="A1955" s="51" t="s">
        <v>3797</v>
      </c>
      <c r="B1955" s="51" t="s">
        <v>59</v>
      </c>
      <c r="C1955" s="1">
        <v>43087</v>
      </c>
      <c r="D1955">
        <v>2017</v>
      </c>
      <c r="E1955" s="26">
        <v>12</v>
      </c>
      <c r="F1955" s="51" t="s">
        <v>20</v>
      </c>
      <c r="G1955" s="26">
        <v>8</v>
      </c>
      <c r="H1955" s="26">
        <v>8</v>
      </c>
      <c r="I1955" t="s">
        <v>15</v>
      </c>
      <c r="J1955" t="s">
        <v>60</v>
      </c>
      <c r="K1955" t="s">
        <v>124</v>
      </c>
      <c r="L1955" t="s">
        <v>128</v>
      </c>
      <c r="M1955" t="s">
        <v>104</v>
      </c>
      <c r="N1955">
        <v>3590.7389932101623</v>
      </c>
      <c r="O1955">
        <v>3590.7389932101623</v>
      </c>
      <c r="P1955" t="s">
        <v>64</v>
      </c>
      <c r="Q1955">
        <v>5.58</v>
      </c>
      <c r="R1955">
        <v>5</v>
      </c>
      <c r="S1955">
        <v>2</v>
      </c>
      <c r="T1955">
        <v>1</v>
      </c>
      <c r="U1955" t="s">
        <v>76</v>
      </c>
      <c r="V1955">
        <v>1</v>
      </c>
      <c r="W1955" t="s">
        <v>66</v>
      </c>
      <c r="X1955" s="51" t="s">
        <v>3798</v>
      </c>
      <c r="Y1955" s="51" t="s">
        <v>95</v>
      </c>
      <c r="Z1955" s="26">
        <v>1</v>
      </c>
      <c r="AA1955" s="51" t="s">
        <v>66</v>
      </c>
      <c r="AB1955" s="51" t="s">
        <v>69</v>
      </c>
    </row>
    <row r="1956" spans="1:28">
      <c r="A1956" s="51" t="s">
        <v>3799</v>
      </c>
      <c r="B1956" s="51" t="s">
        <v>140</v>
      </c>
      <c r="C1956" s="1">
        <v>41480</v>
      </c>
      <c r="D1956">
        <v>2013</v>
      </c>
      <c r="E1956" s="26">
        <v>7</v>
      </c>
      <c r="F1956" s="51" t="s">
        <v>27</v>
      </c>
      <c r="G1956" s="26">
        <v>12</v>
      </c>
      <c r="H1956" s="26">
        <v>12</v>
      </c>
      <c r="I1956" t="s">
        <v>15</v>
      </c>
      <c r="J1956" t="s">
        <v>102</v>
      </c>
      <c r="K1956" t="s">
        <v>61</v>
      </c>
      <c r="L1956" t="s">
        <v>62</v>
      </c>
      <c r="M1956" t="s">
        <v>152</v>
      </c>
      <c r="N1956">
        <v>3572.359215256005</v>
      </c>
      <c r="O1956">
        <v>3572.359215256005</v>
      </c>
      <c r="P1956" t="s">
        <v>64</v>
      </c>
      <c r="Q1956">
        <v>3.16</v>
      </c>
      <c r="R1956">
        <v>2</v>
      </c>
      <c r="S1956">
        <v>2</v>
      </c>
      <c r="T1956">
        <v>1</v>
      </c>
      <c r="U1956" t="s">
        <v>76</v>
      </c>
      <c r="V1956">
        <v>2</v>
      </c>
      <c r="W1956" t="s">
        <v>77</v>
      </c>
      <c r="X1956" s="51" t="s">
        <v>3800</v>
      </c>
      <c r="Y1956" s="51" t="s">
        <v>95</v>
      </c>
      <c r="Z1956" s="26">
        <v>1</v>
      </c>
      <c r="AA1956" s="51" t="s">
        <v>66</v>
      </c>
      <c r="AB1956" s="51" t="s">
        <v>69</v>
      </c>
    </row>
    <row r="1957" spans="1:28">
      <c r="A1957" s="51" t="s">
        <v>3801</v>
      </c>
      <c r="B1957" s="51" t="s">
        <v>81</v>
      </c>
      <c r="C1957" s="1">
        <v>43838</v>
      </c>
      <c r="D1957">
        <v>2020</v>
      </c>
      <c r="E1957" s="26">
        <v>1</v>
      </c>
      <c r="F1957" s="51" t="s">
        <v>21</v>
      </c>
      <c r="G1957" s="26">
        <v>5</v>
      </c>
      <c r="H1957" s="26">
        <v>5</v>
      </c>
      <c r="I1957" t="s">
        <v>15</v>
      </c>
      <c r="J1957" t="s">
        <v>72</v>
      </c>
      <c r="K1957" t="s">
        <v>73</v>
      </c>
      <c r="L1957" t="s">
        <v>89</v>
      </c>
      <c r="M1957" t="s">
        <v>93</v>
      </c>
      <c r="N1957">
        <v>8656.1247956784664</v>
      </c>
      <c r="O1957">
        <v>8656.1247956784664</v>
      </c>
      <c r="P1957" t="s">
        <v>64</v>
      </c>
      <c r="Q1957">
        <v>14.03</v>
      </c>
      <c r="R1957">
        <v>4</v>
      </c>
      <c r="S1957">
        <v>3</v>
      </c>
      <c r="T1957">
        <v>1</v>
      </c>
      <c r="U1957" t="s">
        <v>76</v>
      </c>
      <c r="V1957">
        <v>2</v>
      </c>
      <c r="W1957" t="s">
        <v>77</v>
      </c>
      <c r="X1957" s="51" t="s">
        <v>3802</v>
      </c>
      <c r="Y1957" s="51" t="s">
        <v>119</v>
      </c>
      <c r="Z1957" s="26">
        <v>1</v>
      </c>
      <c r="AA1957" s="51" t="s">
        <v>66</v>
      </c>
      <c r="AB1957" s="51" t="s">
        <v>69</v>
      </c>
    </row>
    <row r="1958" spans="1:28">
      <c r="A1958" s="51" t="s">
        <v>3803</v>
      </c>
      <c r="B1958" s="51" t="s">
        <v>71</v>
      </c>
      <c r="C1958" s="1">
        <v>41832</v>
      </c>
      <c r="D1958">
        <v>2014</v>
      </c>
      <c r="E1958" s="26">
        <v>7</v>
      </c>
      <c r="F1958" s="51" t="s">
        <v>27</v>
      </c>
      <c r="G1958" s="26">
        <v>11</v>
      </c>
      <c r="H1958" s="26">
        <v>11</v>
      </c>
      <c r="I1958" t="s">
        <v>15</v>
      </c>
      <c r="J1958" t="s">
        <v>102</v>
      </c>
      <c r="K1958" t="s">
        <v>133</v>
      </c>
      <c r="L1958" t="s">
        <v>116</v>
      </c>
      <c r="M1958" t="s">
        <v>90</v>
      </c>
      <c r="N1958">
        <v>1486.7626550354355</v>
      </c>
      <c r="O1958">
        <v>1486.7626550354355</v>
      </c>
      <c r="P1958" t="s">
        <v>64</v>
      </c>
      <c r="Q1958">
        <v>6.32</v>
      </c>
      <c r="R1958">
        <v>1</v>
      </c>
      <c r="S1958">
        <v>1</v>
      </c>
      <c r="T1958">
        <v>1</v>
      </c>
      <c r="U1958" t="s">
        <v>76</v>
      </c>
      <c r="V1958">
        <v>1</v>
      </c>
      <c r="W1958" t="s">
        <v>66</v>
      </c>
      <c r="X1958" s="51" t="s">
        <v>3804</v>
      </c>
      <c r="Y1958" s="51" t="s">
        <v>79</v>
      </c>
      <c r="Z1958" s="26">
        <v>1</v>
      </c>
      <c r="AA1958" s="51" t="s">
        <v>66</v>
      </c>
      <c r="AB1958" s="51" t="s">
        <v>69</v>
      </c>
    </row>
    <row r="1959" spans="1:28">
      <c r="A1959" s="51" t="s">
        <v>3805</v>
      </c>
      <c r="B1959" s="51" t="s">
        <v>81</v>
      </c>
      <c r="C1959" s="1">
        <v>43966</v>
      </c>
      <c r="D1959">
        <v>2020</v>
      </c>
      <c r="E1959" s="26">
        <v>5</v>
      </c>
      <c r="F1959" s="51" t="s">
        <v>25</v>
      </c>
      <c r="G1959" s="26">
        <v>5</v>
      </c>
      <c r="H1959" s="26">
        <v>5</v>
      </c>
      <c r="I1959" t="s">
        <v>15</v>
      </c>
      <c r="J1959" t="s">
        <v>72</v>
      </c>
      <c r="K1959" t="s">
        <v>88</v>
      </c>
      <c r="L1959" t="s">
        <v>128</v>
      </c>
      <c r="M1959" t="s">
        <v>90</v>
      </c>
      <c r="N1959">
        <v>9711.8601100731285</v>
      </c>
      <c r="O1959">
        <v>9711.8601100731285</v>
      </c>
      <c r="P1959" t="s">
        <v>64</v>
      </c>
      <c r="Q1959">
        <v>10.82</v>
      </c>
      <c r="R1959">
        <v>4</v>
      </c>
      <c r="S1959">
        <v>2</v>
      </c>
      <c r="T1959">
        <v>1</v>
      </c>
      <c r="U1959" t="s">
        <v>76</v>
      </c>
      <c r="V1959">
        <v>2</v>
      </c>
      <c r="W1959" t="s">
        <v>77</v>
      </c>
      <c r="X1959" s="51" t="s">
        <v>3806</v>
      </c>
      <c r="Y1959" s="51" t="s">
        <v>144</v>
      </c>
      <c r="Z1959" s="26">
        <v>0</v>
      </c>
      <c r="AA1959" s="51" t="s">
        <v>66</v>
      </c>
      <c r="AB1959" s="51" t="s">
        <v>69</v>
      </c>
    </row>
    <row r="1960" spans="1:28">
      <c r="A1960" s="51" t="s">
        <v>3807</v>
      </c>
      <c r="B1960" s="51" t="s">
        <v>121</v>
      </c>
      <c r="C1960" s="1">
        <v>42549</v>
      </c>
      <c r="D1960">
        <v>2016</v>
      </c>
      <c r="E1960" s="26">
        <v>6</v>
      </c>
      <c r="F1960" s="51" t="s">
        <v>26</v>
      </c>
      <c r="G1960" s="26">
        <v>9</v>
      </c>
      <c r="H1960" s="26">
        <v>9</v>
      </c>
      <c r="I1960" t="s">
        <v>15</v>
      </c>
      <c r="J1960" t="s">
        <v>60</v>
      </c>
      <c r="K1960" t="s">
        <v>83</v>
      </c>
      <c r="L1960" t="s">
        <v>125</v>
      </c>
      <c r="M1960" t="s">
        <v>75</v>
      </c>
      <c r="N1960">
        <v>16676.302486613298</v>
      </c>
      <c r="O1960">
        <v>16676.302486613298</v>
      </c>
      <c r="P1960" t="s">
        <v>64</v>
      </c>
      <c r="Q1960">
        <v>26.02</v>
      </c>
      <c r="R1960">
        <v>3</v>
      </c>
      <c r="S1960">
        <v>2</v>
      </c>
      <c r="T1960">
        <v>1</v>
      </c>
      <c r="U1960" t="s">
        <v>76</v>
      </c>
      <c r="V1960">
        <v>3</v>
      </c>
      <c r="W1960" t="s">
        <v>84</v>
      </c>
      <c r="X1960" s="51" t="s">
        <v>3808</v>
      </c>
      <c r="Y1960" s="51" t="s">
        <v>79</v>
      </c>
      <c r="Z1960" s="26">
        <v>4</v>
      </c>
      <c r="AA1960" s="51" t="s">
        <v>84</v>
      </c>
      <c r="AB1960" s="51" t="s">
        <v>108</v>
      </c>
    </row>
    <row r="1961" spans="1:28">
      <c r="A1961" s="51" t="s">
        <v>3809</v>
      </c>
      <c r="B1961" s="51" t="s">
        <v>140</v>
      </c>
      <c r="C1961" s="1">
        <v>42601</v>
      </c>
      <c r="D1961">
        <v>2016</v>
      </c>
      <c r="E1961" s="26">
        <v>8</v>
      </c>
      <c r="F1961" s="51" t="s">
        <v>28</v>
      </c>
      <c r="G1961" s="26">
        <v>9</v>
      </c>
      <c r="H1961" s="26">
        <v>9</v>
      </c>
      <c r="I1961" t="s">
        <v>15</v>
      </c>
      <c r="J1961" t="s">
        <v>60</v>
      </c>
      <c r="K1961" t="s">
        <v>73</v>
      </c>
      <c r="L1961" t="s">
        <v>202</v>
      </c>
      <c r="M1961" t="s">
        <v>90</v>
      </c>
      <c r="N1961">
        <v>7536.4044070298178</v>
      </c>
      <c r="O1961">
        <v>7536.4044070298178</v>
      </c>
      <c r="P1961" t="s">
        <v>64</v>
      </c>
      <c r="Q1961">
        <v>2.29</v>
      </c>
      <c r="R1961">
        <v>1</v>
      </c>
      <c r="S1961">
        <v>4</v>
      </c>
      <c r="T1961">
        <v>1</v>
      </c>
      <c r="U1961" t="s">
        <v>76</v>
      </c>
      <c r="V1961">
        <v>1</v>
      </c>
      <c r="W1961" t="s">
        <v>66</v>
      </c>
      <c r="X1961" s="51" t="s">
        <v>3810</v>
      </c>
      <c r="Y1961" s="51" t="s">
        <v>95</v>
      </c>
      <c r="Z1961" s="26">
        <v>2</v>
      </c>
      <c r="AA1961" s="51" t="s">
        <v>77</v>
      </c>
      <c r="AB1961" s="51" t="s">
        <v>108</v>
      </c>
    </row>
    <row r="1962" spans="1:28">
      <c r="A1962" s="51" t="s">
        <v>3811</v>
      </c>
      <c r="B1962" s="51" t="s">
        <v>71</v>
      </c>
      <c r="C1962" s="1">
        <v>44499</v>
      </c>
      <c r="D1962">
        <v>2021</v>
      </c>
      <c r="E1962" s="26">
        <v>10</v>
      </c>
      <c r="F1962" s="51" t="s">
        <v>10</v>
      </c>
      <c r="G1962" s="26">
        <v>4</v>
      </c>
      <c r="H1962" s="26">
        <v>4</v>
      </c>
      <c r="I1962" t="s">
        <v>15</v>
      </c>
      <c r="J1962" t="s">
        <v>72</v>
      </c>
      <c r="K1962" t="s">
        <v>133</v>
      </c>
      <c r="L1962" t="s">
        <v>113</v>
      </c>
      <c r="M1962" t="s">
        <v>104</v>
      </c>
      <c r="N1962">
        <v>1062.1809567531891</v>
      </c>
      <c r="O1962">
        <v>1062.1809567531891</v>
      </c>
      <c r="P1962" t="s">
        <v>64</v>
      </c>
      <c r="Q1962">
        <v>14.92</v>
      </c>
      <c r="R1962">
        <v>3</v>
      </c>
      <c r="S1962">
        <v>2</v>
      </c>
      <c r="T1962">
        <v>1</v>
      </c>
      <c r="U1962" t="s">
        <v>76</v>
      </c>
      <c r="V1962">
        <v>2</v>
      </c>
      <c r="W1962" t="s">
        <v>77</v>
      </c>
      <c r="X1962" s="51" t="s">
        <v>3812</v>
      </c>
      <c r="Y1962" s="51" t="s">
        <v>86</v>
      </c>
      <c r="Z1962" s="26">
        <v>1</v>
      </c>
      <c r="AA1962" s="51" t="s">
        <v>66</v>
      </c>
      <c r="AB1962" s="51" t="s">
        <v>69</v>
      </c>
    </row>
    <row r="1963" spans="1:28">
      <c r="A1963" s="51" t="s">
        <v>3813</v>
      </c>
      <c r="B1963" s="51" t="s">
        <v>59</v>
      </c>
      <c r="C1963" s="1">
        <v>43498</v>
      </c>
      <c r="D1963">
        <v>2019</v>
      </c>
      <c r="E1963" s="26">
        <v>2</v>
      </c>
      <c r="F1963" s="51" t="s">
        <v>22</v>
      </c>
      <c r="G1963" s="26">
        <v>6</v>
      </c>
      <c r="H1963" s="26">
        <v>6</v>
      </c>
      <c r="I1963" t="s">
        <v>15</v>
      </c>
      <c r="J1963" t="s">
        <v>72</v>
      </c>
      <c r="K1963" t="s">
        <v>73</v>
      </c>
      <c r="L1963" t="s">
        <v>113</v>
      </c>
      <c r="M1963" t="s">
        <v>104</v>
      </c>
      <c r="N1963">
        <v>1134.1673838889014</v>
      </c>
      <c r="O1963">
        <v>1134.1673838889014</v>
      </c>
      <c r="P1963" t="s">
        <v>64</v>
      </c>
      <c r="Q1963">
        <v>2.59</v>
      </c>
      <c r="R1963">
        <v>2</v>
      </c>
      <c r="S1963">
        <v>1</v>
      </c>
      <c r="T1963">
        <v>1</v>
      </c>
      <c r="U1963" t="s">
        <v>76</v>
      </c>
      <c r="V1963">
        <v>1</v>
      </c>
      <c r="W1963" t="s">
        <v>66</v>
      </c>
      <c r="X1963" s="51" t="s">
        <v>3814</v>
      </c>
      <c r="Y1963" s="51" t="s">
        <v>95</v>
      </c>
      <c r="Z1963" s="26">
        <v>0</v>
      </c>
      <c r="AA1963" s="51" t="s">
        <v>66</v>
      </c>
      <c r="AB1963" s="51" t="s">
        <v>69</v>
      </c>
    </row>
    <row r="1964" spans="1:28">
      <c r="A1964" s="51" t="s">
        <v>3815</v>
      </c>
      <c r="B1964" s="51" t="s">
        <v>97</v>
      </c>
      <c r="C1964" s="1">
        <v>42128</v>
      </c>
      <c r="D1964">
        <v>2015</v>
      </c>
      <c r="E1964" s="26">
        <v>5</v>
      </c>
      <c r="F1964" s="51" t="s">
        <v>25</v>
      </c>
      <c r="G1964" s="26">
        <v>10</v>
      </c>
      <c r="H1964" s="26">
        <v>10</v>
      </c>
      <c r="I1964" t="s">
        <v>15</v>
      </c>
      <c r="J1964" t="s">
        <v>102</v>
      </c>
      <c r="K1964" t="s">
        <v>73</v>
      </c>
      <c r="L1964" t="s">
        <v>128</v>
      </c>
      <c r="M1964" t="s">
        <v>104</v>
      </c>
      <c r="N1964">
        <v>12510.749446413611</v>
      </c>
      <c r="O1964">
        <v>12510.749446413611</v>
      </c>
      <c r="P1964" t="s">
        <v>64</v>
      </c>
      <c r="Q1964">
        <v>11.91</v>
      </c>
      <c r="R1964">
        <v>4</v>
      </c>
      <c r="S1964">
        <v>2</v>
      </c>
      <c r="T1964">
        <v>1</v>
      </c>
      <c r="U1964" t="s">
        <v>76</v>
      </c>
      <c r="V1964">
        <v>2</v>
      </c>
      <c r="W1964" t="s">
        <v>77</v>
      </c>
      <c r="X1964" s="51" t="s">
        <v>3816</v>
      </c>
      <c r="Y1964" s="51" t="s">
        <v>100</v>
      </c>
      <c r="Z1964" s="26">
        <v>2</v>
      </c>
      <c r="AA1964" s="51" t="s">
        <v>77</v>
      </c>
      <c r="AB1964" s="51" t="s">
        <v>69</v>
      </c>
    </row>
    <row r="1965" spans="1:28">
      <c r="A1965" s="51" t="s">
        <v>3817</v>
      </c>
      <c r="B1965" s="51" t="s">
        <v>59</v>
      </c>
      <c r="C1965" s="1">
        <v>41866</v>
      </c>
      <c r="D1965">
        <v>2014</v>
      </c>
      <c r="E1965" s="26">
        <v>8</v>
      </c>
      <c r="F1965" s="51" t="s">
        <v>28</v>
      </c>
      <c r="G1965" s="26">
        <v>11</v>
      </c>
      <c r="H1965" s="26">
        <v>11</v>
      </c>
      <c r="I1965" t="s">
        <v>15</v>
      </c>
      <c r="J1965" t="s">
        <v>102</v>
      </c>
      <c r="K1965" t="s">
        <v>61</v>
      </c>
      <c r="L1965" t="s">
        <v>157</v>
      </c>
      <c r="M1965" t="s">
        <v>63</v>
      </c>
      <c r="N1965">
        <v>7641.9640077302174</v>
      </c>
      <c r="O1965">
        <v>7641.9640077302174</v>
      </c>
      <c r="P1965" t="s">
        <v>64</v>
      </c>
      <c r="Q1965">
        <v>3.29</v>
      </c>
      <c r="R1965">
        <v>5</v>
      </c>
      <c r="S1965">
        <v>2</v>
      </c>
      <c r="T1965">
        <v>1</v>
      </c>
      <c r="U1965" t="s">
        <v>76</v>
      </c>
      <c r="V1965">
        <v>2</v>
      </c>
      <c r="W1965" t="s">
        <v>77</v>
      </c>
      <c r="X1965" s="51" t="s">
        <v>3818</v>
      </c>
      <c r="Y1965" s="51" t="s">
        <v>79</v>
      </c>
      <c r="Z1965" s="26">
        <v>1</v>
      </c>
      <c r="AA1965" s="51" t="s">
        <v>66</v>
      </c>
      <c r="AB1965" s="51" t="s">
        <v>69</v>
      </c>
    </row>
    <row r="1966" spans="1:28">
      <c r="A1966" s="51" t="s">
        <v>3819</v>
      </c>
      <c r="B1966" s="51" t="s">
        <v>71</v>
      </c>
      <c r="C1966" s="1">
        <v>41737</v>
      </c>
      <c r="D1966">
        <v>2014</v>
      </c>
      <c r="E1966" s="26">
        <v>4</v>
      </c>
      <c r="F1966" s="51" t="s">
        <v>24</v>
      </c>
      <c r="G1966" s="26">
        <v>11</v>
      </c>
      <c r="H1966" s="26">
        <v>11</v>
      </c>
      <c r="I1966" t="s">
        <v>15</v>
      </c>
      <c r="J1966" t="s">
        <v>102</v>
      </c>
      <c r="K1966" t="s">
        <v>124</v>
      </c>
      <c r="L1966" t="s">
        <v>125</v>
      </c>
      <c r="M1966" t="s">
        <v>104</v>
      </c>
      <c r="N1966">
        <v>7270.2073096568547</v>
      </c>
      <c r="O1966">
        <v>7270.2073096568547</v>
      </c>
      <c r="P1966" t="s">
        <v>64</v>
      </c>
      <c r="Q1966">
        <v>9.26</v>
      </c>
      <c r="R1966">
        <v>4</v>
      </c>
      <c r="S1966">
        <v>2</v>
      </c>
      <c r="T1966">
        <v>1</v>
      </c>
      <c r="U1966" t="s">
        <v>76</v>
      </c>
      <c r="V1966">
        <v>1</v>
      </c>
      <c r="W1966" t="s">
        <v>66</v>
      </c>
      <c r="X1966" s="51" t="s">
        <v>3820</v>
      </c>
      <c r="Y1966" s="51" t="s">
        <v>100</v>
      </c>
      <c r="Z1966" s="26">
        <v>1</v>
      </c>
      <c r="AA1966" s="51" t="s">
        <v>66</v>
      </c>
      <c r="AB1966" s="51" t="s">
        <v>69</v>
      </c>
    </row>
    <row r="1967" spans="1:28">
      <c r="A1967" s="51" t="s">
        <v>3821</v>
      </c>
      <c r="B1967" s="51" t="s">
        <v>97</v>
      </c>
      <c r="C1967" s="1">
        <v>44336</v>
      </c>
      <c r="D1967">
        <v>2021</v>
      </c>
      <c r="E1967" s="26">
        <v>5</v>
      </c>
      <c r="F1967" s="51" t="s">
        <v>25</v>
      </c>
      <c r="G1967" s="26">
        <v>4</v>
      </c>
      <c r="H1967" s="26">
        <v>4</v>
      </c>
      <c r="I1967" t="s">
        <v>15</v>
      </c>
      <c r="J1967" t="s">
        <v>72</v>
      </c>
      <c r="K1967" t="s">
        <v>124</v>
      </c>
      <c r="L1967" t="s">
        <v>89</v>
      </c>
      <c r="M1967" t="s">
        <v>90</v>
      </c>
      <c r="N1967">
        <v>23255.459745543485</v>
      </c>
      <c r="O1967">
        <v>23255.459745543485</v>
      </c>
      <c r="P1967" t="s">
        <v>64</v>
      </c>
      <c r="Q1967">
        <v>4.3499999999999996</v>
      </c>
      <c r="R1967">
        <v>3</v>
      </c>
      <c r="S1967">
        <v>2</v>
      </c>
      <c r="T1967">
        <v>1</v>
      </c>
      <c r="U1967" t="s">
        <v>76</v>
      </c>
      <c r="V1967">
        <v>3</v>
      </c>
      <c r="W1967" t="s">
        <v>84</v>
      </c>
      <c r="X1967" s="51" t="s">
        <v>3822</v>
      </c>
      <c r="Y1967" s="51" t="s">
        <v>68</v>
      </c>
      <c r="Z1967" s="26">
        <v>2</v>
      </c>
      <c r="AA1967" s="51" t="s">
        <v>77</v>
      </c>
      <c r="AB1967" s="51" t="s">
        <v>69</v>
      </c>
    </row>
    <row r="1968" spans="1:28">
      <c r="A1968" s="51" t="s">
        <v>3823</v>
      </c>
      <c r="B1968" s="51" t="s">
        <v>140</v>
      </c>
      <c r="C1968" s="1">
        <v>44687</v>
      </c>
      <c r="D1968">
        <v>2022</v>
      </c>
      <c r="E1968" s="26">
        <v>5</v>
      </c>
      <c r="F1968" s="51" t="s">
        <v>25</v>
      </c>
      <c r="G1968" s="26">
        <v>3</v>
      </c>
      <c r="H1968" s="26">
        <v>3</v>
      </c>
      <c r="I1968" t="s">
        <v>15</v>
      </c>
      <c r="J1968" t="s">
        <v>82</v>
      </c>
      <c r="K1968" t="s">
        <v>83</v>
      </c>
      <c r="L1968" t="s">
        <v>103</v>
      </c>
      <c r="M1968" t="s">
        <v>63</v>
      </c>
      <c r="N1968">
        <v>6508.0616640169901</v>
      </c>
      <c r="O1968">
        <v>6508.0616640169901</v>
      </c>
      <c r="P1968" t="s">
        <v>64</v>
      </c>
      <c r="Q1968">
        <v>11.38</v>
      </c>
      <c r="R1968">
        <v>2</v>
      </c>
      <c r="S1968">
        <v>1</v>
      </c>
      <c r="T1968">
        <v>1</v>
      </c>
      <c r="U1968" t="s">
        <v>76</v>
      </c>
      <c r="V1968">
        <v>2</v>
      </c>
      <c r="W1968" t="s">
        <v>77</v>
      </c>
      <c r="X1968" s="51" t="s">
        <v>3824</v>
      </c>
      <c r="Y1968" s="51" t="s">
        <v>79</v>
      </c>
      <c r="Z1968" s="26">
        <v>0</v>
      </c>
      <c r="AA1968" s="51" t="s">
        <v>66</v>
      </c>
      <c r="AB1968" s="51" t="s">
        <v>69</v>
      </c>
    </row>
    <row r="1969" spans="1:28">
      <c r="A1969" s="51" t="s">
        <v>3825</v>
      </c>
      <c r="B1969" s="51" t="s">
        <v>121</v>
      </c>
      <c r="C1969" s="1">
        <v>43949</v>
      </c>
      <c r="D1969">
        <v>2020</v>
      </c>
      <c r="E1969" s="26">
        <v>4</v>
      </c>
      <c r="F1969" s="51" t="s">
        <v>24</v>
      </c>
      <c r="G1969" s="26">
        <v>5</v>
      </c>
      <c r="H1969" s="26">
        <v>5</v>
      </c>
      <c r="I1969" t="s">
        <v>15</v>
      </c>
      <c r="J1969" t="s">
        <v>72</v>
      </c>
      <c r="K1969" t="s">
        <v>61</v>
      </c>
      <c r="L1969" t="s">
        <v>125</v>
      </c>
      <c r="M1969" t="s">
        <v>152</v>
      </c>
      <c r="N1969">
        <v>1101.5682373785637</v>
      </c>
      <c r="O1969">
        <v>1101.5682373785637</v>
      </c>
      <c r="P1969" t="s">
        <v>64</v>
      </c>
      <c r="Q1969">
        <v>2.08</v>
      </c>
      <c r="R1969">
        <v>1</v>
      </c>
      <c r="S1969">
        <v>1</v>
      </c>
      <c r="T1969">
        <v>1</v>
      </c>
      <c r="U1969" t="s">
        <v>76</v>
      </c>
      <c r="V1969">
        <v>1</v>
      </c>
      <c r="W1969" t="s">
        <v>66</v>
      </c>
      <c r="X1969" s="51" t="s">
        <v>3826</v>
      </c>
      <c r="Y1969" s="51" t="s">
        <v>68</v>
      </c>
      <c r="Z1969" s="26">
        <v>0</v>
      </c>
      <c r="AA1969" s="51" t="s">
        <v>66</v>
      </c>
      <c r="AB1969" s="51" t="s">
        <v>69</v>
      </c>
    </row>
    <row r="1970" spans="1:28">
      <c r="A1970" s="51" t="s">
        <v>3827</v>
      </c>
      <c r="B1970" s="51" t="s">
        <v>71</v>
      </c>
      <c r="C1970" s="1">
        <v>41478</v>
      </c>
      <c r="D1970">
        <v>2013</v>
      </c>
      <c r="E1970" s="26">
        <v>7</v>
      </c>
      <c r="F1970" s="51" t="s">
        <v>27</v>
      </c>
      <c r="G1970" s="26">
        <v>12</v>
      </c>
      <c r="H1970" s="26">
        <v>12</v>
      </c>
      <c r="I1970" t="s">
        <v>15</v>
      </c>
      <c r="J1970" t="s">
        <v>102</v>
      </c>
      <c r="K1970" t="s">
        <v>133</v>
      </c>
      <c r="L1970" t="s">
        <v>103</v>
      </c>
      <c r="M1970" t="s">
        <v>93</v>
      </c>
      <c r="N1970">
        <v>2795.8581829876498</v>
      </c>
      <c r="O1970">
        <v>2795.8581829876498</v>
      </c>
      <c r="P1970" t="s">
        <v>64</v>
      </c>
      <c r="Q1970">
        <v>3.09</v>
      </c>
      <c r="R1970">
        <v>5</v>
      </c>
      <c r="S1970">
        <v>0</v>
      </c>
      <c r="T1970">
        <v>0</v>
      </c>
      <c r="U1970" t="s">
        <v>65</v>
      </c>
      <c r="V1970">
        <v>1</v>
      </c>
      <c r="W1970" t="s">
        <v>66</v>
      </c>
      <c r="X1970" s="51" t="s">
        <v>3828</v>
      </c>
      <c r="Y1970" s="51" t="s">
        <v>79</v>
      </c>
      <c r="Z1970" s="26">
        <v>1</v>
      </c>
      <c r="AA1970" s="51" t="s">
        <v>66</v>
      </c>
      <c r="AB1970" s="51" t="s">
        <v>69</v>
      </c>
    </row>
    <row r="1971" spans="1:28">
      <c r="A1971" s="51" t="s">
        <v>3829</v>
      </c>
      <c r="B1971" s="51" t="s">
        <v>121</v>
      </c>
      <c r="C1971" s="1">
        <v>44644</v>
      </c>
      <c r="D1971">
        <v>2022</v>
      </c>
      <c r="E1971" s="26">
        <v>3</v>
      </c>
      <c r="F1971" s="51" t="s">
        <v>23</v>
      </c>
      <c r="G1971" s="26">
        <v>3</v>
      </c>
      <c r="H1971" s="26">
        <v>3</v>
      </c>
      <c r="I1971" t="s">
        <v>15</v>
      </c>
      <c r="J1971" t="s">
        <v>82</v>
      </c>
      <c r="K1971" t="s">
        <v>88</v>
      </c>
      <c r="L1971" t="s">
        <v>116</v>
      </c>
      <c r="M1971" t="s">
        <v>93</v>
      </c>
      <c r="N1971">
        <v>1634.6833085074854</v>
      </c>
      <c r="O1971">
        <v>1634.6833085074854</v>
      </c>
      <c r="P1971" t="s">
        <v>64</v>
      </c>
      <c r="Q1971">
        <v>4.71</v>
      </c>
      <c r="R1971">
        <v>3</v>
      </c>
      <c r="S1971">
        <v>4</v>
      </c>
      <c r="T1971">
        <v>1</v>
      </c>
      <c r="U1971" t="s">
        <v>76</v>
      </c>
      <c r="V1971">
        <v>1</v>
      </c>
      <c r="W1971" t="s">
        <v>66</v>
      </c>
      <c r="X1971" s="51" t="s">
        <v>1444</v>
      </c>
      <c r="Y1971" s="51" t="s">
        <v>86</v>
      </c>
      <c r="Z1971" s="26">
        <v>1</v>
      </c>
      <c r="AA1971" s="51" t="s">
        <v>66</v>
      </c>
      <c r="AB1971" s="51" t="s">
        <v>69</v>
      </c>
    </row>
    <row r="1972" spans="1:28">
      <c r="A1972" s="51" t="s">
        <v>3830</v>
      </c>
      <c r="B1972" s="51" t="s">
        <v>140</v>
      </c>
      <c r="C1972" s="1">
        <v>42111</v>
      </c>
      <c r="D1972">
        <v>2015</v>
      </c>
      <c r="E1972" s="26">
        <v>4</v>
      </c>
      <c r="F1972" s="51" t="s">
        <v>24</v>
      </c>
      <c r="G1972" s="26">
        <v>10</v>
      </c>
      <c r="H1972" s="26">
        <v>10</v>
      </c>
      <c r="I1972" t="s">
        <v>15</v>
      </c>
      <c r="J1972" t="s">
        <v>102</v>
      </c>
      <c r="K1972" t="s">
        <v>124</v>
      </c>
      <c r="L1972" t="s">
        <v>110</v>
      </c>
      <c r="M1972" t="s">
        <v>93</v>
      </c>
      <c r="N1972">
        <v>8567.8107566509971</v>
      </c>
      <c r="O1972">
        <v>8567.8107566509971</v>
      </c>
      <c r="P1972" t="s">
        <v>64</v>
      </c>
      <c r="Q1972">
        <v>10.91</v>
      </c>
      <c r="R1972">
        <v>1</v>
      </c>
      <c r="S1972">
        <v>0</v>
      </c>
      <c r="T1972">
        <v>0</v>
      </c>
      <c r="U1972" t="s">
        <v>65</v>
      </c>
      <c r="V1972">
        <v>2</v>
      </c>
      <c r="W1972" t="s">
        <v>77</v>
      </c>
      <c r="X1972" s="51" t="s">
        <v>3831</v>
      </c>
      <c r="Y1972" s="51" t="s">
        <v>79</v>
      </c>
      <c r="Z1972" s="26">
        <v>1</v>
      </c>
      <c r="AA1972" s="51" t="s">
        <v>66</v>
      </c>
      <c r="AB1972" s="51" t="s">
        <v>69</v>
      </c>
    </row>
    <row r="1973" spans="1:28">
      <c r="A1973" s="51" t="s">
        <v>3832</v>
      </c>
      <c r="B1973" s="51" t="s">
        <v>71</v>
      </c>
      <c r="C1973" s="1">
        <v>43290</v>
      </c>
      <c r="D1973">
        <v>2018</v>
      </c>
      <c r="E1973" s="26">
        <v>7</v>
      </c>
      <c r="F1973" s="51" t="s">
        <v>27</v>
      </c>
      <c r="G1973" s="26">
        <v>7</v>
      </c>
      <c r="H1973" s="26">
        <v>7</v>
      </c>
      <c r="I1973" t="s">
        <v>15</v>
      </c>
      <c r="J1973" t="s">
        <v>60</v>
      </c>
      <c r="K1973" t="s">
        <v>124</v>
      </c>
      <c r="L1973" t="s">
        <v>98</v>
      </c>
      <c r="M1973" t="s">
        <v>63</v>
      </c>
      <c r="N1973">
        <v>8473.0507859251302</v>
      </c>
      <c r="O1973">
        <v>8473.0507859251302</v>
      </c>
      <c r="P1973" t="s">
        <v>64</v>
      </c>
      <c r="Q1973">
        <v>2.3199999999999998</v>
      </c>
      <c r="R1973">
        <v>3</v>
      </c>
      <c r="S1973">
        <v>3</v>
      </c>
      <c r="T1973">
        <v>1</v>
      </c>
      <c r="U1973" t="s">
        <v>76</v>
      </c>
      <c r="V1973">
        <v>2</v>
      </c>
      <c r="W1973" t="s">
        <v>77</v>
      </c>
      <c r="X1973" s="51" t="s">
        <v>3833</v>
      </c>
      <c r="Y1973" s="51" t="s">
        <v>68</v>
      </c>
      <c r="Z1973" s="26">
        <v>1</v>
      </c>
      <c r="AA1973" s="51" t="s">
        <v>66</v>
      </c>
      <c r="AB1973" s="51" t="s">
        <v>69</v>
      </c>
    </row>
    <row r="1974" spans="1:28">
      <c r="A1974" s="51" t="s">
        <v>3834</v>
      </c>
      <c r="B1974" s="51" t="s">
        <v>81</v>
      </c>
      <c r="C1974" s="1">
        <v>42706</v>
      </c>
      <c r="D1974">
        <v>2016</v>
      </c>
      <c r="E1974" s="26">
        <v>12</v>
      </c>
      <c r="F1974" s="51" t="s">
        <v>20</v>
      </c>
      <c r="G1974" s="26">
        <v>9</v>
      </c>
      <c r="H1974" s="26">
        <v>9</v>
      </c>
      <c r="I1974" t="s">
        <v>15</v>
      </c>
      <c r="J1974" t="s">
        <v>60</v>
      </c>
      <c r="K1974" t="s">
        <v>83</v>
      </c>
      <c r="L1974" t="s">
        <v>157</v>
      </c>
      <c r="M1974" t="s">
        <v>75</v>
      </c>
      <c r="N1974">
        <v>7588.6658126018847</v>
      </c>
      <c r="O1974">
        <v>7588.6658126018847</v>
      </c>
      <c r="P1974" t="s">
        <v>64</v>
      </c>
      <c r="Q1974">
        <v>16.690000000000001</v>
      </c>
      <c r="R1974">
        <v>1</v>
      </c>
      <c r="S1974">
        <v>1</v>
      </c>
      <c r="T1974">
        <v>1</v>
      </c>
      <c r="U1974" t="s">
        <v>76</v>
      </c>
      <c r="V1974">
        <v>3</v>
      </c>
      <c r="W1974" t="s">
        <v>84</v>
      </c>
      <c r="X1974" s="51" t="s">
        <v>2388</v>
      </c>
      <c r="Y1974" s="51" t="s">
        <v>68</v>
      </c>
      <c r="Z1974" s="26">
        <v>3</v>
      </c>
      <c r="AA1974" s="51" t="s">
        <v>77</v>
      </c>
      <c r="AB1974" s="51" t="s">
        <v>69</v>
      </c>
    </row>
    <row r="1975" spans="1:28">
      <c r="A1975" s="51" t="s">
        <v>3835</v>
      </c>
      <c r="B1975" s="51" t="s">
        <v>81</v>
      </c>
      <c r="C1975" s="1">
        <v>42404</v>
      </c>
      <c r="D1975">
        <v>2016</v>
      </c>
      <c r="E1975" s="26">
        <v>2</v>
      </c>
      <c r="F1975" s="51" t="s">
        <v>22</v>
      </c>
      <c r="G1975" s="26">
        <v>9</v>
      </c>
      <c r="H1975" s="26">
        <v>9</v>
      </c>
      <c r="I1975" t="s">
        <v>15</v>
      </c>
      <c r="J1975" t="s">
        <v>60</v>
      </c>
      <c r="K1975" t="s">
        <v>88</v>
      </c>
      <c r="L1975" t="s">
        <v>98</v>
      </c>
      <c r="M1975" t="s">
        <v>63</v>
      </c>
      <c r="N1975">
        <v>21615.883799082552</v>
      </c>
      <c r="O1975">
        <v>21615.883799082552</v>
      </c>
      <c r="P1975" t="s">
        <v>64</v>
      </c>
      <c r="Q1975">
        <v>18.579999999999998</v>
      </c>
      <c r="R1975">
        <v>2</v>
      </c>
      <c r="S1975">
        <v>0</v>
      </c>
      <c r="T1975">
        <v>0</v>
      </c>
      <c r="U1975" t="s">
        <v>65</v>
      </c>
      <c r="V1975">
        <v>3</v>
      </c>
      <c r="W1975" t="s">
        <v>84</v>
      </c>
      <c r="X1975" s="51" t="s">
        <v>2663</v>
      </c>
      <c r="Y1975" s="51" t="s">
        <v>79</v>
      </c>
      <c r="Z1975" s="26">
        <v>4</v>
      </c>
      <c r="AA1975" s="51" t="s">
        <v>84</v>
      </c>
      <c r="AB1975" s="51" t="s">
        <v>108</v>
      </c>
    </row>
    <row r="1976" spans="1:28">
      <c r="A1976" s="51" t="s">
        <v>3836</v>
      </c>
      <c r="B1976" s="51" t="s">
        <v>71</v>
      </c>
      <c r="C1976" s="1">
        <v>42646</v>
      </c>
      <c r="D1976">
        <v>2016</v>
      </c>
      <c r="E1976" s="26">
        <v>10</v>
      </c>
      <c r="F1976" s="51" t="s">
        <v>10</v>
      </c>
      <c r="G1976" s="26">
        <v>9</v>
      </c>
      <c r="H1976" s="26">
        <v>9</v>
      </c>
      <c r="I1976" t="s">
        <v>15</v>
      </c>
      <c r="J1976" t="s">
        <v>60</v>
      </c>
      <c r="K1976" t="s">
        <v>73</v>
      </c>
      <c r="L1976" t="s">
        <v>110</v>
      </c>
      <c r="M1976" t="s">
        <v>75</v>
      </c>
      <c r="N1976">
        <v>30290.469242007464</v>
      </c>
      <c r="O1976">
        <v>30290.469242007464</v>
      </c>
      <c r="P1976" t="s">
        <v>64</v>
      </c>
      <c r="Q1976">
        <v>21.61</v>
      </c>
      <c r="R1976">
        <v>4</v>
      </c>
      <c r="S1976">
        <v>2</v>
      </c>
      <c r="T1976">
        <v>1</v>
      </c>
      <c r="U1976" t="s">
        <v>76</v>
      </c>
      <c r="V1976">
        <v>3</v>
      </c>
      <c r="W1976" t="s">
        <v>84</v>
      </c>
      <c r="X1976" s="51" t="s">
        <v>3837</v>
      </c>
      <c r="Y1976" s="51" t="s">
        <v>68</v>
      </c>
      <c r="Z1976" s="26">
        <v>4</v>
      </c>
      <c r="AA1976" s="51" t="s">
        <v>84</v>
      </c>
      <c r="AB1976" s="51" t="s">
        <v>108</v>
      </c>
    </row>
    <row r="1977" spans="1:28">
      <c r="A1977" s="51" t="s">
        <v>3838</v>
      </c>
      <c r="B1977" s="51" t="s">
        <v>97</v>
      </c>
      <c r="C1977" s="1">
        <v>43137</v>
      </c>
      <c r="D1977">
        <v>2018</v>
      </c>
      <c r="E1977" s="26">
        <v>2</v>
      </c>
      <c r="F1977" s="51" t="s">
        <v>22</v>
      </c>
      <c r="G1977" s="26">
        <v>7</v>
      </c>
      <c r="H1977" s="26">
        <v>7</v>
      </c>
      <c r="I1977" t="s">
        <v>15</v>
      </c>
      <c r="J1977" t="s">
        <v>60</v>
      </c>
      <c r="K1977" t="s">
        <v>83</v>
      </c>
      <c r="L1977" t="s">
        <v>116</v>
      </c>
      <c r="M1977" t="s">
        <v>63</v>
      </c>
      <c r="N1977">
        <v>13447.473387063488</v>
      </c>
      <c r="O1977">
        <v>13447.473387063488</v>
      </c>
      <c r="P1977" t="s">
        <v>64</v>
      </c>
      <c r="Q1977">
        <v>8.25</v>
      </c>
      <c r="R1977">
        <v>1</v>
      </c>
      <c r="S1977">
        <v>1</v>
      </c>
      <c r="T1977">
        <v>1</v>
      </c>
      <c r="U1977" t="s">
        <v>76</v>
      </c>
      <c r="V1977">
        <v>3</v>
      </c>
      <c r="W1977" t="s">
        <v>84</v>
      </c>
      <c r="X1977" s="51" t="s">
        <v>2828</v>
      </c>
      <c r="Y1977" s="51" t="s">
        <v>95</v>
      </c>
      <c r="Z1977" s="26">
        <v>2</v>
      </c>
      <c r="AA1977" s="51" t="s">
        <v>77</v>
      </c>
      <c r="AB1977" s="51" t="s">
        <v>69</v>
      </c>
    </row>
    <row r="1978" spans="1:28">
      <c r="A1978" s="51" t="s">
        <v>3839</v>
      </c>
      <c r="B1978" s="51" t="s">
        <v>81</v>
      </c>
      <c r="C1978" s="1">
        <v>43209</v>
      </c>
      <c r="D1978">
        <v>2018</v>
      </c>
      <c r="E1978" s="26">
        <v>4</v>
      </c>
      <c r="F1978" s="51" t="s">
        <v>24</v>
      </c>
      <c r="G1978" s="26">
        <v>7</v>
      </c>
      <c r="H1978" s="26">
        <v>7</v>
      </c>
      <c r="I1978" t="s">
        <v>15</v>
      </c>
      <c r="J1978" t="s">
        <v>60</v>
      </c>
      <c r="K1978" t="s">
        <v>133</v>
      </c>
      <c r="L1978" t="s">
        <v>128</v>
      </c>
      <c r="M1978" t="s">
        <v>75</v>
      </c>
      <c r="N1978">
        <v>12461.145035830545</v>
      </c>
      <c r="O1978">
        <v>12461.145035830545</v>
      </c>
      <c r="P1978" t="s">
        <v>64</v>
      </c>
      <c r="Q1978">
        <v>20.21</v>
      </c>
      <c r="R1978">
        <v>1</v>
      </c>
      <c r="S1978">
        <v>2</v>
      </c>
      <c r="T1978">
        <v>1</v>
      </c>
      <c r="U1978" t="s">
        <v>76</v>
      </c>
      <c r="V1978">
        <v>3</v>
      </c>
      <c r="W1978" t="s">
        <v>84</v>
      </c>
      <c r="X1978" s="51" t="s">
        <v>3840</v>
      </c>
      <c r="Y1978" s="51" t="s">
        <v>95</v>
      </c>
      <c r="Z1978" s="26">
        <v>3</v>
      </c>
      <c r="AA1978" s="51" t="s">
        <v>77</v>
      </c>
      <c r="AB1978" s="51" t="s">
        <v>108</v>
      </c>
    </row>
    <row r="1979" spans="1:28">
      <c r="A1979" s="51" t="s">
        <v>3841</v>
      </c>
      <c r="B1979" s="51" t="s">
        <v>121</v>
      </c>
      <c r="C1979" s="1">
        <v>42754</v>
      </c>
      <c r="D1979">
        <v>2017</v>
      </c>
      <c r="E1979" s="26">
        <v>1</v>
      </c>
      <c r="F1979" s="51" t="s">
        <v>21</v>
      </c>
      <c r="G1979" s="26">
        <v>8</v>
      </c>
      <c r="H1979" s="26">
        <v>8</v>
      </c>
      <c r="I1979" t="s">
        <v>15</v>
      </c>
      <c r="J1979" t="s">
        <v>60</v>
      </c>
      <c r="K1979" t="s">
        <v>61</v>
      </c>
      <c r="L1979" t="s">
        <v>128</v>
      </c>
      <c r="M1979" t="s">
        <v>104</v>
      </c>
      <c r="N1979">
        <v>9208.0652630516215</v>
      </c>
      <c r="O1979">
        <v>9208.0652630516215</v>
      </c>
      <c r="P1979" t="s">
        <v>64</v>
      </c>
      <c r="Q1979">
        <v>8.7899999999999991</v>
      </c>
      <c r="R1979">
        <v>1</v>
      </c>
      <c r="S1979">
        <v>2</v>
      </c>
      <c r="T1979">
        <v>1</v>
      </c>
      <c r="U1979" t="s">
        <v>76</v>
      </c>
      <c r="V1979">
        <v>1</v>
      </c>
      <c r="W1979" t="s">
        <v>66</v>
      </c>
      <c r="X1979" s="51" t="s">
        <v>3842</v>
      </c>
      <c r="Y1979" s="51" t="s">
        <v>95</v>
      </c>
      <c r="Z1979" s="26">
        <v>1</v>
      </c>
      <c r="AA1979" s="51" t="s">
        <v>66</v>
      </c>
      <c r="AB1979" s="51" t="s">
        <v>69</v>
      </c>
    </row>
    <row r="1980" spans="1:28">
      <c r="A1980" s="51" t="s">
        <v>3843</v>
      </c>
      <c r="B1980" s="51" t="s">
        <v>97</v>
      </c>
      <c r="C1980" s="1">
        <v>41408</v>
      </c>
      <c r="D1980">
        <v>2013</v>
      </c>
      <c r="E1980" s="26">
        <v>5</v>
      </c>
      <c r="F1980" s="51" t="s">
        <v>25</v>
      </c>
      <c r="G1980" s="26">
        <v>12</v>
      </c>
      <c r="H1980" s="26">
        <v>12</v>
      </c>
      <c r="I1980" t="s">
        <v>15</v>
      </c>
      <c r="J1980" t="s">
        <v>102</v>
      </c>
      <c r="K1980" t="s">
        <v>88</v>
      </c>
      <c r="L1980" t="s">
        <v>62</v>
      </c>
      <c r="M1980" t="s">
        <v>90</v>
      </c>
      <c r="N1980">
        <v>12012.764755936072</v>
      </c>
      <c r="O1980">
        <v>12012.764755936072</v>
      </c>
      <c r="P1980" t="s">
        <v>64</v>
      </c>
      <c r="Q1980">
        <v>13.87</v>
      </c>
      <c r="R1980">
        <v>3</v>
      </c>
      <c r="S1980">
        <v>1</v>
      </c>
      <c r="T1980">
        <v>1</v>
      </c>
      <c r="U1980" t="s">
        <v>76</v>
      </c>
      <c r="V1980">
        <v>3</v>
      </c>
      <c r="W1980" t="s">
        <v>84</v>
      </c>
      <c r="X1980" s="51" t="s">
        <v>3844</v>
      </c>
      <c r="Y1980" s="51" t="s">
        <v>68</v>
      </c>
      <c r="Z1980" s="26">
        <v>2</v>
      </c>
      <c r="AA1980" s="51" t="s">
        <v>77</v>
      </c>
      <c r="AB1980" s="51" t="s">
        <v>69</v>
      </c>
    </row>
    <row r="1981" spans="1:28">
      <c r="A1981" s="51" t="s">
        <v>3845</v>
      </c>
      <c r="B1981" s="51" t="s">
        <v>97</v>
      </c>
      <c r="C1981" s="1">
        <v>44967</v>
      </c>
      <c r="D1981">
        <v>2023</v>
      </c>
      <c r="E1981" s="26">
        <v>2</v>
      </c>
      <c r="F1981" s="51" t="s">
        <v>22</v>
      </c>
      <c r="G1981" s="26">
        <v>2</v>
      </c>
      <c r="H1981" s="26">
        <v>2</v>
      </c>
      <c r="I1981" t="s">
        <v>15</v>
      </c>
      <c r="J1981" t="s">
        <v>82</v>
      </c>
      <c r="K1981" t="s">
        <v>61</v>
      </c>
      <c r="L1981" t="s">
        <v>62</v>
      </c>
      <c r="M1981" t="s">
        <v>104</v>
      </c>
      <c r="N1981">
        <v>14315.095260420558</v>
      </c>
      <c r="O1981">
        <v>14315.095260420558</v>
      </c>
      <c r="P1981" t="s">
        <v>64</v>
      </c>
      <c r="Q1981">
        <v>15.98</v>
      </c>
      <c r="R1981">
        <v>1</v>
      </c>
      <c r="S1981">
        <v>3</v>
      </c>
      <c r="T1981">
        <v>1</v>
      </c>
      <c r="U1981" t="s">
        <v>76</v>
      </c>
      <c r="V1981">
        <v>2</v>
      </c>
      <c r="W1981" t="s">
        <v>77</v>
      </c>
      <c r="X1981" s="51" t="s">
        <v>3846</v>
      </c>
      <c r="Y1981" s="51" t="s">
        <v>100</v>
      </c>
      <c r="Z1981" s="26">
        <v>3</v>
      </c>
      <c r="AA1981" s="51" t="s">
        <v>77</v>
      </c>
      <c r="AB1981" s="51" t="s">
        <v>108</v>
      </c>
    </row>
    <row r="1982" spans="1:28">
      <c r="A1982" s="51" t="s">
        <v>3847</v>
      </c>
      <c r="B1982" s="51" t="s">
        <v>140</v>
      </c>
      <c r="C1982" s="1">
        <v>44389</v>
      </c>
      <c r="D1982">
        <v>2021</v>
      </c>
      <c r="E1982" s="26">
        <v>7</v>
      </c>
      <c r="F1982" s="51" t="s">
        <v>27</v>
      </c>
      <c r="G1982" s="26">
        <v>4</v>
      </c>
      <c r="H1982" s="26">
        <v>4</v>
      </c>
      <c r="I1982" t="s">
        <v>15</v>
      </c>
      <c r="J1982" t="s">
        <v>72</v>
      </c>
      <c r="K1982" t="s">
        <v>83</v>
      </c>
      <c r="L1982" t="s">
        <v>74</v>
      </c>
      <c r="M1982" t="s">
        <v>152</v>
      </c>
      <c r="N1982">
        <v>2010.0544173676219</v>
      </c>
      <c r="O1982">
        <v>2010.0544173676219</v>
      </c>
      <c r="P1982" t="s">
        <v>64</v>
      </c>
      <c r="Q1982">
        <v>9.18</v>
      </c>
      <c r="R1982">
        <v>3</v>
      </c>
      <c r="S1982">
        <v>5</v>
      </c>
      <c r="T1982">
        <v>1</v>
      </c>
      <c r="U1982" t="s">
        <v>76</v>
      </c>
      <c r="V1982">
        <v>1</v>
      </c>
      <c r="W1982" t="s">
        <v>66</v>
      </c>
      <c r="X1982" s="51" t="s">
        <v>1235</v>
      </c>
      <c r="Y1982" s="51" t="s">
        <v>144</v>
      </c>
      <c r="Z1982" s="26">
        <v>1</v>
      </c>
      <c r="AA1982" s="51" t="s">
        <v>66</v>
      </c>
      <c r="AB1982" s="51" t="s">
        <v>69</v>
      </c>
    </row>
    <row r="1983" spans="1:28">
      <c r="A1983" s="51" t="s">
        <v>3848</v>
      </c>
      <c r="B1983" s="51" t="s">
        <v>81</v>
      </c>
      <c r="C1983" s="1">
        <v>43088</v>
      </c>
      <c r="D1983">
        <v>2017</v>
      </c>
      <c r="E1983" s="26">
        <v>12</v>
      </c>
      <c r="F1983" s="51" t="s">
        <v>20</v>
      </c>
      <c r="G1983" s="26">
        <v>8</v>
      </c>
      <c r="H1983" s="26">
        <v>8</v>
      </c>
      <c r="I1983" t="s">
        <v>15</v>
      </c>
      <c r="J1983" t="s">
        <v>60</v>
      </c>
      <c r="K1983" t="s">
        <v>61</v>
      </c>
      <c r="L1983" t="s">
        <v>202</v>
      </c>
      <c r="M1983" t="s">
        <v>104</v>
      </c>
      <c r="N1983">
        <v>5222.4937524510879</v>
      </c>
      <c r="O1983">
        <v>5222.4937524510879</v>
      </c>
      <c r="P1983" t="s">
        <v>64</v>
      </c>
      <c r="Q1983">
        <v>5.54</v>
      </c>
      <c r="R1983">
        <v>5</v>
      </c>
      <c r="S1983">
        <v>2</v>
      </c>
      <c r="T1983">
        <v>1</v>
      </c>
      <c r="U1983" t="s">
        <v>76</v>
      </c>
      <c r="V1983">
        <v>1</v>
      </c>
      <c r="W1983" t="s">
        <v>66</v>
      </c>
      <c r="X1983" s="51" t="s">
        <v>3849</v>
      </c>
      <c r="Y1983" s="51" t="s">
        <v>100</v>
      </c>
      <c r="Z1983" s="26">
        <v>1</v>
      </c>
      <c r="AA1983" s="51" t="s">
        <v>66</v>
      </c>
      <c r="AB1983" s="51" t="s">
        <v>69</v>
      </c>
    </row>
    <row r="1984" spans="1:28">
      <c r="A1984" s="51" t="s">
        <v>3850</v>
      </c>
      <c r="B1984" s="51" t="s">
        <v>121</v>
      </c>
      <c r="C1984" s="1">
        <v>41701</v>
      </c>
      <c r="D1984">
        <v>2014</v>
      </c>
      <c r="E1984" s="26">
        <v>3</v>
      </c>
      <c r="F1984" s="51" t="s">
        <v>23</v>
      </c>
      <c r="G1984" s="26">
        <v>11</v>
      </c>
      <c r="H1984" s="26">
        <v>11</v>
      </c>
      <c r="I1984" t="s">
        <v>15</v>
      </c>
      <c r="J1984" t="s">
        <v>102</v>
      </c>
      <c r="K1984" t="s">
        <v>88</v>
      </c>
      <c r="L1984" t="s">
        <v>103</v>
      </c>
      <c r="M1984" t="s">
        <v>75</v>
      </c>
      <c r="N1984">
        <v>4243.3099499539194</v>
      </c>
      <c r="O1984">
        <v>4243.3099499539194</v>
      </c>
      <c r="P1984" t="s">
        <v>64</v>
      </c>
      <c r="Q1984">
        <v>7.57</v>
      </c>
      <c r="R1984">
        <v>4</v>
      </c>
      <c r="S1984">
        <v>0</v>
      </c>
      <c r="T1984">
        <v>0</v>
      </c>
      <c r="U1984" t="s">
        <v>65</v>
      </c>
      <c r="V1984">
        <v>1</v>
      </c>
      <c r="W1984" t="s">
        <v>66</v>
      </c>
      <c r="X1984" s="51" t="s">
        <v>2247</v>
      </c>
      <c r="Y1984" s="51" t="s">
        <v>119</v>
      </c>
      <c r="Z1984" s="26">
        <v>1</v>
      </c>
      <c r="AA1984" s="51" t="s">
        <v>66</v>
      </c>
      <c r="AB1984" s="51" t="s">
        <v>69</v>
      </c>
    </row>
    <row r="1985" spans="1:28">
      <c r="A1985" s="51" t="s">
        <v>3851</v>
      </c>
      <c r="B1985" s="51" t="s">
        <v>59</v>
      </c>
      <c r="C1985" s="1">
        <v>43157</v>
      </c>
      <c r="D1985">
        <v>2018</v>
      </c>
      <c r="E1985" s="26">
        <v>2</v>
      </c>
      <c r="F1985" s="51" t="s">
        <v>22</v>
      </c>
      <c r="G1985" s="26">
        <v>7</v>
      </c>
      <c r="H1985" s="26">
        <v>7</v>
      </c>
      <c r="I1985" t="s">
        <v>15</v>
      </c>
      <c r="J1985" t="s">
        <v>60</v>
      </c>
      <c r="K1985" t="s">
        <v>133</v>
      </c>
      <c r="L1985" t="s">
        <v>74</v>
      </c>
      <c r="M1985" t="s">
        <v>93</v>
      </c>
      <c r="N1985">
        <v>13073.411477415464</v>
      </c>
      <c r="O1985">
        <v>13073.411477415464</v>
      </c>
      <c r="P1985" t="s">
        <v>64</v>
      </c>
      <c r="Q1985">
        <v>16.260000000000002</v>
      </c>
      <c r="R1985">
        <v>2</v>
      </c>
      <c r="S1985">
        <v>1</v>
      </c>
      <c r="T1985">
        <v>1</v>
      </c>
      <c r="U1985" t="s">
        <v>76</v>
      </c>
      <c r="V1985">
        <v>2</v>
      </c>
      <c r="W1985" t="s">
        <v>77</v>
      </c>
      <c r="X1985" s="51" t="s">
        <v>3852</v>
      </c>
      <c r="Y1985" s="51" t="s">
        <v>79</v>
      </c>
      <c r="Z1985" s="26">
        <v>2</v>
      </c>
      <c r="AA1985" s="51" t="s">
        <v>77</v>
      </c>
      <c r="AB1985" s="51" t="s">
        <v>108</v>
      </c>
    </row>
    <row r="1986" spans="1:28">
      <c r="A1986" s="51" t="s">
        <v>3853</v>
      </c>
      <c r="B1986" s="51" t="s">
        <v>81</v>
      </c>
      <c r="C1986" s="1">
        <v>42045</v>
      </c>
      <c r="D1986">
        <v>2015</v>
      </c>
      <c r="E1986" s="26">
        <v>2</v>
      </c>
      <c r="F1986" s="51" t="s">
        <v>22</v>
      </c>
      <c r="G1986" s="26">
        <v>10</v>
      </c>
      <c r="H1986" s="26">
        <v>10</v>
      </c>
      <c r="I1986" t="s">
        <v>15</v>
      </c>
      <c r="J1986" t="s">
        <v>102</v>
      </c>
      <c r="K1986" t="s">
        <v>61</v>
      </c>
      <c r="L1986" t="s">
        <v>116</v>
      </c>
      <c r="M1986" t="s">
        <v>90</v>
      </c>
      <c r="N1986">
        <v>709.69642439147253</v>
      </c>
      <c r="O1986">
        <v>709.69642439147253</v>
      </c>
      <c r="P1986" t="s">
        <v>64</v>
      </c>
      <c r="Q1986">
        <v>9.3000000000000007</v>
      </c>
      <c r="R1986">
        <v>1</v>
      </c>
      <c r="S1986">
        <v>1</v>
      </c>
      <c r="T1986">
        <v>1</v>
      </c>
      <c r="U1986" t="s">
        <v>76</v>
      </c>
      <c r="V1986">
        <v>3</v>
      </c>
      <c r="W1986" t="s">
        <v>84</v>
      </c>
      <c r="X1986" s="51" t="s">
        <v>3854</v>
      </c>
      <c r="Y1986" s="51" t="s">
        <v>79</v>
      </c>
      <c r="Z1986" s="26">
        <v>2</v>
      </c>
      <c r="AA1986" s="51" t="s">
        <v>77</v>
      </c>
      <c r="AB1986" s="51" t="s">
        <v>69</v>
      </c>
    </row>
    <row r="1987" spans="1:28">
      <c r="A1987" s="51" t="s">
        <v>3855</v>
      </c>
      <c r="B1987" s="51" t="s">
        <v>59</v>
      </c>
      <c r="C1987" s="1">
        <v>45285</v>
      </c>
      <c r="D1987">
        <v>2023</v>
      </c>
      <c r="E1987" s="26">
        <v>12</v>
      </c>
      <c r="F1987" s="51" t="s">
        <v>20</v>
      </c>
      <c r="G1987" s="26">
        <v>2</v>
      </c>
      <c r="H1987" s="26">
        <v>2</v>
      </c>
      <c r="I1987" t="s">
        <v>15</v>
      </c>
      <c r="J1987" t="s">
        <v>82</v>
      </c>
      <c r="K1987" t="s">
        <v>83</v>
      </c>
      <c r="L1987" t="s">
        <v>103</v>
      </c>
      <c r="M1987" t="s">
        <v>90</v>
      </c>
      <c r="N1987">
        <v>4229.2458740354832</v>
      </c>
      <c r="O1987">
        <v>4229.2458740354832</v>
      </c>
      <c r="P1987" t="s">
        <v>64</v>
      </c>
      <c r="Q1987">
        <v>7.98</v>
      </c>
      <c r="R1987">
        <v>5</v>
      </c>
      <c r="S1987">
        <v>3</v>
      </c>
      <c r="T1987">
        <v>1</v>
      </c>
      <c r="U1987" t="s">
        <v>76</v>
      </c>
      <c r="V1987">
        <v>3</v>
      </c>
      <c r="W1987" t="s">
        <v>84</v>
      </c>
      <c r="X1987" s="51" t="s">
        <v>3856</v>
      </c>
      <c r="Y1987" s="51" t="s">
        <v>86</v>
      </c>
      <c r="Z1987" s="26">
        <v>2</v>
      </c>
      <c r="AA1987" s="51" t="s">
        <v>77</v>
      </c>
      <c r="AB1987" s="51" t="s">
        <v>108</v>
      </c>
    </row>
    <row r="1988" spans="1:28">
      <c r="A1988" s="51" t="s">
        <v>3857</v>
      </c>
      <c r="B1988" s="51" t="s">
        <v>97</v>
      </c>
      <c r="C1988" s="1">
        <v>42335</v>
      </c>
      <c r="D1988">
        <v>2015</v>
      </c>
      <c r="E1988" s="26">
        <v>11</v>
      </c>
      <c r="F1988" s="51" t="s">
        <v>19</v>
      </c>
      <c r="G1988" s="26">
        <v>10</v>
      </c>
      <c r="H1988" s="26">
        <v>10</v>
      </c>
      <c r="I1988" t="s">
        <v>15</v>
      </c>
      <c r="J1988" t="s">
        <v>102</v>
      </c>
      <c r="K1988" t="s">
        <v>88</v>
      </c>
      <c r="L1988" t="s">
        <v>74</v>
      </c>
      <c r="M1988" t="s">
        <v>93</v>
      </c>
      <c r="N1988">
        <v>6283.9759848689109</v>
      </c>
      <c r="O1988">
        <v>6283.9759848689109</v>
      </c>
      <c r="P1988" t="s">
        <v>64</v>
      </c>
      <c r="Q1988">
        <v>7.03</v>
      </c>
      <c r="R1988">
        <v>5</v>
      </c>
      <c r="S1988">
        <v>0</v>
      </c>
      <c r="T1988">
        <v>0</v>
      </c>
      <c r="U1988" t="s">
        <v>65</v>
      </c>
      <c r="V1988">
        <v>1</v>
      </c>
      <c r="W1988" t="s">
        <v>66</v>
      </c>
      <c r="X1988" s="51" t="s">
        <v>3858</v>
      </c>
      <c r="Y1988" s="51" t="s">
        <v>95</v>
      </c>
      <c r="Z1988" s="26">
        <v>1</v>
      </c>
      <c r="AA1988" s="51" t="s">
        <v>66</v>
      </c>
      <c r="AB1988" s="51" t="s">
        <v>69</v>
      </c>
    </row>
    <row r="1989" spans="1:28">
      <c r="A1989" s="51" t="s">
        <v>3859</v>
      </c>
      <c r="B1989" s="51" t="s">
        <v>97</v>
      </c>
      <c r="C1989" s="1">
        <v>41429</v>
      </c>
      <c r="D1989">
        <v>2013</v>
      </c>
      <c r="E1989" s="26">
        <v>6</v>
      </c>
      <c r="F1989" s="51" t="s">
        <v>26</v>
      </c>
      <c r="G1989" s="26">
        <v>12</v>
      </c>
      <c r="H1989" s="26">
        <v>12</v>
      </c>
      <c r="I1989" t="s">
        <v>15</v>
      </c>
      <c r="J1989" t="s">
        <v>102</v>
      </c>
      <c r="K1989" t="s">
        <v>124</v>
      </c>
      <c r="L1989" t="s">
        <v>125</v>
      </c>
      <c r="M1989" t="s">
        <v>104</v>
      </c>
      <c r="N1989">
        <v>5050.9985344890911</v>
      </c>
      <c r="O1989">
        <v>5050.9985344890911</v>
      </c>
      <c r="P1989" t="s">
        <v>64</v>
      </c>
      <c r="Q1989">
        <v>13.07</v>
      </c>
      <c r="R1989">
        <v>5</v>
      </c>
      <c r="S1989">
        <v>1</v>
      </c>
      <c r="T1989">
        <v>1</v>
      </c>
      <c r="U1989" t="s">
        <v>76</v>
      </c>
      <c r="V1989">
        <v>2</v>
      </c>
      <c r="W1989" t="s">
        <v>77</v>
      </c>
      <c r="X1989" s="51" t="s">
        <v>3860</v>
      </c>
      <c r="Y1989" s="51" t="s">
        <v>95</v>
      </c>
      <c r="Z1989" s="26">
        <v>1</v>
      </c>
      <c r="AA1989" s="51" t="s">
        <v>66</v>
      </c>
      <c r="AB1989" s="51" t="s">
        <v>69</v>
      </c>
    </row>
    <row r="1990" spans="1:28">
      <c r="A1990" s="51" t="s">
        <v>3861</v>
      </c>
      <c r="B1990" s="51" t="s">
        <v>140</v>
      </c>
      <c r="C1990" s="1">
        <v>44038</v>
      </c>
      <c r="D1990">
        <v>2020</v>
      </c>
      <c r="E1990" s="26">
        <v>7</v>
      </c>
      <c r="F1990" s="51" t="s">
        <v>27</v>
      </c>
      <c r="G1990" s="26">
        <v>5</v>
      </c>
      <c r="H1990" s="26">
        <v>5</v>
      </c>
      <c r="I1990" t="s">
        <v>15</v>
      </c>
      <c r="J1990" t="s">
        <v>72</v>
      </c>
      <c r="K1990" t="s">
        <v>83</v>
      </c>
      <c r="L1990" t="s">
        <v>125</v>
      </c>
      <c r="M1990" t="s">
        <v>90</v>
      </c>
      <c r="N1990">
        <v>13959.403851113764</v>
      </c>
      <c r="O1990">
        <v>13959.403851113764</v>
      </c>
      <c r="P1990" t="s">
        <v>64</v>
      </c>
      <c r="Q1990">
        <v>6.59</v>
      </c>
      <c r="R1990">
        <v>2</v>
      </c>
      <c r="S1990">
        <v>1</v>
      </c>
      <c r="T1990">
        <v>1</v>
      </c>
      <c r="U1990" t="s">
        <v>76</v>
      </c>
      <c r="V1990">
        <v>2</v>
      </c>
      <c r="W1990" t="s">
        <v>77</v>
      </c>
      <c r="X1990" s="51" t="s">
        <v>3862</v>
      </c>
      <c r="Y1990" s="51" t="s">
        <v>68</v>
      </c>
      <c r="Z1990" s="26">
        <v>1</v>
      </c>
      <c r="AA1990" s="51" t="s">
        <v>66</v>
      </c>
      <c r="AB1990" s="51" t="s">
        <v>69</v>
      </c>
    </row>
    <row r="1991" spans="1:28">
      <c r="A1991" s="51" t="s">
        <v>3863</v>
      </c>
      <c r="B1991" s="51" t="s">
        <v>59</v>
      </c>
      <c r="C1991" s="1">
        <v>43479</v>
      </c>
      <c r="D1991">
        <v>2019</v>
      </c>
      <c r="E1991" s="26">
        <v>1</v>
      </c>
      <c r="F1991" s="51" t="s">
        <v>21</v>
      </c>
      <c r="G1991" s="26">
        <v>6</v>
      </c>
      <c r="H1991" s="26">
        <v>6</v>
      </c>
      <c r="I1991" t="s">
        <v>15</v>
      </c>
      <c r="J1991" t="s">
        <v>72</v>
      </c>
      <c r="K1991" t="s">
        <v>133</v>
      </c>
      <c r="L1991" t="s">
        <v>113</v>
      </c>
      <c r="M1991" t="s">
        <v>93</v>
      </c>
      <c r="N1991">
        <v>11422.01038215667</v>
      </c>
      <c r="O1991">
        <v>11422.01038215667</v>
      </c>
      <c r="P1991" t="s">
        <v>64</v>
      </c>
      <c r="Q1991">
        <v>10.57</v>
      </c>
      <c r="R1991">
        <v>5</v>
      </c>
      <c r="S1991">
        <v>2</v>
      </c>
      <c r="T1991">
        <v>1</v>
      </c>
      <c r="U1991" t="s">
        <v>76</v>
      </c>
      <c r="V1991">
        <v>2</v>
      </c>
      <c r="W1991" t="s">
        <v>77</v>
      </c>
      <c r="X1991" s="51" t="s">
        <v>2560</v>
      </c>
      <c r="Y1991" s="51" t="s">
        <v>100</v>
      </c>
      <c r="Z1991" s="26">
        <v>0</v>
      </c>
      <c r="AA1991" s="51" t="s">
        <v>66</v>
      </c>
      <c r="AB1991" s="51" t="s">
        <v>69</v>
      </c>
    </row>
    <row r="1992" spans="1:28">
      <c r="A1992" s="51" t="s">
        <v>3864</v>
      </c>
      <c r="B1992" s="51" t="s">
        <v>81</v>
      </c>
      <c r="C1992" s="1">
        <v>44863</v>
      </c>
      <c r="D1992">
        <v>2022</v>
      </c>
      <c r="E1992" s="26">
        <v>10</v>
      </c>
      <c r="F1992" s="51" t="s">
        <v>10</v>
      </c>
      <c r="G1992" s="26">
        <v>3</v>
      </c>
      <c r="H1992" s="26">
        <v>3</v>
      </c>
      <c r="I1992" t="s">
        <v>15</v>
      </c>
      <c r="J1992" t="s">
        <v>82</v>
      </c>
      <c r="K1992" t="s">
        <v>61</v>
      </c>
      <c r="L1992" t="s">
        <v>113</v>
      </c>
      <c r="M1992" t="s">
        <v>90</v>
      </c>
      <c r="N1992">
        <v>2247.5950913120878</v>
      </c>
      <c r="O1992">
        <v>2247.5950913120878</v>
      </c>
      <c r="P1992" t="s">
        <v>64</v>
      </c>
      <c r="Q1992">
        <v>8.7100000000000009</v>
      </c>
      <c r="R1992">
        <v>4</v>
      </c>
      <c r="S1992">
        <v>1</v>
      </c>
      <c r="T1992">
        <v>1</v>
      </c>
      <c r="U1992" t="s">
        <v>76</v>
      </c>
      <c r="V1992">
        <v>1</v>
      </c>
      <c r="W1992" t="s">
        <v>66</v>
      </c>
      <c r="X1992" s="51" t="s">
        <v>3865</v>
      </c>
      <c r="Y1992" s="51" t="s">
        <v>79</v>
      </c>
      <c r="Z1992" s="26">
        <v>0</v>
      </c>
      <c r="AA1992" s="51" t="s">
        <v>66</v>
      </c>
      <c r="AB1992" s="51" t="s">
        <v>69</v>
      </c>
    </row>
    <row r="1993" spans="1:28">
      <c r="A1993" s="51" t="s">
        <v>3866</v>
      </c>
      <c r="B1993" s="51" t="s">
        <v>97</v>
      </c>
      <c r="C1993" s="1">
        <v>43988</v>
      </c>
      <c r="D1993">
        <v>2020</v>
      </c>
      <c r="E1993" s="26">
        <v>6</v>
      </c>
      <c r="F1993" s="51" t="s">
        <v>26</v>
      </c>
      <c r="G1993" s="26">
        <v>5</v>
      </c>
      <c r="H1993" s="26">
        <v>5</v>
      </c>
      <c r="I1993" t="s">
        <v>15</v>
      </c>
      <c r="J1993" t="s">
        <v>72</v>
      </c>
      <c r="K1993" t="s">
        <v>83</v>
      </c>
      <c r="L1993" t="s">
        <v>113</v>
      </c>
      <c r="M1993" t="s">
        <v>90</v>
      </c>
      <c r="N1993">
        <v>8017.9050927005883</v>
      </c>
      <c r="O1993">
        <v>8017.9050927005883</v>
      </c>
      <c r="P1993" t="s">
        <v>64</v>
      </c>
      <c r="Q1993">
        <v>10.6</v>
      </c>
      <c r="R1993">
        <v>4</v>
      </c>
      <c r="S1993">
        <v>5</v>
      </c>
      <c r="T1993">
        <v>1</v>
      </c>
      <c r="U1993" t="s">
        <v>76</v>
      </c>
      <c r="V1993">
        <v>2</v>
      </c>
      <c r="W1993" t="s">
        <v>77</v>
      </c>
      <c r="X1993" s="51" t="s">
        <v>3867</v>
      </c>
      <c r="Y1993" s="51" t="s">
        <v>79</v>
      </c>
      <c r="Z1993" s="26">
        <v>1</v>
      </c>
      <c r="AA1993" s="51" t="s">
        <v>66</v>
      </c>
      <c r="AB1993" s="51" t="s">
        <v>69</v>
      </c>
    </row>
    <row r="1994" spans="1:28">
      <c r="A1994" s="51" t="s">
        <v>3868</v>
      </c>
      <c r="B1994" s="51" t="s">
        <v>140</v>
      </c>
      <c r="C1994" s="1">
        <v>41548</v>
      </c>
      <c r="D1994">
        <v>2013</v>
      </c>
      <c r="E1994" s="26">
        <v>10</v>
      </c>
      <c r="F1994" s="51" t="s">
        <v>10</v>
      </c>
      <c r="G1994" s="26">
        <v>12</v>
      </c>
      <c r="H1994" s="26">
        <v>12</v>
      </c>
      <c r="I1994" t="s">
        <v>15</v>
      </c>
      <c r="J1994" t="s">
        <v>102</v>
      </c>
      <c r="K1994" t="s">
        <v>73</v>
      </c>
      <c r="L1994" t="s">
        <v>98</v>
      </c>
      <c r="M1994" t="s">
        <v>63</v>
      </c>
      <c r="N1994">
        <v>8315.0881935653197</v>
      </c>
      <c r="O1994">
        <v>8315.0881935653197</v>
      </c>
      <c r="P1994" t="s">
        <v>64</v>
      </c>
      <c r="Q1994">
        <v>4.51</v>
      </c>
      <c r="R1994">
        <v>4</v>
      </c>
      <c r="S1994">
        <v>5</v>
      </c>
      <c r="T1994">
        <v>1</v>
      </c>
      <c r="U1994" t="s">
        <v>76</v>
      </c>
      <c r="V1994">
        <v>2</v>
      </c>
      <c r="W1994" t="s">
        <v>77</v>
      </c>
      <c r="X1994" s="51" t="s">
        <v>3869</v>
      </c>
      <c r="Y1994" s="51" t="s">
        <v>95</v>
      </c>
      <c r="Z1994" s="26">
        <v>2</v>
      </c>
      <c r="AA1994" s="51" t="s">
        <v>77</v>
      </c>
      <c r="AB1994" s="51" t="s">
        <v>108</v>
      </c>
    </row>
    <row r="1995" spans="1:28">
      <c r="A1995" s="51" t="s">
        <v>3870</v>
      </c>
      <c r="B1995" s="51" t="s">
        <v>121</v>
      </c>
      <c r="C1995" s="1">
        <v>44885</v>
      </c>
      <c r="D1995">
        <v>2022</v>
      </c>
      <c r="E1995" s="26">
        <v>11</v>
      </c>
      <c r="F1995" s="51" t="s">
        <v>19</v>
      </c>
      <c r="G1995" s="26">
        <v>3</v>
      </c>
      <c r="H1995" s="26">
        <v>3</v>
      </c>
      <c r="I1995" t="s">
        <v>15</v>
      </c>
      <c r="J1995" t="s">
        <v>82</v>
      </c>
      <c r="K1995" t="s">
        <v>124</v>
      </c>
      <c r="L1995" t="s">
        <v>74</v>
      </c>
      <c r="M1995" t="s">
        <v>63</v>
      </c>
      <c r="N1995">
        <v>9043.6426831876543</v>
      </c>
      <c r="O1995">
        <v>9043.6426831876543</v>
      </c>
      <c r="P1995" t="s">
        <v>64</v>
      </c>
      <c r="Q1995">
        <v>2.34</v>
      </c>
      <c r="R1995">
        <v>1</v>
      </c>
      <c r="S1995">
        <v>3</v>
      </c>
      <c r="T1995">
        <v>1</v>
      </c>
      <c r="U1995" t="s">
        <v>76</v>
      </c>
      <c r="V1995">
        <v>1</v>
      </c>
      <c r="W1995" t="s">
        <v>66</v>
      </c>
      <c r="X1995" s="51" t="s">
        <v>3871</v>
      </c>
      <c r="Y1995" s="51" t="s">
        <v>68</v>
      </c>
      <c r="Z1995" s="26">
        <v>1</v>
      </c>
      <c r="AA1995" s="51" t="s">
        <v>66</v>
      </c>
      <c r="AB1995" s="51" t="s">
        <v>69</v>
      </c>
    </row>
    <row r="1996" spans="1:28">
      <c r="A1996" s="51" t="s">
        <v>3872</v>
      </c>
      <c r="B1996" s="51" t="s">
        <v>97</v>
      </c>
      <c r="C1996" s="1">
        <v>43237</v>
      </c>
      <c r="D1996">
        <v>2018</v>
      </c>
      <c r="E1996" s="26">
        <v>5</v>
      </c>
      <c r="F1996" s="51" t="s">
        <v>25</v>
      </c>
      <c r="G1996" s="26">
        <v>7</v>
      </c>
      <c r="H1996" s="26">
        <v>7</v>
      </c>
      <c r="I1996" t="s">
        <v>15</v>
      </c>
      <c r="J1996" t="s">
        <v>60</v>
      </c>
      <c r="K1996" t="s">
        <v>73</v>
      </c>
      <c r="L1996" t="s">
        <v>103</v>
      </c>
      <c r="M1996" t="s">
        <v>104</v>
      </c>
      <c r="N1996">
        <v>6893.1064461542583</v>
      </c>
      <c r="O1996">
        <v>6893.1064461542583</v>
      </c>
      <c r="P1996" t="s">
        <v>64</v>
      </c>
      <c r="Q1996">
        <v>7.54</v>
      </c>
      <c r="R1996">
        <v>2</v>
      </c>
      <c r="S1996">
        <v>5</v>
      </c>
      <c r="T1996">
        <v>1</v>
      </c>
      <c r="U1996" t="s">
        <v>76</v>
      </c>
      <c r="V1996">
        <v>3</v>
      </c>
      <c r="W1996" t="s">
        <v>84</v>
      </c>
      <c r="X1996" s="51" t="s">
        <v>3873</v>
      </c>
      <c r="Y1996" s="51" t="s">
        <v>119</v>
      </c>
      <c r="Z1996" s="26">
        <v>2</v>
      </c>
      <c r="AA1996" s="51" t="s">
        <v>77</v>
      </c>
      <c r="AB1996" s="51" t="s">
        <v>108</v>
      </c>
    </row>
    <row r="1997" spans="1:28">
      <c r="A1997" s="51" t="s">
        <v>3874</v>
      </c>
      <c r="B1997" s="51" t="s">
        <v>71</v>
      </c>
      <c r="C1997" s="1">
        <v>42705</v>
      </c>
      <c r="D1997">
        <v>2016</v>
      </c>
      <c r="E1997" s="26">
        <v>12</v>
      </c>
      <c r="F1997" s="51" t="s">
        <v>20</v>
      </c>
      <c r="G1997" s="26">
        <v>9</v>
      </c>
      <c r="H1997" s="26">
        <v>9</v>
      </c>
      <c r="I1997" t="s">
        <v>15</v>
      </c>
      <c r="J1997" t="s">
        <v>60</v>
      </c>
      <c r="K1997" t="s">
        <v>124</v>
      </c>
      <c r="L1997" t="s">
        <v>157</v>
      </c>
      <c r="M1997" t="s">
        <v>93</v>
      </c>
      <c r="N1997">
        <v>17767.246841156626</v>
      </c>
      <c r="O1997">
        <v>17767.246841156626</v>
      </c>
      <c r="P1997" t="s">
        <v>64</v>
      </c>
      <c r="Q1997">
        <v>13.51</v>
      </c>
      <c r="R1997">
        <v>3</v>
      </c>
      <c r="S1997">
        <v>2</v>
      </c>
      <c r="T1997">
        <v>1</v>
      </c>
      <c r="U1997" t="s">
        <v>76</v>
      </c>
      <c r="V1997">
        <v>3</v>
      </c>
      <c r="W1997" t="s">
        <v>84</v>
      </c>
      <c r="X1997" s="51" t="s">
        <v>3875</v>
      </c>
      <c r="Y1997" s="51" t="s">
        <v>95</v>
      </c>
      <c r="Z1997" s="26">
        <v>3</v>
      </c>
      <c r="AA1997" s="51" t="s">
        <v>77</v>
      </c>
      <c r="AB1997" s="51" t="s">
        <v>69</v>
      </c>
    </row>
    <row r="1998" spans="1:28">
      <c r="A1998" s="51" t="s">
        <v>3876</v>
      </c>
      <c r="B1998" s="51" t="s">
        <v>140</v>
      </c>
      <c r="C1998" s="1">
        <v>42317</v>
      </c>
      <c r="D1998">
        <v>2015</v>
      </c>
      <c r="E1998" s="26">
        <v>11</v>
      </c>
      <c r="F1998" s="51" t="s">
        <v>19</v>
      </c>
      <c r="G1998" s="26">
        <v>10</v>
      </c>
      <c r="H1998" s="26">
        <v>10</v>
      </c>
      <c r="I1998" t="s">
        <v>15</v>
      </c>
      <c r="J1998" t="s">
        <v>102</v>
      </c>
      <c r="K1998" t="s">
        <v>133</v>
      </c>
      <c r="L1998" t="s">
        <v>110</v>
      </c>
      <c r="M1998" t="s">
        <v>152</v>
      </c>
      <c r="N1998">
        <v>3212.1547781612403</v>
      </c>
      <c r="O1998">
        <v>3212.1547781612403</v>
      </c>
      <c r="P1998" t="s">
        <v>64</v>
      </c>
      <c r="Q1998">
        <v>6.09</v>
      </c>
      <c r="R1998">
        <v>4</v>
      </c>
      <c r="S1998">
        <v>2</v>
      </c>
      <c r="T1998">
        <v>1</v>
      </c>
      <c r="U1998" t="s">
        <v>76</v>
      </c>
      <c r="V1998">
        <v>1</v>
      </c>
      <c r="W1998" t="s">
        <v>66</v>
      </c>
      <c r="X1998" s="51" t="s">
        <v>3877</v>
      </c>
      <c r="Y1998" s="51" t="s">
        <v>100</v>
      </c>
      <c r="Z1998" s="26">
        <v>1</v>
      </c>
      <c r="AA1998" s="51" t="s">
        <v>66</v>
      </c>
      <c r="AB1998" s="51" t="s">
        <v>69</v>
      </c>
    </row>
    <row r="1999" spans="1:28">
      <c r="A1999" s="51" t="s">
        <v>3878</v>
      </c>
      <c r="B1999" s="51" t="s">
        <v>97</v>
      </c>
      <c r="C1999" s="1">
        <v>45065</v>
      </c>
      <c r="D1999">
        <v>2023</v>
      </c>
      <c r="E1999" s="26">
        <v>5</v>
      </c>
      <c r="F1999" s="51" t="s">
        <v>25</v>
      </c>
      <c r="G1999" s="26">
        <v>2</v>
      </c>
      <c r="H1999" s="26">
        <v>2</v>
      </c>
      <c r="I1999" t="s">
        <v>15</v>
      </c>
      <c r="J1999" t="s">
        <v>82</v>
      </c>
      <c r="K1999" t="s">
        <v>73</v>
      </c>
      <c r="L1999" t="s">
        <v>128</v>
      </c>
      <c r="M1999" t="s">
        <v>63</v>
      </c>
      <c r="N1999">
        <v>12870.778633423508</v>
      </c>
      <c r="O1999">
        <v>12870.778633423508</v>
      </c>
      <c r="P1999" t="s">
        <v>64</v>
      </c>
      <c r="Q1999">
        <v>19.78</v>
      </c>
      <c r="R1999">
        <v>2</v>
      </c>
      <c r="S1999">
        <v>2</v>
      </c>
      <c r="T1999">
        <v>1</v>
      </c>
      <c r="U1999" t="s">
        <v>76</v>
      </c>
      <c r="V1999">
        <v>3</v>
      </c>
      <c r="W1999" t="s">
        <v>84</v>
      </c>
      <c r="X1999" s="51" t="s">
        <v>3879</v>
      </c>
      <c r="Y1999" s="51" t="s">
        <v>119</v>
      </c>
      <c r="Z1999" s="26">
        <v>3</v>
      </c>
      <c r="AA1999" s="51" t="s">
        <v>77</v>
      </c>
      <c r="AB1999" s="51" t="s">
        <v>108</v>
      </c>
    </row>
    <row r="2000" spans="1:28">
      <c r="A2000" s="51" t="s">
        <v>3880</v>
      </c>
      <c r="B2000" s="51" t="s">
        <v>81</v>
      </c>
      <c r="C2000" s="1">
        <v>45290</v>
      </c>
      <c r="D2000">
        <v>2023</v>
      </c>
      <c r="E2000" s="26">
        <v>12</v>
      </c>
      <c r="F2000" s="51" t="s">
        <v>20</v>
      </c>
      <c r="G2000" s="26">
        <v>2</v>
      </c>
      <c r="H2000" s="26">
        <v>2</v>
      </c>
      <c r="I2000" t="s">
        <v>15</v>
      </c>
      <c r="J2000" t="s">
        <v>82</v>
      </c>
      <c r="K2000" t="s">
        <v>124</v>
      </c>
      <c r="L2000" t="s">
        <v>128</v>
      </c>
      <c r="M2000" t="s">
        <v>75</v>
      </c>
      <c r="N2000">
        <v>3587.2545719760751</v>
      </c>
      <c r="O2000">
        <v>3587.2545719760751</v>
      </c>
      <c r="P2000" t="s">
        <v>64</v>
      </c>
      <c r="Q2000">
        <v>3.91</v>
      </c>
      <c r="R2000">
        <v>2</v>
      </c>
      <c r="S2000">
        <v>0</v>
      </c>
      <c r="T2000">
        <v>0</v>
      </c>
      <c r="U2000" t="s">
        <v>65</v>
      </c>
      <c r="V2000">
        <v>2</v>
      </c>
      <c r="W2000" t="s">
        <v>77</v>
      </c>
      <c r="X2000" s="51" t="s">
        <v>3881</v>
      </c>
      <c r="Y2000" s="51" t="s">
        <v>100</v>
      </c>
      <c r="Z2000" s="26">
        <v>0</v>
      </c>
      <c r="AA2000" s="51" t="s">
        <v>66</v>
      </c>
      <c r="AB2000" s="51" t="s">
        <v>69</v>
      </c>
    </row>
    <row r="2001" spans="1:28">
      <c r="A2001" s="51" t="s">
        <v>3882</v>
      </c>
      <c r="B2001" s="51" t="s">
        <v>97</v>
      </c>
      <c r="C2001" s="1">
        <v>43833</v>
      </c>
      <c r="D2001">
        <v>2020</v>
      </c>
      <c r="E2001" s="26">
        <v>1</v>
      </c>
      <c r="F2001" s="51" t="s">
        <v>21</v>
      </c>
      <c r="G2001" s="26">
        <v>5</v>
      </c>
      <c r="H2001" s="26">
        <v>5</v>
      </c>
      <c r="I2001" t="s">
        <v>15</v>
      </c>
      <c r="J2001" t="s">
        <v>72</v>
      </c>
      <c r="K2001" t="s">
        <v>88</v>
      </c>
      <c r="L2001" t="s">
        <v>98</v>
      </c>
      <c r="M2001" t="s">
        <v>90</v>
      </c>
      <c r="N2001">
        <v>6804.9680119577524</v>
      </c>
      <c r="O2001">
        <v>6804.9680119577524</v>
      </c>
      <c r="P2001" t="s">
        <v>64</v>
      </c>
      <c r="Q2001">
        <v>5.91</v>
      </c>
      <c r="R2001">
        <v>3</v>
      </c>
      <c r="S2001">
        <v>3</v>
      </c>
      <c r="T2001">
        <v>1</v>
      </c>
      <c r="U2001" t="s">
        <v>76</v>
      </c>
      <c r="V2001">
        <v>1</v>
      </c>
      <c r="W2001" t="s">
        <v>66</v>
      </c>
      <c r="X2001" s="51" t="s">
        <v>3883</v>
      </c>
      <c r="Y2001" s="51" t="s">
        <v>119</v>
      </c>
      <c r="Z2001" s="26">
        <v>1</v>
      </c>
      <c r="AA2001" s="51" t="s">
        <v>66</v>
      </c>
      <c r="AB2001" s="51" t="s">
        <v>69</v>
      </c>
    </row>
    <row r="2002" spans="1:28">
      <c r="A2002" s="51" t="s">
        <v>3884</v>
      </c>
      <c r="B2002" s="51" t="s">
        <v>97</v>
      </c>
      <c r="C2002" s="1">
        <v>43759</v>
      </c>
      <c r="D2002">
        <v>2019</v>
      </c>
      <c r="E2002" s="26">
        <v>10</v>
      </c>
      <c r="F2002" s="51" t="s">
        <v>10</v>
      </c>
      <c r="G2002" s="26">
        <v>6</v>
      </c>
      <c r="H2002" s="26">
        <v>6</v>
      </c>
      <c r="I2002" t="s">
        <v>15</v>
      </c>
      <c r="J2002" t="s">
        <v>72</v>
      </c>
      <c r="K2002" t="s">
        <v>73</v>
      </c>
      <c r="L2002" t="s">
        <v>128</v>
      </c>
      <c r="M2002" t="s">
        <v>104</v>
      </c>
      <c r="N2002">
        <v>-333.11468955923067</v>
      </c>
      <c r="O2002">
        <v>333.11468955923067</v>
      </c>
      <c r="P2002" t="s">
        <v>117</v>
      </c>
      <c r="Q2002">
        <v>17.329999999999998</v>
      </c>
      <c r="R2002">
        <v>2</v>
      </c>
      <c r="S2002">
        <v>4</v>
      </c>
      <c r="T2002">
        <v>1</v>
      </c>
      <c r="U2002" t="s">
        <v>76</v>
      </c>
      <c r="V2002">
        <v>2</v>
      </c>
      <c r="W2002" t="s">
        <v>77</v>
      </c>
      <c r="X2002" s="51" t="s">
        <v>3885</v>
      </c>
      <c r="Y2002" s="51" t="s">
        <v>86</v>
      </c>
      <c r="Z2002" s="26">
        <v>2</v>
      </c>
      <c r="AA2002" s="51" t="s">
        <v>77</v>
      </c>
      <c r="AB2002" s="51" t="s">
        <v>69</v>
      </c>
    </row>
    <row r="2003" spans="1:28">
      <c r="A2003" s="51" t="s">
        <v>3886</v>
      </c>
      <c r="B2003" s="51" t="s">
        <v>121</v>
      </c>
      <c r="C2003" s="1">
        <v>45101</v>
      </c>
      <c r="D2003">
        <v>2023</v>
      </c>
      <c r="E2003" s="26">
        <v>6</v>
      </c>
      <c r="F2003" s="51" t="s">
        <v>26</v>
      </c>
      <c r="G2003" s="26">
        <v>2</v>
      </c>
      <c r="H2003" s="26">
        <v>2</v>
      </c>
      <c r="I2003" t="s">
        <v>15</v>
      </c>
      <c r="J2003" t="s">
        <v>82</v>
      </c>
      <c r="K2003" t="s">
        <v>133</v>
      </c>
      <c r="L2003" t="s">
        <v>98</v>
      </c>
      <c r="M2003" t="s">
        <v>93</v>
      </c>
      <c r="N2003">
        <v>15792.098153807314</v>
      </c>
      <c r="O2003">
        <v>15792.098153807314</v>
      </c>
      <c r="P2003" t="s">
        <v>64</v>
      </c>
      <c r="Q2003">
        <v>14.97</v>
      </c>
      <c r="R2003">
        <v>1</v>
      </c>
      <c r="S2003">
        <v>1</v>
      </c>
      <c r="T2003">
        <v>1</v>
      </c>
      <c r="U2003" t="s">
        <v>76</v>
      </c>
      <c r="V2003">
        <v>3</v>
      </c>
      <c r="W2003" t="s">
        <v>84</v>
      </c>
      <c r="X2003" s="51" t="s">
        <v>3887</v>
      </c>
      <c r="Y2003" s="51" t="s">
        <v>79</v>
      </c>
      <c r="Z2003" s="26">
        <v>3</v>
      </c>
      <c r="AA2003" s="51" t="s">
        <v>77</v>
      </c>
      <c r="AB2003" s="51" t="s">
        <v>108</v>
      </c>
    </row>
    <row r="2004" spans="1:28">
      <c r="A2004" s="51" t="s">
        <v>3888</v>
      </c>
      <c r="B2004" s="51" t="s">
        <v>71</v>
      </c>
      <c r="C2004" s="1">
        <v>43532</v>
      </c>
      <c r="D2004">
        <v>2019</v>
      </c>
      <c r="E2004" s="26">
        <v>3</v>
      </c>
      <c r="F2004" s="51" t="s">
        <v>23</v>
      </c>
      <c r="G2004" s="26">
        <v>6</v>
      </c>
      <c r="H2004" s="26">
        <v>6</v>
      </c>
      <c r="I2004" t="s">
        <v>15</v>
      </c>
      <c r="J2004" t="s">
        <v>72</v>
      </c>
      <c r="K2004" t="s">
        <v>88</v>
      </c>
      <c r="L2004" t="s">
        <v>110</v>
      </c>
      <c r="M2004" t="s">
        <v>93</v>
      </c>
      <c r="N2004">
        <v>2202.8314271968461</v>
      </c>
      <c r="O2004">
        <v>2202.8314271968461</v>
      </c>
      <c r="P2004" t="s">
        <v>64</v>
      </c>
      <c r="Q2004">
        <v>6.31</v>
      </c>
      <c r="R2004">
        <v>2</v>
      </c>
      <c r="S2004">
        <v>1</v>
      </c>
      <c r="T2004">
        <v>1</v>
      </c>
      <c r="U2004" t="s">
        <v>76</v>
      </c>
      <c r="V2004">
        <v>1</v>
      </c>
      <c r="W2004" t="s">
        <v>66</v>
      </c>
      <c r="X2004" s="51" t="s">
        <v>3889</v>
      </c>
      <c r="Y2004" s="51" t="s">
        <v>144</v>
      </c>
      <c r="Z2004" s="26">
        <v>0</v>
      </c>
      <c r="AA2004" s="51" t="s">
        <v>66</v>
      </c>
      <c r="AB2004" s="51" t="s">
        <v>69</v>
      </c>
    </row>
    <row r="2005" spans="1:28">
      <c r="A2005" s="51" t="s">
        <v>3890</v>
      </c>
      <c r="B2005" s="51" t="s">
        <v>97</v>
      </c>
      <c r="C2005" s="1">
        <v>43062</v>
      </c>
      <c r="D2005">
        <v>2017</v>
      </c>
      <c r="E2005" s="26">
        <v>11</v>
      </c>
      <c r="F2005" s="51" t="s">
        <v>19</v>
      </c>
      <c r="G2005" s="26">
        <v>8</v>
      </c>
      <c r="H2005" s="26">
        <v>8</v>
      </c>
      <c r="I2005" t="s">
        <v>15</v>
      </c>
      <c r="J2005" t="s">
        <v>60</v>
      </c>
      <c r="K2005" t="s">
        <v>83</v>
      </c>
      <c r="L2005" t="s">
        <v>74</v>
      </c>
      <c r="M2005" t="s">
        <v>63</v>
      </c>
      <c r="N2005">
        <v>1318.0391331950359</v>
      </c>
      <c r="O2005">
        <v>1318.0391331950359</v>
      </c>
      <c r="P2005" t="s">
        <v>64</v>
      </c>
      <c r="Q2005">
        <v>2.4700000000000002</v>
      </c>
      <c r="R2005">
        <v>1</v>
      </c>
      <c r="S2005">
        <v>1</v>
      </c>
      <c r="T2005">
        <v>1</v>
      </c>
      <c r="U2005" t="s">
        <v>76</v>
      </c>
      <c r="V2005">
        <v>1</v>
      </c>
      <c r="W2005" t="s">
        <v>66</v>
      </c>
      <c r="X2005" s="51" t="s">
        <v>3891</v>
      </c>
      <c r="Y2005" s="51" t="s">
        <v>100</v>
      </c>
      <c r="Z2005" s="26">
        <v>1</v>
      </c>
      <c r="AA2005" s="51" t="s">
        <v>66</v>
      </c>
      <c r="AB2005" s="51" t="s">
        <v>69</v>
      </c>
    </row>
    <row r="2006" spans="1:28">
      <c r="A2006" s="51" t="s">
        <v>3892</v>
      </c>
      <c r="B2006" s="51" t="s">
        <v>140</v>
      </c>
      <c r="C2006" s="1">
        <v>43671</v>
      </c>
      <c r="D2006">
        <v>2019</v>
      </c>
      <c r="E2006" s="26">
        <v>7</v>
      </c>
      <c r="F2006" s="51" t="s">
        <v>27</v>
      </c>
      <c r="G2006" s="26">
        <v>6</v>
      </c>
      <c r="H2006" s="26">
        <v>6</v>
      </c>
      <c r="I2006" t="s">
        <v>15</v>
      </c>
      <c r="J2006" t="s">
        <v>72</v>
      </c>
      <c r="K2006" t="s">
        <v>133</v>
      </c>
      <c r="L2006" t="s">
        <v>103</v>
      </c>
      <c r="M2006" t="s">
        <v>152</v>
      </c>
      <c r="N2006">
        <v>13143.292002523893</v>
      </c>
      <c r="O2006">
        <v>13143.292002523893</v>
      </c>
      <c r="P2006" t="s">
        <v>64</v>
      </c>
      <c r="Q2006">
        <v>12.47</v>
      </c>
      <c r="R2006">
        <v>1</v>
      </c>
      <c r="S2006">
        <v>1</v>
      </c>
      <c r="T2006">
        <v>1</v>
      </c>
      <c r="U2006" t="s">
        <v>76</v>
      </c>
      <c r="V2006">
        <v>3</v>
      </c>
      <c r="W2006" t="s">
        <v>84</v>
      </c>
      <c r="X2006" s="51" t="s">
        <v>3893</v>
      </c>
      <c r="Y2006" s="51" t="s">
        <v>119</v>
      </c>
      <c r="Z2006" s="26">
        <v>2</v>
      </c>
      <c r="AA2006" s="51" t="s">
        <v>77</v>
      </c>
      <c r="AB2006" s="51" t="s">
        <v>69</v>
      </c>
    </row>
    <row r="2007" spans="1:28">
      <c r="A2007" s="51" t="s">
        <v>3894</v>
      </c>
      <c r="B2007" s="51" t="s">
        <v>121</v>
      </c>
      <c r="C2007" s="1">
        <v>41902</v>
      </c>
      <c r="D2007">
        <v>2014</v>
      </c>
      <c r="E2007" s="26">
        <v>9</v>
      </c>
      <c r="F2007" s="51" t="s">
        <v>29</v>
      </c>
      <c r="G2007" s="26">
        <v>11</v>
      </c>
      <c r="H2007" s="26">
        <v>11</v>
      </c>
      <c r="I2007" t="s">
        <v>15</v>
      </c>
      <c r="J2007" t="s">
        <v>102</v>
      </c>
      <c r="K2007" t="s">
        <v>133</v>
      </c>
      <c r="L2007" t="s">
        <v>110</v>
      </c>
      <c r="M2007" t="s">
        <v>90</v>
      </c>
      <c r="N2007">
        <v>14929.851566293088</v>
      </c>
      <c r="O2007">
        <v>14929.851566293088</v>
      </c>
      <c r="P2007" t="s">
        <v>64</v>
      </c>
      <c r="Q2007">
        <v>12.99</v>
      </c>
      <c r="R2007">
        <v>3</v>
      </c>
      <c r="S2007">
        <v>0</v>
      </c>
      <c r="T2007">
        <v>0</v>
      </c>
      <c r="U2007" t="s">
        <v>65</v>
      </c>
      <c r="V2007">
        <v>3</v>
      </c>
      <c r="W2007" t="s">
        <v>84</v>
      </c>
      <c r="X2007" s="51" t="s">
        <v>3895</v>
      </c>
      <c r="Y2007" s="51" t="s">
        <v>68</v>
      </c>
      <c r="Z2007" s="26">
        <v>3</v>
      </c>
      <c r="AA2007" s="51" t="s">
        <v>77</v>
      </c>
      <c r="AB2007" s="51" t="s">
        <v>69</v>
      </c>
    </row>
    <row r="2008" spans="1:28">
      <c r="A2008" s="51" t="s">
        <v>3896</v>
      </c>
      <c r="B2008" s="51" t="s">
        <v>81</v>
      </c>
      <c r="C2008" s="1">
        <v>43399</v>
      </c>
      <c r="D2008">
        <v>2018</v>
      </c>
      <c r="E2008" s="26">
        <v>10</v>
      </c>
      <c r="F2008" s="51" t="s">
        <v>10</v>
      </c>
      <c r="G2008" s="26">
        <v>7</v>
      </c>
      <c r="H2008" s="26">
        <v>7</v>
      </c>
      <c r="I2008" t="s">
        <v>15</v>
      </c>
      <c r="J2008" t="s">
        <v>60</v>
      </c>
      <c r="K2008" t="s">
        <v>124</v>
      </c>
      <c r="L2008" t="s">
        <v>98</v>
      </c>
      <c r="M2008" t="s">
        <v>63</v>
      </c>
      <c r="N2008">
        <v>9779.9453542769243</v>
      </c>
      <c r="O2008">
        <v>9779.9453542769243</v>
      </c>
      <c r="P2008" t="s">
        <v>64</v>
      </c>
      <c r="Q2008">
        <v>14.74</v>
      </c>
      <c r="R2008">
        <v>3</v>
      </c>
      <c r="S2008">
        <v>4</v>
      </c>
      <c r="T2008">
        <v>1</v>
      </c>
      <c r="U2008" t="s">
        <v>76</v>
      </c>
      <c r="V2008">
        <v>2</v>
      </c>
      <c r="W2008" t="s">
        <v>77</v>
      </c>
      <c r="X2008" s="51" t="s">
        <v>364</v>
      </c>
      <c r="Y2008" s="51" t="s">
        <v>95</v>
      </c>
      <c r="Z2008" s="26">
        <v>2</v>
      </c>
      <c r="AA2008" s="51" t="s">
        <v>77</v>
      </c>
      <c r="AB2008" s="51" t="s">
        <v>69</v>
      </c>
    </row>
    <row r="2009" spans="1:28">
      <c r="A2009" s="51" t="s">
        <v>3897</v>
      </c>
      <c r="B2009" s="51" t="s">
        <v>71</v>
      </c>
      <c r="C2009" s="1">
        <v>41957</v>
      </c>
      <c r="D2009">
        <v>2014</v>
      </c>
      <c r="E2009" s="26">
        <v>11</v>
      </c>
      <c r="F2009" s="51" t="s">
        <v>19</v>
      </c>
      <c r="G2009" s="26">
        <v>11</v>
      </c>
      <c r="H2009" s="26">
        <v>11</v>
      </c>
      <c r="I2009" t="s">
        <v>15</v>
      </c>
      <c r="J2009" t="s">
        <v>102</v>
      </c>
      <c r="K2009" t="s">
        <v>61</v>
      </c>
      <c r="L2009" t="s">
        <v>113</v>
      </c>
      <c r="M2009" t="s">
        <v>104</v>
      </c>
      <c r="N2009">
        <v>8025.7766208377843</v>
      </c>
      <c r="O2009">
        <v>8025.7766208377843</v>
      </c>
      <c r="P2009" t="s">
        <v>64</v>
      </c>
      <c r="Q2009">
        <v>11.31</v>
      </c>
      <c r="R2009">
        <v>4</v>
      </c>
      <c r="S2009">
        <v>5</v>
      </c>
      <c r="T2009">
        <v>1</v>
      </c>
      <c r="U2009" t="s">
        <v>76</v>
      </c>
      <c r="V2009">
        <v>2</v>
      </c>
      <c r="W2009" t="s">
        <v>77</v>
      </c>
      <c r="X2009" s="51" t="s">
        <v>3898</v>
      </c>
      <c r="Y2009" s="51" t="s">
        <v>95</v>
      </c>
      <c r="Z2009" s="26">
        <v>2</v>
      </c>
      <c r="AA2009" s="51" t="s">
        <v>77</v>
      </c>
      <c r="AB2009" s="51" t="s">
        <v>108</v>
      </c>
    </row>
    <row r="2010" spans="1:28">
      <c r="A2010" s="51" t="s">
        <v>3899</v>
      </c>
      <c r="B2010" s="51" t="s">
        <v>71</v>
      </c>
      <c r="C2010" s="1">
        <v>42775</v>
      </c>
      <c r="D2010">
        <v>2017</v>
      </c>
      <c r="E2010" s="26">
        <v>2</v>
      </c>
      <c r="F2010" s="51" t="s">
        <v>22</v>
      </c>
      <c r="G2010" s="26">
        <v>8</v>
      </c>
      <c r="H2010" s="26">
        <v>8</v>
      </c>
      <c r="I2010" t="s">
        <v>15</v>
      </c>
      <c r="J2010" t="s">
        <v>60</v>
      </c>
      <c r="K2010" t="s">
        <v>61</v>
      </c>
      <c r="L2010" t="s">
        <v>157</v>
      </c>
      <c r="M2010" t="s">
        <v>63</v>
      </c>
      <c r="N2010">
        <v>6200.0580319049122</v>
      </c>
      <c r="O2010">
        <v>6200.0580319049122</v>
      </c>
      <c r="P2010" t="s">
        <v>64</v>
      </c>
      <c r="Q2010">
        <v>10.51</v>
      </c>
      <c r="R2010">
        <v>2</v>
      </c>
      <c r="S2010">
        <v>2</v>
      </c>
      <c r="T2010">
        <v>1</v>
      </c>
      <c r="U2010" t="s">
        <v>76</v>
      </c>
      <c r="V2010">
        <v>1</v>
      </c>
      <c r="W2010" t="s">
        <v>66</v>
      </c>
      <c r="X2010" s="51" t="s">
        <v>3900</v>
      </c>
      <c r="Y2010" s="51" t="s">
        <v>95</v>
      </c>
      <c r="Z2010" s="26">
        <v>1</v>
      </c>
      <c r="AA2010" s="51" t="s">
        <v>66</v>
      </c>
      <c r="AB2010" s="51" t="s">
        <v>69</v>
      </c>
    </row>
    <row r="2011" spans="1:28">
      <c r="A2011" s="51" t="s">
        <v>3901</v>
      </c>
      <c r="B2011" s="51" t="s">
        <v>97</v>
      </c>
      <c r="C2011" s="1">
        <v>44933</v>
      </c>
      <c r="D2011">
        <v>2023</v>
      </c>
      <c r="E2011" s="26">
        <v>1</v>
      </c>
      <c r="F2011" s="51" t="s">
        <v>21</v>
      </c>
      <c r="G2011" s="26">
        <v>2</v>
      </c>
      <c r="H2011" s="26">
        <v>2</v>
      </c>
      <c r="I2011" t="s">
        <v>15</v>
      </c>
      <c r="J2011" t="s">
        <v>82</v>
      </c>
      <c r="K2011" t="s">
        <v>83</v>
      </c>
      <c r="L2011" t="s">
        <v>113</v>
      </c>
      <c r="M2011" t="s">
        <v>104</v>
      </c>
      <c r="N2011">
        <v>7503.398297374205</v>
      </c>
      <c r="O2011">
        <v>7503.398297374205</v>
      </c>
      <c r="P2011" t="s">
        <v>64</v>
      </c>
      <c r="Q2011">
        <v>12.64</v>
      </c>
      <c r="R2011">
        <v>2</v>
      </c>
      <c r="S2011">
        <v>1</v>
      </c>
      <c r="T2011">
        <v>1</v>
      </c>
      <c r="U2011" t="s">
        <v>76</v>
      </c>
      <c r="V2011">
        <v>2</v>
      </c>
      <c r="W2011" t="s">
        <v>77</v>
      </c>
      <c r="X2011" s="51" t="s">
        <v>3902</v>
      </c>
      <c r="Y2011" s="51" t="s">
        <v>95</v>
      </c>
      <c r="Z2011" s="26">
        <v>0</v>
      </c>
      <c r="AA2011" s="51" t="s">
        <v>66</v>
      </c>
      <c r="AB2011" s="51" t="s">
        <v>69</v>
      </c>
    </row>
    <row r="2012" spans="1:28">
      <c r="A2012" s="51" t="s">
        <v>3903</v>
      </c>
      <c r="B2012" s="51" t="s">
        <v>121</v>
      </c>
      <c r="C2012" s="1">
        <v>44170</v>
      </c>
      <c r="D2012">
        <v>2020</v>
      </c>
      <c r="E2012" s="26">
        <v>12</v>
      </c>
      <c r="F2012" s="51" t="s">
        <v>20</v>
      </c>
      <c r="G2012" s="26">
        <v>5</v>
      </c>
      <c r="H2012" s="26">
        <v>5</v>
      </c>
      <c r="I2012" t="s">
        <v>15</v>
      </c>
      <c r="J2012" t="s">
        <v>72</v>
      </c>
      <c r="K2012" t="s">
        <v>73</v>
      </c>
      <c r="L2012" t="s">
        <v>98</v>
      </c>
      <c r="M2012" t="s">
        <v>93</v>
      </c>
      <c r="N2012">
        <v>22867.258429914687</v>
      </c>
      <c r="O2012">
        <v>22867.258429914687</v>
      </c>
      <c r="P2012" t="s">
        <v>64</v>
      </c>
      <c r="Q2012">
        <v>3.41</v>
      </c>
      <c r="R2012">
        <v>1</v>
      </c>
      <c r="S2012">
        <v>3</v>
      </c>
      <c r="T2012">
        <v>1</v>
      </c>
      <c r="U2012" t="s">
        <v>76</v>
      </c>
      <c r="V2012">
        <v>3</v>
      </c>
      <c r="W2012" t="s">
        <v>84</v>
      </c>
      <c r="X2012" s="51" t="s">
        <v>91</v>
      </c>
      <c r="Y2012" s="51" t="s">
        <v>79</v>
      </c>
      <c r="Z2012" s="26">
        <v>3</v>
      </c>
      <c r="AA2012" s="51" t="s">
        <v>77</v>
      </c>
      <c r="AB2012" s="51" t="s">
        <v>108</v>
      </c>
    </row>
    <row r="2013" spans="1:28">
      <c r="A2013" s="51" t="s">
        <v>3904</v>
      </c>
      <c r="B2013" s="51" t="s">
        <v>81</v>
      </c>
      <c r="C2013" s="1">
        <v>42317</v>
      </c>
      <c r="D2013">
        <v>2015</v>
      </c>
      <c r="E2013" s="26">
        <v>11</v>
      </c>
      <c r="F2013" s="51" t="s">
        <v>19</v>
      </c>
      <c r="G2013" s="26">
        <v>10</v>
      </c>
      <c r="H2013" s="26">
        <v>10</v>
      </c>
      <c r="I2013" t="s">
        <v>15</v>
      </c>
      <c r="J2013" t="s">
        <v>102</v>
      </c>
      <c r="K2013" t="s">
        <v>133</v>
      </c>
      <c r="L2013" t="s">
        <v>74</v>
      </c>
      <c r="M2013" t="s">
        <v>152</v>
      </c>
      <c r="N2013">
        <v>6308.1423698958615</v>
      </c>
      <c r="O2013">
        <v>6308.1423698958615</v>
      </c>
      <c r="P2013" t="s">
        <v>64</v>
      </c>
      <c r="Q2013">
        <v>8.52</v>
      </c>
      <c r="R2013">
        <v>4</v>
      </c>
      <c r="S2013">
        <v>0</v>
      </c>
      <c r="T2013">
        <v>0</v>
      </c>
      <c r="U2013" t="s">
        <v>65</v>
      </c>
      <c r="V2013">
        <v>3</v>
      </c>
      <c r="W2013" t="s">
        <v>84</v>
      </c>
      <c r="X2013" s="51" t="s">
        <v>3905</v>
      </c>
      <c r="Y2013" s="51" t="s">
        <v>79</v>
      </c>
      <c r="Z2013" s="26">
        <v>2</v>
      </c>
      <c r="AA2013" s="51" t="s">
        <v>77</v>
      </c>
      <c r="AB2013" s="51" t="s">
        <v>69</v>
      </c>
    </row>
    <row r="2014" spans="1:28">
      <c r="A2014" s="51" t="s">
        <v>3906</v>
      </c>
      <c r="B2014" s="51" t="s">
        <v>97</v>
      </c>
      <c r="C2014" s="1">
        <v>42481</v>
      </c>
      <c r="D2014">
        <v>2016</v>
      </c>
      <c r="E2014" s="26">
        <v>4</v>
      </c>
      <c r="F2014" s="51" t="s">
        <v>24</v>
      </c>
      <c r="G2014" s="26">
        <v>9</v>
      </c>
      <c r="H2014" s="26">
        <v>9</v>
      </c>
      <c r="I2014" t="s">
        <v>15</v>
      </c>
      <c r="J2014" t="s">
        <v>60</v>
      </c>
      <c r="K2014" t="s">
        <v>88</v>
      </c>
      <c r="L2014" t="s">
        <v>103</v>
      </c>
      <c r="M2014" t="s">
        <v>63</v>
      </c>
      <c r="N2014">
        <v>20744.292808498096</v>
      </c>
      <c r="O2014">
        <v>20744.292808498096</v>
      </c>
      <c r="P2014" t="s">
        <v>64</v>
      </c>
      <c r="Q2014">
        <v>20.63</v>
      </c>
      <c r="R2014">
        <v>2</v>
      </c>
      <c r="S2014">
        <v>3</v>
      </c>
      <c r="T2014">
        <v>1</v>
      </c>
      <c r="U2014" t="s">
        <v>76</v>
      </c>
      <c r="V2014">
        <v>3</v>
      </c>
      <c r="W2014" t="s">
        <v>84</v>
      </c>
      <c r="X2014" s="51" t="s">
        <v>3907</v>
      </c>
      <c r="Y2014" s="51" t="s">
        <v>95</v>
      </c>
      <c r="Z2014" s="26">
        <v>5</v>
      </c>
      <c r="AA2014" s="51" t="s">
        <v>84</v>
      </c>
      <c r="AB2014" s="51" t="s">
        <v>108</v>
      </c>
    </row>
    <row r="2015" spans="1:28">
      <c r="A2015" s="51" t="s">
        <v>3908</v>
      </c>
      <c r="B2015" s="51" t="s">
        <v>71</v>
      </c>
      <c r="C2015" s="1">
        <v>44248</v>
      </c>
      <c r="D2015">
        <v>2021</v>
      </c>
      <c r="E2015" s="26">
        <v>2</v>
      </c>
      <c r="F2015" s="51" t="s">
        <v>22</v>
      </c>
      <c r="G2015" s="26">
        <v>4</v>
      </c>
      <c r="H2015" s="26">
        <v>4</v>
      </c>
      <c r="I2015" t="s">
        <v>15</v>
      </c>
      <c r="J2015" t="s">
        <v>72</v>
      </c>
      <c r="K2015" t="s">
        <v>83</v>
      </c>
      <c r="L2015" t="s">
        <v>116</v>
      </c>
      <c r="M2015" t="s">
        <v>93</v>
      </c>
      <c r="N2015">
        <v>6351.0872264687287</v>
      </c>
      <c r="O2015">
        <v>6351.0872264687287</v>
      </c>
      <c r="P2015" t="s">
        <v>64</v>
      </c>
      <c r="Q2015">
        <v>6.37</v>
      </c>
      <c r="R2015">
        <v>3</v>
      </c>
      <c r="S2015">
        <v>4</v>
      </c>
      <c r="T2015">
        <v>1</v>
      </c>
      <c r="U2015" t="s">
        <v>76</v>
      </c>
      <c r="V2015">
        <v>3</v>
      </c>
      <c r="W2015" t="s">
        <v>84</v>
      </c>
      <c r="X2015" s="51" t="s">
        <v>3909</v>
      </c>
      <c r="Y2015" s="51" t="s">
        <v>100</v>
      </c>
      <c r="Z2015" s="26">
        <v>2</v>
      </c>
      <c r="AA2015" s="51" t="s">
        <v>77</v>
      </c>
      <c r="AB2015" s="51" t="s">
        <v>108</v>
      </c>
    </row>
    <row r="2016" spans="1:28">
      <c r="A2016" s="51" t="s">
        <v>3910</v>
      </c>
      <c r="B2016" s="51" t="s">
        <v>97</v>
      </c>
      <c r="C2016" s="1">
        <v>42863</v>
      </c>
      <c r="D2016">
        <v>2017</v>
      </c>
      <c r="E2016" s="26">
        <v>5</v>
      </c>
      <c r="F2016" s="51" t="s">
        <v>25</v>
      </c>
      <c r="G2016" s="26">
        <v>8</v>
      </c>
      <c r="H2016" s="26">
        <v>8</v>
      </c>
      <c r="I2016" t="s">
        <v>15</v>
      </c>
      <c r="J2016" t="s">
        <v>60</v>
      </c>
      <c r="K2016" t="s">
        <v>61</v>
      </c>
      <c r="L2016" t="s">
        <v>157</v>
      </c>
      <c r="M2016" t="s">
        <v>104</v>
      </c>
      <c r="N2016">
        <v>5430.502059542071</v>
      </c>
      <c r="O2016">
        <v>5430.502059542071</v>
      </c>
      <c r="P2016" t="s">
        <v>64</v>
      </c>
      <c r="Q2016">
        <v>1.71</v>
      </c>
      <c r="R2016">
        <v>4</v>
      </c>
      <c r="S2016">
        <v>1</v>
      </c>
      <c r="T2016">
        <v>1</v>
      </c>
      <c r="U2016" t="s">
        <v>76</v>
      </c>
      <c r="V2016">
        <v>1</v>
      </c>
      <c r="W2016" t="s">
        <v>66</v>
      </c>
      <c r="X2016" s="51" t="s">
        <v>3900</v>
      </c>
      <c r="Y2016" s="51" t="s">
        <v>95</v>
      </c>
      <c r="Z2016" s="26">
        <v>1</v>
      </c>
      <c r="AA2016" s="51" t="s">
        <v>66</v>
      </c>
      <c r="AB2016" s="51" t="s">
        <v>69</v>
      </c>
    </row>
    <row r="2017" spans="1:28">
      <c r="A2017" s="51" t="s">
        <v>3911</v>
      </c>
      <c r="B2017" s="51" t="s">
        <v>140</v>
      </c>
      <c r="C2017" s="1">
        <v>43523</v>
      </c>
      <c r="D2017">
        <v>2019</v>
      </c>
      <c r="E2017" s="26">
        <v>2</v>
      </c>
      <c r="F2017" s="51" t="s">
        <v>22</v>
      </c>
      <c r="G2017" s="26">
        <v>6</v>
      </c>
      <c r="H2017" s="26">
        <v>6</v>
      </c>
      <c r="I2017" t="s">
        <v>15</v>
      </c>
      <c r="J2017" t="s">
        <v>72</v>
      </c>
      <c r="K2017" t="s">
        <v>124</v>
      </c>
      <c r="L2017" t="s">
        <v>103</v>
      </c>
      <c r="M2017" t="s">
        <v>90</v>
      </c>
      <c r="N2017">
        <v>8552.2111103393709</v>
      </c>
      <c r="O2017">
        <v>8552.2111103393709</v>
      </c>
      <c r="P2017" t="s">
        <v>64</v>
      </c>
      <c r="Q2017">
        <v>7.04</v>
      </c>
      <c r="R2017">
        <v>1</v>
      </c>
      <c r="S2017">
        <v>2</v>
      </c>
      <c r="T2017">
        <v>1</v>
      </c>
      <c r="U2017" t="s">
        <v>76</v>
      </c>
      <c r="V2017">
        <v>1</v>
      </c>
      <c r="W2017" t="s">
        <v>66</v>
      </c>
      <c r="X2017" s="51" t="s">
        <v>3912</v>
      </c>
      <c r="Y2017" s="51" t="s">
        <v>119</v>
      </c>
      <c r="Z2017" s="26">
        <v>0</v>
      </c>
      <c r="AA2017" s="51" t="s">
        <v>66</v>
      </c>
      <c r="AB2017" s="51" t="s">
        <v>69</v>
      </c>
    </row>
    <row r="2018" spans="1:28">
      <c r="A2018" s="51" t="s">
        <v>3913</v>
      </c>
      <c r="B2018" s="51" t="s">
        <v>81</v>
      </c>
      <c r="C2018" s="1">
        <v>45283</v>
      </c>
      <c r="D2018">
        <v>2023</v>
      </c>
      <c r="E2018" s="26">
        <v>12</v>
      </c>
      <c r="F2018" s="51" t="s">
        <v>20</v>
      </c>
      <c r="G2018" s="26">
        <v>2</v>
      </c>
      <c r="H2018" s="26">
        <v>2</v>
      </c>
      <c r="I2018" t="s">
        <v>15</v>
      </c>
      <c r="J2018" t="s">
        <v>82</v>
      </c>
      <c r="K2018" t="s">
        <v>73</v>
      </c>
      <c r="L2018" t="s">
        <v>157</v>
      </c>
      <c r="M2018" t="s">
        <v>75</v>
      </c>
      <c r="N2018">
        <v>12874.489722104436</v>
      </c>
      <c r="O2018">
        <v>12874.489722104436</v>
      </c>
      <c r="P2018" t="s">
        <v>64</v>
      </c>
      <c r="Q2018">
        <v>28.35</v>
      </c>
      <c r="R2018">
        <v>2</v>
      </c>
      <c r="S2018">
        <v>2</v>
      </c>
      <c r="T2018">
        <v>1</v>
      </c>
      <c r="U2018" t="s">
        <v>76</v>
      </c>
      <c r="V2018">
        <v>3</v>
      </c>
      <c r="W2018" t="s">
        <v>84</v>
      </c>
      <c r="X2018" s="51" t="s">
        <v>3914</v>
      </c>
      <c r="Y2018" s="51" t="s">
        <v>100</v>
      </c>
      <c r="Z2018" s="26">
        <v>3</v>
      </c>
      <c r="AA2018" s="51" t="s">
        <v>77</v>
      </c>
      <c r="AB2018" s="51" t="s">
        <v>108</v>
      </c>
    </row>
    <row r="2019" spans="1:28">
      <c r="A2019" s="51" t="s">
        <v>3915</v>
      </c>
      <c r="B2019" s="51" t="s">
        <v>59</v>
      </c>
      <c r="C2019" s="1">
        <v>42348</v>
      </c>
      <c r="D2019">
        <v>2015</v>
      </c>
      <c r="E2019" s="26">
        <v>12</v>
      </c>
      <c r="F2019" s="51" t="s">
        <v>20</v>
      </c>
      <c r="G2019" s="26">
        <v>10</v>
      </c>
      <c r="H2019" s="26">
        <v>10</v>
      </c>
      <c r="I2019" t="s">
        <v>15</v>
      </c>
      <c r="J2019" t="s">
        <v>102</v>
      </c>
      <c r="K2019" t="s">
        <v>73</v>
      </c>
      <c r="L2019" t="s">
        <v>74</v>
      </c>
      <c r="M2019" t="s">
        <v>75</v>
      </c>
      <c r="N2019">
        <v>23547.07548223</v>
      </c>
      <c r="O2019">
        <v>23547.07548223</v>
      </c>
      <c r="P2019" t="s">
        <v>64</v>
      </c>
      <c r="Q2019">
        <v>30.09</v>
      </c>
      <c r="R2019">
        <v>3</v>
      </c>
      <c r="S2019">
        <v>3</v>
      </c>
      <c r="T2019">
        <v>1</v>
      </c>
      <c r="U2019" t="s">
        <v>76</v>
      </c>
      <c r="V2019">
        <v>3</v>
      </c>
      <c r="W2019" t="s">
        <v>84</v>
      </c>
      <c r="X2019" s="51" t="s">
        <v>3916</v>
      </c>
      <c r="Y2019" s="51" t="s">
        <v>95</v>
      </c>
      <c r="Z2019" s="26">
        <v>5</v>
      </c>
      <c r="AA2019" s="51" t="s">
        <v>84</v>
      </c>
      <c r="AB2019" s="51" t="s">
        <v>108</v>
      </c>
    </row>
    <row r="2020" spans="1:28">
      <c r="A2020" s="51" t="s">
        <v>3917</v>
      </c>
      <c r="B2020" s="51" t="s">
        <v>59</v>
      </c>
      <c r="C2020" s="1">
        <v>44762</v>
      </c>
      <c r="D2020">
        <v>2022</v>
      </c>
      <c r="E2020" s="26">
        <v>7</v>
      </c>
      <c r="F2020" s="51" t="s">
        <v>27</v>
      </c>
      <c r="G2020" s="26">
        <v>3</v>
      </c>
      <c r="H2020" s="26">
        <v>3</v>
      </c>
      <c r="I2020" t="s">
        <v>15</v>
      </c>
      <c r="J2020" t="s">
        <v>82</v>
      </c>
      <c r="K2020" t="s">
        <v>83</v>
      </c>
      <c r="L2020" t="s">
        <v>110</v>
      </c>
      <c r="M2020" t="s">
        <v>90</v>
      </c>
      <c r="N2020">
        <v>6949.8166967201068</v>
      </c>
      <c r="O2020">
        <v>6949.8166967201068</v>
      </c>
      <c r="P2020" t="s">
        <v>64</v>
      </c>
      <c r="Q2020">
        <v>12.84</v>
      </c>
      <c r="R2020">
        <v>1</v>
      </c>
      <c r="S2020">
        <v>0</v>
      </c>
      <c r="T2020">
        <v>0</v>
      </c>
      <c r="U2020" t="s">
        <v>65</v>
      </c>
      <c r="V2020">
        <v>2</v>
      </c>
      <c r="W2020" t="s">
        <v>77</v>
      </c>
      <c r="X2020" s="51" t="s">
        <v>3052</v>
      </c>
      <c r="Y2020" s="51" t="s">
        <v>95</v>
      </c>
      <c r="Z2020" s="26">
        <v>0</v>
      </c>
      <c r="AA2020" s="51" t="s">
        <v>66</v>
      </c>
      <c r="AB2020" s="51" t="s">
        <v>69</v>
      </c>
    </row>
    <row r="2021" spans="1:28">
      <c r="A2021" s="51" t="s">
        <v>3918</v>
      </c>
      <c r="B2021" s="51" t="s">
        <v>71</v>
      </c>
      <c r="C2021" s="1">
        <v>43946</v>
      </c>
      <c r="D2021">
        <v>2020</v>
      </c>
      <c r="E2021" s="26">
        <v>4</v>
      </c>
      <c r="F2021" s="51" t="s">
        <v>24</v>
      </c>
      <c r="G2021" s="26">
        <v>5</v>
      </c>
      <c r="H2021" s="26">
        <v>5</v>
      </c>
      <c r="I2021" t="s">
        <v>15</v>
      </c>
      <c r="J2021" t="s">
        <v>72</v>
      </c>
      <c r="K2021" t="s">
        <v>83</v>
      </c>
      <c r="L2021" t="s">
        <v>157</v>
      </c>
      <c r="M2021" t="s">
        <v>75</v>
      </c>
      <c r="N2021">
        <v>1140.1611975295532</v>
      </c>
      <c r="O2021">
        <v>1140.1611975295532</v>
      </c>
      <c r="P2021" t="s">
        <v>64</v>
      </c>
      <c r="Q2021">
        <v>17.52</v>
      </c>
      <c r="R2021">
        <v>3</v>
      </c>
      <c r="S2021">
        <v>4</v>
      </c>
      <c r="T2021">
        <v>1</v>
      </c>
      <c r="U2021" t="s">
        <v>76</v>
      </c>
      <c r="V2021">
        <v>2</v>
      </c>
      <c r="W2021" t="s">
        <v>77</v>
      </c>
      <c r="X2021" s="51" t="s">
        <v>3919</v>
      </c>
      <c r="Y2021" s="51" t="s">
        <v>95</v>
      </c>
      <c r="Z2021" s="26">
        <v>2</v>
      </c>
      <c r="AA2021" s="51" t="s">
        <v>77</v>
      </c>
      <c r="AB2021" s="51" t="s">
        <v>69</v>
      </c>
    </row>
    <row r="2022" spans="1:28">
      <c r="A2022" s="51" t="s">
        <v>3920</v>
      </c>
      <c r="B2022" s="51" t="s">
        <v>59</v>
      </c>
      <c r="C2022" s="1">
        <v>41467</v>
      </c>
      <c r="D2022">
        <v>2013</v>
      </c>
      <c r="E2022" s="26">
        <v>7</v>
      </c>
      <c r="F2022" s="51" t="s">
        <v>27</v>
      </c>
      <c r="G2022" s="26">
        <v>12</v>
      </c>
      <c r="H2022" s="26">
        <v>12</v>
      </c>
      <c r="I2022" t="s">
        <v>15</v>
      </c>
      <c r="J2022" t="s">
        <v>102</v>
      </c>
      <c r="K2022" t="s">
        <v>88</v>
      </c>
      <c r="L2022" t="s">
        <v>103</v>
      </c>
      <c r="M2022" t="s">
        <v>75</v>
      </c>
      <c r="N2022">
        <v>-167.12006723930222</v>
      </c>
      <c r="O2022">
        <v>167.12006723930222</v>
      </c>
      <c r="P2022" t="s">
        <v>117</v>
      </c>
      <c r="Q2022">
        <v>5.37</v>
      </c>
      <c r="R2022">
        <v>5</v>
      </c>
      <c r="S2022">
        <v>1</v>
      </c>
      <c r="T2022">
        <v>1</v>
      </c>
      <c r="U2022" t="s">
        <v>76</v>
      </c>
      <c r="V2022">
        <v>1</v>
      </c>
      <c r="W2022" t="s">
        <v>66</v>
      </c>
      <c r="X2022" s="51" t="s">
        <v>3921</v>
      </c>
      <c r="Y2022" s="51" t="s">
        <v>95</v>
      </c>
      <c r="Z2022" s="26">
        <v>1</v>
      </c>
      <c r="AA2022" s="51" t="s">
        <v>66</v>
      </c>
      <c r="AB2022" s="51" t="s">
        <v>69</v>
      </c>
    </row>
    <row r="2023" spans="1:28">
      <c r="A2023" s="51" t="s">
        <v>3922</v>
      </c>
      <c r="B2023" s="51" t="s">
        <v>97</v>
      </c>
      <c r="C2023" s="1">
        <v>44283</v>
      </c>
      <c r="D2023">
        <v>2021</v>
      </c>
      <c r="E2023" s="26">
        <v>3</v>
      </c>
      <c r="F2023" s="51" t="s">
        <v>23</v>
      </c>
      <c r="G2023" s="26">
        <v>4</v>
      </c>
      <c r="H2023" s="26">
        <v>4</v>
      </c>
      <c r="I2023" t="s">
        <v>15</v>
      </c>
      <c r="J2023" t="s">
        <v>72</v>
      </c>
      <c r="K2023" t="s">
        <v>73</v>
      </c>
      <c r="L2023" t="s">
        <v>113</v>
      </c>
      <c r="M2023" t="s">
        <v>152</v>
      </c>
      <c r="N2023">
        <v>6691.5324000549181</v>
      </c>
      <c r="O2023">
        <v>6691.5324000549181</v>
      </c>
      <c r="P2023" t="s">
        <v>64</v>
      </c>
      <c r="Q2023">
        <v>5.05</v>
      </c>
      <c r="R2023">
        <v>5</v>
      </c>
      <c r="S2023">
        <v>3</v>
      </c>
      <c r="T2023">
        <v>1</v>
      </c>
      <c r="U2023" t="s">
        <v>76</v>
      </c>
      <c r="V2023">
        <v>2</v>
      </c>
      <c r="W2023" t="s">
        <v>77</v>
      </c>
      <c r="X2023" s="51" t="s">
        <v>3923</v>
      </c>
      <c r="Y2023" s="51" t="s">
        <v>79</v>
      </c>
      <c r="Z2023" s="26">
        <v>1</v>
      </c>
      <c r="AA2023" s="51" t="s">
        <v>66</v>
      </c>
      <c r="AB2023" s="51" t="s">
        <v>69</v>
      </c>
    </row>
    <row r="2024" spans="1:28">
      <c r="A2024" s="51" t="s">
        <v>3924</v>
      </c>
      <c r="B2024" s="51" t="s">
        <v>121</v>
      </c>
      <c r="C2024" s="1">
        <v>44861</v>
      </c>
      <c r="D2024">
        <v>2022</v>
      </c>
      <c r="E2024" s="26">
        <v>10</v>
      </c>
      <c r="F2024" s="51" t="s">
        <v>10</v>
      </c>
      <c r="G2024" s="26">
        <v>3</v>
      </c>
      <c r="H2024" s="26">
        <v>3</v>
      </c>
      <c r="I2024" t="s">
        <v>15</v>
      </c>
      <c r="J2024" t="s">
        <v>82</v>
      </c>
      <c r="K2024" t="s">
        <v>133</v>
      </c>
      <c r="L2024" t="s">
        <v>110</v>
      </c>
      <c r="M2024" t="s">
        <v>63</v>
      </c>
      <c r="N2024">
        <v>-172.82657618795804</v>
      </c>
      <c r="O2024">
        <v>172.82657618795804</v>
      </c>
      <c r="P2024" t="s">
        <v>117</v>
      </c>
      <c r="Q2024">
        <v>12.51</v>
      </c>
      <c r="R2024">
        <v>2</v>
      </c>
      <c r="S2024">
        <v>1</v>
      </c>
      <c r="T2024">
        <v>1</v>
      </c>
      <c r="U2024" t="s">
        <v>76</v>
      </c>
      <c r="V2024">
        <v>2</v>
      </c>
      <c r="W2024" t="s">
        <v>77</v>
      </c>
      <c r="X2024" s="51" t="s">
        <v>922</v>
      </c>
      <c r="Y2024" s="51" t="s">
        <v>100</v>
      </c>
      <c r="Z2024" s="26">
        <v>0</v>
      </c>
      <c r="AA2024" s="51" t="s">
        <v>66</v>
      </c>
      <c r="AB2024" s="51" t="s">
        <v>69</v>
      </c>
    </row>
    <row r="2025" spans="1:28">
      <c r="A2025" s="51" t="s">
        <v>3925</v>
      </c>
      <c r="B2025" s="51" t="s">
        <v>71</v>
      </c>
      <c r="C2025" s="1">
        <v>43451</v>
      </c>
      <c r="D2025">
        <v>2018</v>
      </c>
      <c r="E2025" s="26">
        <v>12</v>
      </c>
      <c r="F2025" s="51" t="s">
        <v>20</v>
      </c>
      <c r="G2025" s="26">
        <v>7</v>
      </c>
      <c r="H2025" s="26">
        <v>7</v>
      </c>
      <c r="I2025" t="s">
        <v>15</v>
      </c>
      <c r="J2025" t="s">
        <v>60</v>
      </c>
      <c r="K2025" t="s">
        <v>61</v>
      </c>
      <c r="L2025" t="s">
        <v>110</v>
      </c>
      <c r="M2025" t="s">
        <v>93</v>
      </c>
      <c r="N2025">
        <v>2501.0161047339998</v>
      </c>
      <c r="O2025">
        <v>2501.0161047339998</v>
      </c>
      <c r="P2025" t="s">
        <v>64</v>
      </c>
      <c r="Q2025">
        <v>8.19</v>
      </c>
      <c r="R2025">
        <v>1</v>
      </c>
      <c r="S2025">
        <v>2</v>
      </c>
      <c r="T2025">
        <v>1</v>
      </c>
      <c r="U2025" t="s">
        <v>76</v>
      </c>
      <c r="V2025">
        <v>1</v>
      </c>
      <c r="W2025" t="s">
        <v>66</v>
      </c>
      <c r="X2025" s="51" t="s">
        <v>3926</v>
      </c>
      <c r="Y2025" s="51" t="s">
        <v>68</v>
      </c>
      <c r="Z2025" s="26">
        <v>0</v>
      </c>
      <c r="AA2025" s="51" t="s">
        <v>66</v>
      </c>
      <c r="AB2025" s="51" t="s">
        <v>69</v>
      </c>
    </row>
    <row r="2026" spans="1:28">
      <c r="A2026" s="51" t="s">
        <v>3927</v>
      </c>
      <c r="B2026" s="51" t="s">
        <v>140</v>
      </c>
      <c r="C2026" s="1">
        <v>44316</v>
      </c>
      <c r="D2026">
        <v>2021</v>
      </c>
      <c r="E2026" s="26">
        <v>4</v>
      </c>
      <c r="F2026" s="51" t="s">
        <v>24</v>
      </c>
      <c r="G2026" s="26">
        <v>4</v>
      </c>
      <c r="H2026" s="26">
        <v>4</v>
      </c>
      <c r="I2026" t="s">
        <v>15</v>
      </c>
      <c r="J2026" t="s">
        <v>72</v>
      </c>
      <c r="K2026" t="s">
        <v>83</v>
      </c>
      <c r="L2026" t="s">
        <v>89</v>
      </c>
      <c r="M2026" t="s">
        <v>90</v>
      </c>
      <c r="N2026">
        <v>3381.8889424454451</v>
      </c>
      <c r="O2026">
        <v>3381.8889424454451</v>
      </c>
      <c r="P2026" t="s">
        <v>64</v>
      </c>
      <c r="Q2026">
        <v>7.83</v>
      </c>
      <c r="R2026">
        <v>2</v>
      </c>
      <c r="S2026">
        <v>3</v>
      </c>
      <c r="T2026">
        <v>1</v>
      </c>
      <c r="U2026" t="s">
        <v>76</v>
      </c>
      <c r="V2026">
        <v>1</v>
      </c>
      <c r="W2026" t="s">
        <v>66</v>
      </c>
      <c r="X2026" s="51" t="s">
        <v>3928</v>
      </c>
      <c r="Y2026" s="51" t="s">
        <v>68</v>
      </c>
      <c r="Z2026" s="26">
        <v>1</v>
      </c>
      <c r="AA2026" s="51" t="s">
        <v>66</v>
      </c>
      <c r="AB2026" s="51" t="s">
        <v>69</v>
      </c>
    </row>
    <row r="2027" spans="1:28">
      <c r="A2027" s="51" t="s">
        <v>3929</v>
      </c>
      <c r="B2027" s="51" t="s">
        <v>97</v>
      </c>
      <c r="C2027" s="1">
        <v>44717</v>
      </c>
      <c r="D2027">
        <v>2022</v>
      </c>
      <c r="E2027" s="26">
        <v>6</v>
      </c>
      <c r="F2027" s="51" t="s">
        <v>26</v>
      </c>
      <c r="G2027" s="26">
        <v>3</v>
      </c>
      <c r="H2027" s="26">
        <v>3</v>
      </c>
      <c r="I2027" t="s">
        <v>15</v>
      </c>
      <c r="J2027" t="s">
        <v>82</v>
      </c>
      <c r="K2027" t="s">
        <v>83</v>
      </c>
      <c r="L2027" t="s">
        <v>157</v>
      </c>
      <c r="M2027" t="s">
        <v>90</v>
      </c>
      <c r="N2027">
        <v>2928.0542695673362</v>
      </c>
      <c r="O2027">
        <v>2928.0542695673362</v>
      </c>
      <c r="P2027" t="s">
        <v>64</v>
      </c>
      <c r="Q2027">
        <v>10.72</v>
      </c>
      <c r="R2027">
        <v>2</v>
      </c>
      <c r="S2027">
        <v>3</v>
      </c>
      <c r="T2027">
        <v>1</v>
      </c>
      <c r="U2027" t="s">
        <v>76</v>
      </c>
      <c r="V2027">
        <v>2</v>
      </c>
      <c r="W2027" t="s">
        <v>77</v>
      </c>
      <c r="X2027" s="51" t="s">
        <v>3930</v>
      </c>
      <c r="Y2027" s="51" t="s">
        <v>95</v>
      </c>
      <c r="Z2027" s="26">
        <v>1</v>
      </c>
      <c r="AA2027" s="51" t="s">
        <v>66</v>
      </c>
      <c r="AB2027" s="51" t="s">
        <v>69</v>
      </c>
    </row>
    <row r="2028" spans="1:28">
      <c r="A2028" s="51" t="s">
        <v>3931</v>
      </c>
      <c r="B2028" s="51" t="s">
        <v>140</v>
      </c>
      <c r="C2028" s="1">
        <v>42652</v>
      </c>
      <c r="D2028">
        <v>2016</v>
      </c>
      <c r="E2028" s="26">
        <v>10</v>
      </c>
      <c r="F2028" s="51" t="s">
        <v>10</v>
      </c>
      <c r="G2028" s="26">
        <v>9</v>
      </c>
      <c r="H2028" s="26">
        <v>9</v>
      </c>
      <c r="I2028" t="s">
        <v>15</v>
      </c>
      <c r="J2028" t="s">
        <v>60</v>
      </c>
      <c r="K2028" t="s">
        <v>124</v>
      </c>
      <c r="L2028" t="s">
        <v>202</v>
      </c>
      <c r="M2028" t="s">
        <v>75</v>
      </c>
      <c r="N2028">
        <v>19818.866893020724</v>
      </c>
      <c r="O2028">
        <v>19818.866893020724</v>
      </c>
      <c r="P2028" t="s">
        <v>64</v>
      </c>
      <c r="Q2028">
        <v>20.16</v>
      </c>
      <c r="R2028">
        <v>4</v>
      </c>
      <c r="S2028">
        <v>1</v>
      </c>
      <c r="T2028">
        <v>1</v>
      </c>
      <c r="U2028" t="s">
        <v>76</v>
      </c>
      <c r="V2028">
        <v>3</v>
      </c>
      <c r="W2028" t="s">
        <v>84</v>
      </c>
      <c r="X2028" s="51" t="s">
        <v>3932</v>
      </c>
      <c r="Y2028" s="51" t="s">
        <v>119</v>
      </c>
      <c r="Z2028" s="26">
        <v>4</v>
      </c>
      <c r="AA2028" s="51" t="s">
        <v>84</v>
      </c>
      <c r="AB2028" s="51" t="s">
        <v>108</v>
      </c>
    </row>
    <row r="2029" spans="1:28">
      <c r="A2029" s="51" t="s">
        <v>3933</v>
      </c>
      <c r="B2029" s="51" t="s">
        <v>59</v>
      </c>
      <c r="C2029" s="1">
        <v>42228</v>
      </c>
      <c r="D2029">
        <v>2015</v>
      </c>
      <c r="E2029" s="26">
        <v>8</v>
      </c>
      <c r="F2029" s="51" t="s">
        <v>28</v>
      </c>
      <c r="G2029" s="26">
        <v>10</v>
      </c>
      <c r="H2029" s="26">
        <v>10</v>
      </c>
      <c r="I2029" t="s">
        <v>15</v>
      </c>
      <c r="J2029" t="s">
        <v>102</v>
      </c>
      <c r="K2029" t="s">
        <v>61</v>
      </c>
      <c r="L2029" t="s">
        <v>103</v>
      </c>
      <c r="M2029" t="s">
        <v>152</v>
      </c>
      <c r="N2029">
        <v>1990.7454004008359</v>
      </c>
      <c r="O2029">
        <v>1990.7454004008359</v>
      </c>
      <c r="P2029" t="s">
        <v>64</v>
      </c>
      <c r="Q2029">
        <v>10.39</v>
      </c>
      <c r="R2029">
        <v>3</v>
      </c>
      <c r="S2029">
        <v>1</v>
      </c>
      <c r="T2029">
        <v>1</v>
      </c>
      <c r="U2029" t="s">
        <v>76</v>
      </c>
      <c r="V2029">
        <v>3</v>
      </c>
      <c r="W2029" t="s">
        <v>84</v>
      </c>
      <c r="X2029" s="51" t="s">
        <v>3934</v>
      </c>
      <c r="Y2029" s="51" t="s">
        <v>95</v>
      </c>
      <c r="Z2029" s="26">
        <v>2</v>
      </c>
      <c r="AA2029" s="51" t="s">
        <v>77</v>
      </c>
      <c r="AB2029" s="51" t="s">
        <v>69</v>
      </c>
    </row>
    <row r="2030" spans="1:28">
      <c r="A2030" s="51" t="s">
        <v>3935</v>
      </c>
      <c r="B2030" s="51" t="s">
        <v>81</v>
      </c>
      <c r="C2030" s="1">
        <v>45332</v>
      </c>
      <c r="D2030">
        <v>2024</v>
      </c>
      <c r="E2030" s="26">
        <v>2</v>
      </c>
      <c r="F2030" s="51" t="s">
        <v>22</v>
      </c>
      <c r="G2030" s="26">
        <v>1</v>
      </c>
      <c r="H2030" s="26">
        <v>1</v>
      </c>
      <c r="I2030" t="s">
        <v>15</v>
      </c>
      <c r="J2030" t="s">
        <v>82</v>
      </c>
      <c r="K2030" t="s">
        <v>88</v>
      </c>
      <c r="L2030" t="s">
        <v>116</v>
      </c>
      <c r="M2030" t="s">
        <v>90</v>
      </c>
      <c r="N2030">
        <v>3338.865842211309</v>
      </c>
      <c r="O2030">
        <v>3338.865842211309</v>
      </c>
      <c r="P2030" t="s">
        <v>64</v>
      </c>
      <c r="Q2030">
        <v>2.82</v>
      </c>
      <c r="R2030">
        <v>3</v>
      </c>
      <c r="S2030">
        <v>1</v>
      </c>
      <c r="T2030">
        <v>1</v>
      </c>
      <c r="U2030" t="s">
        <v>76</v>
      </c>
      <c r="V2030">
        <v>2</v>
      </c>
      <c r="W2030" t="s">
        <v>77</v>
      </c>
      <c r="X2030" s="51" t="s">
        <v>3936</v>
      </c>
      <c r="Y2030" s="51" t="s">
        <v>79</v>
      </c>
      <c r="Z2030" s="26">
        <v>0</v>
      </c>
      <c r="AA2030" s="51" t="s">
        <v>66</v>
      </c>
      <c r="AB2030" s="51" t="s">
        <v>69</v>
      </c>
    </row>
    <row r="2031" spans="1:28">
      <c r="A2031" s="51" t="s">
        <v>3937</v>
      </c>
      <c r="B2031" s="51" t="s">
        <v>97</v>
      </c>
      <c r="C2031" s="1">
        <v>42286</v>
      </c>
      <c r="D2031">
        <v>2015</v>
      </c>
      <c r="E2031" s="26">
        <v>10</v>
      </c>
      <c r="F2031" s="51" t="s">
        <v>10</v>
      </c>
      <c r="G2031" s="26">
        <v>10</v>
      </c>
      <c r="H2031" s="26">
        <v>10</v>
      </c>
      <c r="I2031" t="s">
        <v>15</v>
      </c>
      <c r="J2031" t="s">
        <v>102</v>
      </c>
      <c r="K2031" t="s">
        <v>61</v>
      </c>
      <c r="L2031" t="s">
        <v>98</v>
      </c>
      <c r="M2031" t="s">
        <v>152</v>
      </c>
      <c r="N2031">
        <v>9373.6422194047045</v>
      </c>
      <c r="O2031">
        <v>9373.6422194047045</v>
      </c>
      <c r="P2031" t="s">
        <v>64</v>
      </c>
      <c r="Q2031">
        <v>9.5299999999999994</v>
      </c>
      <c r="R2031">
        <v>4</v>
      </c>
      <c r="S2031">
        <v>3</v>
      </c>
      <c r="T2031">
        <v>1</v>
      </c>
      <c r="U2031" t="s">
        <v>76</v>
      </c>
      <c r="V2031">
        <v>2</v>
      </c>
      <c r="W2031" t="s">
        <v>77</v>
      </c>
      <c r="X2031" s="51" t="s">
        <v>3938</v>
      </c>
      <c r="Y2031" s="51" t="s">
        <v>144</v>
      </c>
      <c r="Z2031" s="26">
        <v>2</v>
      </c>
      <c r="AA2031" s="51" t="s">
        <v>77</v>
      </c>
      <c r="AB2031" s="51" t="s">
        <v>108</v>
      </c>
    </row>
    <row r="2032" spans="1:28">
      <c r="A2032" s="51" t="s">
        <v>3939</v>
      </c>
      <c r="B2032" s="51" t="s">
        <v>140</v>
      </c>
      <c r="C2032" s="1">
        <v>42759</v>
      </c>
      <c r="D2032">
        <v>2017</v>
      </c>
      <c r="E2032" s="26">
        <v>1</v>
      </c>
      <c r="F2032" s="51" t="s">
        <v>21</v>
      </c>
      <c r="G2032" s="26">
        <v>8</v>
      </c>
      <c r="H2032" s="26">
        <v>8</v>
      </c>
      <c r="I2032" t="s">
        <v>15</v>
      </c>
      <c r="J2032" t="s">
        <v>60</v>
      </c>
      <c r="K2032" t="s">
        <v>124</v>
      </c>
      <c r="L2032" t="s">
        <v>116</v>
      </c>
      <c r="M2032" t="s">
        <v>63</v>
      </c>
      <c r="N2032">
        <v>5957.7235094235648</v>
      </c>
      <c r="O2032">
        <v>5957.7235094235648</v>
      </c>
      <c r="P2032" t="s">
        <v>64</v>
      </c>
      <c r="Q2032">
        <v>6.58</v>
      </c>
      <c r="R2032">
        <v>1</v>
      </c>
      <c r="S2032">
        <v>0</v>
      </c>
      <c r="T2032">
        <v>0</v>
      </c>
      <c r="U2032" t="s">
        <v>65</v>
      </c>
      <c r="V2032">
        <v>2</v>
      </c>
      <c r="W2032" t="s">
        <v>77</v>
      </c>
      <c r="X2032" s="51" t="s">
        <v>3940</v>
      </c>
      <c r="Y2032" s="51" t="s">
        <v>119</v>
      </c>
      <c r="Z2032" s="26">
        <v>1</v>
      </c>
      <c r="AA2032" s="51" t="s">
        <v>66</v>
      </c>
      <c r="AB2032" s="51" t="s">
        <v>69</v>
      </c>
    </row>
    <row r="2033" spans="1:28">
      <c r="A2033" s="51" t="s">
        <v>3941</v>
      </c>
      <c r="B2033" s="51" t="s">
        <v>59</v>
      </c>
      <c r="C2033" s="1">
        <v>44085</v>
      </c>
      <c r="D2033">
        <v>2020</v>
      </c>
      <c r="E2033" s="26">
        <v>9</v>
      </c>
      <c r="F2033" s="51" t="s">
        <v>29</v>
      </c>
      <c r="G2033" s="26">
        <v>5</v>
      </c>
      <c r="H2033" s="26">
        <v>5</v>
      </c>
      <c r="I2033" t="s">
        <v>15</v>
      </c>
      <c r="J2033" t="s">
        <v>72</v>
      </c>
      <c r="K2033" t="s">
        <v>88</v>
      </c>
      <c r="L2033" t="s">
        <v>125</v>
      </c>
      <c r="M2033" t="s">
        <v>93</v>
      </c>
      <c r="N2033">
        <v>10507.732872237408</v>
      </c>
      <c r="O2033">
        <v>10507.732872237408</v>
      </c>
      <c r="P2033" t="s">
        <v>64</v>
      </c>
      <c r="Q2033">
        <v>6.16</v>
      </c>
      <c r="R2033">
        <v>1</v>
      </c>
      <c r="S2033">
        <v>1</v>
      </c>
      <c r="T2033">
        <v>1</v>
      </c>
      <c r="U2033" t="s">
        <v>76</v>
      </c>
      <c r="V2033">
        <v>2</v>
      </c>
      <c r="W2033" t="s">
        <v>77</v>
      </c>
      <c r="X2033" s="51" t="s">
        <v>724</v>
      </c>
      <c r="Y2033" s="51" t="s">
        <v>100</v>
      </c>
      <c r="Z2033" s="26">
        <v>0</v>
      </c>
      <c r="AA2033" s="51" t="s">
        <v>66</v>
      </c>
      <c r="AB2033" s="51" t="s">
        <v>69</v>
      </c>
    </row>
    <row r="2034" spans="1:28">
      <c r="A2034" s="51" t="s">
        <v>3942</v>
      </c>
      <c r="B2034" s="51" t="s">
        <v>59</v>
      </c>
      <c r="C2034" s="1">
        <v>44509</v>
      </c>
      <c r="D2034">
        <v>2021</v>
      </c>
      <c r="E2034" s="26">
        <v>11</v>
      </c>
      <c r="F2034" s="51" t="s">
        <v>19</v>
      </c>
      <c r="G2034" s="26">
        <v>4</v>
      </c>
      <c r="H2034" s="26">
        <v>4</v>
      </c>
      <c r="I2034" t="s">
        <v>15</v>
      </c>
      <c r="J2034" t="s">
        <v>72</v>
      </c>
      <c r="K2034" t="s">
        <v>88</v>
      </c>
      <c r="L2034" t="s">
        <v>125</v>
      </c>
      <c r="M2034" t="s">
        <v>75</v>
      </c>
      <c r="N2034">
        <v>6882.6752298812571</v>
      </c>
      <c r="O2034">
        <v>6882.6752298812571</v>
      </c>
      <c r="P2034" t="s">
        <v>64</v>
      </c>
      <c r="Q2034">
        <v>9.74</v>
      </c>
      <c r="R2034">
        <v>4</v>
      </c>
      <c r="S2034">
        <v>3</v>
      </c>
      <c r="T2034">
        <v>1</v>
      </c>
      <c r="U2034" t="s">
        <v>76</v>
      </c>
      <c r="V2034">
        <v>2</v>
      </c>
      <c r="W2034" t="s">
        <v>77</v>
      </c>
      <c r="X2034" s="51" t="s">
        <v>1662</v>
      </c>
      <c r="Y2034" s="51" t="s">
        <v>100</v>
      </c>
      <c r="Z2034" s="26">
        <v>1</v>
      </c>
      <c r="AA2034" s="51" t="s">
        <v>66</v>
      </c>
      <c r="AB2034" s="51" t="s">
        <v>69</v>
      </c>
    </row>
    <row r="2035" spans="1:28">
      <c r="A2035" s="51" t="s">
        <v>3943</v>
      </c>
      <c r="B2035" s="51" t="s">
        <v>81</v>
      </c>
      <c r="C2035" s="1">
        <v>45376</v>
      </c>
      <c r="D2035">
        <v>2024</v>
      </c>
      <c r="E2035" s="26">
        <v>3</v>
      </c>
      <c r="F2035" s="51" t="s">
        <v>23</v>
      </c>
      <c r="G2035" s="26">
        <v>1</v>
      </c>
      <c r="H2035" s="26">
        <v>1</v>
      </c>
      <c r="I2035" t="s">
        <v>15</v>
      </c>
      <c r="J2035" t="s">
        <v>82</v>
      </c>
      <c r="K2035" t="s">
        <v>61</v>
      </c>
      <c r="L2035" t="s">
        <v>113</v>
      </c>
      <c r="M2035" t="s">
        <v>93</v>
      </c>
      <c r="N2035">
        <v>494.86001825706637</v>
      </c>
      <c r="O2035">
        <v>494.86001825706637</v>
      </c>
      <c r="P2035" t="s">
        <v>64</v>
      </c>
      <c r="Q2035">
        <v>5.21</v>
      </c>
      <c r="R2035">
        <v>3</v>
      </c>
      <c r="S2035">
        <v>1</v>
      </c>
      <c r="T2035">
        <v>1</v>
      </c>
      <c r="U2035" t="s">
        <v>76</v>
      </c>
      <c r="V2035">
        <v>1</v>
      </c>
      <c r="W2035" t="s">
        <v>66</v>
      </c>
      <c r="X2035" s="51" t="s">
        <v>3944</v>
      </c>
      <c r="Y2035" s="51" t="s">
        <v>100</v>
      </c>
      <c r="Z2035" s="26">
        <v>0</v>
      </c>
      <c r="AA2035" s="51" t="s">
        <v>66</v>
      </c>
      <c r="AB2035" s="51" t="s">
        <v>69</v>
      </c>
    </row>
    <row r="2036" spans="1:28">
      <c r="A2036" s="51" t="s">
        <v>3945</v>
      </c>
      <c r="B2036" s="51" t="s">
        <v>59</v>
      </c>
      <c r="C2036" s="1">
        <v>44696</v>
      </c>
      <c r="D2036">
        <v>2022</v>
      </c>
      <c r="E2036" s="26">
        <v>5</v>
      </c>
      <c r="F2036" s="51" t="s">
        <v>25</v>
      </c>
      <c r="G2036" s="26">
        <v>3</v>
      </c>
      <c r="H2036" s="26">
        <v>3</v>
      </c>
      <c r="I2036" t="s">
        <v>15</v>
      </c>
      <c r="J2036" t="s">
        <v>82</v>
      </c>
      <c r="K2036" t="s">
        <v>61</v>
      </c>
      <c r="L2036" t="s">
        <v>125</v>
      </c>
      <c r="M2036" t="s">
        <v>75</v>
      </c>
      <c r="N2036">
        <v>4588.9388314604585</v>
      </c>
      <c r="O2036">
        <v>4588.9388314604585</v>
      </c>
      <c r="P2036" t="s">
        <v>64</v>
      </c>
      <c r="Q2036">
        <v>8.5</v>
      </c>
      <c r="R2036">
        <v>2</v>
      </c>
      <c r="S2036">
        <v>2</v>
      </c>
      <c r="T2036">
        <v>1</v>
      </c>
      <c r="U2036" t="s">
        <v>76</v>
      </c>
      <c r="V2036">
        <v>2</v>
      </c>
      <c r="W2036" t="s">
        <v>77</v>
      </c>
      <c r="X2036" s="51" t="s">
        <v>3946</v>
      </c>
      <c r="Y2036" s="51" t="s">
        <v>68</v>
      </c>
      <c r="Z2036" s="26">
        <v>0</v>
      </c>
      <c r="AA2036" s="51" t="s">
        <v>66</v>
      </c>
      <c r="AB2036" s="51" t="s">
        <v>69</v>
      </c>
    </row>
    <row r="2037" spans="1:28">
      <c r="A2037" s="51" t="s">
        <v>3947</v>
      </c>
      <c r="B2037" s="51" t="s">
        <v>121</v>
      </c>
      <c r="C2037" s="1">
        <v>43475</v>
      </c>
      <c r="D2037">
        <v>2019</v>
      </c>
      <c r="E2037" s="26">
        <v>1</v>
      </c>
      <c r="F2037" s="51" t="s">
        <v>21</v>
      </c>
      <c r="G2037" s="26">
        <v>6</v>
      </c>
      <c r="H2037" s="26">
        <v>6</v>
      </c>
      <c r="I2037" t="s">
        <v>15</v>
      </c>
      <c r="J2037" t="s">
        <v>72</v>
      </c>
      <c r="K2037" t="s">
        <v>83</v>
      </c>
      <c r="L2037" t="s">
        <v>202</v>
      </c>
      <c r="M2037" t="s">
        <v>90</v>
      </c>
      <c r="N2037">
        <v>5675.0052516199848</v>
      </c>
      <c r="O2037">
        <v>5675.0052516199848</v>
      </c>
      <c r="P2037" t="s">
        <v>64</v>
      </c>
      <c r="Q2037">
        <v>5.72</v>
      </c>
      <c r="R2037">
        <v>3</v>
      </c>
      <c r="S2037">
        <v>2</v>
      </c>
      <c r="T2037">
        <v>1</v>
      </c>
      <c r="U2037" t="s">
        <v>76</v>
      </c>
      <c r="V2037">
        <v>1</v>
      </c>
      <c r="W2037" t="s">
        <v>66</v>
      </c>
      <c r="X2037" s="51" t="s">
        <v>3948</v>
      </c>
      <c r="Y2037" s="51" t="s">
        <v>86</v>
      </c>
      <c r="Z2037" s="26">
        <v>0</v>
      </c>
      <c r="AA2037" s="51" t="s">
        <v>66</v>
      </c>
      <c r="AB2037" s="51" t="s">
        <v>69</v>
      </c>
    </row>
    <row r="2038" spans="1:28">
      <c r="A2038" s="51" t="s">
        <v>3949</v>
      </c>
      <c r="B2038" s="51" t="s">
        <v>140</v>
      </c>
      <c r="C2038" s="1">
        <v>44261</v>
      </c>
      <c r="D2038">
        <v>2021</v>
      </c>
      <c r="E2038" s="26">
        <v>3</v>
      </c>
      <c r="F2038" s="51" t="s">
        <v>23</v>
      </c>
      <c r="G2038" s="26">
        <v>4</v>
      </c>
      <c r="H2038" s="26">
        <v>4</v>
      </c>
      <c r="I2038" t="s">
        <v>15</v>
      </c>
      <c r="J2038" t="s">
        <v>72</v>
      </c>
      <c r="K2038" t="s">
        <v>83</v>
      </c>
      <c r="L2038" t="s">
        <v>113</v>
      </c>
      <c r="M2038" t="s">
        <v>152</v>
      </c>
      <c r="N2038">
        <v>9029.0525057333543</v>
      </c>
      <c r="O2038">
        <v>9029.0525057333543</v>
      </c>
      <c r="P2038" t="s">
        <v>64</v>
      </c>
      <c r="Q2038">
        <v>9</v>
      </c>
      <c r="R2038">
        <v>4</v>
      </c>
      <c r="S2038">
        <v>1</v>
      </c>
      <c r="T2038">
        <v>1</v>
      </c>
      <c r="U2038" t="s">
        <v>76</v>
      </c>
      <c r="V2038">
        <v>2</v>
      </c>
      <c r="W2038" t="s">
        <v>77</v>
      </c>
      <c r="X2038" s="51" t="s">
        <v>3950</v>
      </c>
      <c r="Y2038" s="51" t="s">
        <v>68</v>
      </c>
      <c r="Z2038" s="26">
        <v>0</v>
      </c>
      <c r="AA2038" s="51" t="s">
        <v>66</v>
      </c>
      <c r="AB2038" s="51" t="s">
        <v>69</v>
      </c>
    </row>
    <row r="2039" spans="1:28">
      <c r="A2039" s="51" t="s">
        <v>3951</v>
      </c>
      <c r="B2039" s="51" t="s">
        <v>140</v>
      </c>
      <c r="C2039" s="1">
        <v>42102</v>
      </c>
      <c r="D2039">
        <v>2015</v>
      </c>
      <c r="E2039" s="26">
        <v>4</v>
      </c>
      <c r="F2039" s="51" t="s">
        <v>24</v>
      </c>
      <c r="G2039" s="26">
        <v>10</v>
      </c>
      <c r="H2039" s="26">
        <v>10</v>
      </c>
      <c r="I2039" t="s">
        <v>15</v>
      </c>
      <c r="J2039" t="s">
        <v>102</v>
      </c>
      <c r="K2039" t="s">
        <v>133</v>
      </c>
      <c r="L2039" t="s">
        <v>128</v>
      </c>
      <c r="M2039" t="s">
        <v>63</v>
      </c>
      <c r="N2039">
        <v>8007.6000397759108</v>
      </c>
      <c r="O2039">
        <v>8007.6000397759108</v>
      </c>
      <c r="P2039" t="s">
        <v>64</v>
      </c>
      <c r="Q2039">
        <v>30.71</v>
      </c>
      <c r="R2039">
        <v>4</v>
      </c>
      <c r="S2039">
        <v>3</v>
      </c>
      <c r="T2039">
        <v>1</v>
      </c>
      <c r="U2039" t="s">
        <v>76</v>
      </c>
      <c r="V2039">
        <v>3</v>
      </c>
      <c r="W2039" t="s">
        <v>84</v>
      </c>
      <c r="X2039" s="51" t="s">
        <v>3952</v>
      </c>
      <c r="Y2039" s="51" t="s">
        <v>119</v>
      </c>
      <c r="Z2039" s="26">
        <v>4</v>
      </c>
      <c r="AA2039" s="51" t="s">
        <v>84</v>
      </c>
      <c r="AB2039" s="51" t="s">
        <v>108</v>
      </c>
    </row>
    <row r="2040" spans="1:28">
      <c r="A2040" s="51" t="s">
        <v>3953</v>
      </c>
      <c r="B2040" s="51" t="s">
        <v>121</v>
      </c>
      <c r="C2040" s="1">
        <v>42488</v>
      </c>
      <c r="D2040">
        <v>2016</v>
      </c>
      <c r="E2040" s="26">
        <v>4</v>
      </c>
      <c r="F2040" s="51" t="s">
        <v>24</v>
      </c>
      <c r="G2040" s="26">
        <v>9</v>
      </c>
      <c r="H2040" s="26">
        <v>9</v>
      </c>
      <c r="I2040" t="s">
        <v>15</v>
      </c>
      <c r="J2040" t="s">
        <v>60</v>
      </c>
      <c r="K2040" t="s">
        <v>61</v>
      </c>
      <c r="L2040" t="s">
        <v>202</v>
      </c>
      <c r="M2040" t="s">
        <v>75</v>
      </c>
      <c r="N2040">
        <v>1990.6487470206016</v>
      </c>
      <c r="O2040">
        <v>1990.6487470206016</v>
      </c>
      <c r="P2040" t="s">
        <v>64</v>
      </c>
      <c r="Q2040">
        <v>18.100000000000001</v>
      </c>
      <c r="R2040">
        <v>5</v>
      </c>
      <c r="S2040">
        <v>3</v>
      </c>
      <c r="T2040">
        <v>1</v>
      </c>
      <c r="U2040" t="s">
        <v>76</v>
      </c>
      <c r="V2040">
        <v>2</v>
      </c>
      <c r="W2040" t="s">
        <v>77</v>
      </c>
      <c r="X2040" s="51" t="s">
        <v>3954</v>
      </c>
      <c r="Y2040" s="51" t="s">
        <v>68</v>
      </c>
      <c r="Z2040" s="26">
        <v>3</v>
      </c>
      <c r="AA2040" s="51" t="s">
        <v>77</v>
      </c>
      <c r="AB2040" s="51" t="s">
        <v>108</v>
      </c>
    </row>
    <row r="2041" spans="1:28">
      <c r="A2041" s="51" t="s">
        <v>3955</v>
      </c>
      <c r="B2041" s="51" t="s">
        <v>97</v>
      </c>
      <c r="C2041" s="1">
        <v>42557</v>
      </c>
      <c r="D2041">
        <v>2016</v>
      </c>
      <c r="E2041" s="26">
        <v>7</v>
      </c>
      <c r="F2041" s="51" t="s">
        <v>27</v>
      </c>
      <c r="G2041" s="26">
        <v>9</v>
      </c>
      <c r="H2041" s="26">
        <v>9</v>
      </c>
      <c r="I2041" t="s">
        <v>15</v>
      </c>
      <c r="J2041" t="s">
        <v>60</v>
      </c>
      <c r="K2041" t="s">
        <v>83</v>
      </c>
      <c r="L2041" t="s">
        <v>62</v>
      </c>
      <c r="M2041" t="s">
        <v>93</v>
      </c>
      <c r="N2041">
        <v>2839.0419842099941</v>
      </c>
      <c r="O2041">
        <v>2839.0419842099941</v>
      </c>
      <c r="P2041" t="s">
        <v>64</v>
      </c>
      <c r="Q2041">
        <v>18.399999999999999</v>
      </c>
      <c r="R2041">
        <v>4</v>
      </c>
      <c r="S2041">
        <v>3</v>
      </c>
      <c r="T2041">
        <v>1</v>
      </c>
      <c r="U2041" t="s">
        <v>76</v>
      </c>
      <c r="V2041">
        <v>2</v>
      </c>
      <c r="W2041" t="s">
        <v>77</v>
      </c>
      <c r="X2041" s="51" t="s">
        <v>2000</v>
      </c>
      <c r="Y2041" s="51" t="s">
        <v>119</v>
      </c>
      <c r="Z2041" s="26">
        <v>3</v>
      </c>
      <c r="AA2041" s="51" t="s">
        <v>77</v>
      </c>
      <c r="AB2041" s="51" t="s">
        <v>108</v>
      </c>
    </row>
    <row r="2042" spans="1:28">
      <c r="A2042" s="51" t="s">
        <v>3956</v>
      </c>
      <c r="B2042" s="51" t="s">
        <v>140</v>
      </c>
      <c r="C2042" s="1">
        <v>41892</v>
      </c>
      <c r="D2042">
        <v>2014</v>
      </c>
      <c r="E2042" s="26">
        <v>9</v>
      </c>
      <c r="F2042" s="51" t="s">
        <v>29</v>
      </c>
      <c r="G2042" s="26">
        <v>11</v>
      </c>
      <c r="H2042" s="26">
        <v>11</v>
      </c>
      <c r="I2042" t="s">
        <v>15</v>
      </c>
      <c r="J2042" t="s">
        <v>102</v>
      </c>
      <c r="K2042" t="s">
        <v>61</v>
      </c>
      <c r="L2042" t="s">
        <v>113</v>
      </c>
      <c r="M2042" t="s">
        <v>90</v>
      </c>
      <c r="N2042">
        <v>5620.6189338992954</v>
      </c>
      <c r="O2042">
        <v>5620.6189338992954</v>
      </c>
      <c r="P2042" t="s">
        <v>64</v>
      </c>
      <c r="Q2042">
        <v>20.61</v>
      </c>
      <c r="R2042">
        <v>1</v>
      </c>
      <c r="S2042">
        <v>1</v>
      </c>
      <c r="T2042">
        <v>1</v>
      </c>
      <c r="U2042" t="s">
        <v>76</v>
      </c>
      <c r="V2042">
        <v>3</v>
      </c>
      <c r="W2042" t="s">
        <v>84</v>
      </c>
      <c r="X2042" s="51" t="s">
        <v>3957</v>
      </c>
      <c r="Y2042" s="51" t="s">
        <v>144</v>
      </c>
      <c r="Z2042" s="26">
        <v>3</v>
      </c>
      <c r="AA2042" s="51" t="s">
        <v>77</v>
      </c>
      <c r="AB2042" s="51" t="s">
        <v>69</v>
      </c>
    </row>
    <row r="2043" spans="1:28">
      <c r="A2043" s="51" t="s">
        <v>3958</v>
      </c>
      <c r="B2043" s="51" t="s">
        <v>97</v>
      </c>
      <c r="C2043" s="1">
        <v>42557</v>
      </c>
      <c r="D2043">
        <v>2016</v>
      </c>
      <c r="E2043" s="26">
        <v>7</v>
      </c>
      <c r="F2043" s="51" t="s">
        <v>27</v>
      </c>
      <c r="G2043" s="26">
        <v>9</v>
      </c>
      <c r="H2043" s="26">
        <v>9</v>
      </c>
      <c r="I2043" t="s">
        <v>15</v>
      </c>
      <c r="J2043" t="s">
        <v>60</v>
      </c>
      <c r="K2043" t="s">
        <v>133</v>
      </c>
      <c r="L2043" t="s">
        <v>62</v>
      </c>
      <c r="M2043" t="s">
        <v>75</v>
      </c>
      <c r="N2043">
        <v>27166.129490784813</v>
      </c>
      <c r="O2043">
        <v>27166.129490784813</v>
      </c>
      <c r="P2043" t="s">
        <v>64</v>
      </c>
      <c r="Q2043">
        <v>22.55</v>
      </c>
      <c r="R2043">
        <v>4</v>
      </c>
      <c r="S2043">
        <v>2</v>
      </c>
      <c r="T2043">
        <v>1</v>
      </c>
      <c r="U2043" t="s">
        <v>76</v>
      </c>
      <c r="V2043">
        <v>3</v>
      </c>
      <c r="W2043" t="s">
        <v>84</v>
      </c>
      <c r="X2043" s="51" t="s">
        <v>3766</v>
      </c>
      <c r="Y2043" s="51" t="s">
        <v>68</v>
      </c>
      <c r="Z2043" s="26">
        <v>4</v>
      </c>
      <c r="AA2043" s="51" t="s">
        <v>84</v>
      </c>
      <c r="AB2043" s="51" t="s">
        <v>108</v>
      </c>
    </row>
    <row r="2044" spans="1:28">
      <c r="A2044" s="51" t="s">
        <v>3959</v>
      </c>
      <c r="B2044" s="51" t="s">
        <v>121</v>
      </c>
      <c r="C2044" s="1">
        <v>44774</v>
      </c>
      <c r="D2044">
        <v>2022</v>
      </c>
      <c r="E2044" s="26">
        <v>8</v>
      </c>
      <c r="F2044" s="51" t="s">
        <v>28</v>
      </c>
      <c r="G2044" s="26">
        <v>3</v>
      </c>
      <c r="H2044" s="26">
        <v>3</v>
      </c>
      <c r="I2044" t="s">
        <v>15</v>
      </c>
      <c r="J2044" t="s">
        <v>82</v>
      </c>
      <c r="K2044" t="s">
        <v>73</v>
      </c>
      <c r="L2044" t="s">
        <v>74</v>
      </c>
      <c r="M2044" t="s">
        <v>63</v>
      </c>
      <c r="N2044">
        <v>3171.3473688520994</v>
      </c>
      <c r="O2044">
        <v>3171.3473688520994</v>
      </c>
      <c r="P2044" t="s">
        <v>64</v>
      </c>
      <c r="Q2044">
        <v>14.18</v>
      </c>
      <c r="R2044">
        <v>2</v>
      </c>
      <c r="S2044">
        <v>2</v>
      </c>
      <c r="T2044">
        <v>1</v>
      </c>
      <c r="U2044" t="s">
        <v>76</v>
      </c>
      <c r="V2044">
        <v>2</v>
      </c>
      <c r="W2044" t="s">
        <v>77</v>
      </c>
      <c r="X2044" s="51" t="s">
        <v>3960</v>
      </c>
      <c r="Y2044" s="51" t="s">
        <v>79</v>
      </c>
      <c r="Z2044" s="26">
        <v>0</v>
      </c>
      <c r="AA2044" s="51" t="s">
        <v>66</v>
      </c>
      <c r="AB2044" s="51" t="s">
        <v>69</v>
      </c>
    </row>
    <row r="2045" spans="1:28">
      <c r="A2045" s="51" t="s">
        <v>3961</v>
      </c>
      <c r="B2045" s="51" t="s">
        <v>97</v>
      </c>
      <c r="C2045" s="1">
        <v>41961</v>
      </c>
      <c r="D2045">
        <v>2014</v>
      </c>
      <c r="E2045" s="26">
        <v>11</v>
      </c>
      <c r="F2045" s="51" t="s">
        <v>19</v>
      </c>
      <c r="G2045" s="26">
        <v>11</v>
      </c>
      <c r="H2045" s="26">
        <v>11</v>
      </c>
      <c r="I2045" t="s">
        <v>15</v>
      </c>
      <c r="J2045" t="s">
        <v>102</v>
      </c>
      <c r="K2045" t="s">
        <v>88</v>
      </c>
      <c r="L2045" t="s">
        <v>89</v>
      </c>
      <c r="M2045" t="s">
        <v>152</v>
      </c>
      <c r="N2045">
        <v>2395.0448286758538</v>
      </c>
      <c r="O2045">
        <v>2395.0448286758538</v>
      </c>
      <c r="P2045" t="s">
        <v>64</v>
      </c>
      <c r="Q2045">
        <v>5.89</v>
      </c>
      <c r="R2045">
        <v>4</v>
      </c>
      <c r="S2045">
        <v>0</v>
      </c>
      <c r="T2045">
        <v>0</v>
      </c>
      <c r="U2045" t="s">
        <v>65</v>
      </c>
      <c r="V2045">
        <v>1</v>
      </c>
      <c r="W2045" t="s">
        <v>66</v>
      </c>
      <c r="X2045" s="51" t="s">
        <v>3962</v>
      </c>
      <c r="Y2045" s="51" t="s">
        <v>144</v>
      </c>
      <c r="Z2045" s="26">
        <v>1</v>
      </c>
      <c r="AA2045" s="51" t="s">
        <v>66</v>
      </c>
      <c r="AB2045" s="51" t="s">
        <v>69</v>
      </c>
    </row>
    <row r="2046" spans="1:28">
      <c r="A2046" s="51" t="s">
        <v>3963</v>
      </c>
      <c r="B2046" s="51" t="s">
        <v>71</v>
      </c>
      <c r="C2046" s="1">
        <v>44855</v>
      </c>
      <c r="D2046">
        <v>2022</v>
      </c>
      <c r="E2046" s="26">
        <v>10</v>
      </c>
      <c r="F2046" s="51" t="s">
        <v>10</v>
      </c>
      <c r="G2046" s="26">
        <v>3</v>
      </c>
      <c r="H2046" s="26">
        <v>3</v>
      </c>
      <c r="I2046" t="s">
        <v>15</v>
      </c>
      <c r="J2046" t="s">
        <v>82</v>
      </c>
      <c r="K2046" t="s">
        <v>73</v>
      </c>
      <c r="L2046" t="s">
        <v>113</v>
      </c>
      <c r="M2046" t="s">
        <v>93</v>
      </c>
      <c r="N2046">
        <v>13944.221286632879</v>
      </c>
      <c r="O2046">
        <v>13944.221286632879</v>
      </c>
      <c r="P2046" t="s">
        <v>64</v>
      </c>
      <c r="Q2046">
        <v>9.92</v>
      </c>
      <c r="R2046">
        <v>1</v>
      </c>
      <c r="S2046">
        <v>4</v>
      </c>
      <c r="T2046">
        <v>1</v>
      </c>
      <c r="U2046" t="s">
        <v>76</v>
      </c>
      <c r="V2046">
        <v>3</v>
      </c>
      <c r="W2046" t="s">
        <v>84</v>
      </c>
      <c r="X2046" s="51" t="s">
        <v>3964</v>
      </c>
      <c r="Y2046" s="51" t="s">
        <v>95</v>
      </c>
      <c r="Z2046" s="26">
        <v>3</v>
      </c>
      <c r="AA2046" s="51" t="s">
        <v>77</v>
      </c>
      <c r="AB2046" s="51" t="s">
        <v>108</v>
      </c>
    </row>
    <row r="2047" spans="1:28">
      <c r="A2047" s="51" t="s">
        <v>3965</v>
      </c>
      <c r="B2047" s="51" t="s">
        <v>71</v>
      </c>
      <c r="C2047" s="1">
        <v>42056</v>
      </c>
      <c r="D2047">
        <v>2015</v>
      </c>
      <c r="E2047" s="26">
        <v>2</v>
      </c>
      <c r="F2047" s="51" t="s">
        <v>22</v>
      </c>
      <c r="G2047" s="26">
        <v>10</v>
      </c>
      <c r="H2047" s="26">
        <v>10</v>
      </c>
      <c r="I2047" t="s">
        <v>15</v>
      </c>
      <c r="J2047" t="s">
        <v>102</v>
      </c>
      <c r="K2047" t="s">
        <v>73</v>
      </c>
      <c r="L2047" t="s">
        <v>113</v>
      </c>
      <c r="M2047" t="s">
        <v>75</v>
      </c>
      <c r="N2047">
        <v>26168.731912454241</v>
      </c>
      <c r="O2047">
        <v>26168.731912454241</v>
      </c>
      <c r="P2047" t="s">
        <v>64</v>
      </c>
      <c r="Q2047">
        <v>30.11</v>
      </c>
      <c r="R2047">
        <v>2</v>
      </c>
      <c r="S2047">
        <v>2</v>
      </c>
      <c r="T2047">
        <v>1</v>
      </c>
      <c r="U2047" t="s">
        <v>76</v>
      </c>
      <c r="V2047">
        <v>3</v>
      </c>
      <c r="W2047" t="s">
        <v>84</v>
      </c>
      <c r="X2047" s="51" t="s">
        <v>3146</v>
      </c>
      <c r="Y2047" s="51" t="s">
        <v>79</v>
      </c>
      <c r="Z2047" s="26">
        <v>4</v>
      </c>
      <c r="AA2047" s="51" t="s">
        <v>84</v>
      </c>
      <c r="AB2047" s="51" t="s">
        <v>108</v>
      </c>
    </row>
    <row r="2048" spans="1:28">
      <c r="A2048" s="51" t="s">
        <v>3966</v>
      </c>
      <c r="B2048" s="51" t="s">
        <v>97</v>
      </c>
      <c r="C2048" s="1">
        <v>42537</v>
      </c>
      <c r="D2048">
        <v>2016</v>
      </c>
      <c r="E2048" s="26">
        <v>6</v>
      </c>
      <c r="F2048" s="51" t="s">
        <v>26</v>
      </c>
      <c r="G2048" s="26">
        <v>9</v>
      </c>
      <c r="H2048" s="26">
        <v>9</v>
      </c>
      <c r="I2048" t="s">
        <v>15</v>
      </c>
      <c r="J2048" t="s">
        <v>60</v>
      </c>
      <c r="K2048" t="s">
        <v>133</v>
      </c>
      <c r="L2048" t="s">
        <v>128</v>
      </c>
      <c r="M2048" t="s">
        <v>75</v>
      </c>
      <c r="N2048">
        <v>10328.033187262216</v>
      </c>
      <c r="O2048">
        <v>10328.033187262216</v>
      </c>
      <c r="P2048" t="s">
        <v>64</v>
      </c>
      <c r="Q2048">
        <v>4.96</v>
      </c>
      <c r="R2048">
        <v>3</v>
      </c>
      <c r="S2048">
        <v>3</v>
      </c>
      <c r="T2048">
        <v>1</v>
      </c>
      <c r="U2048" t="s">
        <v>76</v>
      </c>
      <c r="V2048">
        <v>2</v>
      </c>
      <c r="W2048" t="s">
        <v>77</v>
      </c>
      <c r="X2048" s="51" t="s">
        <v>2944</v>
      </c>
      <c r="Y2048" s="51" t="s">
        <v>95</v>
      </c>
      <c r="Z2048" s="26">
        <v>2</v>
      </c>
      <c r="AA2048" s="51" t="s">
        <v>77</v>
      </c>
      <c r="AB2048" s="51" t="s">
        <v>108</v>
      </c>
    </row>
    <row r="2049" spans="1:28">
      <c r="A2049" s="51" t="s">
        <v>3967</v>
      </c>
      <c r="B2049" s="51" t="s">
        <v>59</v>
      </c>
      <c r="C2049" s="1">
        <v>42462</v>
      </c>
      <c r="D2049">
        <v>2016</v>
      </c>
      <c r="E2049" s="26">
        <v>4</v>
      </c>
      <c r="F2049" s="51" t="s">
        <v>24</v>
      </c>
      <c r="G2049" s="26">
        <v>9</v>
      </c>
      <c r="H2049" s="26">
        <v>9</v>
      </c>
      <c r="I2049" t="s">
        <v>15</v>
      </c>
      <c r="J2049" t="s">
        <v>60</v>
      </c>
      <c r="K2049" t="s">
        <v>88</v>
      </c>
      <c r="L2049" t="s">
        <v>125</v>
      </c>
      <c r="M2049" t="s">
        <v>63</v>
      </c>
      <c r="N2049">
        <v>8203.4344655643818</v>
      </c>
      <c r="O2049">
        <v>8203.4344655643818</v>
      </c>
      <c r="P2049" t="s">
        <v>64</v>
      </c>
      <c r="Q2049">
        <v>16.670000000000002</v>
      </c>
      <c r="R2049">
        <v>2</v>
      </c>
      <c r="S2049">
        <v>1</v>
      </c>
      <c r="T2049">
        <v>1</v>
      </c>
      <c r="U2049" t="s">
        <v>76</v>
      </c>
      <c r="V2049">
        <v>2</v>
      </c>
      <c r="W2049" t="s">
        <v>77</v>
      </c>
      <c r="X2049" s="51" t="s">
        <v>781</v>
      </c>
      <c r="Y2049" s="51" t="s">
        <v>95</v>
      </c>
      <c r="Z2049" s="26">
        <v>2</v>
      </c>
      <c r="AA2049" s="51" t="s">
        <v>77</v>
      </c>
      <c r="AB2049" s="51" t="s">
        <v>69</v>
      </c>
    </row>
    <row r="2050" spans="1:28">
      <c r="A2050" s="51" t="s">
        <v>3968</v>
      </c>
      <c r="B2050" s="51" t="s">
        <v>140</v>
      </c>
      <c r="C2050" s="1">
        <v>43322</v>
      </c>
      <c r="D2050">
        <v>2018</v>
      </c>
      <c r="E2050" s="26">
        <v>8</v>
      </c>
      <c r="F2050" s="51" t="s">
        <v>28</v>
      </c>
      <c r="G2050" s="26">
        <v>7</v>
      </c>
      <c r="H2050" s="26">
        <v>7</v>
      </c>
      <c r="I2050" t="s">
        <v>15</v>
      </c>
      <c r="J2050" t="s">
        <v>60</v>
      </c>
      <c r="K2050" t="s">
        <v>73</v>
      </c>
      <c r="L2050" t="s">
        <v>89</v>
      </c>
      <c r="M2050" t="s">
        <v>93</v>
      </c>
      <c r="N2050">
        <v>3737.224565234385</v>
      </c>
      <c r="O2050">
        <v>3737.224565234385</v>
      </c>
      <c r="P2050" t="s">
        <v>64</v>
      </c>
      <c r="Q2050">
        <v>11.09</v>
      </c>
      <c r="R2050">
        <v>5</v>
      </c>
      <c r="S2050">
        <v>3</v>
      </c>
      <c r="T2050">
        <v>1</v>
      </c>
      <c r="U2050" t="s">
        <v>76</v>
      </c>
      <c r="V2050">
        <v>1</v>
      </c>
      <c r="W2050" t="s">
        <v>66</v>
      </c>
      <c r="X2050" s="51" t="s">
        <v>3969</v>
      </c>
      <c r="Y2050" s="51" t="s">
        <v>95</v>
      </c>
      <c r="Z2050" s="26">
        <v>1</v>
      </c>
      <c r="AA2050" s="51" t="s">
        <v>66</v>
      </c>
      <c r="AB2050" s="51" t="s">
        <v>69</v>
      </c>
    </row>
    <row r="2051" spans="1:28">
      <c r="A2051" s="51" t="s">
        <v>3970</v>
      </c>
      <c r="B2051" s="51" t="s">
        <v>81</v>
      </c>
      <c r="C2051" s="1">
        <v>44467</v>
      </c>
      <c r="D2051">
        <v>2021</v>
      </c>
      <c r="E2051" s="26">
        <v>9</v>
      </c>
      <c r="F2051" s="51" t="s">
        <v>29</v>
      </c>
      <c r="G2051" s="26">
        <v>4</v>
      </c>
      <c r="H2051" s="26">
        <v>4</v>
      </c>
      <c r="I2051" t="s">
        <v>15</v>
      </c>
      <c r="J2051" t="s">
        <v>72</v>
      </c>
      <c r="K2051" t="s">
        <v>61</v>
      </c>
      <c r="L2051" t="s">
        <v>125</v>
      </c>
      <c r="M2051" t="s">
        <v>75</v>
      </c>
      <c r="N2051">
        <v>15194.363387201927</v>
      </c>
      <c r="O2051">
        <v>15194.363387201927</v>
      </c>
      <c r="P2051" t="s">
        <v>64</v>
      </c>
      <c r="Q2051">
        <v>16.64</v>
      </c>
      <c r="R2051">
        <v>4</v>
      </c>
      <c r="S2051">
        <v>3</v>
      </c>
      <c r="T2051">
        <v>1</v>
      </c>
      <c r="U2051" t="s">
        <v>76</v>
      </c>
      <c r="V2051">
        <v>3</v>
      </c>
      <c r="W2051" t="s">
        <v>84</v>
      </c>
      <c r="X2051" s="51" t="s">
        <v>3971</v>
      </c>
      <c r="Y2051" s="51" t="s">
        <v>119</v>
      </c>
      <c r="Z2051" s="26">
        <v>4</v>
      </c>
      <c r="AA2051" s="51" t="s">
        <v>84</v>
      </c>
      <c r="AB2051" s="51" t="s">
        <v>108</v>
      </c>
    </row>
    <row r="2052" spans="1:28">
      <c r="A2052" s="51" t="s">
        <v>3972</v>
      </c>
      <c r="B2052" s="51" t="s">
        <v>97</v>
      </c>
      <c r="C2052" s="1">
        <v>41465</v>
      </c>
      <c r="D2052">
        <v>2013</v>
      </c>
      <c r="E2052" s="26">
        <v>7</v>
      </c>
      <c r="F2052" s="51" t="s">
        <v>27</v>
      </c>
      <c r="G2052" s="26">
        <v>12</v>
      </c>
      <c r="H2052" s="26">
        <v>12</v>
      </c>
      <c r="I2052" t="s">
        <v>15</v>
      </c>
      <c r="J2052" t="s">
        <v>102</v>
      </c>
      <c r="K2052" t="s">
        <v>133</v>
      </c>
      <c r="L2052" t="s">
        <v>74</v>
      </c>
      <c r="M2052" t="s">
        <v>93</v>
      </c>
      <c r="N2052">
        <v>10445.348410690927</v>
      </c>
      <c r="O2052">
        <v>10445.348410690927</v>
      </c>
      <c r="P2052" t="s">
        <v>64</v>
      </c>
      <c r="Q2052">
        <v>6.16</v>
      </c>
      <c r="R2052">
        <v>3</v>
      </c>
      <c r="S2052">
        <v>1</v>
      </c>
      <c r="T2052">
        <v>1</v>
      </c>
      <c r="U2052" t="s">
        <v>76</v>
      </c>
      <c r="V2052">
        <v>3</v>
      </c>
      <c r="W2052" t="s">
        <v>84</v>
      </c>
      <c r="X2052" s="51" t="s">
        <v>3973</v>
      </c>
      <c r="Y2052" s="51" t="s">
        <v>119</v>
      </c>
      <c r="Z2052" s="26">
        <v>2</v>
      </c>
      <c r="AA2052" s="51" t="s">
        <v>77</v>
      </c>
      <c r="AB2052" s="51" t="s">
        <v>69</v>
      </c>
    </row>
    <row r="2053" spans="1:28">
      <c r="A2053" s="51" t="s">
        <v>3974</v>
      </c>
      <c r="B2053" s="51" t="s">
        <v>71</v>
      </c>
      <c r="C2053" s="1">
        <v>42489</v>
      </c>
      <c r="D2053">
        <v>2016</v>
      </c>
      <c r="E2053" s="26">
        <v>4</v>
      </c>
      <c r="F2053" s="51" t="s">
        <v>24</v>
      </c>
      <c r="G2053" s="26">
        <v>9</v>
      </c>
      <c r="H2053" s="26">
        <v>9</v>
      </c>
      <c r="I2053" t="s">
        <v>15</v>
      </c>
      <c r="J2053" t="s">
        <v>60</v>
      </c>
      <c r="K2053" t="s">
        <v>83</v>
      </c>
      <c r="L2053" t="s">
        <v>113</v>
      </c>
      <c r="M2053" t="s">
        <v>152</v>
      </c>
      <c r="N2053">
        <v>10007.755569068728</v>
      </c>
      <c r="O2053">
        <v>10007.755569068728</v>
      </c>
      <c r="P2053" t="s">
        <v>64</v>
      </c>
      <c r="Q2053">
        <v>13.2</v>
      </c>
      <c r="R2053">
        <v>1</v>
      </c>
      <c r="S2053">
        <v>5</v>
      </c>
      <c r="T2053">
        <v>1</v>
      </c>
      <c r="U2053" t="s">
        <v>76</v>
      </c>
      <c r="V2053">
        <v>2</v>
      </c>
      <c r="W2053" t="s">
        <v>77</v>
      </c>
      <c r="X2053" s="51" t="s">
        <v>3975</v>
      </c>
      <c r="Y2053" s="51" t="s">
        <v>86</v>
      </c>
      <c r="Z2053" s="26">
        <v>2</v>
      </c>
      <c r="AA2053" s="51" t="s">
        <v>77</v>
      </c>
      <c r="AB2053" s="51" t="s">
        <v>108</v>
      </c>
    </row>
    <row r="2054" spans="1:28">
      <c r="A2054" s="51" t="s">
        <v>3976</v>
      </c>
      <c r="B2054" s="51" t="s">
        <v>81</v>
      </c>
      <c r="C2054" s="1">
        <v>44991</v>
      </c>
      <c r="D2054">
        <v>2023</v>
      </c>
      <c r="E2054" s="26">
        <v>3</v>
      </c>
      <c r="F2054" s="51" t="s">
        <v>23</v>
      </c>
      <c r="G2054" s="26">
        <v>2</v>
      </c>
      <c r="H2054" s="26">
        <v>2</v>
      </c>
      <c r="I2054" t="s">
        <v>15</v>
      </c>
      <c r="J2054" t="s">
        <v>82</v>
      </c>
      <c r="K2054" t="s">
        <v>88</v>
      </c>
      <c r="L2054" t="s">
        <v>125</v>
      </c>
      <c r="M2054" t="s">
        <v>63</v>
      </c>
      <c r="N2054">
        <v>11403.639320546838</v>
      </c>
      <c r="O2054">
        <v>11403.639320546838</v>
      </c>
      <c r="P2054" t="s">
        <v>64</v>
      </c>
      <c r="Q2054">
        <v>6.56</v>
      </c>
      <c r="R2054">
        <v>1</v>
      </c>
      <c r="S2054">
        <v>5</v>
      </c>
      <c r="T2054">
        <v>1</v>
      </c>
      <c r="U2054" t="s">
        <v>76</v>
      </c>
      <c r="V2054">
        <v>2</v>
      </c>
      <c r="W2054" t="s">
        <v>77</v>
      </c>
      <c r="X2054" s="51" t="s">
        <v>3977</v>
      </c>
      <c r="Y2054" s="51" t="s">
        <v>86</v>
      </c>
      <c r="Z2054" s="26">
        <v>1</v>
      </c>
      <c r="AA2054" s="51" t="s">
        <v>66</v>
      </c>
      <c r="AB2054" s="51" t="s">
        <v>69</v>
      </c>
    </row>
    <row r="2055" spans="1:28">
      <c r="A2055" s="51" t="s">
        <v>3978</v>
      </c>
      <c r="B2055" s="51" t="s">
        <v>59</v>
      </c>
      <c r="C2055" s="1">
        <v>45268</v>
      </c>
      <c r="D2055">
        <v>2023</v>
      </c>
      <c r="E2055" s="26">
        <v>12</v>
      </c>
      <c r="F2055" s="51" t="s">
        <v>20</v>
      </c>
      <c r="G2055" s="26">
        <v>2</v>
      </c>
      <c r="H2055" s="26">
        <v>2</v>
      </c>
      <c r="I2055" t="s">
        <v>15</v>
      </c>
      <c r="J2055" t="s">
        <v>82</v>
      </c>
      <c r="K2055" t="s">
        <v>88</v>
      </c>
      <c r="L2055" t="s">
        <v>110</v>
      </c>
      <c r="M2055" t="s">
        <v>104</v>
      </c>
      <c r="N2055">
        <v>-2424.5388837919768</v>
      </c>
      <c r="O2055">
        <v>2424.5388837919768</v>
      </c>
      <c r="P2055" t="s">
        <v>117</v>
      </c>
      <c r="Q2055">
        <v>5.21</v>
      </c>
      <c r="R2055">
        <v>3</v>
      </c>
      <c r="S2055">
        <v>1</v>
      </c>
      <c r="T2055">
        <v>1</v>
      </c>
      <c r="U2055" t="s">
        <v>76</v>
      </c>
      <c r="V2055">
        <v>2</v>
      </c>
      <c r="W2055" t="s">
        <v>77</v>
      </c>
      <c r="X2055" s="51" t="s">
        <v>3979</v>
      </c>
      <c r="Y2055" s="51" t="s">
        <v>95</v>
      </c>
      <c r="Z2055" s="26">
        <v>0</v>
      </c>
      <c r="AA2055" s="51" t="s">
        <v>66</v>
      </c>
      <c r="AB2055" s="51" t="s">
        <v>69</v>
      </c>
    </row>
    <row r="2056" spans="1:28">
      <c r="A2056" s="51" t="s">
        <v>3980</v>
      </c>
      <c r="B2056" s="51" t="s">
        <v>59</v>
      </c>
      <c r="C2056" s="1">
        <v>44609</v>
      </c>
      <c r="D2056">
        <v>2022</v>
      </c>
      <c r="E2056" s="26">
        <v>2</v>
      </c>
      <c r="F2056" s="51" t="s">
        <v>22</v>
      </c>
      <c r="G2056" s="26">
        <v>3</v>
      </c>
      <c r="H2056" s="26">
        <v>3</v>
      </c>
      <c r="I2056" t="s">
        <v>15</v>
      </c>
      <c r="J2056" t="s">
        <v>82</v>
      </c>
      <c r="K2056" t="s">
        <v>124</v>
      </c>
      <c r="L2056" t="s">
        <v>98</v>
      </c>
      <c r="M2056" t="s">
        <v>75</v>
      </c>
      <c r="N2056">
        <v>4484.9025493870331</v>
      </c>
      <c r="O2056">
        <v>4484.9025493870331</v>
      </c>
      <c r="P2056" t="s">
        <v>64</v>
      </c>
      <c r="Q2056">
        <v>3.32</v>
      </c>
      <c r="R2056">
        <v>5</v>
      </c>
      <c r="S2056">
        <v>1</v>
      </c>
      <c r="T2056">
        <v>1</v>
      </c>
      <c r="U2056" t="s">
        <v>76</v>
      </c>
      <c r="V2056">
        <v>1</v>
      </c>
      <c r="W2056" t="s">
        <v>66</v>
      </c>
      <c r="X2056" s="51" t="s">
        <v>3981</v>
      </c>
      <c r="Y2056" s="51" t="s">
        <v>95</v>
      </c>
      <c r="Z2056" s="26">
        <v>0</v>
      </c>
      <c r="AA2056" s="51" t="s">
        <v>66</v>
      </c>
      <c r="AB2056" s="51" t="s">
        <v>69</v>
      </c>
    </row>
    <row r="2057" spans="1:28">
      <c r="A2057" s="51" t="s">
        <v>3982</v>
      </c>
      <c r="B2057" s="51" t="s">
        <v>140</v>
      </c>
      <c r="C2057" s="1">
        <v>44094</v>
      </c>
      <c r="D2057">
        <v>2020</v>
      </c>
      <c r="E2057" s="26">
        <v>9</v>
      </c>
      <c r="F2057" s="51" t="s">
        <v>29</v>
      </c>
      <c r="G2057" s="26">
        <v>5</v>
      </c>
      <c r="H2057" s="26">
        <v>5</v>
      </c>
      <c r="I2057" t="s">
        <v>15</v>
      </c>
      <c r="J2057" t="s">
        <v>72</v>
      </c>
      <c r="K2057" t="s">
        <v>124</v>
      </c>
      <c r="L2057" t="s">
        <v>62</v>
      </c>
      <c r="M2057" t="s">
        <v>104</v>
      </c>
      <c r="N2057">
        <v>5294.4105704168423</v>
      </c>
      <c r="O2057">
        <v>5294.4105704168423</v>
      </c>
      <c r="P2057" t="s">
        <v>64</v>
      </c>
      <c r="Q2057">
        <v>4.88</v>
      </c>
      <c r="R2057">
        <v>4</v>
      </c>
      <c r="S2057">
        <v>1</v>
      </c>
      <c r="T2057">
        <v>1</v>
      </c>
      <c r="U2057" t="s">
        <v>76</v>
      </c>
      <c r="V2057">
        <v>2</v>
      </c>
      <c r="W2057" t="s">
        <v>77</v>
      </c>
      <c r="X2057" s="51" t="s">
        <v>3983</v>
      </c>
      <c r="Y2057" s="51" t="s">
        <v>86</v>
      </c>
      <c r="Z2057" s="26">
        <v>0</v>
      </c>
      <c r="AA2057" s="51" t="s">
        <v>66</v>
      </c>
      <c r="AB2057" s="51" t="s">
        <v>69</v>
      </c>
    </row>
    <row r="2058" spans="1:28">
      <c r="A2058" s="51" t="s">
        <v>3984</v>
      </c>
      <c r="B2058" s="51" t="s">
        <v>59</v>
      </c>
      <c r="C2058" s="1">
        <v>43475</v>
      </c>
      <c r="D2058">
        <v>2019</v>
      </c>
      <c r="E2058" s="26">
        <v>1</v>
      </c>
      <c r="F2058" s="51" t="s">
        <v>21</v>
      </c>
      <c r="G2058" s="26">
        <v>6</v>
      </c>
      <c r="H2058" s="26">
        <v>6</v>
      </c>
      <c r="I2058" t="s">
        <v>15</v>
      </c>
      <c r="J2058" t="s">
        <v>72</v>
      </c>
      <c r="K2058" t="s">
        <v>83</v>
      </c>
      <c r="L2058" t="s">
        <v>202</v>
      </c>
      <c r="M2058" t="s">
        <v>75</v>
      </c>
      <c r="N2058">
        <v>11934.166704918209</v>
      </c>
      <c r="O2058">
        <v>11934.166704918209</v>
      </c>
      <c r="P2058" t="s">
        <v>64</v>
      </c>
      <c r="Q2058">
        <v>15.9</v>
      </c>
      <c r="R2058">
        <v>5</v>
      </c>
      <c r="S2058">
        <v>2</v>
      </c>
      <c r="T2058">
        <v>1</v>
      </c>
      <c r="U2058" t="s">
        <v>76</v>
      </c>
      <c r="V2058">
        <v>2</v>
      </c>
      <c r="W2058" t="s">
        <v>77</v>
      </c>
      <c r="X2058" s="51" t="s">
        <v>3985</v>
      </c>
      <c r="Y2058" s="51" t="s">
        <v>79</v>
      </c>
      <c r="Z2058" s="26">
        <v>1</v>
      </c>
      <c r="AA2058" s="51" t="s">
        <v>66</v>
      </c>
      <c r="AB2058" s="51" t="s">
        <v>69</v>
      </c>
    </row>
    <row r="2059" spans="1:28">
      <c r="A2059" s="51" t="s">
        <v>3986</v>
      </c>
      <c r="B2059" s="51" t="s">
        <v>121</v>
      </c>
      <c r="C2059" s="1">
        <v>43231</v>
      </c>
      <c r="D2059">
        <v>2018</v>
      </c>
      <c r="E2059" s="26">
        <v>5</v>
      </c>
      <c r="F2059" s="51" t="s">
        <v>25</v>
      </c>
      <c r="G2059" s="26">
        <v>7</v>
      </c>
      <c r="H2059" s="26">
        <v>7</v>
      </c>
      <c r="I2059" t="s">
        <v>15</v>
      </c>
      <c r="J2059" t="s">
        <v>60</v>
      </c>
      <c r="K2059" t="s">
        <v>133</v>
      </c>
      <c r="L2059" t="s">
        <v>125</v>
      </c>
      <c r="M2059" t="s">
        <v>152</v>
      </c>
      <c r="N2059">
        <v>5226.7461686234356</v>
      </c>
      <c r="O2059">
        <v>5226.7461686234356</v>
      </c>
      <c r="P2059" t="s">
        <v>64</v>
      </c>
      <c r="Q2059">
        <v>3.33</v>
      </c>
      <c r="R2059">
        <v>4</v>
      </c>
      <c r="S2059">
        <v>4</v>
      </c>
      <c r="T2059">
        <v>1</v>
      </c>
      <c r="U2059" t="s">
        <v>76</v>
      </c>
      <c r="V2059">
        <v>1</v>
      </c>
      <c r="W2059" t="s">
        <v>66</v>
      </c>
      <c r="X2059" s="51" t="s">
        <v>3987</v>
      </c>
      <c r="Y2059" s="51" t="s">
        <v>68</v>
      </c>
      <c r="Z2059" s="26">
        <v>1</v>
      </c>
      <c r="AA2059" s="51" t="s">
        <v>66</v>
      </c>
      <c r="AB2059" s="51" t="s">
        <v>69</v>
      </c>
    </row>
    <row r="2060" spans="1:28">
      <c r="A2060" s="51" t="s">
        <v>3988</v>
      </c>
      <c r="B2060" s="51" t="s">
        <v>97</v>
      </c>
      <c r="C2060" s="1">
        <v>43728</v>
      </c>
      <c r="D2060">
        <v>2019</v>
      </c>
      <c r="E2060" s="26">
        <v>9</v>
      </c>
      <c r="F2060" s="51" t="s">
        <v>29</v>
      </c>
      <c r="G2060" s="26">
        <v>6</v>
      </c>
      <c r="H2060" s="26">
        <v>6</v>
      </c>
      <c r="I2060" t="s">
        <v>15</v>
      </c>
      <c r="J2060" t="s">
        <v>72</v>
      </c>
      <c r="K2060" t="s">
        <v>124</v>
      </c>
      <c r="L2060" t="s">
        <v>74</v>
      </c>
      <c r="M2060" t="s">
        <v>104</v>
      </c>
      <c r="N2060">
        <v>8307.656890561635</v>
      </c>
      <c r="O2060">
        <v>8307.656890561635</v>
      </c>
      <c r="P2060" t="s">
        <v>64</v>
      </c>
      <c r="Q2060">
        <v>4.01</v>
      </c>
      <c r="R2060">
        <v>1</v>
      </c>
      <c r="S2060">
        <v>2</v>
      </c>
      <c r="T2060">
        <v>1</v>
      </c>
      <c r="U2060" t="s">
        <v>76</v>
      </c>
      <c r="V2060">
        <v>3</v>
      </c>
      <c r="W2060" t="s">
        <v>84</v>
      </c>
      <c r="X2060" s="51" t="s">
        <v>3597</v>
      </c>
      <c r="Y2060" s="51" t="s">
        <v>100</v>
      </c>
      <c r="Z2060" s="26">
        <v>1</v>
      </c>
      <c r="AA2060" s="51" t="s">
        <v>66</v>
      </c>
      <c r="AB2060" s="51" t="s">
        <v>69</v>
      </c>
    </row>
    <row r="2061" spans="1:28">
      <c r="A2061" s="51" t="s">
        <v>3989</v>
      </c>
      <c r="B2061" s="51" t="s">
        <v>71</v>
      </c>
      <c r="C2061" s="1">
        <v>45175</v>
      </c>
      <c r="D2061">
        <v>2023</v>
      </c>
      <c r="E2061" s="26">
        <v>9</v>
      </c>
      <c r="F2061" s="51" t="s">
        <v>29</v>
      </c>
      <c r="G2061" s="26">
        <v>2</v>
      </c>
      <c r="H2061" s="26">
        <v>2</v>
      </c>
      <c r="I2061" t="s">
        <v>15</v>
      </c>
      <c r="J2061" t="s">
        <v>82</v>
      </c>
      <c r="K2061" t="s">
        <v>73</v>
      </c>
      <c r="L2061" t="s">
        <v>74</v>
      </c>
      <c r="M2061" t="s">
        <v>63</v>
      </c>
      <c r="N2061">
        <v>3367.5117617548003</v>
      </c>
      <c r="O2061">
        <v>3367.5117617548003</v>
      </c>
      <c r="P2061" t="s">
        <v>64</v>
      </c>
      <c r="Q2061">
        <v>5.92</v>
      </c>
      <c r="R2061">
        <v>1</v>
      </c>
      <c r="S2061">
        <v>2</v>
      </c>
      <c r="T2061">
        <v>1</v>
      </c>
      <c r="U2061" t="s">
        <v>76</v>
      </c>
      <c r="V2061">
        <v>1</v>
      </c>
      <c r="W2061" t="s">
        <v>66</v>
      </c>
      <c r="X2061" s="51" t="s">
        <v>3715</v>
      </c>
      <c r="Y2061" s="51" t="s">
        <v>100</v>
      </c>
      <c r="Z2061" s="26">
        <v>0</v>
      </c>
      <c r="AA2061" s="51" t="s">
        <v>66</v>
      </c>
      <c r="AB2061" s="51" t="s">
        <v>69</v>
      </c>
    </row>
    <row r="2062" spans="1:28">
      <c r="A2062" s="51" t="s">
        <v>3990</v>
      </c>
      <c r="B2062" s="51" t="s">
        <v>140</v>
      </c>
      <c r="C2062" s="1">
        <v>45221</v>
      </c>
      <c r="D2062">
        <v>2023</v>
      </c>
      <c r="E2062" s="26">
        <v>10</v>
      </c>
      <c r="F2062" s="51" t="s">
        <v>10</v>
      </c>
      <c r="G2062" s="26">
        <v>2</v>
      </c>
      <c r="H2062" s="26">
        <v>2</v>
      </c>
      <c r="I2062" t="s">
        <v>15</v>
      </c>
      <c r="J2062" t="s">
        <v>82</v>
      </c>
      <c r="K2062" t="s">
        <v>88</v>
      </c>
      <c r="L2062" t="s">
        <v>89</v>
      </c>
      <c r="M2062" t="s">
        <v>104</v>
      </c>
      <c r="N2062">
        <v>8114.6677332146182</v>
      </c>
      <c r="O2062">
        <v>8114.6677332146182</v>
      </c>
      <c r="P2062" t="s">
        <v>64</v>
      </c>
      <c r="Q2062">
        <v>10.37</v>
      </c>
      <c r="R2062">
        <v>1</v>
      </c>
      <c r="S2062">
        <v>1</v>
      </c>
      <c r="T2062">
        <v>1</v>
      </c>
      <c r="U2062" t="s">
        <v>76</v>
      </c>
      <c r="V2062">
        <v>2</v>
      </c>
      <c r="W2062" t="s">
        <v>77</v>
      </c>
      <c r="X2062" s="51" t="s">
        <v>3991</v>
      </c>
      <c r="Y2062" s="51" t="s">
        <v>144</v>
      </c>
      <c r="Z2062" s="26">
        <v>0</v>
      </c>
      <c r="AA2062" s="51" t="s">
        <v>66</v>
      </c>
      <c r="AB2062" s="51" t="s">
        <v>69</v>
      </c>
    </row>
    <row r="2063" spans="1:28">
      <c r="A2063" s="51" t="s">
        <v>3992</v>
      </c>
      <c r="B2063" s="51" t="s">
        <v>81</v>
      </c>
      <c r="C2063" s="1">
        <v>42717</v>
      </c>
      <c r="D2063">
        <v>2016</v>
      </c>
      <c r="E2063" s="26">
        <v>12</v>
      </c>
      <c r="F2063" s="51" t="s">
        <v>20</v>
      </c>
      <c r="G2063" s="26">
        <v>9</v>
      </c>
      <c r="H2063" s="26">
        <v>9</v>
      </c>
      <c r="I2063" t="s">
        <v>15</v>
      </c>
      <c r="J2063" t="s">
        <v>60</v>
      </c>
      <c r="K2063" t="s">
        <v>73</v>
      </c>
      <c r="L2063" t="s">
        <v>62</v>
      </c>
      <c r="M2063" t="s">
        <v>63</v>
      </c>
      <c r="N2063">
        <v>15900.758539869908</v>
      </c>
      <c r="O2063">
        <v>15900.758539869908</v>
      </c>
      <c r="P2063" t="s">
        <v>64</v>
      </c>
      <c r="Q2063">
        <v>11.4</v>
      </c>
      <c r="R2063">
        <v>4</v>
      </c>
      <c r="S2063">
        <v>0</v>
      </c>
      <c r="T2063">
        <v>0</v>
      </c>
      <c r="U2063" t="s">
        <v>65</v>
      </c>
      <c r="V2063">
        <v>3</v>
      </c>
      <c r="W2063" t="s">
        <v>84</v>
      </c>
      <c r="X2063" s="51" t="s">
        <v>3993</v>
      </c>
      <c r="Y2063" s="51" t="s">
        <v>95</v>
      </c>
      <c r="Z2063" s="26">
        <v>3</v>
      </c>
      <c r="AA2063" s="51" t="s">
        <v>77</v>
      </c>
      <c r="AB2063" s="51" t="s">
        <v>69</v>
      </c>
    </row>
    <row r="2064" spans="1:28">
      <c r="A2064" s="51" t="s">
        <v>3994</v>
      </c>
      <c r="B2064" s="51" t="s">
        <v>81</v>
      </c>
      <c r="C2064" s="1">
        <v>43574</v>
      </c>
      <c r="D2064">
        <v>2019</v>
      </c>
      <c r="E2064" s="26">
        <v>4</v>
      </c>
      <c r="F2064" s="51" t="s">
        <v>24</v>
      </c>
      <c r="G2064" s="26">
        <v>6</v>
      </c>
      <c r="H2064" s="26">
        <v>6</v>
      </c>
      <c r="I2064" t="s">
        <v>15</v>
      </c>
      <c r="J2064" t="s">
        <v>72</v>
      </c>
      <c r="K2064" t="s">
        <v>61</v>
      </c>
      <c r="L2064" t="s">
        <v>116</v>
      </c>
      <c r="M2064" t="s">
        <v>75</v>
      </c>
      <c r="N2064">
        <v>7314.2740022150374</v>
      </c>
      <c r="O2064">
        <v>7314.2740022150374</v>
      </c>
      <c r="P2064" t="s">
        <v>64</v>
      </c>
      <c r="Q2064">
        <v>3.24</v>
      </c>
      <c r="R2064">
        <v>5</v>
      </c>
      <c r="S2064">
        <v>6</v>
      </c>
      <c r="T2064">
        <v>1</v>
      </c>
      <c r="U2064" t="s">
        <v>76</v>
      </c>
      <c r="V2064">
        <v>2</v>
      </c>
      <c r="W2064" t="s">
        <v>77</v>
      </c>
      <c r="X2064" s="51" t="s">
        <v>3995</v>
      </c>
      <c r="Y2064" s="51" t="s">
        <v>100</v>
      </c>
      <c r="Z2064" s="26">
        <v>1</v>
      </c>
      <c r="AA2064" s="51" t="s">
        <v>66</v>
      </c>
      <c r="AB2064" s="51" t="s">
        <v>69</v>
      </c>
    </row>
    <row r="2065" spans="1:28">
      <c r="A2065" s="51" t="s">
        <v>3996</v>
      </c>
      <c r="B2065" s="51" t="s">
        <v>97</v>
      </c>
      <c r="C2065" s="1">
        <v>41816</v>
      </c>
      <c r="D2065">
        <v>2014</v>
      </c>
      <c r="E2065" s="26">
        <v>6</v>
      </c>
      <c r="F2065" s="51" t="s">
        <v>26</v>
      </c>
      <c r="G2065" s="26">
        <v>11</v>
      </c>
      <c r="H2065" s="26">
        <v>11</v>
      </c>
      <c r="I2065" t="s">
        <v>15</v>
      </c>
      <c r="J2065" t="s">
        <v>102</v>
      </c>
      <c r="K2065" t="s">
        <v>133</v>
      </c>
      <c r="L2065" t="s">
        <v>110</v>
      </c>
      <c r="M2065" t="s">
        <v>63</v>
      </c>
      <c r="N2065">
        <v>4494.2049571174612</v>
      </c>
      <c r="O2065">
        <v>4494.2049571174612</v>
      </c>
      <c r="P2065" t="s">
        <v>64</v>
      </c>
      <c r="Q2065">
        <v>2.11</v>
      </c>
      <c r="R2065">
        <v>3</v>
      </c>
      <c r="S2065">
        <v>3</v>
      </c>
      <c r="T2065">
        <v>1</v>
      </c>
      <c r="U2065" t="s">
        <v>76</v>
      </c>
      <c r="V2065">
        <v>1</v>
      </c>
      <c r="W2065" t="s">
        <v>66</v>
      </c>
      <c r="X2065" s="51" t="s">
        <v>2247</v>
      </c>
      <c r="Y2065" s="51" t="s">
        <v>119</v>
      </c>
      <c r="Z2065" s="26">
        <v>2</v>
      </c>
      <c r="AA2065" s="51" t="s">
        <v>77</v>
      </c>
      <c r="AB2065" s="51" t="s">
        <v>108</v>
      </c>
    </row>
    <row r="2066" spans="1:28">
      <c r="A2066" s="51" t="s">
        <v>3997</v>
      </c>
      <c r="B2066" s="51" t="s">
        <v>59</v>
      </c>
      <c r="C2066" s="1">
        <v>43106</v>
      </c>
      <c r="D2066">
        <v>2018</v>
      </c>
      <c r="E2066" s="26">
        <v>1</v>
      </c>
      <c r="F2066" s="51" t="s">
        <v>21</v>
      </c>
      <c r="G2066" s="26">
        <v>7</v>
      </c>
      <c r="H2066" s="26">
        <v>7</v>
      </c>
      <c r="I2066" t="s">
        <v>15</v>
      </c>
      <c r="J2066" t="s">
        <v>60</v>
      </c>
      <c r="K2066" t="s">
        <v>83</v>
      </c>
      <c r="L2066" t="s">
        <v>74</v>
      </c>
      <c r="M2066" t="s">
        <v>90</v>
      </c>
      <c r="N2066">
        <v>6050.118275220243</v>
      </c>
      <c r="O2066">
        <v>6050.118275220243</v>
      </c>
      <c r="P2066" t="s">
        <v>64</v>
      </c>
      <c r="Q2066">
        <v>10.96</v>
      </c>
      <c r="R2066">
        <v>2</v>
      </c>
      <c r="S2066">
        <v>3</v>
      </c>
      <c r="T2066">
        <v>1</v>
      </c>
      <c r="U2066" t="s">
        <v>76</v>
      </c>
      <c r="V2066">
        <v>1</v>
      </c>
      <c r="W2066" t="s">
        <v>66</v>
      </c>
      <c r="X2066" s="51" t="s">
        <v>979</v>
      </c>
      <c r="Y2066" s="51" t="s">
        <v>79</v>
      </c>
      <c r="Z2066" s="26">
        <v>1</v>
      </c>
      <c r="AA2066" s="51" t="s">
        <v>66</v>
      </c>
      <c r="AB2066" s="51" t="s">
        <v>69</v>
      </c>
    </row>
    <row r="2067" spans="1:28">
      <c r="A2067" s="51" t="s">
        <v>3998</v>
      </c>
      <c r="B2067" s="51" t="s">
        <v>59</v>
      </c>
      <c r="C2067" s="1">
        <v>43870</v>
      </c>
      <c r="D2067">
        <v>2020</v>
      </c>
      <c r="E2067" s="26">
        <v>2</v>
      </c>
      <c r="F2067" s="51" t="s">
        <v>22</v>
      </c>
      <c r="G2067" s="26">
        <v>5</v>
      </c>
      <c r="H2067" s="26">
        <v>5</v>
      </c>
      <c r="I2067" t="s">
        <v>15</v>
      </c>
      <c r="J2067" t="s">
        <v>72</v>
      </c>
      <c r="K2067" t="s">
        <v>88</v>
      </c>
      <c r="L2067" t="s">
        <v>98</v>
      </c>
      <c r="M2067" t="s">
        <v>75</v>
      </c>
      <c r="N2067">
        <v>4510.4332873460162</v>
      </c>
      <c r="O2067">
        <v>4510.4332873460162</v>
      </c>
      <c r="P2067" t="s">
        <v>64</v>
      </c>
      <c r="Q2067">
        <v>11.3</v>
      </c>
      <c r="R2067">
        <v>5</v>
      </c>
      <c r="S2067">
        <v>4</v>
      </c>
      <c r="T2067">
        <v>1</v>
      </c>
      <c r="U2067" t="s">
        <v>76</v>
      </c>
      <c r="V2067">
        <v>1</v>
      </c>
      <c r="W2067" t="s">
        <v>66</v>
      </c>
      <c r="X2067" s="51" t="s">
        <v>3999</v>
      </c>
      <c r="Y2067" s="51" t="s">
        <v>95</v>
      </c>
      <c r="Z2067" s="26">
        <v>1</v>
      </c>
      <c r="AA2067" s="51" t="s">
        <v>66</v>
      </c>
      <c r="AB2067" s="51" t="s">
        <v>69</v>
      </c>
    </row>
    <row r="2068" spans="1:28">
      <c r="A2068" s="51" t="s">
        <v>4000</v>
      </c>
      <c r="B2068" s="51" t="s">
        <v>59</v>
      </c>
      <c r="C2068" s="1">
        <v>41869</v>
      </c>
      <c r="D2068">
        <v>2014</v>
      </c>
      <c r="E2068" s="26">
        <v>8</v>
      </c>
      <c r="F2068" s="51" t="s">
        <v>28</v>
      </c>
      <c r="G2068" s="26">
        <v>11</v>
      </c>
      <c r="H2068" s="26">
        <v>11</v>
      </c>
      <c r="I2068" t="s">
        <v>15</v>
      </c>
      <c r="J2068" t="s">
        <v>102</v>
      </c>
      <c r="K2068" t="s">
        <v>124</v>
      </c>
      <c r="L2068" t="s">
        <v>110</v>
      </c>
      <c r="M2068" t="s">
        <v>152</v>
      </c>
      <c r="N2068">
        <v>5995.107907155787</v>
      </c>
      <c r="O2068">
        <v>5995.107907155787</v>
      </c>
      <c r="P2068" t="s">
        <v>64</v>
      </c>
      <c r="Q2068">
        <v>9.01</v>
      </c>
      <c r="R2068">
        <v>1</v>
      </c>
      <c r="S2068">
        <v>2</v>
      </c>
      <c r="T2068">
        <v>1</v>
      </c>
      <c r="U2068" t="s">
        <v>76</v>
      </c>
      <c r="V2068">
        <v>2</v>
      </c>
      <c r="W2068" t="s">
        <v>77</v>
      </c>
      <c r="X2068" s="51" t="s">
        <v>4001</v>
      </c>
      <c r="Y2068" s="51" t="s">
        <v>100</v>
      </c>
      <c r="Z2068" s="26">
        <v>1</v>
      </c>
      <c r="AA2068" s="51" t="s">
        <v>66</v>
      </c>
      <c r="AB2068" s="51" t="s">
        <v>69</v>
      </c>
    </row>
    <row r="2069" spans="1:28">
      <c r="A2069" s="51" t="s">
        <v>4002</v>
      </c>
      <c r="B2069" s="51" t="s">
        <v>97</v>
      </c>
      <c r="C2069" s="1">
        <v>42518</v>
      </c>
      <c r="D2069">
        <v>2016</v>
      </c>
      <c r="E2069" s="26">
        <v>5</v>
      </c>
      <c r="F2069" s="51" t="s">
        <v>25</v>
      </c>
      <c r="G2069" s="26">
        <v>9</v>
      </c>
      <c r="H2069" s="26">
        <v>9</v>
      </c>
      <c r="I2069" t="s">
        <v>15</v>
      </c>
      <c r="J2069" t="s">
        <v>60</v>
      </c>
      <c r="K2069" t="s">
        <v>124</v>
      </c>
      <c r="L2069" t="s">
        <v>202</v>
      </c>
      <c r="M2069" t="s">
        <v>90</v>
      </c>
      <c r="N2069">
        <v>15901.929772146168</v>
      </c>
      <c r="O2069">
        <v>15901.929772146168</v>
      </c>
      <c r="P2069" t="s">
        <v>64</v>
      </c>
      <c r="Q2069">
        <v>20.71</v>
      </c>
      <c r="R2069">
        <v>5</v>
      </c>
      <c r="S2069">
        <v>2</v>
      </c>
      <c r="T2069">
        <v>1</v>
      </c>
      <c r="U2069" t="s">
        <v>76</v>
      </c>
      <c r="V2069">
        <v>3</v>
      </c>
      <c r="W2069" t="s">
        <v>84</v>
      </c>
      <c r="X2069" s="51" t="s">
        <v>2463</v>
      </c>
      <c r="Y2069" s="51" t="s">
        <v>95</v>
      </c>
      <c r="Z2069" s="26">
        <v>4</v>
      </c>
      <c r="AA2069" s="51" t="s">
        <v>84</v>
      </c>
      <c r="AB2069" s="51" t="s">
        <v>108</v>
      </c>
    </row>
    <row r="2070" spans="1:28">
      <c r="A2070" s="51" t="s">
        <v>4003</v>
      </c>
      <c r="B2070" s="51" t="s">
        <v>121</v>
      </c>
      <c r="C2070" s="1">
        <v>44176</v>
      </c>
      <c r="D2070">
        <v>2020</v>
      </c>
      <c r="E2070" s="26">
        <v>12</v>
      </c>
      <c r="F2070" s="51" t="s">
        <v>20</v>
      </c>
      <c r="G2070" s="26">
        <v>5</v>
      </c>
      <c r="H2070" s="26">
        <v>5</v>
      </c>
      <c r="I2070" t="s">
        <v>15</v>
      </c>
      <c r="J2070" t="s">
        <v>72</v>
      </c>
      <c r="K2070" t="s">
        <v>133</v>
      </c>
      <c r="L2070" t="s">
        <v>62</v>
      </c>
      <c r="M2070" t="s">
        <v>152</v>
      </c>
      <c r="N2070">
        <v>4288.1579063706931</v>
      </c>
      <c r="O2070">
        <v>4288.1579063706931</v>
      </c>
      <c r="P2070" t="s">
        <v>64</v>
      </c>
      <c r="Q2070">
        <v>8.4499999999999993</v>
      </c>
      <c r="R2070">
        <v>5</v>
      </c>
      <c r="S2070">
        <v>0</v>
      </c>
      <c r="T2070">
        <v>0</v>
      </c>
      <c r="U2070" t="s">
        <v>65</v>
      </c>
      <c r="V2070">
        <v>1</v>
      </c>
      <c r="W2070" t="s">
        <v>66</v>
      </c>
      <c r="X2070" s="51" t="s">
        <v>4004</v>
      </c>
      <c r="Y2070" s="51" t="s">
        <v>144</v>
      </c>
      <c r="Z2070" s="26">
        <v>0</v>
      </c>
      <c r="AA2070" s="51" t="s">
        <v>66</v>
      </c>
      <c r="AB2070" s="51" t="s">
        <v>69</v>
      </c>
    </row>
    <row r="2071" spans="1:28">
      <c r="A2071" s="51" t="s">
        <v>4005</v>
      </c>
      <c r="B2071" s="51" t="s">
        <v>140</v>
      </c>
      <c r="C2071" s="1">
        <v>42261</v>
      </c>
      <c r="D2071">
        <v>2015</v>
      </c>
      <c r="E2071" s="26">
        <v>9</v>
      </c>
      <c r="F2071" s="51" t="s">
        <v>29</v>
      </c>
      <c r="G2071" s="26">
        <v>10</v>
      </c>
      <c r="H2071" s="26">
        <v>10</v>
      </c>
      <c r="I2071" t="s">
        <v>15</v>
      </c>
      <c r="J2071" t="s">
        <v>102</v>
      </c>
      <c r="K2071" t="s">
        <v>133</v>
      </c>
      <c r="L2071" t="s">
        <v>157</v>
      </c>
      <c r="M2071" t="s">
        <v>152</v>
      </c>
      <c r="N2071">
        <v>15540.479271346938</v>
      </c>
      <c r="O2071">
        <v>15540.479271346938</v>
      </c>
      <c r="P2071" t="s">
        <v>64</v>
      </c>
      <c r="Q2071">
        <v>13.44</v>
      </c>
      <c r="R2071">
        <v>4</v>
      </c>
      <c r="S2071">
        <v>1</v>
      </c>
      <c r="T2071">
        <v>1</v>
      </c>
      <c r="U2071" t="s">
        <v>76</v>
      </c>
      <c r="V2071">
        <v>3</v>
      </c>
      <c r="W2071" t="s">
        <v>84</v>
      </c>
      <c r="X2071" s="51" t="s">
        <v>4006</v>
      </c>
      <c r="Y2071" s="51" t="s">
        <v>95</v>
      </c>
      <c r="Z2071" s="26">
        <v>3</v>
      </c>
      <c r="AA2071" s="51" t="s">
        <v>77</v>
      </c>
      <c r="AB2071" s="51" t="s">
        <v>69</v>
      </c>
    </row>
    <row r="2072" spans="1:28">
      <c r="A2072" s="51" t="s">
        <v>4007</v>
      </c>
      <c r="B2072" s="51" t="s">
        <v>59</v>
      </c>
      <c r="C2072" s="1">
        <v>44150</v>
      </c>
      <c r="D2072">
        <v>2020</v>
      </c>
      <c r="E2072" s="26">
        <v>11</v>
      </c>
      <c r="F2072" s="51" t="s">
        <v>19</v>
      </c>
      <c r="G2072" s="26">
        <v>5</v>
      </c>
      <c r="H2072" s="26">
        <v>5</v>
      </c>
      <c r="I2072" t="s">
        <v>15</v>
      </c>
      <c r="J2072" t="s">
        <v>72</v>
      </c>
      <c r="K2072" t="s">
        <v>133</v>
      </c>
      <c r="L2072" t="s">
        <v>98</v>
      </c>
      <c r="M2072" t="s">
        <v>75</v>
      </c>
      <c r="N2072">
        <v>7666.5677631628678</v>
      </c>
      <c r="O2072">
        <v>7666.5677631628678</v>
      </c>
      <c r="P2072" t="s">
        <v>64</v>
      </c>
      <c r="Q2072">
        <v>3.42</v>
      </c>
      <c r="R2072">
        <v>2</v>
      </c>
      <c r="S2072">
        <v>1</v>
      </c>
      <c r="T2072">
        <v>1</v>
      </c>
      <c r="U2072" t="s">
        <v>76</v>
      </c>
      <c r="V2072">
        <v>1</v>
      </c>
      <c r="W2072" t="s">
        <v>66</v>
      </c>
      <c r="X2072" s="51" t="s">
        <v>4008</v>
      </c>
      <c r="Y2072" s="51" t="s">
        <v>86</v>
      </c>
      <c r="Z2072" s="26">
        <v>0</v>
      </c>
      <c r="AA2072" s="51" t="s">
        <v>66</v>
      </c>
      <c r="AB2072" s="51" t="s">
        <v>69</v>
      </c>
    </row>
    <row r="2073" spans="1:28">
      <c r="A2073" s="51" t="s">
        <v>4009</v>
      </c>
      <c r="B2073" s="51" t="s">
        <v>71</v>
      </c>
      <c r="C2073" s="1">
        <v>43955</v>
      </c>
      <c r="D2073">
        <v>2020</v>
      </c>
      <c r="E2073" s="26">
        <v>5</v>
      </c>
      <c r="F2073" s="51" t="s">
        <v>25</v>
      </c>
      <c r="G2073" s="26">
        <v>5</v>
      </c>
      <c r="H2073" s="26">
        <v>5</v>
      </c>
      <c r="I2073" t="s">
        <v>15</v>
      </c>
      <c r="J2073" t="s">
        <v>72</v>
      </c>
      <c r="K2073" t="s">
        <v>88</v>
      </c>
      <c r="L2073" t="s">
        <v>202</v>
      </c>
      <c r="M2073" t="s">
        <v>63</v>
      </c>
      <c r="N2073">
        <v>3014.1114362039634</v>
      </c>
      <c r="O2073">
        <v>3014.1114362039634</v>
      </c>
      <c r="P2073" t="s">
        <v>64</v>
      </c>
      <c r="Q2073">
        <v>7.02</v>
      </c>
      <c r="R2073">
        <v>5</v>
      </c>
      <c r="S2073">
        <v>4</v>
      </c>
      <c r="T2073">
        <v>1</v>
      </c>
      <c r="U2073" t="s">
        <v>76</v>
      </c>
      <c r="V2073">
        <v>1</v>
      </c>
      <c r="W2073" t="s">
        <v>66</v>
      </c>
      <c r="X2073" s="51" t="s">
        <v>4010</v>
      </c>
      <c r="Y2073" s="51" t="s">
        <v>144</v>
      </c>
      <c r="Z2073" s="26">
        <v>1</v>
      </c>
      <c r="AA2073" s="51" t="s">
        <v>66</v>
      </c>
      <c r="AB2073" s="51" t="s">
        <v>69</v>
      </c>
    </row>
    <row r="2074" spans="1:28">
      <c r="A2074" s="51" t="s">
        <v>4011</v>
      </c>
      <c r="B2074" s="51" t="s">
        <v>71</v>
      </c>
      <c r="C2074" s="1">
        <v>45272</v>
      </c>
      <c r="D2074">
        <v>2023</v>
      </c>
      <c r="E2074" s="26">
        <v>12</v>
      </c>
      <c r="F2074" s="51" t="s">
        <v>20</v>
      </c>
      <c r="G2074" s="26">
        <v>2</v>
      </c>
      <c r="H2074" s="26">
        <v>2</v>
      </c>
      <c r="I2074" t="s">
        <v>15</v>
      </c>
      <c r="J2074" t="s">
        <v>82</v>
      </c>
      <c r="K2074" t="s">
        <v>83</v>
      </c>
      <c r="L2074" t="s">
        <v>157</v>
      </c>
      <c r="M2074" t="s">
        <v>75</v>
      </c>
      <c r="N2074">
        <v>6269.742582024508</v>
      </c>
      <c r="O2074">
        <v>6269.742582024508</v>
      </c>
      <c r="P2074" t="s">
        <v>64</v>
      </c>
      <c r="Q2074">
        <v>6.32</v>
      </c>
      <c r="R2074">
        <v>4</v>
      </c>
      <c r="S2074">
        <v>4</v>
      </c>
      <c r="T2074">
        <v>1</v>
      </c>
      <c r="U2074" t="s">
        <v>76</v>
      </c>
      <c r="V2074">
        <v>1</v>
      </c>
      <c r="W2074" t="s">
        <v>66</v>
      </c>
      <c r="X2074" s="51" t="s">
        <v>4012</v>
      </c>
      <c r="Y2074" s="51" t="s">
        <v>119</v>
      </c>
      <c r="Z2074" s="26">
        <v>1</v>
      </c>
      <c r="AA2074" s="51" t="s">
        <v>66</v>
      </c>
      <c r="AB2074" s="51" t="s">
        <v>69</v>
      </c>
    </row>
    <row r="2075" spans="1:28">
      <c r="A2075" s="51" t="s">
        <v>4013</v>
      </c>
      <c r="B2075" s="51" t="s">
        <v>59</v>
      </c>
      <c r="C2075" s="1">
        <v>43416</v>
      </c>
      <c r="D2075">
        <v>2018</v>
      </c>
      <c r="E2075" s="26">
        <v>11</v>
      </c>
      <c r="F2075" s="51" t="s">
        <v>19</v>
      </c>
      <c r="G2075" s="26">
        <v>7</v>
      </c>
      <c r="H2075" s="26">
        <v>7</v>
      </c>
      <c r="I2075" t="s">
        <v>15</v>
      </c>
      <c r="J2075" t="s">
        <v>60</v>
      </c>
      <c r="K2075" t="s">
        <v>124</v>
      </c>
      <c r="L2075" t="s">
        <v>74</v>
      </c>
      <c r="M2075" t="s">
        <v>104</v>
      </c>
      <c r="N2075">
        <v>2929.7541350207771</v>
      </c>
      <c r="O2075">
        <v>2929.7541350207771</v>
      </c>
      <c r="P2075" t="s">
        <v>64</v>
      </c>
      <c r="Q2075">
        <v>13.37</v>
      </c>
      <c r="R2075">
        <v>5</v>
      </c>
      <c r="S2075">
        <v>1</v>
      </c>
      <c r="T2075">
        <v>1</v>
      </c>
      <c r="U2075" t="s">
        <v>76</v>
      </c>
      <c r="V2075">
        <v>2</v>
      </c>
      <c r="W2075" t="s">
        <v>77</v>
      </c>
      <c r="X2075" s="51" t="s">
        <v>226</v>
      </c>
      <c r="Y2075" s="51" t="s">
        <v>100</v>
      </c>
      <c r="Z2075" s="26">
        <v>0</v>
      </c>
      <c r="AA2075" s="51" t="s">
        <v>66</v>
      </c>
      <c r="AB2075" s="51" t="s">
        <v>69</v>
      </c>
    </row>
    <row r="2076" spans="1:28">
      <c r="A2076" s="51" t="s">
        <v>4014</v>
      </c>
      <c r="B2076" s="51" t="s">
        <v>97</v>
      </c>
      <c r="C2076" s="1">
        <v>44114</v>
      </c>
      <c r="D2076">
        <v>2020</v>
      </c>
      <c r="E2076" s="26">
        <v>10</v>
      </c>
      <c r="F2076" s="51" t="s">
        <v>10</v>
      </c>
      <c r="G2076" s="26">
        <v>5</v>
      </c>
      <c r="H2076" s="26">
        <v>5</v>
      </c>
      <c r="I2076" t="s">
        <v>15</v>
      </c>
      <c r="J2076" t="s">
        <v>72</v>
      </c>
      <c r="K2076" t="s">
        <v>124</v>
      </c>
      <c r="L2076" t="s">
        <v>157</v>
      </c>
      <c r="M2076" t="s">
        <v>75</v>
      </c>
      <c r="N2076">
        <v>8465.8764946300889</v>
      </c>
      <c r="O2076">
        <v>8465.8764946300889</v>
      </c>
      <c r="P2076" t="s">
        <v>64</v>
      </c>
      <c r="Q2076">
        <v>9.7899999999999991</v>
      </c>
      <c r="R2076">
        <v>2</v>
      </c>
      <c r="S2076">
        <v>1</v>
      </c>
      <c r="T2076">
        <v>1</v>
      </c>
      <c r="U2076" t="s">
        <v>76</v>
      </c>
      <c r="V2076">
        <v>3</v>
      </c>
      <c r="W2076" t="s">
        <v>84</v>
      </c>
      <c r="X2076" s="51" t="s">
        <v>518</v>
      </c>
      <c r="Y2076" s="51" t="s">
        <v>79</v>
      </c>
      <c r="Z2076" s="26">
        <v>1</v>
      </c>
      <c r="AA2076" s="51" t="s">
        <v>66</v>
      </c>
      <c r="AB2076" s="51" t="s">
        <v>69</v>
      </c>
    </row>
    <row r="2077" spans="1:28">
      <c r="A2077" s="51" t="s">
        <v>4015</v>
      </c>
      <c r="B2077" s="51" t="s">
        <v>71</v>
      </c>
      <c r="C2077" s="1">
        <v>42697</v>
      </c>
      <c r="D2077">
        <v>2016</v>
      </c>
      <c r="E2077" s="26">
        <v>11</v>
      </c>
      <c r="F2077" s="51" t="s">
        <v>19</v>
      </c>
      <c r="G2077" s="26">
        <v>9</v>
      </c>
      <c r="H2077" s="26">
        <v>9</v>
      </c>
      <c r="I2077" t="s">
        <v>15</v>
      </c>
      <c r="J2077" t="s">
        <v>60</v>
      </c>
      <c r="K2077" t="s">
        <v>83</v>
      </c>
      <c r="L2077" t="s">
        <v>74</v>
      </c>
      <c r="M2077" t="s">
        <v>90</v>
      </c>
      <c r="N2077">
        <v>7292.4252047872906</v>
      </c>
      <c r="O2077">
        <v>7292.4252047872906</v>
      </c>
      <c r="P2077" t="s">
        <v>64</v>
      </c>
      <c r="Q2077">
        <v>6.62</v>
      </c>
      <c r="R2077">
        <v>3</v>
      </c>
      <c r="S2077">
        <v>3</v>
      </c>
      <c r="T2077">
        <v>1</v>
      </c>
      <c r="U2077" t="s">
        <v>76</v>
      </c>
      <c r="V2077">
        <v>1</v>
      </c>
      <c r="W2077" t="s">
        <v>66</v>
      </c>
      <c r="X2077" s="51" t="s">
        <v>4016</v>
      </c>
      <c r="Y2077" s="51" t="s">
        <v>68</v>
      </c>
      <c r="Z2077" s="26">
        <v>2</v>
      </c>
      <c r="AA2077" s="51" t="s">
        <v>77</v>
      </c>
      <c r="AB2077" s="51" t="s">
        <v>108</v>
      </c>
    </row>
    <row r="2078" spans="1:28">
      <c r="A2078" s="51" t="s">
        <v>4017</v>
      </c>
      <c r="B2078" s="51" t="s">
        <v>97</v>
      </c>
      <c r="C2078" s="1">
        <v>41909</v>
      </c>
      <c r="D2078">
        <v>2014</v>
      </c>
      <c r="E2078" s="26">
        <v>9</v>
      </c>
      <c r="F2078" s="51" t="s">
        <v>29</v>
      </c>
      <c r="G2078" s="26">
        <v>11</v>
      </c>
      <c r="H2078" s="26">
        <v>11</v>
      </c>
      <c r="I2078" t="s">
        <v>15</v>
      </c>
      <c r="J2078" t="s">
        <v>102</v>
      </c>
      <c r="K2078" t="s">
        <v>61</v>
      </c>
      <c r="L2078" t="s">
        <v>98</v>
      </c>
      <c r="M2078" t="s">
        <v>93</v>
      </c>
      <c r="N2078">
        <v>4934.4684829050111</v>
      </c>
      <c r="O2078">
        <v>4934.4684829050111</v>
      </c>
      <c r="P2078" t="s">
        <v>64</v>
      </c>
      <c r="Q2078">
        <v>27.97</v>
      </c>
      <c r="R2078">
        <v>3</v>
      </c>
      <c r="S2078">
        <v>2</v>
      </c>
      <c r="T2078">
        <v>1</v>
      </c>
      <c r="U2078" t="s">
        <v>76</v>
      </c>
      <c r="V2078">
        <v>3</v>
      </c>
      <c r="W2078" t="s">
        <v>84</v>
      </c>
      <c r="X2078" s="51" t="s">
        <v>4018</v>
      </c>
      <c r="Y2078" s="51" t="s">
        <v>144</v>
      </c>
      <c r="Z2078" s="26">
        <v>3</v>
      </c>
      <c r="AA2078" s="51" t="s">
        <v>77</v>
      </c>
      <c r="AB2078" s="51" t="s">
        <v>69</v>
      </c>
    </row>
    <row r="2079" spans="1:28">
      <c r="A2079" s="51" t="s">
        <v>4019</v>
      </c>
      <c r="B2079" s="51" t="s">
        <v>97</v>
      </c>
      <c r="C2079" s="1">
        <v>41403</v>
      </c>
      <c r="D2079">
        <v>2013</v>
      </c>
      <c r="E2079" s="26">
        <v>5</v>
      </c>
      <c r="F2079" s="51" t="s">
        <v>25</v>
      </c>
      <c r="G2079" s="26">
        <v>12</v>
      </c>
      <c r="H2079" s="26">
        <v>12</v>
      </c>
      <c r="I2079" t="s">
        <v>15</v>
      </c>
      <c r="J2079" t="s">
        <v>102</v>
      </c>
      <c r="K2079" t="s">
        <v>61</v>
      </c>
      <c r="L2079" t="s">
        <v>157</v>
      </c>
      <c r="M2079" t="s">
        <v>75</v>
      </c>
      <c r="N2079">
        <v>1359.0409028141005</v>
      </c>
      <c r="O2079">
        <v>1359.0409028141005</v>
      </c>
      <c r="P2079" t="s">
        <v>64</v>
      </c>
      <c r="Q2079">
        <v>10.42</v>
      </c>
      <c r="R2079">
        <v>2</v>
      </c>
      <c r="S2079">
        <v>1</v>
      </c>
      <c r="T2079">
        <v>1</v>
      </c>
      <c r="U2079" t="s">
        <v>76</v>
      </c>
      <c r="V2079">
        <v>1</v>
      </c>
      <c r="W2079" t="s">
        <v>66</v>
      </c>
      <c r="X2079" s="51" t="s">
        <v>4020</v>
      </c>
      <c r="Y2079" s="51" t="s">
        <v>68</v>
      </c>
      <c r="Z2079" s="26">
        <v>1</v>
      </c>
      <c r="AA2079" s="51" t="s">
        <v>66</v>
      </c>
      <c r="AB2079" s="51" t="s">
        <v>69</v>
      </c>
    </row>
    <row r="2080" spans="1:28">
      <c r="A2080" s="51" t="s">
        <v>4021</v>
      </c>
      <c r="B2080" s="51" t="s">
        <v>59</v>
      </c>
      <c r="C2080" s="1">
        <v>43195</v>
      </c>
      <c r="D2080">
        <v>2018</v>
      </c>
      <c r="E2080" s="26">
        <v>4</v>
      </c>
      <c r="F2080" s="51" t="s">
        <v>24</v>
      </c>
      <c r="G2080" s="26">
        <v>7</v>
      </c>
      <c r="H2080" s="26">
        <v>7</v>
      </c>
      <c r="I2080" t="s">
        <v>15</v>
      </c>
      <c r="J2080" t="s">
        <v>60</v>
      </c>
      <c r="K2080" t="s">
        <v>133</v>
      </c>
      <c r="L2080" t="s">
        <v>103</v>
      </c>
      <c r="M2080" t="s">
        <v>63</v>
      </c>
      <c r="N2080">
        <v>5504.1484068729587</v>
      </c>
      <c r="O2080">
        <v>5504.1484068729587</v>
      </c>
      <c r="P2080" t="s">
        <v>64</v>
      </c>
      <c r="Q2080">
        <v>2</v>
      </c>
      <c r="R2080">
        <v>2</v>
      </c>
      <c r="S2080">
        <v>2</v>
      </c>
      <c r="T2080">
        <v>1</v>
      </c>
      <c r="U2080" t="s">
        <v>76</v>
      </c>
      <c r="V2080">
        <v>1</v>
      </c>
      <c r="W2080" t="s">
        <v>66</v>
      </c>
      <c r="X2080" s="51" t="s">
        <v>4022</v>
      </c>
      <c r="Y2080" s="51" t="s">
        <v>68</v>
      </c>
      <c r="Z2080" s="26">
        <v>0</v>
      </c>
      <c r="AA2080" s="51" t="s">
        <v>66</v>
      </c>
      <c r="AB2080" s="51" t="s">
        <v>69</v>
      </c>
    </row>
    <row r="2081" spans="1:28">
      <c r="A2081" s="51" t="s">
        <v>4023</v>
      </c>
      <c r="B2081" s="51" t="s">
        <v>97</v>
      </c>
      <c r="C2081" s="1">
        <v>43970</v>
      </c>
      <c r="D2081">
        <v>2020</v>
      </c>
      <c r="E2081" s="26">
        <v>5</v>
      </c>
      <c r="F2081" s="51" t="s">
        <v>25</v>
      </c>
      <c r="G2081" s="26">
        <v>5</v>
      </c>
      <c r="H2081" s="26">
        <v>5</v>
      </c>
      <c r="I2081" t="s">
        <v>15</v>
      </c>
      <c r="J2081" t="s">
        <v>72</v>
      </c>
      <c r="K2081" t="s">
        <v>73</v>
      </c>
      <c r="L2081" t="s">
        <v>157</v>
      </c>
      <c r="M2081" t="s">
        <v>104</v>
      </c>
      <c r="N2081">
        <v>9254.9616778472082</v>
      </c>
      <c r="O2081">
        <v>9254.9616778472082</v>
      </c>
      <c r="P2081" t="s">
        <v>64</v>
      </c>
      <c r="Q2081">
        <v>29.42</v>
      </c>
      <c r="R2081">
        <v>1</v>
      </c>
      <c r="S2081">
        <v>3</v>
      </c>
      <c r="T2081">
        <v>1</v>
      </c>
      <c r="U2081" t="s">
        <v>76</v>
      </c>
      <c r="V2081">
        <v>3</v>
      </c>
      <c r="W2081" t="s">
        <v>84</v>
      </c>
      <c r="X2081" s="51" t="s">
        <v>4024</v>
      </c>
      <c r="Y2081" s="51" t="s">
        <v>119</v>
      </c>
      <c r="Z2081" s="26">
        <v>3</v>
      </c>
      <c r="AA2081" s="51" t="s">
        <v>77</v>
      </c>
      <c r="AB2081" s="51" t="s">
        <v>108</v>
      </c>
    </row>
    <row r="2082" spans="1:28">
      <c r="A2082" s="51" t="s">
        <v>4025</v>
      </c>
      <c r="B2082" s="51" t="s">
        <v>140</v>
      </c>
      <c r="C2082" s="1">
        <v>45247</v>
      </c>
      <c r="D2082">
        <v>2023</v>
      </c>
      <c r="E2082" s="26">
        <v>11</v>
      </c>
      <c r="F2082" s="51" t="s">
        <v>19</v>
      </c>
      <c r="G2082" s="26">
        <v>2</v>
      </c>
      <c r="H2082" s="26">
        <v>2</v>
      </c>
      <c r="I2082" t="s">
        <v>15</v>
      </c>
      <c r="J2082" t="s">
        <v>82</v>
      </c>
      <c r="K2082" t="s">
        <v>88</v>
      </c>
      <c r="L2082" t="s">
        <v>116</v>
      </c>
      <c r="M2082" t="s">
        <v>90</v>
      </c>
      <c r="N2082">
        <v>5169.68471821814</v>
      </c>
      <c r="O2082">
        <v>5169.68471821814</v>
      </c>
      <c r="P2082" t="s">
        <v>64</v>
      </c>
      <c r="Q2082">
        <v>7.31</v>
      </c>
      <c r="R2082">
        <v>2</v>
      </c>
      <c r="S2082">
        <v>2</v>
      </c>
      <c r="T2082">
        <v>1</v>
      </c>
      <c r="U2082" t="s">
        <v>76</v>
      </c>
      <c r="V2082">
        <v>1</v>
      </c>
      <c r="W2082" t="s">
        <v>66</v>
      </c>
      <c r="X2082" s="51" t="s">
        <v>4026</v>
      </c>
      <c r="Y2082" s="51" t="s">
        <v>100</v>
      </c>
      <c r="Z2082" s="26">
        <v>0</v>
      </c>
      <c r="AA2082" s="51" t="s">
        <v>66</v>
      </c>
      <c r="AB2082" s="51" t="s">
        <v>69</v>
      </c>
    </row>
    <row r="2083" spans="1:28">
      <c r="A2083" s="51" t="s">
        <v>4027</v>
      </c>
      <c r="B2083" s="51" t="s">
        <v>97</v>
      </c>
      <c r="C2083" s="1">
        <v>41628</v>
      </c>
      <c r="D2083">
        <v>2013</v>
      </c>
      <c r="E2083" s="26">
        <v>12</v>
      </c>
      <c r="F2083" s="51" t="s">
        <v>20</v>
      </c>
      <c r="G2083" s="26">
        <v>12</v>
      </c>
      <c r="H2083" s="26">
        <v>12</v>
      </c>
      <c r="I2083" t="s">
        <v>15</v>
      </c>
      <c r="J2083" t="s">
        <v>102</v>
      </c>
      <c r="K2083" t="s">
        <v>88</v>
      </c>
      <c r="L2083" t="s">
        <v>103</v>
      </c>
      <c r="M2083" t="s">
        <v>63</v>
      </c>
      <c r="N2083">
        <v>3541.581554445575</v>
      </c>
      <c r="O2083">
        <v>3541.581554445575</v>
      </c>
      <c r="P2083" t="s">
        <v>64</v>
      </c>
      <c r="Q2083">
        <v>28.9</v>
      </c>
      <c r="R2083">
        <v>2</v>
      </c>
      <c r="S2083">
        <v>4</v>
      </c>
      <c r="T2083">
        <v>1</v>
      </c>
      <c r="U2083" t="s">
        <v>76</v>
      </c>
      <c r="V2083">
        <v>3</v>
      </c>
      <c r="W2083" t="s">
        <v>84</v>
      </c>
      <c r="X2083" s="51" t="s">
        <v>4028</v>
      </c>
      <c r="Y2083" s="51" t="s">
        <v>68</v>
      </c>
      <c r="Z2083" s="26">
        <v>4</v>
      </c>
      <c r="AA2083" s="51" t="s">
        <v>84</v>
      </c>
      <c r="AB2083" s="51" t="s">
        <v>108</v>
      </c>
    </row>
    <row r="2084" spans="1:28">
      <c r="A2084" s="51" t="s">
        <v>4029</v>
      </c>
      <c r="B2084" s="51" t="s">
        <v>97</v>
      </c>
      <c r="C2084" s="1">
        <v>41678</v>
      </c>
      <c r="D2084">
        <v>2014</v>
      </c>
      <c r="E2084" s="26">
        <v>2</v>
      </c>
      <c r="F2084" s="51" t="s">
        <v>22</v>
      </c>
      <c r="G2084" s="26">
        <v>11</v>
      </c>
      <c r="H2084" s="26">
        <v>11</v>
      </c>
      <c r="I2084" t="s">
        <v>15</v>
      </c>
      <c r="J2084" t="s">
        <v>102</v>
      </c>
      <c r="K2084" t="s">
        <v>133</v>
      </c>
      <c r="L2084" t="s">
        <v>113</v>
      </c>
      <c r="M2084" t="s">
        <v>104</v>
      </c>
      <c r="N2084">
        <v>9734.8829195649741</v>
      </c>
      <c r="O2084">
        <v>9734.8829195649741</v>
      </c>
      <c r="P2084" t="s">
        <v>64</v>
      </c>
      <c r="Q2084">
        <v>15.71</v>
      </c>
      <c r="R2084">
        <v>1</v>
      </c>
      <c r="S2084">
        <v>0</v>
      </c>
      <c r="T2084">
        <v>0</v>
      </c>
      <c r="U2084" t="s">
        <v>65</v>
      </c>
      <c r="V2084">
        <v>3</v>
      </c>
      <c r="W2084" t="s">
        <v>84</v>
      </c>
      <c r="X2084" s="51" t="s">
        <v>4030</v>
      </c>
      <c r="Y2084" s="51" t="s">
        <v>79</v>
      </c>
      <c r="Z2084" s="26">
        <v>3</v>
      </c>
      <c r="AA2084" s="51" t="s">
        <v>77</v>
      </c>
      <c r="AB2084" s="51" t="s">
        <v>69</v>
      </c>
    </row>
    <row r="2085" spans="1:28">
      <c r="A2085" s="51" t="s">
        <v>4031</v>
      </c>
      <c r="B2085" s="51" t="s">
        <v>121</v>
      </c>
      <c r="C2085" s="1">
        <v>43295</v>
      </c>
      <c r="D2085">
        <v>2018</v>
      </c>
      <c r="E2085" s="26">
        <v>7</v>
      </c>
      <c r="F2085" s="51" t="s">
        <v>27</v>
      </c>
      <c r="G2085" s="26">
        <v>7</v>
      </c>
      <c r="H2085" s="26">
        <v>7</v>
      </c>
      <c r="I2085" t="s">
        <v>15</v>
      </c>
      <c r="J2085" t="s">
        <v>60</v>
      </c>
      <c r="K2085" t="s">
        <v>61</v>
      </c>
      <c r="L2085" t="s">
        <v>103</v>
      </c>
      <c r="M2085" t="s">
        <v>75</v>
      </c>
      <c r="N2085">
        <v>7658.2702989908457</v>
      </c>
      <c r="O2085">
        <v>7658.2702989908457</v>
      </c>
      <c r="P2085" t="s">
        <v>64</v>
      </c>
      <c r="Q2085">
        <v>5.71</v>
      </c>
      <c r="R2085">
        <v>4</v>
      </c>
      <c r="S2085">
        <v>2</v>
      </c>
      <c r="T2085">
        <v>1</v>
      </c>
      <c r="U2085" t="s">
        <v>76</v>
      </c>
      <c r="V2085">
        <v>1</v>
      </c>
      <c r="W2085" t="s">
        <v>66</v>
      </c>
      <c r="X2085" s="51" t="s">
        <v>2949</v>
      </c>
      <c r="Y2085" s="51" t="s">
        <v>68</v>
      </c>
      <c r="Z2085" s="26">
        <v>0</v>
      </c>
      <c r="AA2085" s="51" t="s">
        <v>66</v>
      </c>
      <c r="AB2085" s="51" t="s">
        <v>69</v>
      </c>
    </row>
    <row r="2086" spans="1:28">
      <c r="A2086" s="51" t="s">
        <v>4032</v>
      </c>
      <c r="B2086" s="51" t="s">
        <v>121</v>
      </c>
      <c r="C2086" s="1">
        <v>43282</v>
      </c>
      <c r="D2086">
        <v>2018</v>
      </c>
      <c r="E2086" s="26">
        <v>7</v>
      </c>
      <c r="F2086" s="51" t="s">
        <v>27</v>
      </c>
      <c r="G2086" s="26">
        <v>7</v>
      </c>
      <c r="H2086" s="26">
        <v>7</v>
      </c>
      <c r="I2086" t="s">
        <v>15</v>
      </c>
      <c r="J2086" t="s">
        <v>60</v>
      </c>
      <c r="K2086" t="s">
        <v>88</v>
      </c>
      <c r="L2086" t="s">
        <v>110</v>
      </c>
      <c r="M2086" t="s">
        <v>63</v>
      </c>
      <c r="N2086">
        <v>7421.41764822186</v>
      </c>
      <c r="O2086">
        <v>7421.41764822186</v>
      </c>
      <c r="P2086" t="s">
        <v>64</v>
      </c>
      <c r="Q2086">
        <v>18.28</v>
      </c>
      <c r="R2086">
        <v>4</v>
      </c>
      <c r="S2086">
        <v>4</v>
      </c>
      <c r="T2086">
        <v>1</v>
      </c>
      <c r="U2086" t="s">
        <v>76</v>
      </c>
      <c r="V2086">
        <v>3</v>
      </c>
      <c r="W2086" t="s">
        <v>84</v>
      </c>
      <c r="X2086" s="51" t="s">
        <v>4033</v>
      </c>
      <c r="Y2086" s="51" t="s">
        <v>68</v>
      </c>
      <c r="Z2086" s="26">
        <v>3</v>
      </c>
      <c r="AA2086" s="51" t="s">
        <v>77</v>
      </c>
      <c r="AB2086" s="51" t="s">
        <v>108</v>
      </c>
    </row>
    <row r="2087" spans="1:28">
      <c r="A2087" s="51" t="s">
        <v>4034</v>
      </c>
      <c r="B2087" s="51" t="s">
        <v>81</v>
      </c>
      <c r="C2087" s="1">
        <v>42849</v>
      </c>
      <c r="D2087">
        <v>2017</v>
      </c>
      <c r="E2087" s="26">
        <v>4</v>
      </c>
      <c r="F2087" s="51" t="s">
        <v>24</v>
      </c>
      <c r="G2087" s="26">
        <v>8</v>
      </c>
      <c r="H2087" s="26">
        <v>8</v>
      </c>
      <c r="I2087" t="s">
        <v>15</v>
      </c>
      <c r="J2087" t="s">
        <v>60</v>
      </c>
      <c r="K2087" t="s">
        <v>73</v>
      </c>
      <c r="L2087" t="s">
        <v>157</v>
      </c>
      <c r="M2087" t="s">
        <v>152</v>
      </c>
      <c r="N2087">
        <v>7927.8015926584267</v>
      </c>
      <c r="O2087">
        <v>7927.8015926584267</v>
      </c>
      <c r="P2087" t="s">
        <v>64</v>
      </c>
      <c r="Q2087">
        <v>11.77</v>
      </c>
      <c r="R2087">
        <v>4</v>
      </c>
      <c r="S2087">
        <v>2</v>
      </c>
      <c r="T2087">
        <v>1</v>
      </c>
      <c r="U2087" t="s">
        <v>76</v>
      </c>
      <c r="V2087">
        <v>3</v>
      </c>
      <c r="W2087" t="s">
        <v>84</v>
      </c>
      <c r="X2087" s="51" t="s">
        <v>4035</v>
      </c>
      <c r="Y2087" s="51" t="s">
        <v>68</v>
      </c>
      <c r="Z2087" s="26">
        <v>2</v>
      </c>
      <c r="AA2087" s="51" t="s">
        <v>77</v>
      </c>
      <c r="AB2087" s="51" t="s">
        <v>69</v>
      </c>
    </row>
    <row r="2088" spans="1:28">
      <c r="A2088" s="51" t="s">
        <v>4036</v>
      </c>
      <c r="B2088" s="51" t="s">
        <v>81</v>
      </c>
      <c r="C2088" s="1">
        <v>42647</v>
      </c>
      <c r="D2088">
        <v>2016</v>
      </c>
      <c r="E2088" s="26">
        <v>10</v>
      </c>
      <c r="F2088" s="51" t="s">
        <v>10</v>
      </c>
      <c r="G2088" s="26">
        <v>9</v>
      </c>
      <c r="H2088" s="26">
        <v>9</v>
      </c>
      <c r="I2088" t="s">
        <v>15</v>
      </c>
      <c r="J2088" t="s">
        <v>60</v>
      </c>
      <c r="K2088" t="s">
        <v>88</v>
      </c>
      <c r="L2088" t="s">
        <v>125</v>
      </c>
      <c r="M2088" t="s">
        <v>63</v>
      </c>
      <c r="N2088">
        <v>2463.033698788397</v>
      </c>
      <c r="O2088">
        <v>2463.033698788397</v>
      </c>
      <c r="P2088" t="s">
        <v>64</v>
      </c>
      <c r="Q2088">
        <v>8.98</v>
      </c>
      <c r="R2088">
        <v>2</v>
      </c>
      <c r="S2088">
        <v>2</v>
      </c>
      <c r="T2088">
        <v>1</v>
      </c>
      <c r="U2088" t="s">
        <v>76</v>
      </c>
      <c r="V2088">
        <v>2</v>
      </c>
      <c r="W2088" t="s">
        <v>77</v>
      </c>
      <c r="X2088" s="51" t="s">
        <v>4037</v>
      </c>
      <c r="Y2088" s="51" t="s">
        <v>95</v>
      </c>
      <c r="Z2088" s="26">
        <v>1</v>
      </c>
      <c r="AA2088" s="51" t="s">
        <v>66</v>
      </c>
      <c r="AB2088" s="51" t="s">
        <v>69</v>
      </c>
    </row>
    <row r="2089" spans="1:28">
      <c r="A2089" s="51" t="s">
        <v>4038</v>
      </c>
      <c r="B2089" s="51" t="s">
        <v>97</v>
      </c>
      <c r="C2089" s="1">
        <v>43555</v>
      </c>
      <c r="D2089">
        <v>2019</v>
      </c>
      <c r="E2089" s="26">
        <v>3</v>
      </c>
      <c r="F2089" s="51" t="s">
        <v>23</v>
      </c>
      <c r="G2089" s="26">
        <v>6</v>
      </c>
      <c r="H2089" s="26">
        <v>6</v>
      </c>
      <c r="I2089" t="s">
        <v>15</v>
      </c>
      <c r="J2089" t="s">
        <v>72</v>
      </c>
      <c r="K2089" t="s">
        <v>133</v>
      </c>
      <c r="L2089" t="s">
        <v>74</v>
      </c>
      <c r="M2089" t="s">
        <v>63</v>
      </c>
      <c r="N2089">
        <v>2882.8625020369168</v>
      </c>
      <c r="O2089">
        <v>2882.8625020369168</v>
      </c>
      <c r="P2089" t="s">
        <v>64</v>
      </c>
      <c r="Q2089">
        <v>3.93</v>
      </c>
      <c r="R2089">
        <v>4</v>
      </c>
      <c r="S2089">
        <v>2</v>
      </c>
      <c r="T2089">
        <v>1</v>
      </c>
      <c r="U2089" t="s">
        <v>76</v>
      </c>
      <c r="V2089">
        <v>1</v>
      </c>
      <c r="W2089" t="s">
        <v>66</v>
      </c>
      <c r="X2089" s="51" t="s">
        <v>4039</v>
      </c>
      <c r="Y2089" s="51" t="s">
        <v>100</v>
      </c>
      <c r="Z2089" s="26">
        <v>0</v>
      </c>
      <c r="AA2089" s="51" t="s">
        <v>66</v>
      </c>
      <c r="AB2089" s="51" t="s">
        <v>69</v>
      </c>
    </row>
    <row r="2090" spans="1:28">
      <c r="A2090" s="51" t="s">
        <v>4040</v>
      </c>
      <c r="B2090" s="51" t="s">
        <v>140</v>
      </c>
      <c r="C2090" s="1">
        <v>43571</v>
      </c>
      <c r="D2090">
        <v>2019</v>
      </c>
      <c r="E2090" s="26">
        <v>4</v>
      </c>
      <c r="F2090" s="51" t="s">
        <v>24</v>
      </c>
      <c r="G2090" s="26">
        <v>6</v>
      </c>
      <c r="H2090" s="26">
        <v>6</v>
      </c>
      <c r="I2090" t="s">
        <v>15</v>
      </c>
      <c r="J2090" t="s">
        <v>72</v>
      </c>
      <c r="K2090" t="s">
        <v>88</v>
      </c>
      <c r="L2090" t="s">
        <v>202</v>
      </c>
      <c r="M2090" t="s">
        <v>104</v>
      </c>
      <c r="N2090">
        <v>6654.4349816213908</v>
      </c>
      <c r="O2090">
        <v>6654.4349816213908</v>
      </c>
      <c r="P2090" t="s">
        <v>64</v>
      </c>
      <c r="Q2090">
        <v>6.75</v>
      </c>
      <c r="R2090">
        <v>1</v>
      </c>
      <c r="S2090">
        <v>0</v>
      </c>
      <c r="T2090">
        <v>0</v>
      </c>
      <c r="U2090" t="s">
        <v>65</v>
      </c>
      <c r="V2090">
        <v>1</v>
      </c>
      <c r="W2090" t="s">
        <v>66</v>
      </c>
      <c r="X2090" s="51" t="s">
        <v>4041</v>
      </c>
      <c r="Y2090" s="51" t="s">
        <v>100</v>
      </c>
      <c r="Z2090" s="26">
        <v>0</v>
      </c>
      <c r="AA2090" s="51" t="s">
        <v>66</v>
      </c>
      <c r="AB2090" s="51" t="s">
        <v>69</v>
      </c>
    </row>
    <row r="2091" spans="1:28">
      <c r="A2091" s="51" t="s">
        <v>4042</v>
      </c>
      <c r="B2091" s="51" t="s">
        <v>81</v>
      </c>
      <c r="C2091" s="1">
        <v>42399</v>
      </c>
      <c r="D2091">
        <v>2016</v>
      </c>
      <c r="E2091" s="26">
        <v>1</v>
      </c>
      <c r="F2091" s="51" t="s">
        <v>21</v>
      </c>
      <c r="G2091" s="26">
        <v>9</v>
      </c>
      <c r="H2091" s="26">
        <v>9</v>
      </c>
      <c r="I2091" t="s">
        <v>15</v>
      </c>
      <c r="J2091" t="s">
        <v>60</v>
      </c>
      <c r="K2091" t="s">
        <v>73</v>
      </c>
      <c r="L2091" t="s">
        <v>62</v>
      </c>
      <c r="M2091" t="s">
        <v>63</v>
      </c>
      <c r="N2091">
        <v>1774.119127349177</v>
      </c>
      <c r="O2091">
        <v>1774.119127349177</v>
      </c>
      <c r="P2091" t="s">
        <v>64</v>
      </c>
      <c r="Q2091">
        <v>5.44</v>
      </c>
      <c r="R2091">
        <v>5</v>
      </c>
      <c r="S2091">
        <v>3</v>
      </c>
      <c r="T2091">
        <v>1</v>
      </c>
      <c r="U2091" t="s">
        <v>76</v>
      </c>
      <c r="V2091">
        <v>1</v>
      </c>
      <c r="W2091" t="s">
        <v>66</v>
      </c>
      <c r="X2091" s="51" t="s">
        <v>4043</v>
      </c>
      <c r="Y2091" s="51" t="s">
        <v>100</v>
      </c>
      <c r="Z2091" s="26">
        <v>2</v>
      </c>
      <c r="AA2091" s="51" t="s">
        <v>77</v>
      </c>
      <c r="AB2091" s="51" t="s">
        <v>108</v>
      </c>
    </row>
    <row r="2092" spans="1:28">
      <c r="A2092" s="51" t="s">
        <v>4044</v>
      </c>
      <c r="B2092" s="51" t="s">
        <v>71</v>
      </c>
      <c r="C2092" s="1">
        <v>43458</v>
      </c>
      <c r="D2092">
        <v>2018</v>
      </c>
      <c r="E2092" s="26">
        <v>12</v>
      </c>
      <c r="F2092" s="51" t="s">
        <v>20</v>
      </c>
      <c r="G2092" s="26">
        <v>7</v>
      </c>
      <c r="H2092" s="26">
        <v>7</v>
      </c>
      <c r="I2092" t="s">
        <v>15</v>
      </c>
      <c r="J2092" t="s">
        <v>60</v>
      </c>
      <c r="K2092" t="s">
        <v>73</v>
      </c>
      <c r="L2092" t="s">
        <v>128</v>
      </c>
      <c r="M2092" t="s">
        <v>152</v>
      </c>
      <c r="N2092">
        <v>10958.584302637688</v>
      </c>
      <c r="O2092">
        <v>10958.584302637688</v>
      </c>
      <c r="P2092" t="s">
        <v>64</v>
      </c>
      <c r="Q2092">
        <v>14.45</v>
      </c>
      <c r="R2092">
        <v>3</v>
      </c>
      <c r="S2092">
        <v>2</v>
      </c>
      <c r="T2092">
        <v>1</v>
      </c>
      <c r="U2092" t="s">
        <v>76</v>
      </c>
      <c r="V2092">
        <v>3</v>
      </c>
      <c r="W2092" t="s">
        <v>84</v>
      </c>
      <c r="X2092" s="51" t="s">
        <v>4045</v>
      </c>
      <c r="Y2092" s="51" t="s">
        <v>68</v>
      </c>
      <c r="Z2092" s="26">
        <v>1</v>
      </c>
      <c r="AA2092" s="51" t="s">
        <v>66</v>
      </c>
      <c r="AB2092" s="51" t="s">
        <v>69</v>
      </c>
    </row>
    <row r="2093" spans="1:28">
      <c r="A2093" s="51" t="s">
        <v>4046</v>
      </c>
      <c r="B2093" s="51" t="s">
        <v>81</v>
      </c>
      <c r="C2093" s="1">
        <v>41710</v>
      </c>
      <c r="D2093">
        <v>2014</v>
      </c>
      <c r="E2093" s="26">
        <v>3</v>
      </c>
      <c r="F2093" s="51" t="s">
        <v>23</v>
      </c>
      <c r="G2093" s="26">
        <v>11</v>
      </c>
      <c r="H2093" s="26">
        <v>11</v>
      </c>
      <c r="I2093" t="s">
        <v>15</v>
      </c>
      <c r="J2093" t="s">
        <v>102</v>
      </c>
      <c r="K2093" t="s">
        <v>61</v>
      </c>
      <c r="L2093" t="s">
        <v>110</v>
      </c>
      <c r="M2093" t="s">
        <v>152</v>
      </c>
      <c r="N2093">
        <v>1906.9127715635343</v>
      </c>
      <c r="O2093">
        <v>1906.9127715635343</v>
      </c>
      <c r="P2093" t="s">
        <v>64</v>
      </c>
      <c r="Q2093">
        <v>2.5499999999999998</v>
      </c>
      <c r="R2093">
        <v>2</v>
      </c>
      <c r="S2093">
        <v>2</v>
      </c>
      <c r="T2093">
        <v>1</v>
      </c>
      <c r="U2093" t="s">
        <v>76</v>
      </c>
      <c r="V2093">
        <v>1</v>
      </c>
      <c r="W2093" t="s">
        <v>66</v>
      </c>
      <c r="X2093" s="51" t="s">
        <v>4047</v>
      </c>
      <c r="Y2093" s="51" t="s">
        <v>119</v>
      </c>
      <c r="Z2093" s="26">
        <v>1</v>
      </c>
      <c r="AA2093" s="51" t="s">
        <v>66</v>
      </c>
      <c r="AB2093" s="51" t="s">
        <v>69</v>
      </c>
    </row>
    <row r="2094" spans="1:28">
      <c r="A2094" s="51" t="s">
        <v>4048</v>
      </c>
      <c r="B2094" s="51" t="s">
        <v>71</v>
      </c>
      <c r="C2094" s="1">
        <v>44311</v>
      </c>
      <c r="D2094">
        <v>2021</v>
      </c>
      <c r="E2094" s="26">
        <v>4</v>
      </c>
      <c r="F2094" s="51" t="s">
        <v>24</v>
      </c>
      <c r="G2094" s="26">
        <v>4</v>
      </c>
      <c r="H2094" s="26">
        <v>4</v>
      </c>
      <c r="I2094" t="s">
        <v>15</v>
      </c>
      <c r="J2094" t="s">
        <v>72</v>
      </c>
      <c r="K2094" t="s">
        <v>124</v>
      </c>
      <c r="L2094" t="s">
        <v>74</v>
      </c>
      <c r="M2094" t="s">
        <v>104</v>
      </c>
      <c r="N2094">
        <v>24994.322270662851</v>
      </c>
      <c r="O2094">
        <v>24994.322270662851</v>
      </c>
      <c r="P2094" t="s">
        <v>64</v>
      </c>
      <c r="Q2094">
        <v>5.27</v>
      </c>
      <c r="R2094">
        <v>4</v>
      </c>
      <c r="S2094">
        <v>2</v>
      </c>
      <c r="T2094">
        <v>1</v>
      </c>
      <c r="U2094" t="s">
        <v>76</v>
      </c>
      <c r="V2094">
        <v>3</v>
      </c>
      <c r="W2094" t="s">
        <v>84</v>
      </c>
      <c r="X2094" s="51" t="s">
        <v>4049</v>
      </c>
      <c r="Y2094" s="51" t="s">
        <v>95</v>
      </c>
      <c r="Z2094" s="26">
        <v>2</v>
      </c>
      <c r="AA2094" s="51" t="s">
        <v>77</v>
      </c>
      <c r="AB2094" s="51" t="s">
        <v>69</v>
      </c>
    </row>
    <row r="2095" spans="1:28">
      <c r="A2095" s="51" t="s">
        <v>4050</v>
      </c>
      <c r="B2095" s="51" t="s">
        <v>121</v>
      </c>
      <c r="C2095" s="1">
        <v>42840</v>
      </c>
      <c r="D2095">
        <v>2017</v>
      </c>
      <c r="E2095" s="26">
        <v>4</v>
      </c>
      <c r="F2095" s="51" t="s">
        <v>24</v>
      </c>
      <c r="G2095" s="26">
        <v>8</v>
      </c>
      <c r="H2095" s="26">
        <v>8</v>
      </c>
      <c r="I2095" t="s">
        <v>15</v>
      </c>
      <c r="J2095" t="s">
        <v>60</v>
      </c>
      <c r="K2095" t="s">
        <v>61</v>
      </c>
      <c r="L2095" t="s">
        <v>113</v>
      </c>
      <c r="M2095" t="s">
        <v>90</v>
      </c>
      <c r="N2095">
        <v>17035.433932852604</v>
      </c>
      <c r="O2095">
        <v>17035.433932852604</v>
      </c>
      <c r="P2095" t="s">
        <v>64</v>
      </c>
      <c r="Q2095">
        <v>17.34</v>
      </c>
      <c r="R2095">
        <v>3</v>
      </c>
      <c r="S2095">
        <v>2</v>
      </c>
      <c r="T2095">
        <v>1</v>
      </c>
      <c r="U2095" t="s">
        <v>76</v>
      </c>
      <c r="V2095">
        <v>3</v>
      </c>
      <c r="W2095" t="s">
        <v>84</v>
      </c>
      <c r="X2095" s="51" t="s">
        <v>4051</v>
      </c>
      <c r="Y2095" s="51" t="s">
        <v>79</v>
      </c>
      <c r="Z2095" s="26">
        <v>4</v>
      </c>
      <c r="AA2095" s="51" t="s">
        <v>84</v>
      </c>
      <c r="AB2095" s="51" t="s">
        <v>108</v>
      </c>
    </row>
    <row r="2096" spans="1:28">
      <c r="A2096" s="51" t="s">
        <v>4052</v>
      </c>
      <c r="B2096" s="51" t="s">
        <v>59</v>
      </c>
      <c r="C2096" s="1">
        <v>44357</v>
      </c>
      <c r="D2096">
        <v>2021</v>
      </c>
      <c r="E2096" s="26">
        <v>6</v>
      </c>
      <c r="F2096" s="51" t="s">
        <v>26</v>
      </c>
      <c r="G2096" s="26">
        <v>4</v>
      </c>
      <c r="H2096" s="26">
        <v>4</v>
      </c>
      <c r="I2096" t="s">
        <v>15</v>
      </c>
      <c r="J2096" t="s">
        <v>72</v>
      </c>
      <c r="K2096" t="s">
        <v>61</v>
      </c>
      <c r="L2096" t="s">
        <v>74</v>
      </c>
      <c r="M2096" t="s">
        <v>104</v>
      </c>
      <c r="N2096">
        <v>6802.1258176152578</v>
      </c>
      <c r="O2096">
        <v>6802.1258176152578</v>
      </c>
      <c r="P2096" t="s">
        <v>64</v>
      </c>
      <c r="Q2096">
        <v>13.99</v>
      </c>
      <c r="R2096">
        <v>1</v>
      </c>
      <c r="S2096">
        <v>2</v>
      </c>
      <c r="T2096">
        <v>1</v>
      </c>
      <c r="U2096" t="s">
        <v>76</v>
      </c>
      <c r="V2096">
        <v>2</v>
      </c>
      <c r="W2096" t="s">
        <v>77</v>
      </c>
      <c r="X2096" s="51" t="s">
        <v>1646</v>
      </c>
      <c r="Y2096" s="51" t="s">
        <v>95</v>
      </c>
      <c r="Z2096" s="26">
        <v>0</v>
      </c>
      <c r="AA2096" s="51" t="s">
        <v>66</v>
      </c>
      <c r="AB2096" s="51" t="s">
        <v>69</v>
      </c>
    </row>
    <row r="2097" spans="1:28">
      <c r="A2097" s="51" t="s">
        <v>4053</v>
      </c>
      <c r="B2097" s="51" t="s">
        <v>59</v>
      </c>
      <c r="C2097" s="1">
        <v>43196</v>
      </c>
      <c r="D2097">
        <v>2018</v>
      </c>
      <c r="E2097" s="26">
        <v>4</v>
      </c>
      <c r="F2097" s="51" t="s">
        <v>24</v>
      </c>
      <c r="G2097" s="26">
        <v>7</v>
      </c>
      <c r="H2097" s="26">
        <v>7</v>
      </c>
      <c r="I2097" t="s">
        <v>15</v>
      </c>
      <c r="J2097" t="s">
        <v>60</v>
      </c>
      <c r="K2097" t="s">
        <v>61</v>
      </c>
      <c r="L2097" t="s">
        <v>128</v>
      </c>
      <c r="M2097" t="s">
        <v>152</v>
      </c>
      <c r="N2097">
        <v>30779.086779387038</v>
      </c>
      <c r="O2097">
        <v>30779.086779387038</v>
      </c>
      <c r="P2097" t="s">
        <v>64</v>
      </c>
      <c r="Q2097">
        <v>30.17</v>
      </c>
      <c r="R2097">
        <v>5</v>
      </c>
      <c r="S2097">
        <v>6</v>
      </c>
      <c r="T2097">
        <v>1</v>
      </c>
      <c r="U2097" t="s">
        <v>76</v>
      </c>
      <c r="V2097">
        <v>3</v>
      </c>
      <c r="W2097" t="s">
        <v>84</v>
      </c>
      <c r="X2097" s="51" t="s">
        <v>1574</v>
      </c>
      <c r="Y2097" s="51" t="s">
        <v>68</v>
      </c>
      <c r="Z2097" s="26">
        <v>4</v>
      </c>
      <c r="AA2097" s="51" t="s">
        <v>84</v>
      </c>
      <c r="AB2097" s="51" t="s">
        <v>108</v>
      </c>
    </row>
    <row r="2098" spans="1:28">
      <c r="A2098" s="51" t="s">
        <v>4054</v>
      </c>
      <c r="B2098" s="51" t="s">
        <v>71</v>
      </c>
      <c r="C2098" s="1">
        <v>43209</v>
      </c>
      <c r="D2098">
        <v>2018</v>
      </c>
      <c r="E2098" s="26">
        <v>4</v>
      </c>
      <c r="F2098" s="51" t="s">
        <v>24</v>
      </c>
      <c r="G2098" s="26">
        <v>7</v>
      </c>
      <c r="H2098" s="26">
        <v>7</v>
      </c>
      <c r="I2098" t="s">
        <v>15</v>
      </c>
      <c r="J2098" t="s">
        <v>60</v>
      </c>
      <c r="K2098" t="s">
        <v>73</v>
      </c>
      <c r="L2098" t="s">
        <v>116</v>
      </c>
      <c r="M2098" t="s">
        <v>152</v>
      </c>
      <c r="N2098">
        <v>6264.2017785298422</v>
      </c>
      <c r="O2098">
        <v>6264.2017785298422</v>
      </c>
      <c r="P2098" t="s">
        <v>64</v>
      </c>
      <c r="Q2098">
        <v>8.51</v>
      </c>
      <c r="R2098">
        <v>4</v>
      </c>
      <c r="S2098">
        <v>0</v>
      </c>
      <c r="T2098">
        <v>0</v>
      </c>
      <c r="U2098" t="s">
        <v>65</v>
      </c>
      <c r="V2098">
        <v>1</v>
      </c>
      <c r="W2098" t="s">
        <v>66</v>
      </c>
      <c r="X2098" s="51" t="s">
        <v>4055</v>
      </c>
      <c r="Y2098" s="51" t="s">
        <v>119</v>
      </c>
      <c r="Z2098" s="26">
        <v>0</v>
      </c>
      <c r="AA2098" s="51" t="s">
        <v>66</v>
      </c>
      <c r="AB2098" s="51" t="s">
        <v>69</v>
      </c>
    </row>
    <row r="2099" spans="1:28">
      <c r="A2099" s="51" t="s">
        <v>4056</v>
      </c>
      <c r="B2099" s="51" t="s">
        <v>59</v>
      </c>
      <c r="C2099" s="1">
        <v>41740</v>
      </c>
      <c r="D2099">
        <v>2014</v>
      </c>
      <c r="E2099" s="26">
        <v>4</v>
      </c>
      <c r="F2099" s="51" t="s">
        <v>24</v>
      </c>
      <c r="G2099" s="26">
        <v>11</v>
      </c>
      <c r="H2099" s="26">
        <v>11</v>
      </c>
      <c r="I2099" t="s">
        <v>15</v>
      </c>
      <c r="J2099" t="s">
        <v>102</v>
      </c>
      <c r="K2099" t="s">
        <v>133</v>
      </c>
      <c r="L2099" t="s">
        <v>125</v>
      </c>
      <c r="M2099" t="s">
        <v>75</v>
      </c>
      <c r="N2099">
        <v>5329.1170465793484</v>
      </c>
      <c r="O2099">
        <v>5329.1170465793484</v>
      </c>
      <c r="P2099" t="s">
        <v>64</v>
      </c>
      <c r="Q2099">
        <v>5.27</v>
      </c>
      <c r="R2099">
        <v>4</v>
      </c>
      <c r="S2099">
        <v>1</v>
      </c>
      <c r="T2099">
        <v>1</v>
      </c>
      <c r="U2099" t="s">
        <v>76</v>
      </c>
      <c r="V2099">
        <v>1</v>
      </c>
      <c r="W2099" t="s">
        <v>66</v>
      </c>
      <c r="X2099" s="51" t="s">
        <v>4057</v>
      </c>
      <c r="Y2099" s="51" t="s">
        <v>95</v>
      </c>
      <c r="Z2099" s="26">
        <v>1</v>
      </c>
      <c r="AA2099" s="51" t="s">
        <v>66</v>
      </c>
      <c r="AB2099" s="51" t="s">
        <v>69</v>
      </c>
    </row>
    <row r="2100" spans="1:28">
      <c r="A2100" s="51" t="s">
        <v>4058</v>
      </c>
      <c r="B2100" s="51" t="s">
        <v>81</v>
      </c>
      <c r="C2100" s="1">
        <v>45312</v>
      </c>
      <c r="D2100">
        <v>2024</v>
      </c>
      <c r="E2100" s="26">
        <v>1</v>
      </c>
      <c r="F2100" s="51" t="s">
        <v>21</v>
      </c>
      <c r="G2100" s="26">
        <v>1</v>
      </c>
      <c r="H2100" s="26">
        <v>1</v>
      </c>
      <c r="I2100" t="s">
        <v>15</v>
      </c>
      <c r="J2100" t="s">
        <v>82</v>
      </c>
      <c r="K2100" t="s">
        <v>61</v>
      </c>
      <c r="L2100" t="s">
        <v>125</v>
      </c>
      <c r="M2100" t="s">
        <v>90</v>
      </c>
      <c r="N2100">
        <v>9149.4528096969098</v>
      </c>
      <c r="O2100">
        <v>9149.4528096969098</v>
      </c>
      <c r="P2100" t="s">
        <v>64</v>
      </c>
      <c r="Q2100">
        <v>5.79</v>
      </c>
      <c r="R2100">
        <v>1</v>
      </c>
      <c r="S2100">
        <v>2</v>
      </c>
      <c r="T2100">
        <v>1</v>
      </c>
      <c r="U2100" t="s">
        <v>76</v>
      </c>
      <c r="V2100">
        <v>2</v>
      </c>
      <c r="W2100" t="s">
        <v>77</v>
      </c>
      <c r="X2100" s="51" t="s">
        <v>4059</v>
      </c>
      <c r="Y2100" s="51" t="s">
        <v>100</v>
      </c>
      <c r="Z2100" s="26">
        <v>0</v>
      </c>
      <c r="AA2100" s="51" t="s">
        <v>66</v>
      </c>
      <c r="AB2100" s="51" t="s">
        <v>69</v>
      </c>
    </row>
    <row r="2101" spans="1:28">
      <c r="A2101" s="51" t="s">
        <v>4060</v>
      </c>
      <c r="B2101" s="51" t="s">
        <v>140</v>
      </c>
      <c r="C2101" s="1">
        <v>44311</v>
      </c>
      <c r="D2101">
        <v>2021</v>
      </c>
      <c r="E2101" s="26">
        <v>4</v>
      </c>
      <c r="F2101" s="51" t="s">
        <v>24</v>
      </c>
      <c r="G2101" s="26">
        <v>4</v>
      </c>
      <c r="H2101" s="26">
        <v>4</v>
      </c>
      <c r="I2101" t="s">
        <v>15</v>
      </c>
      <c r="J2101" t="s">
        <v>72</v>
      </c>
      <c r="K2101" t="s">
        <v>73</v>
      </c>
      <c r="L2101" t="s">
        <v>110</v>
      </c>
      <c r="M2101" t="s">
        <v>104</v>
      </c>
      <c r="N2101">
        <v>4972.0481576265747</v>
      </c>
      <c r="O2101">
        <v>4972.0481576265747</v>
      </c>
      <c r="P2101" t="s">
        <v>64</v>
      </c>
      <c r="Q2101">
        <v>5.63</v>
      </c>
      <c r="R2101">
        <v>1</v>
      </c>
      <c r="S2101">
        <v>2</v>
      </c>
      <c r="T2101">
        <v>1</v>
      </c>
      <c r="U2101" t="s">
        <v>76</v>
      </c>
      <c r="V2101">
        <v>1</v>
      </c>
      <c r="W2101" t="s">
        <v>66</v>
      </c>
      <c r="X2101" s="51" t="s">
        <v>4061</v>
      </c>
      <c r="Y2101" s="51" t="s">
        <v>95</v>
      </c>
      <c r="Z2101" s="26">
        <v>0</v>
      </c>
      <c r="AA2101" s="51" t="s">
        <v>66</v>
      </c>
      <c r="AB2101" s="51" t="s">
        <v>69</v>
      </c>
    </row>
    <row r="2102" spans="1:28">
      <c r="A2102" s="51" t="s">
        <v>4062</v>
      </c>
      <c r="B2102" s="51" t="s">
        <v>59</v>
      </c>
      <c r="C2102" s="1">
        <v>42582</v>
      </c>
      <c r="D2102">
        <v>2016</v>
      </c>
      <c r="E2102" s="26">
        <v>7</v>
      </c>
      <c r="F2102" s="51" t="s">
        <v>27</v>
      </c>
      <c r="G2102" s="26">
        <v>9</v>
      </c>
      <c r="H2102" s="26">
        <v>9</v>
      </c>
      <c r="I2102" t="s">
        <v>15</v>
      </c>
      <c r="J2102" t="s">
        <v>60</v>
      </c>
      <c r="K2102" t="s">
        <v>133</v>
      </c>
      <c r="L2102" t="s">
        <v>125</v>
      </c>
      <c r="M2102" t="s">
        <v>152</v>
      </c>
      <c r="N2102">
        <v>3318.900741574842</v>
      </c>
      <c r="O2102">
        <v>3318.900741574842</v>
      </c>
      <c r="P2102" t="s">
        <v>64</v>
      </c>
      <c r="Q2102">
        <v>7.99</v>
      </c>
      <c r="R2102">
        <v>3</v>
      </c>
      <c r="S2102">
        <v>0</v>
      </c>
      <c r="T2102">
        <v>0</v>
      </c>
      <c r="U2102" t="s">
        <v>65</v>
      </c>
      <c r="V2102">
        <v>1</v>
      </c>
      <c r="W2102" t="s">
        <v>66</v>
      </c>
      <c r="X2102" s="51" t="s">
        <v>930</v>
      </c>
      <c r="Y2102" s="51" t="s">
        <v>79</v>
      </c>
      <c r="Z2102" s="26">
        <v>1</v>
      </c>
      <c r="AA2102" s="51" t="s">
        <v>66</v>
      </c>
      <c r="AB2102" s="51" t="s">
        <v>69</v>
      </c>
    </row>
    <row r="2103" spans="1:28">
      <c r="A2103" s="51" t="s">
        <v>4063</v>
      </c>
      <c r="B2103" s="51" t="s">
        <v>121</v>
      </c>
      <c r="C2103" s="1">
        <v>42719</v>
      </c>
      <c r="D2103">
        <v>2016</v>
      </c>
      <c r="E2103" s="26">
        <v>12</v>
      </c>
      <c r="F2103" s="51" t="s">
        <v>20</v>
      </c>
      <c r="G2103" s="26">
        <v>9</v>
      </c>
      <c r="H2103" s="26">
        <v>9</v>
      </c>
      <c r="I2103" t="s">
        <v>15</v>
      </c>
      <c r="J2103" t="s">
        <v>60</v>
      </c>
      <c r="K2103" t="s">
        <v>133</v>
      </c>
      <c r="L2103" t="s">
        <v>74</v>
      </c>
      <c r="M2103" t="s">
        <v>152</v>
      </c>
      <c r="N2103">
        <v>10456.154143415475</v>
      </c>
      <c r="O2103">
        <v>10456.154143415475</v>
      </c>
      <c r="P2103" t="s">
        <v>64</v>
      </c>
      <c r="Q2103">
        <v>4.03</v>
      </c>
      <c r="R2103">
        <v>5</v>
      </c>
      <c r="S2103">
        <v>3</v>
      </c>
      <c r="T2103">
        <v>1</v>
      </c>
      <c r="U2103" t="s">
        <v>76</v>
      </c>
      <c r="V2103">
        <v>2</v>
      </c>
      <c r="W2103" t="s">
        <v>77</v>
      </c>
      <c r="X2103" s="51" t="s">
        <v>4064</v>
      </c>
      <c r="Y2103" s="51" t="s">
        <v>79</v>
      </c>
      <c r="Z2103" s="26">
        <v>2</v>
      </c>
      <c r="AA2103" s="51" t="s">
        <v>77</v>
      </c>
      <c r="AB2103" s="51" t="s">
        <v>108</v>
      </c>
    </row>
    <row r="2104" spans="1:28">
      <c r="A2104" s="51" t="s">
        <v>4065</v>
      </c>
      <c r="B2104" s="51" t="s">
        <v>140</v>
      </c>
      <c r="C2104" s="1">
        <v>44461</v>
      </c>
      <c r="D2104">
        <v>2021</v>
      </c>
      <c r="E2104" s="26">
        <v>9</v>
      </c>
      <c r="F2104" s="51" t="s">
        <v>29</v>
      </c>
      <c r="G2104" s="26">
        <v>4</v>
      </c>
      <c r="H2104" s="26">
        <v>4</v>
      </c>
      <c r="I2104" t="s">
        <v>15</v>
      </c>
      <c r="J2104" t="s">
        <v>72</v>
      </c>
      <c r="K2104" t="s">
        <v>73</v>
      </c>
      <c r="L2104" t="s">
        <v>62</v>
      </c>
      <c r="M2104" t="s">
        <v>152</v>
      </c>
      <c r="N2104">
        <v>7710.9755345111889</v>
      </c>
      <c r="O2104">
        <v>7710.9755345111889</v>
      </c>
      <c r="P2104" t="s">
        <v>64</v>
      </c>
      <c r="Q2104">
        <v>21.78</v>
      </c>
      <c r="R2104">
        <v>3</v>
      </c>
      <c r="S2104">
        <v>1</v>
      </c>
      <c r="T2104">
        <v>1</v>
      </c>
      <c r="U2104" t="s">
        <v>76</v>
      </c>
      <c r="V2104">
        <v>3</v>
      </c>
      <c r="W2104" t="s">
        <v>84</v>
      </c>
      <c r="X2104" s="51" t="s">
        <v>4066</v>
      </c>
      <c r="Y2104" s="51" t="s">
        <v>95</v>
      </c>
      <c r="Z2104" s="26">
        <v>2</v>
      </c>
      <c r="AA2104" s="51" t="s">
        <v>77</v>
      </c>
      <c r="AB2104" s="51" t="s">
        <v>69</v>
      </c>
    </row>
    <row r="2105" spans="1:28">
      <c r="A2105" s="51" t="s">
        <v>4067</v>
      </c>
      <c r="B2105" s="51" t="s">
        <v>81</v>
      </c>
      <c r="C2105" s="1">
        <v>43813</v>
      </c>
      <c r="D2105">
        <v>2019</v>
      </c>
      <c r="E2105" s="26">
        <v>12</v>
      </c>
      <c r="F2105" s="51" t="s">
        <v>20</v>
      </c>
      <c r="G2105" s="26">
        <v>6</v>
      </c>
      <c r="H2105" s="26">
        <v>6</v>
      </c>
      <c r="I2105" t="s">
        <v>15</v>
      </c>
      <c r="J2105" t="s">
        <v>72</v>
      </c>
      <c r="K2105" t="s">
        <v>83</v>
      </c>
      <c r="L2105" t="s">
        <v>125</v>
      </c>
      <c r="M2105" t="s">
        <v>75</v>
      </c>
      <c r="N2105">
        <v>18783.71599412469</v>
      </c>
      <c r="O2105">
        <v>18783.71599412469</v>
      </c>
      <c r="P2105" t="s">
        <v>64</v>
      </c>
      <c r="Q2105">
        <v>2.99</v>
      </c>
      <c r="R2105">
        <v>3</v>
      </c>
      <c r="S2105">
        <v>2</v>
      </c>
      <c r="T2105">
        <v>1</v>
      </c>
      <c r="U2105" t="s">
        <v>76</v>
      </c>
      <c r="V2105">
        <v>2</v>
      </c>
      <c r="W2105" t="s">
        <v>77</v>
      </c>
      <c r="X2105" s="51" t="s">
        <v>4068</v>
      </c>
      <c r="Y2105" s="51" t="s">
        <v>100</v>
      </c>
      <c r="Z2105" s="26">
        <v>1</v>
      </c>
      <c r="AA2105" s="51" t="s">
        <v>66</v>
      </c>
      <c r="AB2105" s="51" t="s">
        <v>69</v>
      </c>
    </row>
    <row r="2106" spans="1:28">
      <c r="A2106" s="51" t="s">
        <v>4069</v>
      </c>
      <c r="B2106" s="51" t="s">
        <v>140</v>
      </c>
      <c r="C2106" s="1">
        <v>43317</v>
      </c>
      <c r="D2106">
        <v>2018</v>
      </c>
      <c r="E2106" s="26">
        <v>8</v>
      </c>
      <c r="F2106" s="51" t="s">
        <v>28</v>
      </c>
      <c r="G2106" s="26">
        <v>7</v>
      </c>
      <c r="H2106" s="26">
        <v>7</v>
      </c>
      <c r="I2106" t="s">
        <v>15</v>
      </c>
      <c r="J2106" t="s">
        <v>60</v>
      </c>
      <c r="K2106" t="s">
        <v>73</v>
      </c>
      <c r="L2106" t="s">
        <v>157</v>
      </c>
      <c r="M2106" t="s">
        <v>152</v>
      </c>
      <c r="N2106">
        <v>8052.374111382198</v>
      </c>
      <c r="O2106">
        <v>8052.374111382198</v>
      </c>
      <c r="P2106" t="s">
        <v>64</v>
      </c>
      <c r="Q2106">
        <v>2.4900000000000002</v>
      </c>
      <c r="R2106">
        <v>5</v>
      </c>
      <c r="S2106">
        <v>5</v>
      </c>
      <c r="T2106">
        <v>1</v>
      </c>
      <c r="U2106" t="s">
        <v>76</v>
      </c>
      <c r="V2106">
        <v>1</v>
      </c>
      <c r="W2106" t="s">
        <v>66</v>
      </c>
      <c r="X2106" s="51" t="s">
        <v>4070</v>
      </c>
      <c r="Y2106" s="51" t="s">
        <v>100</v>
      </c>
      <c r="Z2106" s="26">
        <v>1</v>
      </c>
      <c r="AA2106" s="51" t="s">
        <v>66</v>
      </c>
      <c r="AB2106" s="51" t="s">
        <v>69</v>
      </c>
    </row>
    <row r="2107" spans="1:28">
      <c r="A2107" s="51" t="s">
        <v>4071</v>
      </c>
      <c r="B2107" s="51" t="s">
        <v>121</v>
      </c>
      <c r="C2107" s="1">
        <v>43616</v>
      </c>
      <c r="D2107">
        <v>2019</v>
      </c>
      <c r="E2107" s="26">
        <v>5</v>
      </c>
      <c r="F2107" s="51" t="s">
        <v>25</v>
      </c>
      <c r="G2107" s="26">
        <v>6</v>
      </c>
      <c r="H2107" s="26">
        <v>6</v>
      </c>
      <c r="I2107" t="s">
        <v>15</v>
      </c>
      <c r="J2107" t="s">
        <v>72</v>
      </c>
      <c r="K2107" t="s">
        <v>61</v>
      </c>
      <c r="L2107" t="s">
        <v>113</v>
      </c>
      <c r="M2107" t="s">
        <v>75</v>
      </c>
      <c r="N2107">
        <v>5930.8588516946393</v>
      </c>
      <c r="O2107">
        <v>5930.8588516946393</v>
      </c>
      <c r="P2107" t="s">
        <v>64</v>
      </c>
      <c r="Q2107">
        <v>9.4600000000000009</v>
      </c>
      <c r="R2107">
        <v>5</v>
      </c>
      <c r="S2107">
        <v>2</v>
      </c>
      <c r="T2107">
        <v>1</v>
      </c>
      <c r="U2107" t="s">
        <v>76</v>
      </c>
      <c r="V2107">
        <v>2</v>
      </c>
      <c r="W2107" t="s">
        <v>77</v>
      </c>
      <c r="X2107" s="51" t="s">
        <v>1355</v>
      </c>
      <c r="Y2107" s="51" t="s">
        <v>79</v>
      </c>
      <c r="Z2107" s="26">
        <v>0</v>
      </c>
      <c r="AA2107" s="51" t="s">
        <v>66</v>
      </c>
      <c r="AB2107" s="51" t="s">
        <v>69</v>
      </c>
    </row>
    <row r="2108" spans="1:28">
      <c r="A2108" s="51" t="s">
        <v>4072</v>
      </c>
      <c r="B2108" s="51" t="s">
        <v>121</v>
      </c>
      <c r="C2108" s="1">
        <v>43681</v>
      </c>
      <c r="D2108">
        <v>2019</v>
      </c>
      <c r="E2108" s="26">
        <v>8</v>
      </c>
      <c r="F2108" s="51" t="s">
        <v>28</v>
      </c>
      <c r="G2108" s="26">
        <v>6</v>
      </c>
      <c r="H2108" s="26">
        <v>6</v>
      </c>
      <c r="I2108" t="s">
        <v>15</v>
      </c>
      <c r="J2108" t="s">
        <v>72</v>
      </c>
      <c r="K2108" t="s">
        <v>83</v>
      </c>
      <c r="L2108" t="s">
        <v>113</v>
      </c>
      <c r="M2108" t="s">
        <v>152</v>
      </c>
      <c r="N2108">
        <v>12832.075133498878</v>
      </c>
      <c r="O2108">
        <v>12832.075133498878</v>
      </c>
      <c r="P2108" t="s">
        <v>64</v>
      </c>
      <c r="Q2108">
        <v>3.59</v>
      </c>
      <c r="R2108">
        <v>5</v>
      </c>
      <c r="S2108">
        <v>2</v>
      </c>
      <c r="T2108">
        <v>1</v>
      </c>
      <c r="U2108" t="s">
        <v>76</v>
      </c>
      <c r="V2108">
        <v>2</v>
      </c>
      <c r="W2108" t="s">
        <v>77</v>
      </c>
      <c r="X2108" s="51" t="s">
        <v>4073</v>
      </c>
      <c r="Y2108" s="51" t="s">
        <v>68</v>
      </c>
      <c r="Z2108" s="26">
        <v>1</v>
      </c>
      <c r="AA2108" s="51" t="s">
        <v>66</v>
      </c>
      <c r="AB2108" s="51" t="s">
        <v>69</v>
      </c>
    </row>
    <row r="2109" spans="1:28">
      <c r="A2109" s="51" t="s">
        <v>4074</v>
      </c>
      <c r="B2109" s="51" t="s">
        <v>71</v>
      </c>
      <c r="C2109" s="1">
        <v>42900</v>
      </c>
      <c r="D2109">
        <v>2017</v>
      </c>
      <c r="E2109" s="26">
        <v>6</v>
      </c>
      <c r="F2109" s="51" t="s">
        <v>26</v>
      </c>
      <c r="G2109" s="26">
        <v>8</v>
      </c>
      <c r="H2109" s="26">
        <v>8</v>
      </c>
      <c r="I2109" t="s">
        <v>15</v>
      </c>
      <c r="J2109" t="s">
        <v>60</v>
      </c>
      <c r="K2109" t="s">
        <v>88</v>
      </c>
      <c r="L2109" t="s">
        <v>89</v>
      </c>
      <c r="M2109" t="s">
        <v>63</v>
      </c>
      <c r="N2109">
        <v>13300.248679746221</v>
      </c>
      <c r="O2109">
        <v>13300.248679746221</v>
      </c>
      <c r="P2109" t="s">
        <v>64</v>
      </c>
      <c r="Q2109">
        <v>17.78</v>
      </c>
      <c r="R2109">
        <v>3</v>
      </c>
      <c r="S2109">
        <v>3</v>
      </c>
      <c r="T2109">
        <v>1</v>
      </c>
      <c r="U2109" t="s">
        <v>76</v>
      </c>
      <c r="V2109">
        <v>3</v>
      </c>
      <c r="W2109" t="s">
        <v>84</v>
      </c>
      <c r="X2109" s="51" t="s">
        <v>4075</v>
      </c>
      <c r="Y2109" s="51" t="s">
        <v>144</v>
      </c>
      <c r="Z2109" s="26">
        <v>5</v>
      </c>
      <c r="AA2109" s="51" t="s">
        <v>84</v>
      </c>
      <c r="AB2109" s="51" t="s">
        <v>108</v>
      </c>
    </row>
    <row r="2110" spans="1:28">
      <c r="A2110" s="51" t="s">
        <v>4076</v>
      </c>
      <c r="B2110" s="51" t="s">
        <v>81</v>
      </c>
      <c r="C2110" s="1">
        <v>45358</v>
      </c>
      <c r="D2110">
        <v>2024</v>
      </c>
      <c r="E2110" s="26">
        <v>3</v>
      </c>
      <c r="F2110" s="51" t="s">
        <v>23</v>
      </c>
      <c r="G2110" s="26">
        <v>1</v>
      </c>
      <c r="H2110" s="26">
        <v>1</v>
      </c>
      <c r="I2110" t="s">
        <v>15</v>
      </c>
      <c r="J2110" t="s">
        <v>82</v>
      </c>
      <c r="K2110" t="s">
        <v>133</v>
      </c>
      <c r="L2110" t="s">
        <v>116</v>
      </c>
      <c r="M2110" t="s">
        <v>152</v>
      </c>
      <c r="N2110">
        <v>11091.309024647931</v>
      </c>
      <c r="O2110">
        <v>11091.309024647931</v>
      </c>
      <c r="P2110" t="s">
        <v>64</v>
      </c>
      <c r="Q2110">
        <v>16.54</v>
      </c>
      <c r="R2110">
        <v>2</v>
      </c>
      <c r="S2110">
        <v>2</v>
      </c>
      <c r="T2110">
        <v>1</v>
      </c>
      <c r="U2110" t="s">
        <v>76</v>
      </c>
      <c r="V2110">
        <v>2</v>
      </c>
      <c r="W2110" t="s">
        <v>77</v>
      </c>
      <c r="X2110" s="51" t="s">
        <v>4077</v>
      </c>
      <c r="Y2110" s="51" t="s">
        <v>95</v>
      </c>
      <c r="Z2110" s="26">
        <v>1</v>
      </c>
      <c r="AA2110" s="51" t="s">
        <v>66</v>
      </c>
      <c r="AB2110" s="51" t="s">
        <v>69</v>
      </c>
    </row>
    <row r="2111" spans="1:28">
      <c r="A2111" s="51" t="s">
        <v>4078</v>
      </c>
      <c r="B2111" s="51" t="s">
        <v>71</v>
      </c>
      <c r="C2111" s="1">
        <v>41558</v>
      </c>
      <c r="D2111">
        <v>2013</v>
      </c>
      <c r="E2111" s="26">
        <v>10</v>
      </c>
      <c r="F2111" s="51" t="s">
        <v>10</v>
      </c>
      <c r="G2111" s="26">
        <v>12</v>
      </c>
      <c r="H2111" s="26">
        <v>12</v>
      </c>
      <c r="I2111" t="s">
        <v>15</v>
      </c>
      <c r="J2111" t="s">
        <v>102</v>
      </c>
      <c r="K2111" t="s">
        <v>83</v>
      </c>
      <c r="L2111" t="s">
        <v>116</v>
      </c>
      <c r="M2111" t="s">
        <v>90</v>
      </c>
      <c r="N2111">
        <v>13395.060870982144</v>
      </c>
      <c r="O2111">
        <v>13395.060870982144</v>
      </c>
      <c r="P2111" t="s">
        <v>64</v>
      </c>
      <c r="Q2111">
        <v>21.47</v>
      </c>
      <c r="R2111">
        <v>4</v>
      </c>
      <c r="S2111">
        <v>3</v>
      </c>
      <c r="T2111">
        <v>1</v>
      </c>
      <c r="U2111" t="s">
        <v>76</v>
      </c>
      <c r="V2111">
        <v>3</v>
      </c>
      <c r="W2111" t="s">
        <v>84</v>
      </c>
      <c r="X2111" s="51" t="s">
        <v>4079</v>
      </c>
      <c r="Y2111" s="51" t="s">
        <v>144</v>
      </c>
      <c r="Z2111" s="26">
        <v>5</v>
      </c>
      <c r="AA2111" s="51" t="s">
        <v>84</v>
      </c>
      <c r="AB2111" s="51" t="s">
        <v>108</v>
      </c>
    </row>
    <row r="2112" spans="1:28">
      <c r="A2112" s="51" t="s">
        <v>4080</v>
      </c>
      <c r="B2112" s="51" t="s">
        <v>140</v>
      </c>
      <c r="C2112" s="1">
        <v>43812</v>
      </c>
      <c r="D2112">
        <v>2019</v>
      </c>
      <c r="E2112" s="26">
        <v>12</v>
      </c>
      <c r="F2112" s="51" t="s">
        <v>20</v>
      </c>
      <c r="G2112" s="26">
        <v>6</v>
      </c>
      <c r="H2112" s="26">
        <v>6</v>
      </c>
      <c r="I2112" t="s">
        <v>15</v>
      </c>
      <c r="J2112" t="s">
        <v>72</v>
      </c>
      <c r="K2112" t="s">
        <v>73</v>
      </c>
      <c r="L2112" t="s">
        <v>113</v>
      </c>
      <c r="M2112" t="s">
        <v>90</v>
      </c>
      <c r="N2112">
        <v>4760.6416959023927</v>
      </c>
      <c r="O2112">
        <v>4760.6416959023927</v>
      </c>
      <c r="P2112" t="s">
        <v>64</v>
      </c>
      <c r="Q2112">
        <v>8.08</v>
      </c>
      <c r="R2112">
        <v>2</v>
      </c>
      <c r="S2112">
        <v>0</v>
      </c>
      <c r="T2112">
        <v>0</v>
      </c>
      <c r="U2112" t="s">
        <v>65</v>
      </c>
      <c r="V2112">
        <v>2</v>
      </c>
      <c r="W2112" t="s">
        <v>77</v>
      </c>
      <c r="X2112" s="51" t="s">
        <v>4081</v>
      </c>
      <c r="Y2112" s="51" t="s">
        <v>95</v>
      </c>
      <c r="Z2112" s="26">
        <v>0</v>
      </c>
      <c r="AA2112" s="51" t="s">
        <v>66</v>
      </c>
      <c r="AB2112" s="51" t="s">
        <v>69</v>
      </c>
    </row>
    <row r="2113" spans="1:28">
      <c r="A2113" s="51" t="s">
        <v>4082</v>
      </c>
      <c r="B2113" s="51" t="s">
        <v>121</v>
      </c>
      <c r="C2113" s="1">
        <v>41424</v>
      </c>
      <c r="D2113">
        <v>2013</v>
      </c>
      <c r="E2113" s="26">
        <v>5</v>
      </c>
      <c r="F2113" s="51" t="s">
        <v>25</v>
      </c>
      <c r="G2113" s="26">
        <v>12</v>
      </c>
      <c r="H2113" s="26">
        <v>12</v>
      </c>
      <c r="I2113" t="s">
        <v>15</v>
      </c>
      <c r="J2113" t="s">
        <v>102</v>
      </c>
      <c r="K2113" t="s">
        <v>88</v>
      </c>
      <c r="L2113" t="s">
        <v>128</v>
      </c>
      <c r="M2113" t="s">
        <v>63</v>
      </c>
      <c r="N2113">
        <v>7770.0689476434627</v>
      </c>
      <c r="O2113">
        <v>7770.0689476434627</v>
      </c>
      <c r="P2113" t="s">
        <v>64</v>
      </c>
      <c r="Q2113">
        <v>10.16</v>
      </c>
      <c r="R2113">
        <v>2</v>
      </c>
      <c r="S2113">
        <v>2</v>
      </c>
      <c r="T2113">
        <v>1</v>
      </c>
      <c r="U2113" t="s">
        <v>76</v>
      </c>
      <c r="V2113">
        <v>2</v>
      </c>
      <c r="W2113" t="s">
        <v>77</v>
      </c>
      <c r="X2113" s="51" t="s">
        <v>4083</v>
      </c>
      <c r="Y2113" s="51" t="s">
        <v>100</v>
      </c>
      <c r="Z2113" s="26">
        <v>1</v>
      </c>
      <c r="AA2113" s="51" t="s">
        <v>66</v>
      </c>
      <c r="AB2113" s="51" t="s">
        <v>69</v>
      </c>
    </row>
    <row r="2114" spans="1:28">
      <c r="A2114" s="51" t="s">
        <v>4084</v>
      </c>
      <c r="B2114" s="51" t="s">
        <v>59</v>
      </c>
      <c r="C2114" s="1">
        <v>43788</v>
      </c>
      <c r="D2114">
        <v>2019</v>
      </c>
      <c r="E2114" s="26">
        <v>11</v>
      </c>
      <c r="F2114" s="51" t="s">
        <v>19</v>
      </c>
      <c r="G2114" s="26">
        <v>6</v>
      </c>
      <c r="H2114" s="26">
        <v>6</v>
      </c>
      <c r="I2114" t="s">
        <v>15</v>
      </c>
      <c r="J2114" t="s">
        <v>72</v>
      </c>
      <c r="K2114" t="s">
        <v>88</v>
      </c>
      <c r="L2114" t="s">
        <v>113</v>
      </c>
      <c r="M2114" t="s">
        <v>90</v>
      </c>
      <c r="N2114">
        <v>2839.2172294226048</v>
      </c>
      <c r="O2114">
        <v>2839.2172294226048</v>
      </c>
      <c r="P2114" t="s">
        <v>64</v>
      </c>
      <c r="Q2114">
        <v>12.24</v>
      </c>
      <c r="R2114">
        <v>1</v>
      </c>
      <c r="S2114">
        <v>2</v>
      </c>
      <c r="T2114">
        <v>1</v>
      </c>
      <c r="U2114" t="s">
        <v>76</v>
      </c>
      <c r="V2114">
        <v>2</v>
      </c>
      <c r="W2114" t="s">
        <v>77</v>
      </c>
      <c r="X2114" s="51" t="s">
        <v>4085</v>
      </c>
      <c r="Y2114" s="51" t="s">
        <v>100</v>
      </c>
      <c r="Z2114" s="26">
        <v>0</v>
      </c>
      <c r="AA2114" s="51" t="s">
        <v>66</v>
      </c>
      <c r="AB2114" s="51" t="s">
        <v>69</v>
      </c>
    </row>
    <row r="2115" spans="1:28">
      <c r="A2115" s="51" t="s">
        <v>4086</v>
      </c>
      <c r="B2115" s="51" t="s">
        <v>140</v>
      </c>
      <c r="C2115" s="1">
        <v>45092</v>
      </c>
      <c r="D2115">
        <v>2023</v>
      </c>
      <c r="E2115" s="26">
        <v>6</v>
      </c>
      <c r="F2115" s="51" t="s">
        <v>26</v>
      </c>
      <c r="G2115" s="26">
        <v>2</v>
      </c>
      <c r="H2115" s="26">
        <v>2</v>
      </c>
      <c r="I2115" t="s">
        <v>15</v>
      </c>
      <c r="J2115" t="s">
        <v>82</v>
      </c>
      <c r="K2115" t="s">
        <v>133</v>
      </c>
      <c r="L2115" t="s">
        <v>98</v>
      </c>
      <c r="M2115" t="s">
        <v>90</v>
      </c>
      <c r="N2115">
        <v>1685.8299868843751</v>
      </c>
      <c r="O2115">
        <v>1685.8299868843751</v>
      </c>
      <c r="P2115" t="s">
        <v>64</v>
      </c>
      <c r="Q2115">
        <v>8.34</v>
      </c>
      <c r="R2115">
        <v>2</v>
      </c>
      <c r="S2115">
        <v>2</v>
      </c>
      <c r="T2115">
        <v>1</v>
      </c>
      <c r="U2115" t="s">
        <v>76</v>
      </c>
      <c r="V2115">
        <v>1</v>
      </c>
      <c r="W2115" t="s">
        <v>66</v>
      </c>
      <c r="X2115" s="51" t="s">
        <v>3376</v>
      </c>
      <c r="Y2115" s="51" t="s">
        <v>100</v>
      </c>
      <c r="Z2115" s="26">
        <v>0</v>
      </c>
      <c r="AA2115" s="51" t="s">
        <v>66</v>
      </c>
      <c r="AB2115" s="51" t="s">
        <v>69</v>
      </c>
    </row>
    <row r="2116" spans="1:28">
      <c r="A2116" s="51" t="s">
        <v>4087</v>
      </c>
      <c r="B2116" s="51" t="s">
        <v>97</v>
      </c>
      <c r="C2116" s="1">
        <v>41542</v>
      </c>
      <c r="D2116">
        <v>2013</v>
      </c>
      <c r="E2116" s="26">
        <v>9</v>
      </c>
      <c r="F2116" s="51" t="s">
        <v>29</v>
      </c>
      <c r="G2116" s="26">
        <v>12</v>
      </c>
      <c r="H2116" s="26">
        <v>12</v>
      </c>
      <c r="I2116" t="s">
        <v>15</v>
      </c>
      <c r="J2116" t="s">
        <v>102</v>
      </c>
      <c r="K2116" t="s">
        <v>124</v>
      </c>
      <c r="L2116" t="s">
        <v>113</v>
      </c>
      <c r="M2116" t="s">
        <v>93</v>
      </c>
      <c r="N2116">
        <v>13817.92714913786</v>
      </c>
      <c r="O2116">
        <v>13817.92714913786</v>
      </c>
      <c r="P2116" t="s">
        <v>64</v>
      </c>
      <c r="Q2116">
        <v>11.97</v>
      </c>
      <c r="R2116">
        <v>3</v>
      </c>
      <c r="S2116">
        <v>4</v>
      </c>
      <c r="T2116">
        <v>1</v>
      </c>
      <c r="U2116" t="s">
        <v>76</v>
      </c>
      <c r="V2116">
        <v>2</v>
      </c>
      <c r="W2116" t="s">
        <v>77</v>
      </c>
      <c r="X2116" s="51" t="s">
        <v>4088</v>
      </c>
      <c r="Y2116" s="51" t="s">
        <v>144</v>
      </c>
      <c r="Z2116" s="26">
        <v>3</v>
      </c>
      <c r="AA2116" s="51" t="s">
        <v>77</v>
      </c>
      <c r="AB2116" s="51" t="s">
        <v>108</v>
      </c>
    </row>
    <row r="2117" spans="1:28">
      <c r="A2117" s="51" t="s">
        <v>4089</v>
      </c>
      <c r="B2117" s="51" t="s">
        <v>121</v>
      </c>
      <c r="C2117" s="1">
        <v>44024</v>
      </c>
      <c r="D2117">
        <v>2020</v>
      </c>
      <c r="E2117" s="26">
        <v>7</v>
      </c>
      <c r="F2117" s="51" t="s">
        <v>27</v>
      </c>
      <c r="G2117" s="26">
        <v>5</v>
      </c>
      <c r="H2117" s="26">
        <v>5</v>
      </c>
      <c r="I2117" t="s">
        <v>15</v>
      </c>
      <c r="J2117" t="s">
        <v>72</v>
      </c>
      <c r="K2117" t="s">
        <v>133</v>
      </c>
      <c r="L2117" t="s">
        <v>89</v>
      </c>
      <c r="M2117" t="s">
        <v>75</v>
      </c>
      <c r="N2117">
        <v>3317.087524143757</v>
      </c>
      <c r="O2117">
        <v>3317.087524143757</v>
      </c>
      <c r="P2117" t="s">
        <v>64</v>
      </c>
      <c r="Q2117">
        <v>2.4700000000000002</v>
      </c>
      <c r="R2117">
        <v>1</v>
      </c>
      <c r="S2117">
        <v>0</v>
      </c>
      <c r="T2117">
        <v>0</v>
      </c>
      <c r="U2117" t="s">
        <v>65</v>
      </c>
      <c r="V2117">
        <v>1</v>
      </c>
      <c r="W2117" t="s">
        <v>66</v>
      </c>
      <c r="X2117" s="51" t="s">
        <v>4090</v>
      </c>
      <c r="Y2117" s="51" t="s">
        <v>100</v>
      </c>
      <c r="Z2117" s="26">
        <v>0</v>
      </c>
      <c r="AA2117" s="51" t="s">
        <v>66</v>
      </c>
      <c r="AB2117" s="51" t="s">
        <v>69</v>
      </c>
    </row>
    <row r="2118" spans="1:28">
      <c r="A2118" s="51" t="s">
        <v>4091</v>
      </c>
      <c r="B2118" s="51" t="s">
        <v>121</v>
      </c>
      <c r="C2118" s="1">
        <v>44699</v>
      </c>
      <c r="D2118">
        <v>2022</v>
      </c>
      <c r="E2118" s="26">
        <v>5</v>
      </c>
      <c r="F2118" s="51" t="s">
        <v>25</v>
      </c>
      <c r="G2118" s="26">
        <v>3</v>
      </c>
      <c r="H2118" s="26">
        <v>3</v>
      </c>
      <c r="I2118" t="s">
        <v>15</v>
      </c>
      <c r="J2118" t="s">
        <v>82</v>
      </c>
      <c r="K2118" t="s">
        <v>61</v>
      </c>
      <c r="L2118" t="s">
        <v>116</v>
      </c>
      <c r="M2118" t="s">
        <v>93</v>
      </c>
      <c r="N2118">
        <v>6665.4433855673742</v>
      </c>
      <c r="O2118">
        <v>6665.4433855673742</v>
      </c>
      <c r="P2118" t="s">
        <v>64</v>
      </c>
      <c r="Q2118">
        <v>10.85</v>
      </c>
      <c r="R2118">
        <v>3</v>
      </c>
      <c r="S2118">
        <v>4</v>
      </c>
      <c r="T2118">
        <v>1</v>
      </c>
      <c r="U2118" t="s">
        <v>76</v>
      </c>
      <c r="V2118">
        <v>2</v>
      </c>
      <c r="W2118" t="s">
        <v>77</v>
      </c>
      <c r="X2118" s="51" t="s">
        <v>1013</v>
      </c>
      <c r="Y2118" s="51" t="s">
        <v>100</v>
      </c>
      <c r="Z2118" s="26">
        <v>1</v>
      </c>
      <c r="AA2118" s="51" t="s">
        <v>66</v>
      </c>
      <c r="AB2118" s="51" t="s">
        <v>69</v>
      </c>
    </row>
    <row r="2119" spans="1:28">
      <c r="A2119" s="51" t="s">
        <v>4092</v>
      </c>
      <c r="B2119" s="51" t="s">
        <v>140</v>
      </c>
      <c r="C2119" s="1">
        <v>45162</v>
      </c>
      <c r="D2119">
        <v>2023</v>
      </c>
      <c r="E2119" s="26">
        <v>8</v>
      </c>
      <c r="F2119" s="51" t="s">
        <v>28</v>
      </c>
      <c r="G2119" s="26">
        <v>2</v>
      </c>
      <c r="H2119" s="26">
        <v>2</v>
      </c>
      <c r="I2119" t="s">
        <v>15</v>
      </c>
      <c r="J2119" t="s">
        <v>82</v>
      </c>
      <c r="K2119" t="s">
        <v>124</v>
      </c>
      <c r="L2119" t="s">
        <v>62</v>
      </c>
      <c r="M2119" t="s">
        <v>152</v>
      </c>
      <c r="N2119">
        <v>16464.051582050048</v>
      </c>
      <c r="O2119">
        <v>16464.051582050048</v>
      </c>
      <c r="P2119" t="s">
        <v>64</v>
      </c>
      <c r="Q2119">
        <v>9.66</v>
      </c>
      <c r="R2119">
        <v>4</v>
      </c>
      <c r="S2119">
        <v>2</v>
      </c>
      <c r="T2119">
        <v>1</v>
      </c>
      <c r="U2119" t="s">
        <v>76</v>
      </c>
      <c r="V2119">
        <v>2</v>
      </c>
      <c r="W2119" t="s">
        <v>77</v>
      </c>
      <c r="X2119" s="51" t="s">
        <v>4093</v>
      </c>
      <c r="Y2119" s="51" t="s">
        <v>144</v>
      </c>
      <c r="Z2119" s="26">
        <v>1</v>
      </c>
      <c r="AA2119" s="51" t="s">
        <v>66</v>
      </c>
      <c r="AB2119" s="51" t="s">
        <v>69</v>
      </c>
    </row>
    <row r="2120" spans="1:28">
      <c r="A2120" s="51" t="s">
        <v>4094</v>
      </c>
      <c r="B2120" s="51" t="s">
        <v>97</v>
      </c>
      <c r="C2120" s="1">
        <v>45277</v>
      </c>
      <c r="D2120">
        <v>2023</v>
      </c>
      <c r="E2120" s="26">
        <v>12</v>
      </c>
      <c r="F2120" s="51" t="s">
        <v>20</v>
      </c>
      <c r="G2120" s="26">
        <v>2</v>
      </c>
      <c r="H2120" s="26">
        <v>2</v>
      </c>
      <c r="I2120" t="s">
        <v>15</v>
      </c>
      <c r="J2120" t="s">
        <v>82</v>
      </c>
      <c r="K2120" t="s">
        <v>73</v>
      </c>
      <c r="L2120" t="s">
        <v>89</v>
      </c>
      <c r="M2120" t="s">
        <v>93</v>
      </c>
      <c r="N2120">
        <v>14825.268382590322</v>
      </c>
      <c r="O2120">
        <v>14825.268382590322</v>
      </c>
      <c r="P2120" t="s">
        <v>64</v>
      </c>
      <c r="Q2120">
        <v>3.94</v>
      </c>
      <c r="R2120">
        <v>5</v>
      </c>
      <c r="S2120">
        <v>1</v>
      </c>
      <c r="T2120">
        <v>1</v>
      </c>
      <c r="U2120" t="s">
        <v>76</v>
      </c>
      <c r="V2120">
        <v>3</v>
      </c>
      <c r="W2120" t="s">
        <v>84</v>
      </c>
      <c r="X2120" s="51" t="s">
        <v>1988</v>
      </c>
      <c r="Y2120" s="51" t="s">
        <v>68</v>
      </c>
      <c r="Z2120" s="26">
        <v>2</v>
      </c>
      <c r="AA2120" s="51" t="s">
        <v>77</v>
      </c>
      <c r="AB2120" s="51" t="s">
        <v>69</v>
      </c>
    </row>
    <row r="2121" spans="1:28">
      <c r="A2121" s="51" t="s">
        <v>4095</v>
      </c>
      <c r="B2121" s="51" t="s">
        <v>140</v>
      </c>
      <c r="C2121" s="1">
        <v>42511</v>
      </c>
      <c r="D2121">
        <v>2016</v>
      </c>
      <c r="E2121" s="26">
        <v>5</v>
      </c>
      <c r="F2121" s="51" t="s">
        <v>25</v>
      </c>
      <c r="G2121" s="26">
        <v>9</v>
      </c>
      <c r="H2121" s="26">
        <v>9</v>
      </c>
      <c r="I2121" t="s">
        <v>15</v>
      </c>
      <c r="J2121" t="s">
        <v>60</v>
      </c>
      <c r="K2121" t="s">
        <v>124</v>
      </c>
      <c r="L2121" t="s">
        <v>202</v>
      </c>
      <c r="M2121" t="s">
        <v>104</v>
      </c>
      <c r="N2121">
        <v>5384.6146976773771</v>
      </c>
      <c r="O2121">
        <v>5384.6146976773771</v>
      </c>
      <c r="P2121" t="s">
        <v>64</v>
      </c>
      <c r="Q2121">
        <v>4.7699999999999996</v>
      </c>
      <c r="R2121">
        <v>2</v>
      </c>
      <c r="S2121">
        <v>0</v>
      </c>
      <c r="T2121">
        <v>0</v>
      </c>
      <c r="U2121" t="s">
        <v>65</v>
      </c>
      <c r="V2121">
        <v>1</v>
      </c>
      <c r="W2121" t="s">
        <v>66</v>
      </c>
      <c r="X2121" s="51" t="s">
        <v>1198</v>
      </c>
      <c r="Y2121" s="51" t="s">
        <v>95</v>
      </c>
      <c r="Z2121" s="26">
        <v>1</v>
      </c>
      <c r="AA2121" s="51" t="s">
        <v>66</v>
      </c>
      <c r="AB2121" s="51" t="s">
        <v>69</v>
      </c>
    </row>
    <row r="2122" spans="1:28">
      <c r="A2122" s="51" t="s">
        <v>4096</v>
      </c>
      <c r="B2122" s="51" t="s">
        <v>140</v>
      </c>
      <c r="C2122" s="1">
        <v>42246</v>
      </c>
      <c r="D2122">
        <v>2015</v>
      </c>
      <c r="E2122" s="26">
        <v>8</v>
      </c>
      <c r="F2122" s="51" t="s">
        <v>28</v>
      </c>
      <c r="G2122" s="26">
        <v>10</v>
      </c>
      <c r="H2122" s="26">
        <v>10</v>
      </c>
      <c r="I2122" t="s">
        <v>15</v>
      </c>
      <c r="J2122" t="s">
        <v>102</v>
      </c>
      <c r="K2122" t="s">
        <v>83</v>
      </c>
      <c r="L2122" t="s">
        <v>128</v>
      </c>
      <c r="M2122" t="s">
        <v>63</v>
      </c>
      <c r="N2122">
        <v>7765.8542771928223</v>
      </c>
      <c r="O2122">
        <v>7765.8542771928223</v>
      </c>
      <c r="P2122" t="s">
        <v>64</v>
      </c>
      <c r="Q2122">
        <v>2.65</v>
      </c>
      <c r="R2122">
        <v>4</v>
      </c>
      <c r="S2122">
        <v>2</v>
      </c>
      <c r="T2122">
        <v>1</v>
      </c>
      <c r="U2122" t="s">
        <v>76</v>
      </c>
      <c r="V2122">
        <v>2</v>
      </c>
      <c r="W2122" t="s">
        <v>77</v>
      </c>
      <c r="X2122" s="51" t="s">
        <v>4097</v>
      </c>
      <c r="Y2122" s="51" t="s">
        <v>100</v>
      </c>
      <c r="Z2122" s="26">
        <v>1</v>
      </c>
      <c r="AA2122" s="51" t="s">
        <v>66</v>
      </c>
      <c r="AB2122" s="51" t="s">
        <v>69</v>
      </c>
    </row>
    <row r="2123" spans="1:28">
      <c r="A2123" s="51" t="s">
        <v>4098</v>
      </c>
      <c r="B2123" s="51" t="s">
        <v>140</v>
      </c>
      <c r="C2123" s="1">
        <v>42952</v>
      </c>
      <c r="D2123">
        <v>2017</v>
      </c>
      <c r="E2123" s="26">
        <v>8</v>
      </c>
      <c r="F2123" s="51" t="s">
        <v>28</v>
      </c>
      <c r="G2123" s="26">
        <v>8</v>
      </c>
      <c r="H2123" s="26">
        <v>8</v>
      </c>
      <c r="I2123" t="s">
        <v>15</v>
      </c>
      <c r="J2123" t="s">
        <v>60</v>
      </c>
      <c r="K2123" t="s">
        <v>73</v>
      </c>
      <c r="L2123" t="s">
        <v>98</v>
      </c>
      <c r="M2123" t="s">
        <v>75</v>
      </c>
      <c r="N2123">
        <v>11266.011774084973</v>
      </c>
      <c r="O2123">
        <v>11266.011774084973</v>
      </c>
      <c r="P2123" t="s">
        <v>64</v>
      </c>
      <c r="Q2123">
        <v>16.47</v>
      </c>
      <c r="R2123">
        <v>1</v>
      </c>
      <c r="S2123">
        <v>3</v>
      </c>
      <c r="T2123">
        <v>1</v>
      </c>
      <c r="U2123" t="s">
        <v>76</v>
      </c>
      <c r="V2123">
        <v>2</v>
      </c>
      <c r="W2123" t="s">
        <v>77</v>
      </c>
      <c r="X2123" s="51" t="s">
        <v>4099</v>
      </c>
      <c r="Y2123" s="51" t="s">
        <v>86</v>
      </c>
      <c r="Z2123" s="26">
        <v>3</v>
      </c>
      <c r="AA2123" s="51" t="s">
        <v>77</v>
      </c>
      <c r="AB2123" s="51" t="s">
        <v>69</v>
      </c>
    </row>
    <row r="2124" spans="1:28">
      <c r="A2124" s="51" t="s">
        <v>4100</v>
      </c>
      <c r="B2124" s="51" t="s">
        <v>71</v>
      </c>
      <c r="C2124" s="1">
        <v>42197</v>
      </c>
      <c r="D2124">
        <v>2015</v>
      </c>
      <c r="E2124" s="26">
        <v>7</v>
      </c>
      <c r="F2124" s="51" t="s">
        <v>27</v>
      </c>
      <c r="G2124" s="26">
        <v>10</v>
      </c>
      <c r="H2124" s="26">
        <v>10</v>
      </c>
      <c r="I2124" t="s">
        <v>15</v>
      </c>
      <c r="J2124" t="s">
        <v>102</v>
      </c>
      <c r="K2124" t="s">
        <v>61</v>
      </c>
      <c r="L2124" t="s">
        <v>103</v>
      </c>
      <c r="M2124" t="s">
        <v>90</v>
      </c>
      <c r="N2124">
        <v>12670.462395968649</v>
      </c>
      <c r="O2124">
        <v>12670.462395968649</v>
      </c>
      <c r="P2124" t="s">
        <v>64</v>
      </c>
      <c r="Q2124">
        <v>10.42</v>
      </c>
      <c r="R2124">
        <v>3</v>
      </c>
      <c r="S2124">
        <v>2</v>
      </c>
      <c r="T2124">
        <v>1</v>
      </c>
      <c r="U2124" t="s">
        <v>76</v>
      </c>
      <c r="V2124">
        <v>2</v>
      </c>
      <c r="W2124" t="s">
        <v>77</v>
      </c>
      <c r="X2124" s="51" t="s">
        <v>1860</v>
      </c>
      <c r="Y2124" s="51" t="s">
        <v>100</v>
      </c>
      <c r="Z2124" s="26">
        <v>2</v>
      </c>
      <c r="AA2124" s="51" t="s">
        <v>77</v>
      </c>
      <c r="AB2124" s="51" t="s">
        <v>69</v>
      </c>
    </row>
    <row r="2125" spans="1:28">
      <c r="A2125" s="51" t="s">
        <v>4101</v>
      </c>
      <c r="B2125" s="51" t="s">
        <v>59</v>
      </c>
      <c r="C2125" s="1">
        <v>43698</v>
      </c>
      <c r="D2125">
        <v>2019</v>
      </c>
      <c r="E2125" s="26">
        <v>8</v>
      </c>
      <c r="F2125" s="51" t="s">
        <v>28</v>
      </c>
      <c r="G2125" s="26">
        <v>6</v>
      </c>
      <c r="H2125" s="26">
        <v>6</v>
      </c>
      <c r="I2125" t="s">
        <v>15</v>
      </c>
      <c r="J2125" t="s">
        <v>72</v>
      </c>
      <c r="K2125" t="s">
        <v>83</v>
      </c>
      <c r="L2125" t="s">
        <v>103</v>
      </c>
      <c r="M2125" t="s">
        <v>93</v>
      </c>
      <c r="N2125">
        <v>1212.7321327588691</v>
      </c>
      <c r="O2125">
        <v>1212.7321327588691</v>
      </c>
      <c r="P2125" t="s">
        <v>64</v>
      </c>
      <c r="Q2125">
        <v>8.3000000000000007</v>
      </c>
      <c r="R2125">
        <v>1</v>
      </c>
      <c r="S2125">
        <v>1</v>
      </c>
      <c r="T2125">
        <v>1</v>
      </c>
      <c r="U2125" t="s">
        <v>76</v>
      </c>
      <c r="V2125">
        <v>1</v>
      </c>
      <c r="W2125" t="s">
        <v>66</v>
      </c>
      <c r="X2125" s="51" t="s">
        <v>4102</v>
      </c>
      <c r="Y2125" s="51" t="s">
        <v>95</v>
      </c>
      <c r="Z2125" s="26">
        <v>0</v>
      </c>
      <c r="AA2125" s="51" t="s">
        <v>66</v>
      </c>
      <c r="AB2125" s="51" t="s">
        <v>69</v>
      </c>
    </row>
    <row r="2126" spans="1:28">
      <c r="A2126" s="51" t="s">
        <v>4103</v>
      </c>
      <c r="B2126" s="51" t="s">
        <v>121</v>
      </c>
      <c r="C2126" s="1">
        <v>44861</v>
      </c>
      <c r="D2126">
        <v>2022</v>
      </c>
      <c r="E2126" s="26">
        <v>10</v>
      </c>
      <c r="F2126" s="51" t="s">
        <v>10</v>
      </c>
      <c r="G2126" s="26">
        <v>3</v>
      </c>
      <c r="H2126" s="26">
        <v>3</v>
      </c>
      <c r="I2126" t="s">
        <v>15</v>
      </c>
      <c r="J2126" t="s">
        <v>82</v>
      </c>
      <c r="K2126" t="s">
        <v>88</v>
      </c>
      <c r="L2126" t="s">
        <v>110</v>
      </c>
      <c r="M2126" t="s">
        <v>104</v>
      </c>
      <c r="N2126">
        <v>3354.3443987077549</v>
      </c>
      <c r="O2126">
        <v>3354.3443987077549</v>
      </c>
      <c r="P2126" t="s">
        <v>64</v>
      </c>
      <c r="Q2126">
        <v>4.45</v>
      </c>
      <c r="R2126">
        <v>2</v>
      </c>
      <c r="S2126">
        <v>2</v>
      </c>
      <c r="T2126">
        <v>1</v>
      </c>
      <c r="U2126" t="s">
        <v>76</v>
      </c>
      <c r="V2126">
        <v>1</v>
      </c>
      <c r="W2126" t="s">
        <v>66</v>
      </c>
      <c r="X2126" s="51" t="s">
        <v>4104</v>
      </c>
      <c r="Y2126" s="51" t="s">
        <v>100</v>
      </c>
      <c r="Z2126" s="26">
        <v>0</v>
      </c>
      <c r="AA2126" s="51" t="s">
        <v>66</v>
      </c>
      <c r="AB2126" s="51" t="s">
        <v>69</v>
      </c>
    </row>
    <row r="2127" spans="1:28">
      <c r="A2127" s="51" t="s">
        <v>4105</v>
      </c>
      <c r="B2127" s="51" t="s">
        <v>121</v>
      </c>
      <c r="C2127" s="1">
        <v>44421</v>
      </c>
      <c r="D2127">
        <v>2021</v>
      </c>
      <c r="E2127" s="26">
        <v>8</v>
      </c>
      <c r="F2127" s="51" t="s">
        <v>28</v>
      </c>
      <c r="G2127" s="26">
        <v>4</v>
      </c>
      <c r="H2127" s="26">
        <v>4</v>
      </c>
      <c r="I2127" t="s">
        <v>15</v>
      </c>
      <c r="J2127" t="s">
        <v>72</v>
      </c>
      <c r="K2127" t="s">
        <v>88</v>
      </c>
      <c r="L2127" t="s">
        <v>128</v>
      </c>
      <c r="M2127" t="s">
        <v>63</v>
      </c>
      <c r="N2127">
        <v>9450.1313256496996</v>
      </c>
      <c r="O2127">
        <v>9450.1313256496996</v>
      </c>
      <c r="P2127" t="s">
        <v>64</v>
      </c>
      <c r="Q2127">
        <v>4.8099999999999996</v>
      </c>
      <c r="R2127">
        <v>1</v>
      </c>
      <c r="S2127">
        <v>0</v>
      </c>
      <c r="T2127">
        <v>0</v>
      </c>
      <c r="U2127" t="s">
        <v>65</v>
      </c>
      <c r="V2127">
        <v>1</v>
      </c>
      <c r="W2127" t="s">
        <v>66</v>
      </c>
      <c r="X2127" s="51" t="s">
        <v>4106</v>
      </c>
      <c r="Y2127" s="51" t="s">
        <v>68</v>
      </c>
      <c r="Z2127" s="26">
        <v>0</v>
      </c>
      <c r="AA2127" s="51" t="s">
        <v>66</v>
      </c>
      <c r="AB2127" s="51" t="s">
        <v>69</v>
      </c>
    </row>
    <row r="2128" spans="1:28">
      <c r="A2128" s="51" t="s">
        <v>4107</v>
      </c>
      <c r="B2128" s="51" t="s">
        <v>81</v>
      </c>
      <c r="C2128" s="1">
        <v>43694</v>
      </c>
      <c r="D2128">
        <v>2019</v>
      </c>
      <c r="E2128" s="26">
        <v>8</v>
      </c>
      <c r="F2128" s="51" t="s">
        <v>28</v>
      </c>
      <c r="G2128" s="26">
        <v>6</v>
      </c>
      <c r="H2128" s="26">
        <v>6</v>
      </c>
      <c r="I2128" t="s">
        <v>15</v>
      </c>
      <c r="J2128" t="s">
        <v>72</v>
      </c>
      <c r="K2128" t="s">
        <v>73</v>
      </c>
      <c r="L2128" t="s">
        <v>98</v>
      </c>
      <c r="M2128" t="s">
        <v>152</v>
      </c>
      <c r="N2128">
        <v>6281.1627832259383</v>
      </c>
      <c r="O2128">
        <v>6281.1627832259383</v>
      </c>
      <c r="P2128" t="s">
        <v>64</v>
      </c>
      <c r="Q2128">
        <v>12.27</v>
      </c>
      <c r="R2128">
        <v>5</v>
      </c>
      <c r="S2128">
        <v>0</v>
      </c>
      <c r="T2128">
        <v>0</v>
      </c>
      <c r="U2128" t="s">
        <v>65</v>
      </c>
      <c r="V2128">
        <v>3</v>
      </c>
      <c r="W2128" t="s">
        <v>84</v>
      </c>
      <c r="X2128" s="51" t="s">
        <v>4108</v>
      </c>
      <c r="Y2128" s="51" t="s">
        <v>95</v>
      </c>
      <c r="Z2128" s="26">
        <v>1</v>
      </c>
      <c r="AA2128" s="51" t="s">
        <v>66</v>
      </c>
      <c r="AB2128" s="51" t="s">
        <v>69</v>
      </c>
    </row>
    <row r="2129" spans="1:28">
      <c r="A2129" s="51" t="s">
        <v>4109</v>
      </c>
      <c r="B2129" s="51" t="s">
        <v>97</v>
      </c>
      <c r="C2129" s="1">
        <v>44859</v>
      </c>
      <c r="D2129">
        <v>2022</v>
      </c>
      <c r="E2129" s="26">
        <v>10</v>
      </c>
      <c r="F2129" s="51" t="s">
        <v>10</v>
      </c>
      <c r="G2129" s="26">
        <v>3</v>
      </c>
      <c r="H2129" s="26">
        <v>3</v>
      </c>
      <c r="I2129" t="s">
        <v>15</v>
      </c>
      <c r="J2129" t="s">
        <v>82</v>
      </c>
      <c r="K2129" t="s">
        <v>133</v>
      </c>
      <c r="L2129" t="s">
        <v>110</v>
      </c>
      <c r="M2129" t="s">
        <v>104</v>
      </c>
      <c r="N2129">
        <v>13826.07133968278</v>
      </c>
      <c r="O2129">
        <v>13826.07133968278</v>
      </c>
      <c r="P2129" t="s">
        <v>64</v>
      </c>
      <c r="Q2129">
        <v>13.17</v>
      </c>
      <c r="R2129">
        <v>3</v>
      </c>
      <c r="S2129">
        <v>3</v>
      </c>
      <c r="T2129">
        <v>1</v>
      </c>
      <c r="U2129" t="s">
        <v>76</v>
      </c>
      <c r="V2129">
        <v>2</v>
      </c>
      <c r="W2129" t="s">
        <v>77</v>
      </c>
      <c r="X2129" s="51" t="s">
        <v>4110</v>
      </c>
      <c r="Y2129" s="51" t="s">
        <v>79</v>
      </c>
      <c r="Z2129" s="26">
        <v>2</v>
      </c>
      <c r="AA2129" s="51" t="s">
        <v>77</v>
      </c>
      <c r="AB2129" s="51" t="s">
        <v>69</v>
      </c>
    </row>
    <row r="2130" spans="1:28">
      <c r="A2130" s="51" t="s">
        <v>4111</v>
      </c>
      <c r="B2130" s="51" t="s">
        <v>140</v>
      </c>
      <c r="C2130" s="1">
        <v>41475</v>
      </c>
      <c r="D2130">
        <v>2013</v>
      </c>
      <c r="E2130" s="26">
        <v>7</v>
      </c>
      <c r="F2130" s="51" t="s">
        <v>27</v>
      </c>
      <c r="G2130" s="26">
        <v>12</v>
      </c>
      <c r="H2130" s="26">
        <v>12</v>
      </c>
      <c r="I2130" t="s">
        <v>15</v>
      </c>
      <c r="J2130" t="s">
        <v>102</v>
      </c>
      <c r="K2130" t="s">
        <v>133</v>
      </c>
      <c r="L2130" t="s">
        <v>125</v>
      </c>
      <c r="M2130" t="s">
        <v>152</v>
      </c>
      <c r="N2130">
        <v>9284.1932192282784</v>
      </c>
      <c r="O2130">
        <v>9284.1932192282784</v>
      </c>
      <c r="P2130" t="s">
        <v>64</v>
      </c>
      <c r="Q2130">
        <v>7.04</v>
      </c>
      <c r="R2130">
        <v>4</v>
      </c>
      <c r="S2130">
        <v>1</v>
      </c>
      <c r="T2130">
        <v>1</v>
      </c>
      <c r="U2130" t="s">
        <v>76</v>
      </c>
      <c r="V2130">
        <v>2</v>
      </c>
      <c r="W2130" t="s">
        <v>77</v>
      </c>
      <c r="X2130" s="51" t="s">
        <v>4112</v>
      </c>
      <c r="Y2130" s="51" t="s">
        <v>79</v>
      </c>
      <c r="Z2130" s="26">
        <v>1</v>
      </c>
      <c r="AA2130" s="51" t="s">
        <v>66</v>
      </c>
      <c r="AB2130" s="51" t="s">
        <v>69</v>
      </c>
    </row>
    <row r="2131" spans="1:28">
      <c r="A2131" s="51" t="s">
        <v>4113</v>
      </c>
      <c r="B2131" s="51" t="s">
        <v>81</v>
      </c>
      <c r="C2131" s="1">
        <v>44848</v>
      </c>
      <c r="D2131">
        <v>2022</v>
      </c>
      <c r="E2131" s="26">
        <v>10</v>
      </c>
      <c r="F2131" s="51" t="s">
        <v>10</v>
      </c>
      <c r="G2131" s="26">
        <v>3</v>
      </c>
      <c r="H2131" s="26">
        <v>3</v>
      </c>
      <c r="I2131" t="s">
        <v>15</v>
      </c>
      <c r="J2131" t="s">
        <v>82</v>
      </c>
      <c r="K2131" t="s">
        <v>83</v>
      </c>
      <c r="L2131" t="s">
        <v>110</v>
      </c>
      <c r="M2131" t="s">
        <v>93</v>
      </c>
      <c r="N2131">
        <v>4941.667376128099</v>
      </c>
      <c r="O2131">
        <v>4941.667376128099</v>
      </c>
      <c r="P2131" t="s">
        <v>64</v>
      </c>
      <c r="Q2131">
        <v>11.13</v>
      </c>
      <c r="R2131">
        <v>3</v>
      </c>
      <c r="S2131">
        <v>2</v>
      </c>
      <c r="T2131">
        <v>1</v>
      </c>
      <c r="U2131" t="s">
        <v>76</v>
      </c>
      <c r="V2131">
        <v>2</v>
      </c>
      <c r="W2131" t="s">
        <v>77</v>
      </c>
      <c r="X2131" s="51" t="s">
        <v>4114</v>
      </c>
      <c r="Y2131" s="51" t="s">
        <v>79</v>
      </c>
      <c r="Z2131" s="26">
        <v>0</v>
      </c>
      <c r="AA2131" s="51" t="s">
        <v>66</v>
      </c>
      <c r="AB2131" s="51" t="s">
        <v>69</v>
      </c>
    </row>
    <row r="2132" spans="1:28">
      <c r="A2132" s="51" t="s">
        <v>4115</v>
      </c>
      <c r="B2132" s="51" t="s">
        <v>81</v>
      </c>
      <c r="C2132" s="1">
        <v>43007</v>
      </c>
      <c r="D2132">
        <v>2017</v>
      </c>
      <c r="E2132" s="26">
        <v>9</v>
      </c>
      <c r="F2132" s="51" t="s">
        <v>29</v>
      </c>
      <c r="G2132" s="26">
        <v>8</v>
      </c>
      <c r="H2132" s="26">
        <v>8</v>
      </c>
      <c r="I2132" t="s">
        <v>15</v>
      </c>
      <c r="J2132" t="s">
        <v>60</v>
      </c>
      <c r="K2132" t="s">
        <v>73</v>
      </c>
      <c r="L2132" t="s">
        <v>116</v>
      </c>
      <c r="M2132" t="s">
        <v>75</v>
      </c>
      <c r="N2132">
        <v>20443.5960004066</v>
      </c>
      <c r="O2132">
        <v>20443.5960004066</v>
      </c>
      <c r="P2132" t="s">
        <v>64</v>
      </c>
      <c r="Q2132">
        <v>25.06</v>
      </c>
      <c r="R2132">
        <v>3</v>
      </c>
      <c r="S2132">
        <v>1</v>
      </c>
      <c r="T2132">
        <v>1</v>
      </c>
      <c r="U2132" t="s">
        <v>76</v>
      </c>
      <c r="V2132">
        <v>3</v>
      </c>
      <c r="W2132" t="s">
        <v>84</v>
      </c>
      <c r="X2132" s="51" t="s">
        <v>4116</v>
      </c>
      <c r="Y2132" s="51" t="s">
        <v>68</v>
      </c>
      <c r="Z2132" s="26">
        <v>4</v>
      </c>
      <c r="AA2132" s="51" t="s">
        <v>84</v>
      </c>
      <c r="AB2132" s="51" t="s">
        <v>108</v>
      </c>
    </row>
    <row r="2133" spans="1:28">
      <c r="A2133" s="51" t="s">
        <v>4117</v>
      </c>
      <c r="B2133" s="51" t="s">
        <v>121</v>
      </c>
      <c r="C2133" s="1">
        <v>44668</v>
      </c>
      <c r="D2133">
        <v>2022</v>
      </c>
      <c r="E2133" s="26">
        <v>4</v>
      </c>
      <c r="F2133" s="51" t="s">
        <v>24</v>
      </c>
      <c r="G2133" s="26">
        <v>3</v>
      </c>
      <c r="H2133" s="26">
        <v>3</v>
      </c>
      <c r="I2133" t="s">
        <v>15</v>
      </c>
      <c r="J2133" t="s">
        <v>82</v>
      </c>
      <c r="K2133" t="s">
        <v>73</v>
      </c>
      <c r="L2133" t="s">
        <v>62</v>
      </c>
      <c r="M2133" t="s">
        <v>93</v>
      </c>
      <c r="N2133">
        <v>9784.7456495767474</v>
      </c>
      <c r="O2133">
        <v>9784.7456495767474</v>
      </c>
      <c r="P2133" t="s">
        <v>64</v>
      </c>
      <c r="Q2133">
        <v>10.96</v>
      </c>
      <c r="R2133">
        <v>3</v>
      </c>
      <c r="S2133">
        <v>0</v>
      </c>
      <c r="T2133">
        <v>0</v>
      </c>
      <c r="U2133" t="s">
        <v>65</v>
      </c>
      <c r="V2133">
        <v>2</v>
      </c>
      <c r="W2133" t="s">
        <v>77</v>
      </c>
      <c r="X2133" s="51" t="s">
        <v>492</v>
      </c>
      <c r="Y2133" s="51" t="s">
        <v>95</v>
      </c>
      <c r="Z2133" s="26">
        <v>0</v>
      </c>
      <c r="AA2133" s="51" t="s">
        <v>66</v>
      </c>
      <c r="AB2133" s="51" t="s">
        <v>69</v>
      </c>
    </row>
    <row r="2134" spans="1:28">
      <c r="A2134" s="51" t="s">
        <v>4118</v>
      </c>
      <c r="B2134" s="51" t="s">
        <v>121</v>
      </c>
      <c r="C2134" s="1">
        <v>44033</v>
      </c>
      <c r="D2134">
        <v>2020</v>
      </c>
      <c r="E2134" s="26">
        <v>7</v>
      </c>
      <c r="F2134" s="51" t="s">
        <v>27</v>
      </c>
      <c r="G2134" s="26">
        <v>5</v>
      </c>
      <c r="H2134" s="26">
        <v>5</v>
      </c>
      <c r="I2134" t="s">
        <v>15</v>
      </c>
      <c r="J2134" t="s">
        <v>72</v>
      </c>
      <c r="K2134" t="s">
        <v>88</v>
      </c>
      <c r="L2134" t="s">
        <v>89</v>
      </c>
      <c r="M2134" t="s">
        <v>75</v>
      </c>
      <c r="N2134">
        <v>6572.8223445618132</v>
      </c>
      <c r="O2134">
        <v>6572.8223445618132</v>
      </c>
      <c r="P2134" t="s">
        <v>64</v>
      </c>
      <c r="Q2134">
        <v>9.3699999999999992</v>
      </c>
      <c r="R2134">
        <v>1</v>
      </c>
      <c r="S2134">
        <v>1</v>
      </c>
      <c r="T2134">
        <v>1</v>
      </c>
      <c r="U2134" t="s">
        <v>76</v>
      </c>
      <c r="V2134">
        <v>2</v>
      </c>
      <c r="W2134" t="s">
        <v>77</v>
      </c>
      <c r="X2134" s="51" t="s">
        <v>2708</v>
      </c>
      <c r="Y2134" s="51" t="s">
        <v>100</v>
      </c>
      <c r="Z2134" s="26">
        <v>0</v>
      </c>
      <c r="AA2134" s="51" t="s">
        <v>66</v>
      </c>
      <c r="AB2134" s="51" t="s">
        <v>69</v>
      </c>
    </row>
    <row r="2135" spans="1:28">
      <c r="A2135" s="51" t="s">
        <v>4119</v>
      </c>
      <c r="B2135" s="51" t="s">
        <v>59</v>
      </c>
      <c r="C2135" s="1">
        <v>43931</v>
      </c>
      <c r="D2135">
        <v>2020</v>
      </c>
      <c r="E2135" s="26">
        <v>4</v>
      </c>
      <c r="F2135" s="51" t="s">
        <v>24</v>
      </c>
      <c r="G2135" s="26">
        <v>5</v>
      </c>
      <c r="H2135" s="26">
        <v>5</v>
      </c>
      <c r="I2135" t="s">
        <v>15</v>
      </c>
      <c r="J2135" t="s">
        <v>72</v>
      </c>
      <c r="K2135" t="s">
        <v>61</v>
      </c>
      <c r="L2135" t="s">
        <v>157</v>
      </c>
      <c r="M2135" t="s">
        <v>93</v>
      </c>
      <c r="N2135">
        <v>17328.753817078934</v>
      </c>
      <c r="O2135">
        <v>17328.753817078934</v>
      </c>
      <c r="P2135" t="s">
        <v>64</v>
      </c>
      <c r="Q2135">
        <v>21.43</v>
      </c>
      <c r="R2135">
        <v>2</v>
      </c>
      <c r="S2135">
        <v>1</v>
      </c>
      <c r="T2135">
        <v>1</v>
      </c>
      <c r="U2135" t="s">
        <v>76</v>
      </c>
      <c r="V2135">
        <v>3</v>
      </c>
      <c r="W2135" t="s">
        <v>84</v>
      </c>
      <c r="X2135" s="51" t="s">
        <v>4120</v>
      </c>
      <c r="Y2135" s="51" t="s">
        <v>119</v>
      </c>
      <c r="Z2135" s="26">
        <v>3</v>
      </c>
      <c r="AA2135" s="51" t="s">
        <v>77</v>
      </c>
      <c r="AB2135" s="51" t="s">
        <v>108</v>
      </c>
    </row>
    <row r="2136" spans="1:28">
      <c r="A2136" s="51" t="s">
        <v>4121</v>
      </c>
      <c r="B2136" s="51" t="s">
        <v>140</v>
      </c>
      <c r="C2136" s="1">
        <v>43174</v>
      </c>
      <c r="D2136">
        <v>2018</v>
      </c>
      <c r="E2136" s="26">
        <v>3</v>
      </c>
      <c r="F2136" s="51" t="s">
        <v>23</v>
      </c>
      <c r="G2136" s="26">
        <v>7</v>
      </c>
      <c r="H2136" s="26">
        <v>7</v>
      </c>
      <c r="I2136" t="s">
        <v>15</v>
      </c>
      <c r="J2136" t="s">
        <v>60</v>
      </c>
      <c r="K2136" t="s">
        <v>83</v>
      </c>
      <c r="L2136" t="s">
        <v>98</v>
      </c>
      <c r="M2136" t="s">
        <v>63</v>
      </c>
      <c r="N2136">
        <v>12132.9635510483</v>
      </c>
      <c r="O2136">
        <v>12132.9635510483</v>
      </c>
      <c r="P2136" t="s">
        <v>64</v>
      </c>
      <c r="Q2136">
        <v>11.23</v>
      </c>
      <c r="R2136">
        <v>4</v>
      </c>
      <c r="S2136">
        <v>2</v>
      </c>
      <c r="T2136">
        <v>1</v>
      </c>
      <c r="U2136" t="s">
        <v>76</v>
      </c>
      <c r="V2136">
        <v>2</v>
      </c>
      <c r="W2136" t="s">
        <v>77</v>
      </c>
      <c r="X2136" s="51" t="s">
        <v>4122</v>
      </c>
      <c r="Y2136" s="51" t="s">
        <v>79</v>
      </c>
      <c r="Z2136" s="26">
        <v>1</v>
      </c>
      <c r="AA2136" s="51" t="s">
        <v>66</v>
      </c>
      <c r="AB2136" s="51" t="s">
        <v>69</v>
      </c>
    </row>
    <row r="2137" spans="1:28">
      <c r="A2137" s="51" t="s">
        <v>4123</v>
      </c>
      <c r="B2137" s="51" t="s">
        <v>140</v>
      </c>
      <c r="C2137" s="1">
        <v>44543</v>
      </c>
      <c r="D2137">
        <v>2021</v>
      </c>
      <c r="E2137" s="26">
        <v>12</v>
      </c>
      <c r="F2137" s="51" t="s">
        <v>20</v>
      </c>
      <c r="G2137" s="26">
        <v>4</v>
      </c>
      <c r="H2137" s="26">
        <v>4</v>
      </c>
      <c r="I2137" t="s">
        <v>15</v>
      </c>
      <c r="J2137" t="s">
        <v>72</v>
      </c>
      <c r="K2137" t="s">
        <v>83</v>
      </c>
      <c r="L2137" t="s">
        <v>98</v>
      </c>
      <c r="M2137" t="s">
        <v>152</v>
      </c>
      <c r="N2137">
        <v>3208.7673996242497</v>
      </c>
      <c r="O2137">
        <v>3208.7673996242497</v>
      </c>
      <c r="P2137" t="s">
        <v>64</v>
      </c>
      <c r="Q2137">
        <v>12.42</v>
      </c>
      <c r="R2137">
        <v>3</v>
      </c>
      <c r="S2137">
        <v>2</v>
      </c>
      <c r="T2137">
        <v>1</v>
      </c>
      <c r="U2137" t="s">
        <v>76</v>
      </c>
      <c r="V2137">
        <v>3</v>
      </c>
      <c r="W2137" t="s">
        <v>84</v>
      </c>
      <c r="X2137" s="51" t="s">
        <v>4124</v>
      </c>
      <c r="Y2137" s="51" t="s">
        <v>86</v>
      </c>
      <c r="Z2137" s="26">
        <v>1</v>
      </c>
      <c r="AA2137" s="51" t="s">
        <v>66</v>
      </c>
      <c r="AB2137" s="51" t="s">
        <v>69</v>
      </c>
    </row>
    <row r="2138" spans="1:28">
      <c r="A2138" s="51" t="s">
        <v>4125</v>
      </c>
      <c r="B2138" s="51" t="s">
        <v>97</v>
      </c>
      <c r="C2138" s="1">
        <v>43284</v>
      </c>
      <c r="D2138">
        <v>2018</v>
      </c>
      <c r="E2138" s="26">
        <v>7</v>
      </c>
      <c r="F2138" s="51" t="s">
        <v>27</v>
      </c>
      <c r="G2138" s="26">
        <v>7</v>
      </c>
      <c r="H2138" s="26">
        <v>7</v>
      </c>
      <c r="I2138" t="s">
        <v>15</v>
      </c>
      <c r="J2138" t="s">
        <v>60</v>
      </c>
      <c r="K2138" t="s">
        <v>88</v>
      </c>
      <c r="L2138" t="s">
        <v>103</v>
      </c>
      <c r="M2138" t="s">
        <v>90</v>
      </c>
      <c r="N2138">
        <v>5757.5919332758622</v>
      </c>
      <c r="O2138">
        <v>5757.5919332758622</v>
      </c>
      <c r="P2138" t="s">
        <v>64</v>
      </c>
      <c r="Q2138">
        <v>13.13</v>
      </c>
      <c r="R2138">
        <v>1</v>
      </c>
      <c r="S2138">
        <v>0</v>
      </c>
      <c r="T2138">
        <v>0</v>
      </c>
      <c r="U2138" t="s">
        <v>65</v>
      </c>
      <c r="V2138">
        <v>2</v>
      </c>
      <c r="W2138" t="s">
        <v>77</v>
      </c>
      <c r="X2138" s="51" t="s">
        <v>4126</v>
      </c>
      <c r="Y2138" s="51" t="s">
        <v>95</v>
      </c>
      <c r="Z2138" s="26">
        <v>0</v>
      </c>
      <c r="AA2138" s="51" t="s">
        <v>66</v>
      </c>
      <c r="AB2138" s="51" t="s">
        <v>69</v>
      </c>
    </row>
    <row r="2139" spans="1:28">
      <c r="A2139" s="51" t="s">
        <v>4127</v>
      </c>
      <c r="B2139" s="51" t="s">
        <v>71</v>
      </c>
      <c r="C2139" s="1">
        <v>45127</v>
      </c>
      <c r="D2139">
        <v>2023</v>
      </c>
      <c r="E2139" s="26">
        <v>7</v>
      </c>
      <c r="F2139" s="51" t="s">
        <v>27</v>
      </c>
      <c r="G2139" s="26">
        <v>2</v>
      </c>
      <c r="H2139" s="26">
        <v>2</v>
      </c>
      <c r="I2139" t="s">
        <v>15</v>
      </c>
      <c r="J2139" t="s">
        <v>82</v>
      </c>
      <c r="K2139" t="s">
        <v>61</v>
      </c>
      <c r="L2139" t="s">
        <v>157</v>
      </c>
      <c r="M2139" t="s">
        <v>63</v>
      </c>
      <c r="N2139">
        <v>7041.6312097640639</v>
      </c>
      <c r="O2139">
        <v>7041.6312097640639</v>
      </c>
      <c r="P2139" t="s">
        <v>64</v>
      </c>
      <c r="Q2139">
        <v>12.92</v>
      </c>
      <c r="R2139">
        <v>3</v>
      </c>
      <c r="S2139">
        <v>0</v>
      </c>
      <c r="T2139">
        <v>0</v>
      </c>
      <c r="U2139" t="s">
        <v>65</v>
      </c>
      <c r="V2139">
        <v>2</v>
      </c>
      <c r="W2139" t="s">
        <v>77</v>
      </c>
      <c r="X2139" s="51" t="s">
        <v>4128</v>
      </c>
      <c r="Y2139" s="51" t="s">
        <v>95</v>
      </c>
      <c r="Z2139" s="26">
        <v>0</v>
      </c>
      <c r="AA2139" s="51" t="s">
        <v>66</v>
      </c>
      <c r="AB2139" s="51" t="s">
        <v>69</v>
      </c>
    </row>
    <row r="2140" spans="1:28">
      <c r="A2140" s="51" t="s">
        <v>4129</v>
      </c>
      <c r="B2140" s="51" t="s">
        <v>71</v>
      </c>
      <c r="C2140" s="1">
        <v>44482</v>
      </c>
      <c r="D2140">
        <v>2021</v>
      </c>
      <c r="E2140" s="26">
        <v>10</v>
      </c>
      <c r="F2140" s="51" t="s">
        <v>10</v>
      </c>
      <c r="G2140" s="26">
        <v>4</v>
      </c>
      <c r="H2140" s="26">
        <v>4</v>
      </c>
      <c r="I2140" t="s">
        <v>15</v>
      </c>
      <c r="J2140" t="s">
        <v>72</v>
      </c>
      <c r="K2140" t="s">
        <v>73</v>
      </c>
      <c r="L2140" t="s">
        <v>89</v>
      </c>
      <c r="M2140" t="s">
        <v>75</v>
      </c>
      <c r="N2140">
        <v>4482.218887030519</v>
      </c>
      <c r="O2140">
        <v>4482.218887030519</v>
      </c>
      <c r="P2140" t="s">
        <v>64</v>
      </c>
      <c r="Q2140">
        <v>5.52</v>
      </c>
      <c r="R2140">
        <v>5</v>
      </c>
      <c r="S2140">
        <v>0</v>
      </c>
      <c r="T2140">
        <v>0</v>
      </c>
      <c r="U2140" t="s">
        <v>65</v>
      </c>
      <c r="V2140">
        <v>1</v>
      </c>
      <c r="W2140" t="s">
        <v>66</v>
      </c>
      <c r="X2140" s="51" t="s">
        <v>798</v>
      </c>
      <c r="Y2140" s="51" t="s">
        <v>86</v>
      </c>
      <c r="Z2140" s="26">
        <v>0</v>
      </c>
      <c r="AA2140" s="51" t="s">
        <v>66</v>
      </c>
      <c r="AB2140" s="51" t="s">
        <v>69</v>
      </c>
    </row>
    <row r="2141" spans="1:28">
      <c r="A2141" s="51" t="s">
        <v>4130</v>
      </c>
      <c r="B2141" s="51" t="s">
        <v>59</v>
      </c>
      <c r="C2141" s="1">
        <v>42880</v>
      </c>
      <c r="D2141">
        <v>2017</v>
      </c>
      <c r="E2141" s="26">
        <v>5</v>
      </c>
      <c r="F2141" s="51" t="s">
        <v>25</v>
      </c>
      <c r="G2141" s="26">
        <v>8</v>
      </c>
      <c r="H2141" s="26">
        <v>8</v>
      </c>
      <c r="I2141" t="s">
        <v>15</v>
      </c>
      <c r="J2141" t="s">
        <v>60</v>
      </c>
      <c r="K2141" t="s">
        <v>133</v>
      </c>
      <c r="L2141" t="s">
        <v>125</v>
      </c>
      <c r="M2141" t="s">
        <v>75</v>
      </c>
      <c r="N2141">
        <v>15605.866675699068</v>
      </c>
      <c r="O2141">
        <v>15605.866675699068</v>
      </c>
      <c r="P2141" t="s">
        <v>64</v>
      </c>
      <c r="Q2141">
        <v>12.79</v>
      </c>
      <c r="R2141">
        <v>5</v>
      </c>
      <c r="S2141">
        <v>1</v>
      </c>
      <c r="T2141">
        <v>1</v>
      </c>
      <c r="U2141" t="s">
        <v>76</v>
      </c>
      <c r="V2141">
        <v>3</v>
      </c>
      <c r="W2141" t="s">
        <v>84</v>
      </c>
      <c r="X2141" s="51" t="s">
        <v>4131</v>
      </c>
      <c r="Y2141" s="51" t="s">
        <v>86</v>
      </c>
      <c r="Z2141" s="26">
        <v>3</v>
      </c>
      <c r="AA2141" s="51" t="s">
        <v>77</v>
      </c>
      <c r="AB2141" s="51" t="s">
        <v>69</v>
      </c>
    </row>
    <row r="2142" spans="1:28">
      <c r="A2142" s="51" t="s">
        <v>4132</v>
      </c>
      <c r="B2142" s="51" t="s">
        <v>140</v>
      </c>
      <c r="C2142" s="1">
        <v>43555</v>
      </c>
      <c r="D2142">
        <v>2019</v>
      </c>
      <c r="E2142" s="26">
        <v>3</v>
      </c>
      <c r="F2142" s="51" t="s">
        <v>23</v>
      </c>
      <c r="G2142" s="26">
        <v>6</v>
      </c>
      <c r="H2142" s="26">
        <v>6</v>
      </c>
      <c r="I2142" t="s">
        <v>15</v>
      </c>
      <c r="J2142" t="s">
        <v>72</v>
      </c>
      <c r="K2142" t="s">
        <v>61</v>
      </c>
      <c r="L2142" t="s">
        <v>74</v>
      </c>
      <c r="M2142" t="s">
        <v>104</v>
      </c>
      <c r="N2142">
        <v>27196.870403680776</v>
      </c>
      <c r="O2142">
        <v>27196.870403680776</v>
      </c>
      <c r="P2142" t="s">
        <v>64</v>
      </c>
      <c r="Q2142">
        <v>13.56</v>
      </c>
      <c r="R2142">
        <v>1</v>
      </c>
      <c r="S2142">
        <v>4</v>
      </c>
      <c r="T2142">
        <v>1</v>
      </c>
      <c r="U2142" t="s">
        <v>76</v>
      </c>
      <c r="V2142">
        <v>3</v>
      </c>
      <c r="W2142" t="s">
        <v>84</v>
      </c>
      <c r="X2142" s="51" t="s">
        <v>4133</v>
      </c>
      <c r="Y2142" s="51" t="s">
        <v>68</v>
      </c>
      <c r="Z2142" s="26">
        <v>3</v>
      </c>
      <c r="AA2142" s="51" t="s">
        <v>77</v>
      </c>
      <c r="AB2142" s="51" t="s">
        <v>108</v>
      </c>
    </row>
    <row r="2143" spans="1:28">
      <c r="A2143" s="51" t="s">
        <v>4134</v>
      </c>
      <c r="B2143" s="51" t="s">
        <v>59</v>
      </c>
      <c r="C2143" s="1">
        <v>42748</v>
      </c>
      <c r="D2143">
        <v>2017</v>
      </c>
      <c r="E2143" s="26">
        <v>1</v>
      </c>
      <c r="F2143" s="51" t="s">
        <v>21</v>
      </c>
      <c r="G2143" s="26">
        <v>8</v>
      </c>
      <c r="H2143" s="26">
        <v>8</v>
      </c>
      <c r="I2143" t="s">
        <v>15</v>
      </c>
      <c r="J2143" t="s">
        <v>60</v>
      </c>
      <c r="K2143" t="s">
        <v>83</v>
      </c>
      <c r="L2143" t="s">
        <v>125</v>
      </c>
      <c r="M2143" t="s">
        <v>90</v>
      </c>
      <c r="N2143">
        <v>-396.71017014249793</v>
      </c>
      <c r="O2143">
        <v>396.71017014249793</v>
      </c>
      <c r="P2143" t="s">
        <v>117</v>
      </c>
      <c r="Q2143">
        <v>1.92</v>
      </c>
      <c r="R2143">
        <v>2</v>
      </c>
      <c r="S2143">
        <v>2</v>
      </c>
      <c r="T2143">
        <v>1</v>
      </c>
      <c r="U2143" t="s">
        <v>76</v>
      </c>
      <c r="V2143">
        <v>1</v>
      </c>
      <c r="W2143" t="s">
        <v>66</v>
      </c>
      <c r="X2143" s="51" t="s">
        <v>2805</v>
      </c>
      <c r="Y2143" s="51" t="s">
        <v>95</v>
      </c>
      <c r="Z2143" s="26">
        <v>1</v>
      </c>
      <c r="AA2143" s="51" t="s">
        <v>66</v>
      </c>
      <c r="AB2143" s="51" t="s">
        <v>69</v>
      </c>
    </row>
    <row r="2144" spans="1:28">
      <c r="A2144" s="51" t="s">
        <v>4135</v>
      </c>
      <c r="B2144" s="51" t="s">
        <v>59</v>
      </c>
      <c r="C2144" s="1">
        <v>42376</v>
      </c>
      <c r="D2144">
        <v>2016</v>
      </c>
      <c r="E2144" s="26">
        <v>1</v>
      </c>
      <c r="F2144" s="51" t="s">
        <v>21</v>
      </c>
      <c r="G2144" s="26">
        <v>9</v>
      </c>
      <c r="H2144" s="26">
        <v>9</v>
      </c>
      <c r="I2144" t="s">
        <v>15</v>
      </c>
      <c r="J2144" t="s">
        <v>60</v>
      </c>
      <c r="K2144" t="s">
        <v>83</v>
      </c>
      <c r="L2144" t="s">
        <v>89</v>
      </c>
      <c r="M2144" t="s">
        <v>90</v>
      </c>
      <c r="N2144">
        <v>23091.186031296253</v>
      </c>
      <c r="O2144">
        <v>23091.186031296253</v>
      </c>
      <c r="P2144" t="s">
        <v>64</v>
      </c>
      <c r="Q2144">
        <v>14.33</v>
      </c>
      <c r="R2144">
        <v>3</v>
      </c>
      <c r="S2144">
        <v>2</v>
      </c>
      <c r="T2144">
        <v>1</v>
      </c>
      <c r="U2144" t="s">
        <v>76</v>
      </c>
      <c r="V2144">
        <v>3</v>
      </c>
      <c r="W2144" t="s">
        <v>84</v>
      </c>
      <c r="X2144" s="51" t="s">
        <v>4136</v>
      </c>
      <c r="Y2144" s="51" t="s">
        <v>95</v>
      </c>
      <c r="Z2144" s="26">
        <v>3</v>
      </c>
      <c r="AA2144" s="51" t="s">
        <v>77</v>
      </c>
      <c r="AB2144" s="51" t="s">
        <v>69</v>
      </c>
    </row>
    <row r="2145" spans="1:28">
      <c r="A2145" s="51" t="s">
        <v>4137</v>
      </c>
      <c r="B2145" s="51" t="s">
        <v>81</v>
      </c>
      <c r="C2145" s="1">
        <v>42816</v>
      </c>
      <c r="D2145">
        <v>2017</v>
      </c>
      <c r="E2145" s="26">
        <v>3</v>
      </c>
      <c r="F2145" s="51" t="s">
        <v>23</v>
      </c>
      <c r="G2145" s="26">
        <v>8</v>
      </c>
      <c r="H2145" s="26">
        <v>8</v>
      </c>
      <c r="I2145" t="s">
        <v>15</v>
      </c>
      <c r="J2145" t="s">
        <v>60</v>
      </c>
      <c r="K2145" t="s">
        <v>83</v>
      </c>
      <c r="L2145" t="s">
        <v>116</v>
      </c>
      <c r="M2145" t="s">
        <v>104</v>
      </c>
      <c r="N2145">
        <v>7510.1809668616033</v>
      </c>
      <c r="O2145">
        <v>7510.1809668616033</v>
      </c>
      <c r="P2145" t="s">
        <v>64</v>
      </c>
      <c r="Q2145">
        <v>15.5</v>
      </c>
      <c r="R2145">
        <v>2</v>
      </c>
      <c r="S2145">
        <v>3</v>
      </c>
      <c r="T2145">
        <v>1</v>
      </c>
      <c r="U2145" t="s">
        <v>76</v>
      </c>
      <c r="V2145">
        <v>2</v>
      </c>
      <c r="W2145" t="s">
        <v>77</v>
      </c>
      <c r="X2145" s="51" t="s">
        <v>4138</v>
      </c>
      <c r="Y2145" s="51" t="s">
        <v>119</v>
      </c>
      <c r="Z2145" s="26">
        <v>3</v>
      </c>
      <c r="AA2145" s="51" t="s">
        <v>77</v>
      </c>
      <c r="AB2145" s="51" t="s">
        <v>69</v>
      </c>
    </row>
    <row r="2146" spans="1:28">
      <c r="A2146" s="51" t="s">
        <v>4139</v>
      </c>
      <c r="B2146" s="51" t="s">
        <v>71</v>
      </c>
      <c r="C2146" s="1">
        <v>45017</v>
      </c>
      <c r="D2146">
        <v>2023</v>
      </c>
      <c r="E2146" s="26">
        <v>4</v>
      </c>
      <c r="F2146" s="51" t="s">
        <v>24</v>
      </c>
      <c r="G2146" s="26">
        <v>2</v>
      </c>
      <c r="H2146" s="26">
        <v>2</v>
      </c>
      <c r="I2146" t="s">
        <v>15</v>
      </c>
      <c r="J2146" t="s">
        <v>82</v>
      </c>
      <c r="K2146" t="s">
        <v>133</v>
      </c>
      <c r="L2146" t="s">
        <v>103</v>
      </c>
      <c r="M2146" t="s">
        <v>104</v>
      </c>
      <c r="N2146">
        <v>11904.34590730866</v>
      </c>
      <c r="O2146">
        <v>11904.34590730866</v>
      </c>
      <c r="P2146" t="s">
        <v>64</v>
      </c>
      <c r="Q2146">
        <v>9.86</v>
      </c>
      <c r="R2146">
        <v>1</v>
      </c>
      <c r="S2146">
        <v>0</v>
      </c>
      <c r="T2146">
        <v>0</v>
      </c>
      <c r="U2146" t="s">
        <v>65</v>
      </c>
      <c r="V2146">
        <v>3</v>
      </c>
      <c r="W2146" t="s">
        <v>84</v>
      </c>
      <c r="X2146" s="51" t="s">
        <v>4140</v>
      </c>
      <c r="Y2146" s="51" t="s">
        <v>79</v>
      </c>
      <c r="Z2146" s="26">
        <v>1</v>
      </c>
      <c r="AA2146" s="51" t="s">
        <v>66</v>
      </c>
      <c r="AB2146" s="51" t="s">
        <v>69</v>
      </c>
    </row>
    <row r="2147" spans="1:28">
      <c r="A2147" s="51" t="s">
        <v>4141</v>
      </c>
      <c r="B2147" s="51" t="s">
        <v>97</v>
      </c>
      <c r="C2147" s="1">
        <v>44342</v>
      </c>
      <c r="D2147">
        <v>2021</v>
      </c>
      <c r="E2147" s="26">
        <v>5</v>
      </c>
      <c r="F2147" s="51" t="s">
        <v>25</v>
      </c>
      <c r="G2147" s="26">
        <v>4</v>
      </c>
      <c r="H2147" s="26">
        <v>4</v>
      </c>
      <c r="I2147" t="s">
        <v>15</v>
      </c>
      <c r="J2147" t="s">
        <v>72</v>
      </c>
      <c r="K2147" t="s">
        <v>88</v>
      </c>
      <c r="L2147" t="s">
        <v>89</v>
      </c>
      <c r="M2147" t="s">
        <v>152</v>
      </c>
      <c r="N2147">
        <v>-111.63316048722641</v>
      </c>
      <c r="O2147">
        <v>111.63316048722641</v>
      </c>
      <c r="P2147" t="s">
        <v>117</v>
      </c>
      <c r="Q2147">
        <v>7.83</v>
      </c>
      <c r="R2147">
        <v>3</v>
      </c>
      <c r="S2147">
        <v>1</v>
      </c>
      <c r="T2147">
        <v>1</v>
      </c>
      <c r="U2147" t="s">
        <v>76</v>
      </c>
      <c r="V2147">
        <v>1</v>
      </c>
      <c r="W2147" t="s">
        <v>66</v>
      </c>
      <c r="X2147" s="51" t="s">
        <v>4142</v>
      </c>
      <c r="Y2147" s="51" t="s">
        <v>119</v>
      </c>
      <c r="Z2147" s="26">
        <v>0</v>
      </c>
      <c r="AA2147" s="51" t="s">
        <v>66</v>
      </c>
      <c r="AB2147" s="51" t="s">
        <v>69</v>
      </c>
    </row>
    <row r="2148" spans="1:28">
      <c r="A2148" s="51" t="s">
        <v>4143</v>
      </c>
      <c r="B2148" s="51" t="s">
        <v>59</v>
      </c>
      <c r="C2148" s="1">
        <v>42949</v>
      </c>
      <c r="D2148">
        <v>2017</v>
      </c>
      <c r="E2148" s="26">
        <v>8</v>
      </c>
      <c r="F2148" s="51" t="s">
        <v>28</v>
      </c>
      <c r="G2148" s="26">
        <v>8</v>
      </c>
      <c r="H2148" s="26">
        <v>8</v>
      </c>
      <c r="I2148" t="s">
        <v>15</v>
      </c>
      <c r="J2148" t="s">
        <v>60</v>
      </c>
      <c r="K2148" t="s">
        <v>88</v>
      </c>
      <c r="L2148" t="s">
        <v>116</v>
      </c>
      <c r="M2148" t="s">
        <v>75</v>
      </c>
      <c r="N2148">
        <v>17643.495371318579</v>
      </c>
      <c r="O2148">
        <v>17643.495371318579</v>
      </c>
      <c r="P2148" t="s">
        <v>64</v>
      </c>
      <c r="Q2148">
        <v>3.04</v>
      </c>
      <c r="R2148">
        <v>1</v>
      </c>
      <c r="S2148">
        <v>3</v>
      </c>
      <c r="T2148">
        <v>1</v>
      </c>
      <c r="U2148" t="s">
        <v>76</v>
      </c>
      <c r="V2148">
        <v>2</v>
      </c>
      <c r="W2148" t="s">
        <v>77</v>
      </c>
      <c r="X2148" s="51" t="s">
        <v>4144</v>
      </c>
      <c r="Y2148" s="51" t="s">
        <v>95</v>
      </c>
      <c r="Z2148" s="26">
        <v>3</v>
      </c>
      <c r="AA2148" s="51" t="s">
        <v>77</v>
      </c>
      <c r="AB2148" s="51" t="s">
        <v>69</v>
      </c>
    </row>
    <row r="2149" spans="1:28">
      <c r="A2149" s="51" t="s">
        <v>4145</v>
      </c>
      <c r="B2149" s="51" t="s">
        <v>59</v>
      </c>
      <c r="C2149" s="1">
        <v>41981</v>
      </c>
      <c r="D2149">
        <v>2014</v>
      </c>
      <c r="E2149" s="26">
        <v>12</v>
      </c>
      <c r="F2149" s="51" t="s">
        <v>20</v>
      </c>
      <c r="G2149" s="26">
        <v>11</v>
      </c>
      <c r="H2149" s="26">
        <v>11</v>
      </c>
      <c r="I2149" t="s">
        <v>15</v>
      </c>
      <c r="J2149" t="s">
        <v>102</v>
      </c>
      <c r="K2149" t="s">
        <v>88</v>
      </c>
      <c r="L2149" t="s">
        <v>125</v>
      </c>
      <c r="M2149" t="s">
        <v>104</v>
      </c>
      <c r="N2149">
        <v>19683.174377975411</v>
      </c>
      <c r="O2149">
        <v>19683.174377975411</v>
      </c>
      <c r="P2149" t="s">
        <v>64</v>
      </c>
      <c r="Q2149">
        <v>28.8</v>
      </c>
      <c r="R2149">
        <v>2</v>
      </c>
      <c r="S2149">
        <v>1</v>
      </c>
      <c r="T2149">
        <v>1</v>
      </c>
      <c r="U2149" t="s">
        <v>76</v>
      </c>
      <c r="V2149">
        <v>3</v>
      </c>
      <c r="W2149" t="s">
        <v>84</v>
      </c>
      <c r="X2149" s="51" t="s">
        <v>880</v>
      </c>
      <c r="Y2149" s="51" t="s">
        <v>119</v>
      </c>
      <c r="Z2149" s="26">
        <v>4</v>
      </c>
      <c r="AA2149" s="51" t="s">
        <v>84</v>
      </c>
      <c r="AB2149" s="51" t="s">
        <v>108</v>
      </c>
    </row>
    <row r="2150" spans="1:28">
      <c r="A2150" s="51" t="s">
        <v>4146</v>
      </c>
      <c r="B2150" s="51" t="s">
        <v>59</v>
      </c>
      <c r="C2150" s="1">
        <v>45166</v>
      </c>
      <c r="D2150">
        <v>2023</v>
      </c>
      <c r="E2150" s="26">
        <v>8</v>
      </c>
      <c r="F2150" s="51" t="s">
        <v>28</v>
      </c>
      <c r="G2150" s="26">
        <v>2</v>
      </c>
      <c r="H2150" s="26">
        <v>2</v>
      </c>
      <c r="I2150" t="s">
        <v>15</v>
      </c>
      <c r="J2150" t="s">
        <v>82</v>
      </c>
      <c r="K2150" t="s">
        <v>83</v>
      </c>
      <c r="L2150" t="s">
        <v>110</v>
      </c>
      <c r="M2150" t="s">
        <v>63</v>
      </c>
      <c r="N2150">
        <v>5025.3409707353658</v>
      </c>
      <c r="O2150">
        <v>5025.3409707353658</v>
      </c>
      <c r="P2150" t="s">
        <v>64</v>
      </c>
      <c r="Q2150">
        <v>10.09</v>
      </c>
      <c r="R2150">
        <v>5</v>
      </c>
      <c r="S2150">
        <v>1</v>
      </c>
      <c r="T2150">
        <v>1</v>
      </c>
      <c r="U2150" t="s">
        <v>76</v>
      </c>
      <c r="V2150">
        <v>1</v>
      </c>
      <c r="W2150" t="s">
        <v>66</v>
      </c>
      <c r="X2150" s="51" t="s">
        <v>4147</v>
      </c>
      <c r="Y2150" s="51" t="s">
        <v>68</v>
      </c>
      <c r="Z2150" s="26">
        <v>0</v>
      </c>
      <c r="AA2150" s="51" t="s">
        <v>66</v>
      </c>
      <c r="AB2150" s="51" t="s">
        <v>69</v>
      </c>
    </row>
    <row r="2151" spans="1:28">
      <c r="A2151" s="51" t="s">
        <v>4148</v>
      </c>
      <c r="B2151" s="51" t="s">
        <v>59</v>
      </c>
      <c r="C2151" s="1">
        <v>42820</v>
      </c>
      <c r="D2151">
        <v>2017</v>
      </c>
      <c r="E2151" s="26">
        <v>3</v>
      </c>
      <c r="F2151" s="51" t="s">
        <v>23</v>
      </c>
      <c r="G2151" s="26">
        <v>8</v>
      </c>
      <c r="H2151" s="26">
        <v>8</v>
      </c>
      <c r="I2151" t="s">
        <v>15</v>
      </c>
      <c r="J2151" t="s">
        <v>60</v>
      </c>
      <c r="K2151" t="s">
        <v>83</v>
      </c>
      <c r="L2151" t="s">
        <v>202</v>
      </c>
      <c r="M2151" t="s">
        <v>90</v>
      </c>
      <c r="N2151">
        <v>10109.748022727998</v>
      </c>
      <c r="O2151">
        <v>10109.748022727998</v>
      </c>
      <c r="P2151" t="s">
        <v>64</v>
      </c>
      <c r="Q2151">
        <v>12.06</v>
      </c>
      <c r="R2151">
        <v>1</v>
      </c>
      <c r="S2151">
        <v>0</v>
      </c>
      <c r="T2151">
        <v>0</v>
      </c>
      <c r="U2151" t="s">
        <v>65</v>
      </c>
      <c r="V2151">
        <v>2</v>
      </c>
      <c r="W2151" t="s">
        <v>77</v>
      </c>
      <c r="X2151" s="51" t="s">
        <v>4149</v>
      </c>
      <c r="Y2151" s="51" t="s">
        <v>95</v>
      </c>
      <c r="Z2151" s="26">
        <v>1</v>
      </c>
      <c r="AA2151" s="51" t="s">
        <v>66</v>
      </c>
      <c r="AB2151" s="51" t="s">
        <v>69</v>
      </c>
    </row>
    <row r="2152" spans="1:28">
      <c r="A2152" s="51" t="s">
        <v>4150</v>
      </c>
      <c r="B2152" s="51" t="s">
        <v>71</v>
      </c>
      <c r="C2152" s="1">
        <v>42684</v>
      </c>
      <c r="D2152">
        <v>2016</v>
      </c>
      <c r="E2152" s="26">
        <v>11</v>
      </c>
      <c r="F2152" s="51" t="s">
        <v>19</v>
      </c>
      <c r="G2152" s="26">
        <v>9</v>
      </c>
      <c r="H2152" s="26">
        <v>9</v>
      </c>
      <c r="I2152" t="s">
        <v>15</v>
      </c>
      <c r="J2152" t="s">
        <v>60</v>
      </c>
      <c r="K2152" t="s">
        <v>83</v>
      </c>
      <c r="L2152" t="s">
        <v>113</v>
      </c>
      <c r="M2152" t="s">
        <v>152</v>
      </c>
      <c r="N2152">
        <v>11729.143164402183</v>
      </c>
      <c r="O2152">
        <v>11729.143164402183</v>
      </c>
      <c r="P2152" t="s">
        <v>64</v>
      </c>
      <c r="Q2152">
        <v>22</v>
      </c>
      <c r="R2152">
        <v>2</v>
      </c>
      <c r="S2152">
        <v>2</v>
      </c>
      <c r="T2152">
        <v>1</v>
      </c>
      <c r="U2152" t="s">
        <v>76</v>
      </c>
      <c r="V2152">
        <v>3</v>
      </c>
      <c r="W2152" t="s">
        <v>84</v>
      </c>
      <c r="X2152" s="51" t="s">
        <v>4151</v>
      </c>
      <c r="Y2152" s="51" t="s">
        <v>119</v>
      </c>
      <c r="Z2152" s="26">
        <v>3</v>
      </c>
      <c r="AA2152" s="51" t="s">
        <v>77</v>
      </c>
      <c r="AB2152" s="51" t="s">
        <v>69</v>
      </c>
    </row>
    <row r="2153" spans="1:28">
      <c r="A2153" s="51" t="s">
        <v>4152</v>
      </c>
      <c r="B2153" s="51" t="s">
        <v>97</v>
      </c>
      <c r="C2153" s="1">
        <v>42184</v>
      </c>
      <c r="D2153">
        <v>2015</v>
      </c>
      <c r="E2153" s="26">
        <v>6</v>
      </c>
      <c r="F2153" s="51" t="s">
        <v>26</v>
      </c>
      <c r="G2153" s="26">
        <v>10</v>
      </c>
      <c r="H2153" s="26">
        <v>10</v>
      </c>
      <c r="I2153" t="s">
        <v>15</v>
      </c>
      <c r="J2153" t="s">
        <v>102</v>
      </c>
      <c r="K2153" t="s">
        <v>88</v>
      </c>
      <c r="L2153" t="s">
        <v>110</v>
      </c>
      <c r="M2153" t="s">
        <v>90</v>
      </c>
      <c r="N2153">
        <v>3779.8664720316242</v>
      </c>
      <c r="O2153">
        <v>3779.8664720316242</v>
      </c>
      <c r="P2153" t="s">
        <v>64</v>
      </c>
      <c r="Q2153">
        <v>3.16</v>
      </c>
      <c r="R2153">
        <v>4</v>
      </c>
      <c r="S2153">
        <v>2</v>
      </c>
      <c r="T2153">
        <v>1</v>
      </c>
      <c r="U2153" t="s">
        <v>76</v>
      </c>
      <c r="V2153">
        <v>2</v>
      </c>
      <c r="W2153" t="s">
        <v>77</v>
      </c>
      <c r="X2153" s="51" t="s">
        <v>4153</v>
      </c>
      <c r="Y2153" s="51" t="s">
        <v>79</v>
      </c>
      <c r="Z2153" s="26">
        <v>1</v>
      </c>
      <c r="AA2153" s="51" t="s">
        <v>66</v>
      </c>
      <c r="AB2153" s="51" t="s">
        <v>69</v>
      </c>
    </row>
    <row r="2154" spans="1:28">
      <c r="A2154" s="51" t="s">
        <v>4154</v>
      </c>
      <c r="B2154" s="51" t="s">
        <v>97</v>
      </c>
      <c r="C2154" s="1">
        <v>42980</v>
      </c>
      <c r="D2154">
        <v>2017</v>
      </c>
      <c r="E2154" s="26">
        <v>9</v>
      </c>
      <c r="F2154" s="51" t="s">
        <v>29</v>
      </c>
      <c r="G2154" s="26">
        <v>8</v>
      </c>
      <c r="H2154" s="26">
        <v>8</v>
      </c>
      <c r="I2154" t="s">
        <v>15</v>
      </c>
      <c r="J2154" t="s">
        <v>60</v>
      </c>
      <c r="K2154" t="s">
        <v>61</v>
      </c>
      <c r="L2154" t="s">
        <v>74</v>
      </c>
      <c r="M2154" t="s">
        <v>104</v>
      </c>
      <c r="N2154">
        <v>7427.8206619814218</v>
      </c>
      <c r="O2154">
        <v>7427.8206619814218</v>
      </c>
      <c r="P2154" t="s">
        <v>64</v>
      </c>
      <c r="Q2154">
        <v>8.56</v>
      </c>
      <c r="R2154">
        <v>2</v>
      </c>
      <c r="S2154">
        <v>2</v>
      </c>
      <c r="T2154">
        <v>1</v>
      </c>
      <c r="U2154" t="s">
        <v>76</v>
      </c>
      <c r="V2154">
        <v>2</v>
      </c>
      <c r="W2154" t="s">
        <v>77</v>
      </c>
      <c r="X2154" s="51" t="s">
        <v>4155</v>
      </c>
      <c r="Y2154" s="51" t="s">
        <v>95</v>
      </c>
      <c r="Z2154" s="26">
        <v>1</v>
      </c>
      <c r="AA2154" s="51" t="s">
        <v>66</v>
      </c>
      <c r="AB2154" s="51" t="s">
        <v>69</v>
      </c>
    </row>
    <row r="2155" spans="1:28">
      <c r="A2155" s="51" t="s">
        <v>4156</v>
      </c>
      <c r="B2155" s="51" t="s">
        <v>71</v>
      </c>
      <c r="C2155" s="1">
        <v>41911</v>
      </c>
      <c r="D2155">
        <v>2014</v>
      </c>
      <c r="E2155" s="26">
        <v>9</v>
      </c>
      <c r="F2155" s="51" t="s">
        <v>29</v>
      </c>
      <c r="G2155" s="26">
        <v>11</v>
      </c>
      <c r="H2155" s="26">
        <v>11</v>
      </c>
      <c r="I2155" t="s">
        <v>15</v>
      </c>
      <c r="J2155" t="s">
        <v>102</v>
      </c>
      <c r="K2155" t="s">
        <v>73</v>
      </c>
      <c r="L2155" t="s">
        <v>74</v>
      </c>
      <c r="M2155" t="s">
        <v>93</v>
      </c>
      <c r="N2155">
        <v>3765.6457026037751</v>
      </c>
      <c r="O2155">
        <v>3765.6457026037751</v>
      </c>
      <c r="P2155" t="s">
        <v>64</v>
      </c>
      <c r="Q2155">
        <v>14.88</v>
      </c>
      <c r="R2155">
        <v>4</v>
      </c>
      <c r="S2155">
        <v>1</v>
      </c>
      <c r="T2155">
        <v>1</v>
      </c>
      <c r="U2155" t="s">
        <v>76</v>
      </c>
      <c r="V2155">
        <v>2</v>
      </c>
      <c r="W2155" t="s">
        <v>77</v>
      </c>
      <c r="X2155" s="51" t="s">
        <v>4157</v>
      </c>
      <c r="Y2155" s="51" t="s">
        <v>95</v>
      </c>
      <c r="Z2155" s="26">
        <v>2</v>
      </c>
      <c r="AA2155" s="51" t="s">
        <v>77</v>
      </c>
      <c r="AB2155" s="51" t="s">
        <v>69</v>
      </c>
    </row>
    <row r="2156" spans="1:28">
      <c r="A2156" s="51" t="s">
        <v>4158</v>
      </c>
      <c r="B2156" s="51" t="s">
        <v>71</v>
      </c>
      <c r="C2156" s="1">
        <v>44398</v>
      </c>
      <c r="D2156">
        <v>2021</v>
      </c>
      <c r="E2156" s="26">
        <v>7</v>
      </c>
      <c r="F2156" s="51" t="s">
        <v>27</v>
      </c>
      <c r="G2156" s="26">
        <v>4</v>
      </c>
      <c r="H2156" s="26">
        <v>4</v>
      </c>
      <c r="I2156" t="s">
        <v>15</v>
      </c>
      <c r="J2156" t="s">
        <v>72</v>
      </c>
      <c r="K2156" t="s">
        <v>124</v>
      </c>
      <c r="L2156" t="s">
        <v>89</v>
      </c>
      <c r="M2156" t="s">
        <v>152</v>
      </c>
      <c r="N2156">
        <v>4394.0746542258566</v>
      </c>
      <c r="O2156">
        <v>4394.0746542258566</v>
      </c>
      <c r="P2156" t="s">
        <v>64</v>
      </c>
      <c r="Q2156">
        <v>4.8</v>
      </c>
      <c r="R2156">
        <v>3</v>
      </c>
      <c r="S2156">
        <v>2</v>
      </c>
      <c r="T2156">
        <v>1</v>
      </c>
      <c r="U2156" t="s">
        <v>76</v>
      </c>
      <c r="V2156">
        <v>1</v>
      </c>
      <c r="W2156" t="s">
        <v>66</v>
      </c>
      <c r="X2156" s="51" t="s">
        <v>3626</v>
      </c>
      <c r="Y2156" s="51" t="s">
        <v>119</v>
      </c>
      <c r="Z2156" s="26">
        <v>0</v>
      </c>
      <c r="AA2156" s="51" t="s">
        <v>66</v>
      </c>
      <c r="AB2156" s="51" t="s">
        <v>69</v>
      </c>
    </row>
    <row r="2157" spans="1:28">
      <c r="A2157" s="51" t="s">
        <v>4159</v>
      </c>
      <c r="B2157" s="51" t="s">
        <v>59</v>
      </c>
      <c r="C2157" s="1">
        <v>45108</v>
      </c>
      <c r="D2157">
        <v>2023</v>
      </c>
      <c r="E2157" s="26">
        <v>7</v>
      </c>
      <c r="F2157" s="51" t="s">
        <v>27</v>
      </c>
      <c r="G2157" s="26">
        <v>2</v>
      </c>
      <c r="H2157" s="26">
        <v>2</v>
      </c>
      <c r="I2157" t="s">
        <v>15</v>
      </c>
      <c r="J2157" t="s">
        <v>82</v>
      </c>
      <c r="K2157" t="s">
        <v>61</v>
      </c>
      <c r="L2157" t="s">
        <v>62</v>
      </c>
      <c r="M2157" t="s">
        <v>104</v>
      </c>
      <c r="N2157">
        <v>18819.913817933491</v>
      </c>
      <c r="O2157">
        <v>18819.913817933491</v>
      </c>
      <c r="P2157" t="s">
        <v>64</v>
      </c>
      <c r="Q2157">
        <v>15.83</v>
      </c>
      <c r="R2157">
        <v>5</v>
      </c>
      <c r="S2157">
        <v>2</v>
      </c>
      <c r="T2157">
        <v>1</v>
      </c>
      <c r="U2157" t="s">
        <v>76</v>
      </c>
      <c r="V2157">
        <v>3</v>
      </c>
      <c r="W2157" t="s">
        <v>84</v>
      </c>
      <c r="X2157" s="51" t="s">
        <v>2258</v>
      </c>
      <c r="Y2157" s="51" t="s">
        <v>79</v>
      </c>
      <c r="Z2157" s="26">
        <v>3</v>
      </c>
      <c r="AA2157" s="51" t="s">
        <v>77</v>
      </c>
      <c r="AB2157" s="51" t="s">
        <v>108</v>
      </c>
    </row>
    <row r="2158" spans="1:28">
      <c r="A2158" s="51" t="s">
        <v>4160</v>
      </c>
      <c r="B2158" s="51" t="s">
        <v>97</v>
      </c>
      <c r="C2158" s="1">
        <v>42555</v>
      </c>
      <c r="D2158">
        <v>2016</v>
      </c>
      <c r="E2158" s="26">
        <v>7</v>
      </c>
      <c r="F2158" s="51" t="s">
        <v>27</v>
      </c>
      <c r="G2158" s="26">
        <v>9</v>
      </c>
      <c r="H2158" s="26">
        <v>9</v>
      </c>
      <c r="I2158" t="s">
        <v>15</v>
      </c>
      <c r="J2158" t="s">
        <v>60</v>
      </c>
      <c r="K2158" t="s">
        <v>61</v>
      </c>
      <c r="L2158" t="s">
        <v>98</v>
      </c>
      <c r="M2158" t="s">
        <v>75</v>
      </c>
      <c r="N2158">
        <v>4785.9663885479686</v>
      </c>
      <c r="O2158">
        <v>4785.9663885479686</v>
      </c>
      <c r="P2158" t="s">
        <v>64</v>
      </c>
      <c r="Q2158">
        <v>2.8</v>
      </c>
      <c r="R2158">
        <v>1</v>
      </c>
      <c r="S2158">
        <v>1</v>
      </c>
      <c r="T2158">
        <v>1</v>
      </c>
      <c r="U2158" t="s">
        <v>76</v>
      </c>
      <c r="V2158">
        <v>1</v>
      </c>
      <c r="W2158" t="s">
        <v>66</v>
      </c>
      <c r="X2158" s="51" t="s">
        <v>4161</v>
      </c>
      <c r="Y2158" s="51" t="s">
        <v>100</v>
      </c>
      <c r="Z2158" s="26">
        <v>1</v>
      </c>
      <c r="AA2158" s="51" t="s">
        <v>66</v>
      </c>
      <c r="AB2158" s="51" t="s">
        <v>69</v>
      </c>
    </row>
    <row r="2159" spans="1:28">
      <c r="A2159" s="51" t="s">
        <v>4162</v>
      </c>
      <c r="B2159" s="51" t="s">
        <v>97</v>
      </c>
      <c r="C2159" s="1">
        <v>41568</v>
      </c>
      <c r="D2159">
        <v>2013</v>
      </c>
      <c r="E2159" s="26">
        <v>10</v>
      </c>
      <c r="F2159" s="51" t="s">
        <v>10</v>
      </c>
      <c r="G2159" s="26">
        <v>12</v>
      </c>
      <c r="H2159" s="26">
        <v>12</v>
      </c>
      <c r="I2159" t="s">
        <v>15</v>
      </c>
      <c r="J2159" t="s">
        <v>102</v>
      </c>
      <c r="K2159" t="s">
        <v>73</v>
      </c>
      <c r="L2159" t="s">
        <v>98</v>
      </c>
      <c r="M2159" t="s">
        <v>63</v>
      </c>
      <c r="N2159">
        <v>4138.0548813906289</v>
      </c>
      <c r="O2159">
        <v>4138.0548813906289</v>
      </c>
      <c r="P2159" t="s">
        <v>64</v>
      </c>
      <c r="Q2159">
        <v>4.51</v>
      </c>
      <c r="R2159">
        <v>4</v>
      </c>
      <c r="S2159">
        <v>1</v>
      </c>
      <c r="T2159">
        <v>1</v>
      </c>
      <c r="U2159" t="s">
        <v>76</v>
      </c>
      <c r="V2159">
        <v>1</v>
      </c>
      <c r="W2159" t="s">
        <v>66</v>
      </c>
      <c r="X2159" s="51" t="s">
        <v>4163</v>
      </c>
      <c r="Y2159" s="51" t="s">
        <v>100</v>
      </c>
      <c r="Z2159" s="26">
        <v>1</v>
      </c>
      <c r="AA2159" s="51" t="s">
        <v>66</v>
      </c>
      <c r="AB2159" s="51" t="s">
        <v>69</v>
      </c>
    </row>
    <row r="2160" spans="1:28">
      <c r="A2160" s="51" t="s">
        <v>4164</v>
      </c>
      <c r="B2160" s="51" t="s">
        <v>81</v>
      </c>
      <c r="C2160" s="1">
        <v>45155</v>
      </c>
      <c r="D2160">
        <v>2023</v>
      </c>
      <c r="E2160" s="26">
        <v>8</v>
      </c>
      <c r="F2160" s="51" t="s">
        <v>28</v>
      </c>
      <c r="G2160" s="26">
        <v>2</v>
      </c>
      <c r="H2160" s="26">
        <v>2</v>
      </c>
      <c r="I2160" t="s">
        <v>15</v>
      </c>
      <c r="J2160" t="s">
        <v>82</v>
      </c>
      <c r="K2160" t="s">
        <v>88</v>
      </c>
      <c r="L2160" t="s">
        <v>74</v>
      </c>
      <c r="M2160" t="s">
        <v>63</v>
      </c>
      <c r="N2160">
        <v>5175.1527231536356</v>
      </c>
      <c r="O2160">
        <v>5175.1527231536356</v>
      </c>
      <c r="P2160" t="s">
        <v>64</v>
      </c>
      <c r="Q2160">
        <v>10.72</v>
      </c>
      <c r="R2160">
        <v>3</v>
      </c>
      <c r="S2160">
        <v>2</v>
      </c>
      <c r="T2160">
        <v>1</v>
      </c>
      <c r="U2160" t="s">
        <v>76</v>
      </c>
      <c r="V2160">
        <v>1</v>
      </c>
      <c r="W2160" t="s">
        <v>66</v>
      </c>
      <c r="X2160" s="51" t="s">
        <v>4165</v>
      </c>
      <c r="Y2160" s="51" t="s">
        <v>100</v>
      </c>
      <c r="Z2160" s="26">
        <v>0</v>
      </c>
      <c r="AA2160" s="51" t="s">
        <v>66</v>
      </c>
      <c r="AB2160" s="51" t="s">
        <v>69</v>
      </c>
    </row>
    <row r="2161" spans="1:28">
      <c r="A2161" s="51" t="s">
        <v>4166</v>
      </c>
      <c r="B2161" s="51" t="s">
        <v>140</v>
      </c>
      <c r="C2161" s="1">
        <v>43947</v>
      </c>
      <c r="D2161">
        <v>2020</v>
      </c>
      <c r="E2161" s="26">
        <v>4</v>
      </c>
      <c r="F2161" s="51" t="s">
        <v>24</v>
      </c>
      <c r="G2161" s="26">
        <v>5</v>
      </c>
      <c r="H2161" s="26">
        <v>5</v>
      </c>
      <c r="I2161" t="s">
        <v>15</v>
      </c>
      <c r="J2161" t="s">
        <v>72</v>
      </c>
      <c r="K2161" t="s">
        <v>133</v>
      </c>
      <c r="L2161" t="s">
        <v>103</v>
      </c>
      <c r="M2161" t="s">
        <v>152</v>
      </c>
      <c r="N2161">
        <v>9859.2105712267567</v>
      </c>
      <c r="O2161">
        <v>9859.2105712267567</v>
      </c>
      <c r="P2161" t="s">
        <v>64</v>
      </c>
      <c r="Q2161">
        <v>15.91</v>
      </c>
      <c r="R2161">
        <v>1</v>
      </c>
      <c r="S2161">
        <v>1</v>
      </c>
      <c r="T2161">
        <v>1</v>
      </c>
      <c r="U2161" t="s">
        <v>76</v>
      </c>
      <c r="V2161">
        <v>3</v>
      </c>
      <c r="W2161" t="s">
        <v>84</v>
      </c>
      <c r="X2161" s="51" t="s">
        <v>4167</v>
      </c>
      <c r="Y2161" s="51" t="s">
        <v>119</v>
      </c>
      <c r="Z2161" s="26">
        <v>2</v>
      </c>
      <c r="AA2161" s="51" t="s">
        <v>77</v>
      </c>
      <c r="AB2161" s="51" t="s">
        <v>69</v>
      </c>
    </row>
    <row r="2162" spans="1:28">
      <c r="A2162" s="51" t="s">
        <v>4168</v>
      </c>
      <c r="B2162" s="51" t="s">
        <v>97</v>
      </c>
      <c r="C2162" s="1">
        <v>43672</v>
      </c>
      <c r="D2162">
        <v>2019</v>
      </c>
      <c r="E2162" s="26">
        <v>7</v>
      </c>
      <c r="F2162" s="51" t="s">
        <v>27</v>
      </c>
      <c r="G2162" s="26">
        <v>6</v>
      </c>
      <c r="H2162" s="26">
        <v>6</v>
      </c>
      <c r="I2162" t="s">
        <v>15</v>
      </c>
      <c r="J2162" t="s">
        <v>72</v>
      </c>
      <c r="K2162" t="s">
        <v>61</v>
      </c>
      <c r="L2162" t="s">
        <v>103</v>
      </c>
      <c r="M2162" t="s">
        <v>63</v>
      </c>
      <c r="N2162">
        <v>12468.0994019604</v>
      </c>
      <c r="O2162">
        <v>12468.0994019604</v>
      </c>
      <c r="P2162" t="s">
        <v>64</v>
      </c>
      <c r="Q2162">
        <v>8.89</v>
      </c>
      <c r="R2162">
        <v>3</v>
      </c>
      <c r="S2162">
        <v>0</v>
      </c>
      <c r="T2162">
        <v>0</v>
      </c>
      <c r="U2162" t="s">
        <v>65</v>
      </c>
      <c r="V2162">
        <v>2</v>
      </c>
      <c r="W2162" t="s">
        <v>77</v>
      </c>
      <c r="X2162" s="51" t="s">
        <v>734</v>
      </c>
      <c r="Y2162" s="51" t="s">
        <v>95</v>
      </c>
      <c r="Z2162" s="26">
        <v>1</v>
      </c>
      <c r="AA2162" s="51" t="s">
        <v>66</v>
      </c>
      <c r="AB2162" s="51" t="s">
        <v>69</v>
      </c>
    </row>
    <row r="2163" spans="1:28">
      <c r="A2163" s="51" t="s">
        <v>4169</v>
      </c>
      <c r="B2163" s="51" t="s">
        <v>81</v>
      </c>
      <c r="C2163" s="1">
        <v>41674</v>
      </c>
      <c r="D2163">
        <v>2014</v>
      </c>
      <c r="E2163" s="26">
        <v>2</v>
      </c>
      <c r="F2163" s="51" t="s">
        <v>22</v>
      </c>
      <c r="G2163" s="26">
        <v>11</v>
      </c>
      <c r="H2163" s="26">
        <v>11</v>
      </c>
      <c r="I2163" t="s">
        <v>15</v>
      </c>
      <c r="J2163" t="s">
        <v>102</v>
      </c>
      <c r="K2163" t="s">
        <v>88</v>
      </c>
      <c r="L2163" t="s">
        <v>62</v>
      </c>
      <c r="M2163" t="s">
        <v>63</v>
      </c>
      <c r="N2163">
        <v>6160.8512094396601</v>
      </c>
      <c r="O2163">
        <v>6160.8512094396601</v>
      </c>
      <c r="P2163" t="s">
        <v>64</v>
      </c>
      <c r="Q2163">
        <v>2.37</v>
      </c>
      <c r="R2163">
        <v>2</v>
      </c>
      <c r="S2163">
        <v>1</v>
      </c>
      <c r="T2163">
        <v>1</v>
      </c>
      <c r="U2163" t="s">
        <v>76</v>
      </c>
      <c r="V2163">
        <v>2</v>
      </c>
      <c r="W2163" t="s">
        <v>77</v>
      </c>
      <c r="X2163" s="51" t="s">
        <v>4170</v>
      </c>
      <c r="Y2163" s="51" t="s">
        <v>86</v>
      </c>
      <c r="Z2163" s="26">
        <v>1</v>
      </c>
      <c r="AA2163" s="51" t="s">
        <v>66</v>
      </c>
      <c r="AB2163" s="51" t="s">
        <v>69</v>
      </c>
    </row>
    <row r="2164" spans="1:28">
      <c r="A2164" s="51" t="s">
        <v>4171</v>
      </c>
      <c r="B2164" s="51" t="s">
        <v>121</v>
      </c>
      <c r="C2164" s="1">
        <v>45021</v>
      </c>
      <c r="D2164">
        <v>2023</v>
      </c>
      <c r="E2164" s="26">
        <v>4</v>
      </c>
      <c r="F2164" s="51" t="s">
        <v>24</v>
      </c>
      <c r="G2164" s="26">
        <v>2</v>
      </c>
      <c r="H2164" s="26">
        <v>2</v>
      </c>
      <c r="I2164" t="s">
        <v>15</v>
      </c>
      <c r="J2164" t="s">
        <v>82</v>
      </c>
      <c r="K2164" t="s">
        <v>73</v>
      </c>
      <c r="L2164" t="s">
        <v>116</v>
      </c>
      <c r="M2164" t="s">
        <v>63</v>
      </c>
      <c r="N2164">
        <v>6313.6570496104823</v>
      </c>
      <c r="O2164">
        <v>6313.6570496104823</v>
      </c>
      <c r="P2164" t="s">
        <v>64</v>
      </c>
      <c r="Q2164">
        <v>3.39</v>
      </c>
      <c r="R2164">
        <v>2</v>
      </c>
      <c r="S2164">
        <v>0</v>
      </c>
      <c r="T2164">
        <v>0</v>
      </c>
      <c r="U2164" t="s">
        <v>65</v>
      </c>
      <c r="V2164">
        <v>2</v>
      </c>
      <c r="W2164" t="s">
        <v>77</v>
      </c>
      <c r="X2164" s="51" t="s">
        <v>702</v>
      </c>
      <c r="Y2164" s="51" t="s">
        <v>95</v>
      </c>
      <c r="Z2164" s="26">
        <v>0</v>
      </c>
      <c r="AA2164" s="51" t="s">
        <v>66</v>
      </c>
      <c r="AB2164" s="51" t="s">
        <v>69</v>
      </c>
    </row>
    <row r="2165" spans="1:28">
      <c r="A2165" s="51" t="s">
        <v>4172</v>
      </c>
      <c r="B2165" s="51" t="s">
        <v>81</v>
      </c>
      <c r="C2165" s="1">
        <v>45083</v>
      </c>
      <c r="D2165">
        <v>2023</v>
      </c>
      <c r="E2165" s="26">
        <v>6</v>
      </c>
      <c r="F2165" s="51" t="s">
        <v>26</v>
      </c>
      <c r="G2165" s="26">
        <v>2</v>
      </c>
      <c r="H2165" s="26">
        <v>2</v>
      </c>
      <c r="I2165" t="s">
        <v>15</v>
      </c>
      <c r="J2165" t="s">
        <v>82</v>
      </c>
      <c r="K2165" t="s">
        <v>124</v>
      </c>
      <c r="L2165" t="s">
        <v>110</v>
      </c>
      <c r="M2165" t="s">
        <v>152</v>
      </c>
      <c r="N2165">
        <v>7452.1676298720922</v>
      </c>
      <c r="O2165">
        <v>7452.1676298720922</v>
      </c>
      <c r="P2165" t="s">
        <v>64</v>
      </c>
      <c r="Q2165">
        <v>6.57</v>
      </c>
      <c r="R2165">
        <v>3</v>
      </c>
      <c r="S2165">
        <v>3</v>
      </c>
      <c r="T2165">
        <v>1</v>
      </c>
      <c r="U2165" t="s">
        <v>76</v>
      </c>
      <c r="V2165">
        <v>2</v>
      </c>
      <c r="W2165" t="s">
        <v>77</v>
      </c>
      <c r="X2165" s="51" t="s">
        <v>4173</v>
      </c>
      <c r="Y2165" s="51" t="s">
        <v>95</v>
      </c>
      <c r="Z2165" s="26">
        <v>1</v>
      </c>
      <c r="AA2165" s="51" t="s">
        <v>66</v>
      </c>
      <c r="AB2165" s="51" t="s">
        <v>69</v>
      </c>
    </row>
    <row r="2166" spans="1:28">
      <c r="A2166" s="51" t="s">
        <v>4174</v>
      </c>
      <c r="B2166" s="51" t="s">
        <v>81</v>
      </c>
      <c r="C2166" s="1">
        <v>43758</v>
      </c>
      <c r="D2166">
        <v>2019</v>
      </c>
      <c r="E2166" s="26">
        <v>10</v>
      </c>
      <c r="F2166" s="51" t="s">
        <v>10</v>
      </c>
      <c r="G2166" s="26">
        <v>6</v>
      </c>
      <c r="H2166" s="26">
        <v>6</v>
      </c>
      <c r="I2166" t="s">
        <v>15</v>
      </c>
      <c r="J2166" t="s">
        <v>72</v>
      </c>
      <c r="K2166" t="s">
        <v>88</v>
      </c>
      <c r="L2166" t="s">
        <v>113</v>
      </c>
      <c r="M2166" t="s">
        <v>75</v>
      </c>
      <c r="N2166">
        <v>10324.992914918559</v>
      </c>
      <c r="O2166">
        <v>10324.992914918559</v>
      </c>
      <c r="P2166" t="s">
        <v>64</v>
      </c>
      <c r="Q2166">
        <v>13.72</v>
      </c>
      <c r="R2166">
        <v>3</v>
      </c>
      <c r="S2166">
        <v>1</v>
      </c>
      <c r="T2166">
        <v>1</v>
      </c>
      <c r="U2166" t="s">
        <v>76</v>
      </c>
      <c r="V2166">
        <v>2</v>
      </c>
      <c r="W2166" t="s">
        <v>77</v>
      </c>
      <c r="X2166" s="51" t="s">
        <v>4175</v>
      </c>
      <c r="Y2166" s="51" t="s">
        <v>100</v>
      </c>
      <c r="Z2166" s="26">
        <v>0</v>
      </c>
      <c r="AA2166" s="51" t="s">
        <v>66</v>
      </c>
      <c r="AB2166" s="51" t="s">
        <v>69</v>
      </c>
    </row>
    <row r="2167" spans="1:28">
      <c r="A2167" s="51" t="s">
        <v>4176</v>
      </c>
      <c r="B2167" s="51" t="s">
        <v>140</v>
      </c>
      <c r="C2167" s="1">
        <v>44656</v>
      </c>
      <c r="D2167">
        <v>2022</v>
      </c>
      <c r="E2167" s="26">
        <v>4</v>
      </c>
      <c r="F2167" s="51" t="s">
        <v>24</v>
      </c>
      <c r="G2167" s="26">
        <v>3</v>
      </c>
      <c r="H2167" s="26">
        <v>3</v>
      </c>
      <c r="I2167" t="s">
        <v>15</v>
      </c>
      <c r="J2167" t="s">
        <v>82</v>
      </c>
      <c r="K2167" t="s">
        <v>88</v>
      </c>
      <c r="L2167" t="s">
        <v>110</v>
      </c>
      <c r="M2167" t="s">
        <v>104</v>
      </c>
      <c r="N2167">
        <v>5613.3473348669604</v>
      </c>
      <c r="O2167">
        <v>5613.3473348669604</v>
      </c>
      <c r="P2167" t="s">
        <v>64</v>
      </c>
      <c r="Q2167">
        <v>10.63</v>
      </c>
      <c r="R2167">
        <v>1</v>
      </c>
      <c r="S2167">
        <v>1</v>
      </c>
      <c r="T2167">
        <v>1</v>
      </c>
      <c r="U2167" t="s">
        <v>76</v>
      </c>
      <c r="V2167">
        <v>1</v>
      </c>
      <c r="W2167" t="s">
        <v>66</v>
      </c>
      <c r="X2167" s="51" t="s">
        <v>4177</v>
      </c>
      <c r="Y2167" s="51" t="s">
        <v>119</v>
      </c>
      <c r="Z2167" s="26">
        <v>0</v>
      </c>
      <c r="AA2167" s="51" t="s">
        <v>66</v>
      </c>
      <c r="AB2167" s="51" t="s">
        <v>69</v>
      </c>
    </row>
    <row r="2168" spans="1:28">
      <c r="A2168" s="51" t="s">
        <v>4178</v>
      </c>
      <c r="B2168" s="51" t="s">
        <v>140</v>
      </c>
      <c r="C2168" s="1">
        <v>42615</v>
      </c>
      <c r="D2168">
        <v>2016</v>
      </c>
      <c r="E2168" s="26">
        <v>9</v>
      </c>
      <c r="F2168" s="51" t="s">
        <v>29</v>
      </c>
      <c r="G2168" s="26">
        <v>9</v>
      </c>
      <c r="H2168" s="26">
        <v>9</v>
      </c>
      <c r="I2168" t="s">
        <v>15</v>
      </c>
      <c r="J2168" t="s">
        <v>60</v>
      </c>
      <c r="K2168" t="s">
        <v>73</v>
      </c>
      <c r="L2168" t="s">
        <v>128</v>
      </c>
      <c r="M2168" t="s">
        <v>63</v>
      </c>
      <c r="N2168">
        <v>2498.6968702213758</v>
      </c>
      <c r="O2168">
        <v>2498.6968702213758</v>
      </c>
      <c r="P2168" t="s">
        <v>64</v>
      </c>
      <c r="Q2168">
        <v>2.2000000000000002</v>
      </c>
      <c r="R2168">
        <v>5</v>
      </c>
      <c r="S2168">
        <v>2</v>
      </c>
      <c r="T2168">
        <v>1</v>
      </c>
      <c r="U2168" t="s">
        <v>76</v>
      </c>
      <c r="V2168">
        <v>1</v>
      </c>
      <c r="W2168" t="s">
        <v>66</v>
      </c>
      <c r="X2168" s="51" t="s">
        <v>4179</v>
      </c>
      <c r="Y2168" s="51" t="s">
        <v>119</v>
      </c>
      <c r="Z2168" s="26">
        <v>1</v>
      </c>
      <c r="AA2168" s="51" t="s">
        <v>66</v>
      </c>
      <c r="AB2168" s="51" t="s">
        <v>69</v>
      </c>
    </row>
    <row r="2169" spans="1:28">
      <c r="A2169" s="51" t="s">
        <v>4180</v>
      </c>
      <c r="B2169" s="51" t="s">
        <v>97</v>
      </c>
      <c r="C2169" s="1">
        <v>42919</v>
      </c>
      <c r="D2169">
        <v>2017</v>
      </c>
      <c r="E2169" s="26">
        <v>7</v>
      </c>
      <c r="F2169" s="51" t="s">
        <v>27</v>
      </c>
      <c r="G2169" s="26">
        <v>8</v>
      </c>
      <c r="H2169" s="26">
        <v>8</v>
      </c>
      <c r="I2169" t="s">
        <v>15</v>
      </c>
      <c r="J2169" t="s">
        <v>60</v>
      </c>
      <c r="K2169" t="s">
        <v>61</v>
      </c>
      <c r="L2169" t="s">
        <v>125</v>
      </c>
      <c r="M2169" t="s">
        <v>75</v>
      </c>
      <c r="N2169">
        <v>6726.3959990004269</v>
      </c>
      <c r="O2169">
        <v>6726.3959990004269</v>
      </c>
      <c r="P2169" t="s">
        <v>64</v>
      </c>
      <c r="Q2169">
        <v>6.94</v>
      </c>
      <c r="R2169">
        <v>4</v>
      </c>
      <c r="S2169">
        <v>4</v>
      </c>
      <c r="T2169">
        <v>1</v>
      </c>
      <c r="U2169" t="s">
        <v>76</v>
      </c>
      <c r="V2169">
        <v>2</v>
      </c>
      <c r="W2169" t="s">
        <v>77</v>
      </c>
      <c r="X2169" s="51" t="s">
        <v>4181</v>
      </c>
      <c r="Y2169" s="51" t="s">
        <v>100</v>
      </c>
      <c r="Z2169" s="26">
        <v>2</v>
      </c>
      <c r="AA2169" s="51" t="s">
        <v>77</v>
      </c>
      <c r="AB2169" s="51" t="s">
        <v>69</v>
      </c>
    </row>
    <row r="2170" spans="1:28">
      <c r="A2170" s="51" t="s">
        <v>4182</v>
      </c>
      <c r="B2170" s="51" t="s">
        <v>59</v>
      </c>
      <c r="C2170" s="1">
        <v>45248</v>
      </c>
      <c r="D2170">
        <v>2023</v>
      </c>
      <c r="E2170" s="26">
        <v>11</v>
      </c>
      <c r="F2170" s="51" t="s">
        <v>19</v>
      </c>
      <c r="G2170" s="26">
        <v>2</v>
      </c>
      <c r="H2170" s="26">
        <v>2</v>
      </c>
      <c r="I2170" t="s">
        <v>15</v>
      </c>
      <c r="J2170" t="s">
        <v>82</v>
      </c>
      <c r="K2170" t="s">
        <v>73</v>
      </c>
      <c r="L2170" t="s">
        <v>113</v>
      </c>
      <c r="M2170" t="s">
        <v>104</v>
      </c>
      <c r="N2170">
        <v>-234.82559158684859</v>
      </c>
      <c r="O2170">
        <v>234.82559158684859</v>
      </c>
      <c r="P2170" t="s">
        <v>117</v>
      </c>
      <c r="Q2170">
        <v>4.0599999999999996</v>
      </c>
      <c r="R2170">
        <v>3</v>
      </c>
      <c r="S2170">
        <v>1</v>
      </c>
      <c r="T2170">
        <v>1</v>
      </c>
      <c r="U2170" t="s">
        <v>76</v>
      </c>
      <c r="V2170">
        <v>1</v>
      </c>
      <c r="W2170" t="s">
        <v>66</v>
      </c>
      <c r="X2170" s="51" t="s">
        <v>4183</v>
      </c>
      <c r="Y2170" s="51" t="s">
        <v>95</v>
      </c>
      <c r="Z2170" s="26">
        <v>0</v>
      </c>
      <c r="AA2170" s="51" t="s">
        <v>66</v>
      </c>
      <c r="AB2170" s="51" t="s">
        <v>69</v>
      </c>
    </row>
    <row r="2171" spans="1:28">
      <c r="A2171" s="51" t="s">
        <v>4184</v>
      </c>
      <c r="B2171" s="51" t="s">
        <v>97</v>
      </c>
      <c r="C2171" s="1">
        <v>41913</v>
      </c>
      <c r="D2171">
        <v>2014</v>
      </c>
      <c r="E2171" s="26">
        <v>10</v>
      </c>
      <c r="F2171" s="51" t="s">
        <v>10</v>
      </c>
      <c r="G2171" s="26">
        <v>11</v>
      </c>
      <c r="H2171" s="26">
        <v>11</v>
      </c>
      <c r="I2171" t="s">
        <v>15</v>
      </c>
      <c r="J2171" t="s">
        <v>102</v>
      </c>
      <c r="K2171" t="s">
        <v>73</v>
      </c>
      <c r="L2171" t="s">
        <v>125</v>
      </c>
      <c r="M2171" t="s">
        <v>152</v>
      </c>
      <c r="N2171">
        <v>1379.5114773785006</v>
      </c>
      <c r="O2171">
        <v>1379.5114773785006</v>
      </c>
      <c r="P2171" t="s">
        <v>64</v>
      </c>
      <c r="Q2171">
        <v>15.42</v>
      </c>
      <c r="R2171">
        <v>3</v>
      </c>
      <c r="S2171">
        <v>1</v>
      </c>
      <c r="T2171">
        <v>1</v>
      </c>
      <c r="U2171" t="s">
        <v>76</v>
      </c>
      <c r="V2171">
        <v>2</v>
      </c>
      <c r="W2171" t="s">
        <v>77</v>
      </c>
      <c r="X2171" s="51" t="s">
        <v>4185</v>
      </c>
      <c r="Y2171" s="51" t="s">
        <v>68</v>
      </c>
      <c r="Z2171" s="26">
        <v>2</v>
      </c>
      <c r="AA2171" s="51" t="s">
        <v>77</v>
      </c>
      <c r="AB2171" s="51" t="s">
        <v>69</v>
      </c>
    </row>
    <row r="2172" spans="1:28">
      <c r="A2172" s="51" t="s">
        <v>4186</v>
      </c>
      <c r="B2172" s="51" t="s">
        <v>71</v>
      </c>
      <c r="C2172" s="1">
        <v>42447</v>
      </c>
      <c r="D2172">
        <v>2016</v>
      </c>
      <c r="E2172" s="26">
        <v>3</v>
      </c>
      <c r="F2172" s="51" t="s">
        <v>23</v>
      </c>
      <c r="G2172" s="26">
        <v>9</v>
      </c>
      <c r="H2172" s="26">
        <v>9</v>
      </c>
      <c r="I2172" t="s">
        <v>15</v>
      </c>
      <c r="J2172" t="s">
        <v>60</v>
      </c>
      <c r="K2172" t="s">
        <v>61</v>
      </c>
      <c r="L2172" t="s">
        <v>202</v>
      </c>
      <c r="M2172" t="s">
        <v>152</v>
      </c>
      <c r="N2172">
        <v>14385.802954759482</v>
      </c>
      <c r="O2172">
        <v>14385.802954759482</v>
      </c>
      <c r="P2172" t="s">
        <v>64</v>
      </c>
      <c r="Q2172">
        <v>21.95</v>
      </c>
      <c r="R2172">
        <v>5</v>
      </c>
      <c r="S2172">
        <v>2</v>
      </c>
      <c r="T2172">
        <v>1</v>
      </c>
      <c r="U2172" t="s">
        <v>76</v>
      </c>
      <c r="V2172">
        <v>3</v>
      </c>
      <c r="W2172" t="s">
        <v>84</v>
      </c>
      <c r="X2172" s="51" t="s">
        <v>4187</v>
      </c>
      <c r="Y2172" s="51" t="s">
        <v>79</v>
      </c>
      <c r="Z2172" s="26">
        <v>4</v>
      </c>
      <c r="AA2172" s="51" t="s">
        <v>84</v>
      </c>
      <c r="AB2172" s="51" t="s">
        <v>108</v>
      </c>
    </row>
    <row r="2173" spans="1:28">
      <c r="A2173" s="51" t="s">
        <v>4188</v>
      </c>
      <c r="B2173" s="51" t="s">
        <v>71</v>
      </c>
      <c r="C2173" s="1">
        <v>43009</v>
      </c>
      <c r="D2173">
        <v>2017</v>
      </c>
      <c r="E2173" s="26">
        <v>10</v>
      </c>
      <c r="F2173" s="51" t="s">
        <v>10</v>
      </c>
      <c r="G2173" s="26">
        <v>8</v>
      </c>
      <c r="H2173" s="26">
        <v>8</v>
      </c>
      <c r="I2173" t="s">
        <v>15</v>
      </c>
      <c r="J2173" t="s">
        <v>60</v>
      </c>
      <c r="K2173" t="s">
        <v>133</v>
      </c>
      <c r="L2173" t="s">
        <v>125</v>
      </c>
      <c r="M2173" t="s">
        <v>93</v>
      </c>
      <c r="N2173">
        <v>22452.165705902618</v>
      </c>
      <c r="O2173">
        <v>22452.165705902618</v>
      </c>
      <c r="P2173" t="s">
        <v>64</v>
      </c>
      <c r="Q2173">
        <v>22.55</v>
      </c>
      <c r="R2173">
        <v>3</v>
      </c>
      <c r="S2173">
        <v>5</v>
      </c>
      <c r="T2173">
        <v>1</v>
      </c>
      <c r="U2173" t="s">
        <v>76</v>
      </c>
      <c r="V2173">
        <v>3</v>
      </c>
      <c r="W2173" t="s">
        <v>84</v>
      </c>
      <c r="X2173" s="51" t="s">
        <v>4189</v>
      </c>
      <c r="Y2173" s="51" t="s">
        <v>119</v>
      </c>
      <c r="Z2173" s="26">
        <v>5</v>
      </c>
      <c r="AA2173" s="51" t="s">
        <v>84</v>
      </c>
      <c r="AB2173" s="51" t="s">
        <v>108</v>
      </c>
    </row>
    <row r="2174" spans="1:28">
      <c r="A2174" s="51" t="s">
        <v>4190</v>
      </c>
      <c r="B2174" s="51" t="s">
        <v>71</v>
      </c>
      <c r="C2174" s="1">
        <v>43295</v>
      </c>
      <c r="D2174">
        <v>2018</v>
      </c>
      <c r="E2174" s="26">
        <v>7</v>
      </c>
      <c r="F2174" s="51" t="s">
        <v>27</v>
      </c>
      <c r="G2174" s="26">
        <v>7</v>
      </c>
      <c r="H2174" s="26">
        <v>7</v>
      </c>
      <c r="I2174" t="s">
        <v>15</v>
      </c>
      <c r="J2174" t="s">
        <v>60</v>
      </c>
      <c r="K2174" t="s">
        <v>124</v>
      </c>
      <c r="L2174" t="s">
        <v>89</v>
      </c>
      <c r="M2174" t="s">
        <v>90</v>
      </c>
      <c r="N2174">
        <v>14768.155305738101</v>
      </c>
      <c r="O2174">
        <v>14768.155305738101</v>
      </c>
      <c r="P2174" t="s">
        <v>64</v>
      </c>
      <c r="Q2174">
        <v>2.57</v>
      </c>
      <c r="R2174">
        <v>2</v>
      </c>
      <c r="S2174">
        <v>2</v>
      </c>
      <c r="T2174">
        <v>1</v>
      </c>
      <c r="U2174" t="s">
        <v>76</v>
      </c>
      <c r="V2174">
        <v>2</v>
      </c>
      <c r="W2174" t="s">
        <v>77</v>
      </c>
      <c r="X2174" s="51" t="s">
        <v>4191</v>
      </c>
      <c r="Y2174" s="51" t="s">
        <v>95</v>
      </c>
      <c r="Z2174" s="26">
        <v>1</v>
      </c>
      <c r="AA2174" s="51" t="s">
        <v>66</v>
      </c>
      <c r="AB2174" s="51" t="s">
        <v>69</v>
      </c>
    </row>
    <row r="2175" spans="1:28">
      <c r="A2175" s="51" t="s">
        <v>4192</v>
      </c>
      <c r="B2175" s="51" t="s">
        <v>97</v>
      </c>
      <c r="C2175" s="1">
        <v>43643</v>
      </c>
      <c r="D2175">
        <v>2019</v>
      </c>
      <c r="E2175" s="26">
        <v>6</v>
      </c>
      <c r="F2175" s="51" t="s">
        <v>26</v>
      </c>
      <c r="G2175" s="26">
        <v>6</v>
      </c>
      <c r="H2175" s="26">
        <v>6</v>
      </c>
      <c r="I2175" t="s">
        <v>15</v>
      </c>
      <c r="J2175" t="s">
        <v>72</v>
      </c>
      <c r="K2175" t="s">
        <v>73</v>
      </c>
      <c r="L2175" t="s">
        <v>62</v>
      </c>
      <c r="M2175" t="s">
        <v>90</v>
      </c>
      <c r="N2175">
        <v>10894.32892901147</v>
      </c>
      <c r="O2175">
        <v>10894.32892901147</v>
      </c>
      <c r="P2175" t="s">
        <v>64</v>
      </c>
      <c r="Q2175">
        <v>5.61</v>
      </c>
      <c r="R2175">
        <v>2</v>
      </c>
      <c r="S2175">
        <v>1</v>
      </c>
      <c r="T2175">
        <v>1</v>
      </c>
      <c r="U2175" t="s">
        <v>76</v>
      </c>
      <c r="V2175">
        <v>3</v>
      </c>
      <c r="W2175" t="s">
        <v>84</v>
      </c>
      <c r="X2175" s="51" t="s">
        <v>4193</v>
      </c>
      <c r="Y2175" s="51" t="s">
        <v>119</v>
      </c>
      <c r="Z2175" s="26">
        <v>1</v>
      </c>
      <c r="AA2175" s="51" t="s">
        <v>66</v>
      </c>
      <c r="AB2175" s="51" t="s">
        <v>69</v>
      </c>
    </row>
    <row r="2176" spans="1:28">
      <c r="A2176" s="51" t="s">
        <v>4194</v>
      </c>
      <c r="B2176" s="51" t="s">
        <v>140</v>
      </c>
      <c r="C2176" s="1">
        <v>43367</v>
      </c>
      <c r="D2176">
        <v>2018</v>
      </c>
      <c r="E2176" s="26">
        <v>9</v>
      </c>
      <c r="F2176" s="51" t="s">
        <v>29</v>
      </c>
      <c r="G2176" s="26">
        <v>7</v>
      </c>
      <c r="H2176" s="26">
        <v>7</v>
      </c>
      <c r="I2176" t="s">
        <v>15</v>
      </c>
      <c r="J2176" t="s">
        <v>60</v>
      </c>
      <c r="K2176" t="s">
        <v>61</v>
      </c>
      <c r="L2176" t="s">
        <v>74</v>
      </c>
      <c r="M2176" t="s">
        <v>93</v>
      </c>
      <c r="N2176">
        <v>8652.9764335730015</v>
      </c>
      <c r="O2176">
        <v>8652.9764335730015</v>
      </c>
      <c r="P2176" t="s">
        <v>64</v>
      </c>
      <c r="Q2176">
        <v>3.45</v>
      </c>
      <c r="R2176">
        <v>3</v>
      </c>
      <c r="S2176">
        <v>2</v>
      </c>
      <c r="T2176">
        <v>1</v>
      </c>
      <c r="U2176" t="s">
        <v>76</v>
      </c>
      <c r="V2176">
        <v>2</v>
      </c>
      <c r="W2176" t="s">
        <v>77</v>
      </c>
      <c r="X2176" s="51" t="s">
        <v>4195</v>
      </c>
      <c r="Y2176" s="51" t="s">
        <v>95</v>
      </c>
      <c r="Z2176" s="26">
        <v>0</v>
      </c>
      <c r="AA2176" s="51" t="s">
        <v>66</v>
      </c>
      <c r="AB2176" s="51" t="s">
        <v>69</v>
      </c>
    </row>
    <row r="2177" spans="1:28">
      <c r="A2177" s="51" t="s">
        <v>4196</v>
      </c>
      <c r="B2177" s="51" t="s">
        <v>97</v>
      </c>
      <c r="C2177" s="1">
        <v>41662</v>
      </c>
      <c r="D2177">
        <v>2014</v>
      </c>
      <c r="E2177" s="26">
        <v>1</v>
      </c>
      <c r="F2177" s="51" t="s">
        <v>21</v>
      </c>
      <c r="G2177" s="26">
        <v>11</v>
      </c>
      <c r="H2177" s="26">
        <v>11</v>
      </c>
      <c r="I2177" t="s">
        <v>15</v>
      </c>
      <c r="J2177" t="s">
        <v>102</v>
      </c>
      <c r="K2177" t="s">
        <v>133</v>
      </c>
      <c r="L2177" t="s">
        <v>113</v>
      </c>
      <c r="M2177" t="s">
        <v>75</v>
      </c>
      <c r="N2177">
        <v>4346.9142432017652</v>
      </c>
      <c r="O2177">
        <v>4346.9142432017652</v>
      </c>
      <c r="P2177" t="s">
        <v>64</v>
      </c>
      <c r="Q2177">
        <v>7.4</v>
      </c>
      <c r="R2177">
        <v>1</v>
      </c>
      <c r="S2177">
        <v>0</v>
      </c>
      <c r="T2177">
        <v>0</v>
      </c>
      <c r="U2177" t="s">
        <v>65</v>
      </c>
      <c r="V2177">
        <v>1</v>
      </c>
      <c r="W2177" t="s">
        <v>66</v>
      </c>
      <c r="X2177" s="51" t="s">
        <v>738</v>
      </c>
      <c r="Y2177" s="51" t="s">
        <v>95</v>
      </c>
      <c r="Z2177" s="26">
        <v>1</v>
      </c>
      <c r="AA2177" s="51" t="s">
        <v>66</v>
      </c>
      <c r="AB2177" s="51" t="s">
        <v>69</v>
      </c>
    </row>
    <row r="2178" spans="1:28">
      <c r="A2178" s="51" t="s">
        <v>4197</v>
      </c>
      <c r="B2178" s="51" t="s">
        <v>121</v>
      </c>
      <c r="C2178" s="1">
        <v>44754</v>
      </c>
      <c r="D2178">
        <v>2022</v>
      </c>
      <c r="E2178" s="26">
        <v>7</v>
      </c>
      <c r="F2178" s="51" t="s">
        <v>27</v>
      </c>
      <c r="G2178" s="26">
        <v>3</v>
      </c>
      <c r="H2178" s="26">
        <v>3</v>
      </c>
      <c r="I2178" t="s">
        <v>15</v>
      </c>
      <c r="J2178" t="s">
        <v>82</v>
      </c>
      <c r="K2178" t="s">
        <v>61</v>
      </c>
      <c r="L2178" t="s">
        <v>202</v>
      </c>
      <c r="M2178" t="s">
        <v>152</v>
      </c>
      <c r="N2178">
        <v>6738.3206847678139</v>
      </c>
      <c r="O2178">
        <v>6738.3206847678139</v>
      </c>
      <c r="P2178" t="s">
        <v>64</v>
      </c>
      <c r="Q2178">
        <v>6.52</v>
      </c>
      <c r="R2178">
        <v>1</v>
      </c>
      <c r="S2178">
        <v>1</v>
      </c>
      <c r="T2178">
        <v>1</v>
      </c>
      <c r="U2178" t="s">
        <v>76</v>
      </c>
      <c r="V2178">
        <v>2</v>
      </c>
      <c r="W2178" t="s">
        <v>77</v>
      </c>
      <c r="X2178" s="51" t="s">
        <v>4198</v>
      </c>
      <c r="Y2178" s="51" t="s">
        <v>95</v>
      </c>
      <c r="Z2178" s="26">
        <v>0</v>
      </c>
      <c r="AA2178" s="51" t="s">
        <v>66</v>
      </c>
      <c r="AB2178" s="51" t="s">
        <v>69</v>
      </c>
    </row>
    <row r="2179" spans="1:28">
      <c r="A2179" s="51" t="s">
        <v>4199</v>
      </c>
      <c r="B2179" s="51" t="s">
        <v>97</v>
      </c>
      <c r="C2179" s="1">
        <v>43056</v>
      </c>
      <c r="D2179">
        <v>2017</v>
      </c>
      <c r="E2179" s="26">
        <v>11</v>
      </c>
      <c r="F2179" s="51" t="s">
        <v>19</v>
      </c>
      <c r="G2179" s="26">
        <v>8</v>
      </c>
      <c r="H2179" s="26">
        <v>8</v>
      </c>
      <c r="I2179" t="s">
        <v>15</v>
      </c>
      <c r="J2179" t="s">
        <v>60</v>
      </c>
      <c r="K2179" t="s">
        <v>83</v>
      </c>
      <c r="L2179" t="s">
        <v>125</v>
      </c>
      <c r="M2179" t="s">
        <v>104</v>
      </c>
      <c r="N2179">
        <v>15254.094713213402</v>
      </c>
      <c r="O2179">
        <v>15254.094713213402</v>
      </c>
      <c r="P2179" t="s">
        <v>64</v>
      </c>
      <c r="Q2179">
        <v>6.75</v>
      </c>
      <c r="R2179">
        <v>5</v>
      </c>
      <c r="S2179">
        <v>4</v>
      </c>
      <c r="T2179">
        <v>1</v>
      </c>
      <c r="U2179" t="s">
        <v>76</v>
      </c>
      <c r="V2179">
        <v>3</v>
      </c>
      <c r="W2179" t="s">
        <v>84</v>
      </c>
      <c r="X2179" s="51" t="s">
        <v>3529</v>
      </c>
      <c r="Y2179" s="51" t="s">
        <v>119</v>
      </c>
      <c r="Z2179" s="26">
        <v>4</v>
      </c>
      <c r="AA2179" s="51" t="s">
        <v>84</v>
      </c>
      <c r="AB2179" s="51" t="s">
        <v>108</v>
      </c>
    </row>
    <row r="2180" spans="1:28">
      <c r="A2180" s="51" t="s">
        <v>4200</v>
      </c>
      <c r="B2180" s="51" t="s">
        <v>59</v>
      </c>
      <c r="C2180" s="1">
        <v>43603</v>
      </c>
      <c r="D2180">
        <v>2019</v>
      </c>
      <c r="E2180" s="26">
        <v>5</v>
      </c>
      <c r="F2180" s="51" t="s">
        <v>25</v>
      </c>
      <c r="G2180" s="26">
        <v>6</v>
      </c>
      <c r="H2180" s="26">
        <v>6</v>
      </c>
      <c r="I2180" t="s">
        <v>15</v>
      </c>
      <c r="J2180" t="s">
        <v>72</v>
      </c>
      <c r="K2180" t="s">
        <v>133</v>
      </c>
      <c r="L2180" t="s">
        <v>113</v>
      </c>
      <c r="M2180" t="s">
        <v>75</v>
      </c>
      <c r="N2180">
        <v>6093.9862530773853</v>
      </c>
      <c r="O2180">
        <v>6093.9862530773853</v>
      </c>
      <c r="P2180" t="s">
        <v>64</v>
      </c>
      <c r="Q2180">
        <v>1.72</v>
      </c>
      <c r="R2180">
        <v>1</v>
      </c>
      <c r="S2180">
        <v>3</v>
      </c>
      <c r="T2180">
        <v>1</v>
      </c>
      <c r="U2180" t="s">
        <v>76</v>
      </c>
      <c r="V2180">
        <v>1</v>
      </c>
      <c r="W2180" t="s">
        <v>66</v>
      </c>
      <c r="X2180" s="51" t="s">
        <v>4201</v>
      </c>
      <c r="Y2180" s="51" t="s">
        <v>68</v>
      </c>
      <c r="Z2180" s="26">
        <v>1</v>
      </c>
      <c r="AA2180" s="51" t="s">
        <v>66</v>
      </c>
      <c r="AB2180" s="51" t="s">
        <v>69</v>
      </c>
    </row>
    <row r="2181" spans="1:28">
      <c r="A2181" s="51" t="s">
        <v>4202</v>
      </c>
      <c r="B2181" s="51" t="s">
        <v>71</v>
      </c>
      <c r="C2181" s="1">
        <v>42570</v>
      </c>
      <c r="D2181">
        <v>2016</v>
      </c>
      <c r="E2181" s="26">
        <v>7</v>
      </c>
      <c r="F2181" s="51" t="s">
        <v>27</v>
      </c>
      <c r="G2181" s="26">
        <v>9</v>
      </c>
      <c r="H2181" s="26">
        <v>9</v>
      </c>
      <c r="I2181" t="s">
        <v>15</v>
      </c>
      <c r="J2181" t="s">
        <v>60</v>
      </c>
      <c r="K2181" t="s">
        <v>88</v>
      </c>
      <c r="L2181" t="s">
        <v>89</v>
      </c>
      <c r="M2181" t="s">
        <v>104</v>
      </c>
      <c r="N2181">
        <v>3534.2213940041111</v>
      </c>
      <c r="O2181">
        <v>3534.2213940041111</v>
      </c>
      <c r="P2181" t="s">
        <v>64</v>
      </c>
      <c r="Q2181">
        <v>6.1</v>
      </c>
      <c r="R2181">
        <v>4</v>
      </c>
      <c r="S2181">
        <v>2</v>
      </c>
      <c r="T2181">
        <v>1</v>
      </c>
      <c r="U2181" t="s">
        <v>76</v>
      </c>
      <c r="V2181">
        <v>1</v>
      </c>
      <c r="W2181" t="s">
        <v>66</v>
      </c>
      <c r="X2181" s="51" t="s">
        <v>4203</v>
      </c>
      <c r="Y2181" s="51" t="s">
        <v>95</v>
      </c>
      <c r="Z2181" s="26">
        <v>1</v>
      </c>
      <c r="AA2181" s="51" t="s">
        <v>66</v>
      </c>
      <c r="AB2181" s="51" t="s">
        <v>69</v>
      </c>
    </row>
    <row r="2182" spans="1:28">
      <c r="A2182" s="51" t="s">
        <v>4204</v>
      </c>
      <c r="B2182" s="51" t="s">
        <v>81</v>
      </c>
      <c r="C2182" s="1">
        <v>43479</v>
      </c>
      <c r="D2182">
        <v>2019</v>
      </c>
      <c r="E2182" s="26">
        <v>1</v>
      </c>
      <c r="F2182" s="51" t="s">
        <v>21</v>
      </c>
      <c r="G2182" s="26">
        <v>6</v>
      </c>
      <c r="H2182" s="26">
        <v>6</v>
      </c>
      <c r="I2182" t="s">
        <v>15</v>
      </c>
      <c r="J2182" t="s">
        <v>72</v>
      </c>
      <c r="K2182" t="s">
        <v>83</v>
      </c>
      <c r="L2182" t="s">
        <v>157</v>
      </c>
      <c r="M2182" t="s">
        <v>152</v>
      </c>
      <c r="N2182">
        <v>6485.768290923148</v>
      </c>
      <c r="O2182">
        <v>6485.768290923148</v>
      </c>
      <c r="P2182" t="s">
        <v>64</v>
      </c>
      <c r="Q2182">
        <v>8.16</v>
      </c>
      <c r="R2182">
        <v>3</v>
      </c>
      <c r="S2182">
        <v>0</v>
      </c>
      <c r="T2182">
        <v>0</v>
      </c>
      <c r="U2182" t="s">
        <v>65</v>
      </c>
      <c r="V2182">
        <v>1</v>
      </c>
      <c r="W2182" t="s">
        <v>66</v>
      </c>
      <c r="X2182" s="51" t="s">
        <v>4205</v>
      </c>
      <c r="Y2182" s="51" t="s">
        <v>79</v>
      </c>
      <c r="Z2182" s="26">
        <v>0</v>
      </c>
      <c r="AA2182" s="51" t="s">
        <v>66</v>
      </c>
      <c r="AB2182" s="51" t="s">
        <v>69</v>
      </c>
    </row>
    <row r="2183" spans="1:28">
      <c r="A2183" s="51" t="s">
        <v>4206</v>
      </c>
      <c r="B2183" s="51" t="s">
        <v>81</v>
      </c>
      <c r="C2183" s="1">
        <v>44799</v>
      </c>
      <c r="D2183">
        <v>2022</v>
      </c>
      <c r="E2183" s="26">
        <v>8</v>
      </c>
      <c r="F2183" s="51" t="s">
        <v>28</v>
      </c>
      <c r="G2183" s="26">
        <v>3</v>
      </c>
      <c r="H2183" s="26">
        <v>3</v>
      </c>
      <c r="I2183" t="s">
        <v>15</v>
      </c>
      <c r="J2183" t="s">
        <v>82</v>
      </c>
      <c r="K2183" t="s">
        <v>83</v>
      </c>
      <c r="L2183" t="s">
        <v>128</v>
      </c>
      <c r="M2183" t="s">
        <v>75</v>
      </c>
      <c r="N2183">
        <v>19921.12641623204</v>
      </c>
      <c r="O2183">
        <v>19921.12641623204</v>
      </c>
      <c r="P2183" t="s">
        <v>64</v>
      </c>
      <c r="Q2183">
        <v>22.02</v>
      </c>
      <c r="R2183">
        <v>1</v>
      </c>
      <c r="S2183">
        <v>2</v>
      </c>
      <c r="T2183">
        <v>1</v>
      </c>
      <c r="U2183" t="s">
        <v>76</v>
      </c>
      <c r="V2183">
        <v>3</v>
      </c>
      <c r="W2183" t="s">
        <v>84</v>
      </c>
      <c r="X2183" s="51" t="s">
        <v>4207</v>
      </c>
      <c r="Y2183" s="51" t="s">
        <v>79</v>
      </c>
      <c r="Z2183" s="26">
        <v>3</v>
      </c>
      <c r="AA2183" s="51" t="s">
        <v>77</v>
      </c>
      <c r="AB2183" s="51" t="s">
        <v>108</v>
      </c>
    </row>
    <row r="2184" spans="1:28">
      <c r="A2184" s="51" t="s">
        <v>4208</v>
      </c>
      <c r="B2184" s="51" t="s">
        <v>97</v>
      </c>
      <c r="C2184" s="1">
        <v>41385</v>
      </c>
      <c r="D2184">
        <v>2013</v>
      </c>
      <c r="E2184" s="26">
        <v>4</v>
      </c>
      <c r="F2184" s="51" t="s">
        <v>24</v>
      </c>
      <c r="G2184" s="26">
        <v>12</v>
      </c>
      <c r="H2184" s="26">
        <v>12</v>
      </c>
      <c r="I2184" t="s">
        <v>15</v>
      </c>
      <c r="J2184" t="s">
        <v>102</v>
      </c>
      <c r="K2184" t="s">
        <v>83</v>
      </c>
      <c r="L2184" t="s">
        <v>202</v>
      </c>
      <c r="M2184" t="s">
        <v>152</v>
      </c>
      <c r="N2184">
        <v>4280.6510906761132</v>
      </c>
      <c r="O2184">
        <v>4280.6510906761132</v>
      </c>
      <c r="P2184" t="s">
        <v>64</v>
      </c>
      <c r="Q2184">
        <v>4.28</v>
      </c>
      <c r="R2184">
        <v>4</v>
      </c>
      <c r="S2184">
        <v>3</v>
      </c>
      <c r="T2184">
        <v>1</v>
      </c>
      <c r="U2184" t="s">
        <v>76</v>
      </c>
      <c r="V2184">
        <v>2</v>
      </c>
      <c r="W2184" t="s">
        <v>77</v>
      </c>
      <c r="X2184" s="51" t="s">
        <v>4209</v>
      </c>
      <c r="Y2184" s="51" t="s">
        <v>119</v>
      </c>
      <c r="Z2184" s="26">
        <v>2</v>
      </c>
      <c r="AA2184" s="51" t="s">
        <v>77</v>
      </c>
      <c r="AB2184" s="51" t="s">
        <v>108</v>
      </c>
    </row>
    <row r="2185" spans="1:28">
      <c r="A2185" s="51" t="s">
        <v>4210</v>
      </c>
      <c r="B2185" s="51" t="s">
        <v>121</v>
      </c>
      <c r="C2185" s="1">
        <v>42610</v>
      </c>
      <c r="D2185">
        <v>2016</v>
      </c>
      <c r="E2185" s="26">
        <v>8</v>
      </c>
      <c r="F2185" s="51" t="s">
        <v>28</v>
      </c>
      <c r="G2185" s="26">
        <v>9</v>
      </c>
      <c r="H2185" s="26">
        <v>9</v>
      </c>
      <c r="I2185" t="s">
        <v>15</v>
      </c>
      <c r="J2185" t="s">
        <v>60</v>
      </c>
      <c r="K2185" t="s">
        <v>124</v>
      </c>
      <c r="L2185" t="s">
        <v>110</v>
      </c>
      <c r="M2185" t="s">
        <v>75</v>
      </c>
      <c r="N2185">
        <v>9440.0110331207688</v>
      </c>
      <c r="O2185">
        <v>9440.0110331207688</v>
      </c>
      <c r="P2185" t="s">
        <v>64</v>
      </c>
      <c r="Q2185">
        <v>7.88</v>
      </c>
      <c r="R2185">
        <v>3</v>
      </c>
      <c r="S2185">
        <v>1</v>
      </c>
      <c r="T2185">
        <v>1</v>
      </c>
      <c r="U2185" t="s">
        <v>76</v>
      </c>
      <c r="V2185">
        <v>1</v>
      </c>
      <c r="W2185" t="s">
        <v>66</v>
      </c>
      <c r="X2185" s="51" t="s">
        <v>4211</v>
      </c>
      <c r="Y2185" s="51" t="s">
        <v>95</v>
      </c>
      <c r="Z2185" s="26">
        <v>1</v>
      </c>
      <c r="AA2185" s="51" t="s">
        <v>66</v>
      </c>
      <c r="AB2185" s="51" t="s">
        <v>69</v>
      </c>
    </row>
    <row r="2186" spans="1:28">
      <c r="A2186" s="51" t="s">
        <v>4212</v>
      </c>
      <c r="B2186" s="51" t="s">
        <v>97</v>
      </c>
      <c r="C2186" s="1">
        <v>43084</v>
      </c>
      <c r="D2186">
        <v>2017</v>
      </c>
      <c r="E2186" s="26">
        <v>12</v>
      </c>
      <c r="F2186" s="51" t="s">
        <v>20</v>
      </c>
      <c r="G2186" s="26">
        <v>8</v>
      </c>
      <c r="H2186" s="26">
        <v>8</v>
      </c>
      <c r="I2186" t="s">
        <v>15</v>
      </c>
      <c r="J2186" t="s">
        <v>60</v>
      </c>
      <c r="K2186" t="s">
        <v>73</v>
      </c>
      <c r="L2186" t="s">
        <v>98</v>
      </c>
      <c r="M2186" t="s">
        <v>63</v>
      </c>
      <c r="N2186">
        <v>9005.8255462215111</v>
      </c>
      <c r="O2186">
        <v>9005.8255462215111</v>
      </c>
      <c r="P2186" t="s">
        <v>64</v>
      </c>
      <c r="Q2186">
        <v>14.2</v>
      </c>
      <c r="R2186">
        <v>1</v>
      </c>
      <c r="S2186">
        <v>2</v>
      </c>
      <c r="T2186">
        <v>1</v>
      </c>
      <c r="U2186" t="s">
        <v>76</v>
      </c>
      <c r="V2186">
        <v>3</v>
      </c>
      <c r="W2186" t="s">
        <v>84</v>
      </c>
      <c r="X2186" s="51" t="s">
        <v>4213</v>
      </c>
      <c r="Y2186" s="51" t="s">
        <v>95</v>
      </c>
      <c r="Z2186" s="26">
        <v>2</v>
      </c>
      <c r="AA2186" s="51" t="s">
        <v>77</v>
      </c>
      <c r="AB2186" s="51" t="s">
        <v>69</v>
      </c>
    </row>
    <row r="2187" spans="1:28">
      <c r="A2187" s="51" t="s">
        <v>4214</v>
      </c>
      <c r="B2187" s="51" t="s">
        <v>97</v>
      </c>
      <c r="C2187" s="1">
        <v>42912</v>
      </c>
      <c r="D2187">
        <v>2017</v>
      </c>
      <c r="E2187" s="26">
        <v>6</v>
      </c>
      <c r="F2187" s="51" t="s">
        <v>26</v>
      </c>
      <c r="G2187" s="26">
        <v>8</v>
      </c>
      <c r="H2187" s="26">
        <v>8</v>
      </c>
      <c r="I2187" t="s">
        <v>15</v>
      </c>
      <c r="J2187" t="s">
        <v>60</v>
      </c>
      <c r="K2187" t="s">
        <v>133</v>
      </c>
      <c r="L2187" t="s">
        <v>74</v>
      </c>
      <c r="M2187" t="s">
        <v>152</v>
      </c>
      <c r="N2187">
        <v>5799.1670447912502</v>
      </c>
      <c r="O2187">
        <v>5799.1670447912502</v>
      </c>
      <c r="P2187" t="s">
        <v>64</v>
      </c>
      <c r="Q2187">
        <v>10.01</v>
      </c>
      <c r="R2187">
        <v>4</v>
      </c>
      <c r="S2187">
        <v>1</v>
      </c>
      <c r="T2187">
        <v>1</v>
      </c>
      <c r="U2187" t="s">
        <v>76</v>
      </c>
      <c r="V2187">
        <v>1</v>
      </c>
      <c r="W2187" t="s">
        <v>66</v>
      </c>
      <c r="X2187" s="51" t="s">
        <v>4215</v>
      </c>
      <c r="Y2187" s="51" t="s">
        <v>100</v>
      </c>
      <c r="Z2187" s="26">
        <v>1</v>
      </c>
      <c r="AA2187" s="51" t="s">
        <v>66</v>
      </c>
      <c r="AB2187" s="51" t="s">
        <v>69</v>
      </c>
    </row>
    <row r="2188" spans="1:28">
      <c r="A2188" s="51" t="s">
        <v>4216</v>
      </c>
      <c r="B2188" s="51" t="s">
        <v>59</v>
      </c>
      <c r="C2188" s="1">
        <v>44418</v>
      </c>
      <c r="D2188">
        <v>2021</v>
      </c>
      <c r="E2188" s="26">
        <v>8</v>
      </c>
      <c r="F2188" s="51" t="s">
        <v>28</v>
      </c>
      <c r="G2188" s="26">
        <v>4</v>
      </c>
      <c r="H2188" s="26">
        <v>4</v>
      </c>
      <c r="I2188" t="s">
        <v>15</v>
      </c>
      <c r="J2188" t="s">
        <v>72</v>
      </c>
      <c r="K2188" t="s">
        <v>133</v>
      </c>
      <c r="L2188" t="s">
        <v>98</v>
      </c>
      <c r="M2188" t="s">
        <v>75</v>
      </c>
      <c r="N2188">
        <v>10127.183983990282</v>
      </c>
      <c r="O2188">
        <v>10127.183983990282</v>
      </c>
      <c r="P2188" t="s">
        <v>64</v>
      </c>
      <c r="Q2188">
        <v>11.34</v>
      </c>
      <c r="R2188">
        <v>2</v>
      </c>
      <c r="S2188">
        <v>0</v>
      </c>
      <c r="T2188">
        <v>0</v>
      </c>
      <c r="U2188" t="s">
        <v>65</v>
      </c>
      <c r="V2188">
        <v>2</v>
      </c>
      <c r="W2188" t="s">
        <v>77</v>
      </c>
      <c r="X2188" s="51" t="s">
        <v>4217</v>
      </c>
      <c r="Y2188" s="51" t="s">
        <v>68</v>
      </c>
      <c r="Z2188" s="26">
        <v>0</v>
      </c>
      <c r="AA2188" s="51" t="s">
        <v>66</v>
      </c>
      <c r="AB2188" s="51" t="s">
        <v>69</v>
      </c>
    </row>
    <row r="2189" spans="1:28">
      <c r="A2189" s="51" t="s">
        <v>4218</v>
      </c>
      <c r="B2189" s="51" t="s">
        <v>97</v>
      </c>
      <c r="C2189" s="1">
        <v>43458</v>
      </c>
      <c r="D2189">
        <v>2018</v>
      </c>
      <c r="E2189" s="26">
        <v>12</v>
      </c>
      <c r="F2189" s="51" t="s">
        <v>20</v>
      </c>
      <c r="G2189" s="26">
        <v>7</v>
      </c>
      <c r="H2189" s="26">
        <v>7</v>
      </c>
      <c r="I2189" t="s">
        <v>15</v>
      </c>
      <c r="J2189" t="s">
        <v>60</v>
      </c>
      <c r="K2189" t="s">
        <v>88</v>
      </c>
      <c r="L2189" t="s">
        <v>89</v>
      </c>
      <c r="M2189" t="s">
        <v>90</v>
      </c>
      <c r="N2189">
        <v>11687.888922192766</v>
      </c>
      <c r="O2189">
        <v>11687.888922192766</v>
      </c>
      <c r="P2189" t="s">
        <v>64</v>
      </c>
      <c r="Q2189">
        <v>12.91</v>
      </c>
      <c r="R2189">
        <v>2</v>
      </c>
      <c r="S2189">
        <v>1</v>
      </c>
      <c r="T2189">
        <v>1</v>
      </c>
      <c r="U2189" t="s">
        <v>76</v>
      </c>
      <c r="V2189">
        <v>3</v>
      </c>
      <c r="W2189" t="s">
        <v>84</v>
      </c>
      <c r="X2189" s="51" t="s">
        <v>4219</v>
      </c>
      <c r="Y2189" s="51" t="s">
        <v>68</v>
      </c>
      <c r="Z2189" s="26">
        <v>1</v>
      </c>
      <c r="AA2189" s="51" t="s">
        <v>66</v>
      </c>
      <c r="AB2189" s="51" t="s">
        <v>69</v>
      </c>
    </row>
    <row r="2190" spans="1:28">
      <c r="A2190" s="51" t="s">
        <v>4220</v>
      </c>
      <c r="B2190" s="51" t="s">
        <v>121</v>
      </c>
      <c r="C2190" s="1">
        <v>44842</v>
      </c>
      <c r="D2190">
        <v>2022</v>
      </c>
      <c r="E2190" s="26">
        <v>10</v>
      </c>
      <c r="F2190" s="51" t="s">
        <v>10</v>
      </c>
      <c r="G2190" s="26">
        <v>3</v>
      </c>
      <c r="H2190" s="26">
        <v>3</v>
      </c>
      <c r="I2190" t="s">
        <v>15</v>
      </c>
      <c r="J2190" t="s">
        <v>82</v>
      </c>
      <c r="K2190" t="s">
        <v>61</v>
      </c>
      <c r="L2190" t="s">
        <v>89</v>
      </c>
      <c r="M2190" t="s">
        <v>104</v>
      </c>
      <c r="N2190">
        <v>5094.7497785533888</v>
      </c>
      <c r="O2190">
        <v>5094.7497785533888</v>
      </c>
      <c r="P2190" t="s">
        <v>64</v>
      </c>
      <c r="Q2190">
        <v>6.83</v>
      </c>
      <c r="R2190">
        <v>2</v>
      </c>
      <c r="S2190">
        <v>4</v>
      </c>
      <c r="T2190">
        <v>1</v>
      </c>
      <c r="U2190" t="s">
        <v>76</v>
      </c>
      <c r="V2190">
        <v>1</v>
      </c>
      <c r="W2190" t="s">
        <v>66</v>
      </c>
      <c r="X2190" s="51" t="s">
        <v>4221</v>
      </c>
      <c r="Y2190" s="51" t="s">
        <v>100</v>
      </c>
      <c r="Z2190" s="26">
        <v>1</v>
      </c>
      <c r="AA2190" s="51" t="s">
        <v>66</v>
      </c>
      <c r="AB2190" s="51" t="s">
        <v>69</v>
      </c>
    </row>
    <row r="2191" spans="1:28">
      <c r="A2191" s="51" t="s">
        <v>4222</v>
      </c>
      <c r="B2191" s="51" t="s">
        <v>121</v>
      </c>
      <c r="C2191" s="1">
        <v>41653</v>
      </c>
      <c r="D2191">
        <v>2014</v>
      </c>
      <c r="E2191" s="26">
        <v>1</v>
      </c>
      <c r="F2191" s="51" t="s">
        <v>21</v>
      </c>
      <c r="G2191" s="26">
        <v>11</v>
      </c>
      <c r="H2191" s="26">
        <v>11</v>
      </c>
      <c r="I2191" t="s">
        <v>15</v>
      </c>
      <c r="J2191" t="s">
        <v>102</v>
      </c>
      <c r="K2191" t="s">
        <v>88</v>
      </c>
      <c r="L2191" t="s">
        <v>110</v>
      </c>
      <c r="M2191" t="s">
        <v>104</v>
      </c>
      <c r="N2191">
        <v>4969.4519024879601</v>
      </c>
      <c r="O2191">
        <v>4969.4519024879601</v>
      </c>
      <c r="P2191" t="s">
        <v>64</v>
      </c>
      <c r="Q2191">
        <v>5.26</v>
      </c>
      <c r="R2191">
        <v>1</v>
      </c>
      <c r="S2191">
        <v>2</v>
      </c>
      <c r="T2191">
        <v>1</v>
      </c>
      <c r="U2191" t="s">
        <v>76</v>
      </c>
      <c r="V2191">
        <v>1</v>
      </c>
      <c r="W2191" t="s">
        <v>66</v>
      </c>
      <c r="X2191" s="51" t="s">
        <v>4223</v>
      </c>
      <c r="Y2191" s="51" t="s">
        <v>100</v>
      </c>
      <c r="Z2191" s="26">
        <v>1</v>
      </c>
      <c r="AA2191" s="51" t="s">
        <v>66</v>
      </c>
      <c r="AB2191" s="51" t="s">
        <v>69</v>
      </c>
    </row>
    <row r="2192" spans="1:28">
      <c r="A2192" s="51" t="s">
        <v>4224</v>
      </c>
      <c r="B2192" s="51" t="s">
        <v>59</v>
      </c>
      <c r="C2192" s="1">
        <v>44589</v>
      </c>
      <c r="D2192">
        <v>2022</v>
      </c>
      <c r="E2192" s="26">
        <v>1</v>
      </c>
      <c r="F2192" s="51" t="s">
        <v>21</v>
      </c>
      <c r="G2192" s="26">
        <v>3</v>
      </c>
      <c r="H2192" s="26">
        <v>3</v>
      </c>
      <c r="I2192" t="s">
        <v>15</v>
      </c>
      <c r="J2192" t="s">
        <v>82</v>
      </c>
      <c r="K2192" t="s">
        <v>83</v>
      </c>
      <c r="L2192" t="s">
        <v>113</v>
      </c>
      <c r="M2192" t="s">
        <v>152</v>
      </c>
      <c r="N2192">
        <v>14977.516139094956</v>
      </c>
      <c r="O2192">
        <v>14977.516139094956</v>
      </c>
      <c r="P2192" t="s">
        <v>64</v>
      </c>
      <c r="Q2192">
        <v>19.899999999999999</v>
      </c>
      <c r="R2192">
        <v>3</v>
      </c>
      <c r="S2192">
        <v>3</v>
      </c>
      <c r="T2192">
        <v>1</v>
      </c>
      <c r="U2192" t="s">
        <v>76</v>
      </c>
      <c r="V2192">
        <v>3</v>
      </c>
      <c r="W2192" t="s">
        <v>84</v>
      </c>
      <c r="X2192" s="51" t="s">
        <v>4225</v>
      </c>
      <c r="Y2192" s="51" t="s">
        <v>79</v>
      </c>
      <c r="Z2192" s="26">
        <v>4</v>
      </c>
      <c r="AA2192" s="51" t="s">
        <v>84</v>
      </c>
      <c r="AB2192" s="51" t="s">
        <v>108</v>
      </c>
    </row>
    <row r="2193" spans="1:28">
      <c r="A2193" s="51" t="s">
        <v>4226</v>
      </c>
      <c r="B2193" s="51" t="s">
        <v>140</v>
      </c>
      <c r="C2193" s="1">
        <v>41590</v>
      </c>
      <c r="D2193">
        <v>2013</v>
      </c>
      <c r="E2193" s="26">
        <v>11</v>
      </c>
      <c r="F2193" s="51" t="s">
        <v>19</v>
      </c>
      <c r="G2193" s="26">
        <v>12</v>
      </c>
      <c r="H2193" s="26">
        <v>12</v>
      </c>
      <c r="I2193" t="s">
        <v>15</v>
      </c>
      <c r="J2193" t="s">
        <v>102</v>
      </c>
      <c r="K2193" t="s">
        <v>61</v>
      </c>
      <c r="L2193" t="s">
        <v>116</v>
      </c>
      <c r="M2193" t="s">
        <v>104</v>
      </c>
      <c r="N2193">
        <v>13717.148038417219</v>
      </c>
      <c r="O2193">
        <v>13717.148038417219</v>
      </c>
      <c r="P2193" t="s">
        <v>64</v>
      </c>
      <c r="Q2193">
        <v>7.79</v>
      </c>
      <c r="R2193">
        <v>4</v>
      </c>
      <c r="S2193">
        <v>3</v>
      </c>
      <c r="T2193">
        <v>1</v>
      </c>
      <c r="U2193" t="s">
        <v>76</v>
      </c>
      <c r="V2193">
        <v>3</v>
      </c>
      <c r="W2193" t="s">
        <v>84</v>
      </c>
      <c r="X2193" s="51" t="s">
        <v>4227</v>
      </c>
      <c r="Y2193" s="51" t="s">
        <v>100</v>
      </c>
      <c r="Z2193" s="26">
        <v>4</v>
      </c>
      <c r="AA2193" s="51" t="s">
        <v>84</v>
      </c>
      <c r="AB2193" s="51" t="s">
        <v>108</v>
      </c>
    </row>
    <row r="2194" spans="1:28">
      <c r="A2194" s="51" t="s">
        <v>4228</v>
      </c>
      <c r="B2194" s="51" t="s">
        <v>59</v>
      </c>
      <c r="C2194" s="1">
        <v>44594</v>
      </c>
      <c r="D2194">
        <v>2022</v>
      </c>
      <c r="E2194" s="26">
        <v>2</v>
      </c>
      <c r="F2194" s="51" t="s">
        <v>22</v>
      </c>
      <c r="G2194" s="26">
        <v>3</v>
      </c>
      <c r="H2194" s="26">
        <v>3</v>
      </c>
      <c r="I2194" t="s">
        <v>15</v>
      </c>
      <c r="J2194" t="s">
        <v>82</v>
      </c>
      <c r="K2194" t="s">
        <v>61</v>
      </c>
      <c r="L2194" t="s">
        <v>157</v>
      </c>
      <c r="M2194" t="s">
        <v>152</v>
      </c>
      <c r="N2194">
        <v>5568.4024791543316</v>
      </c>
      <c r="O2194">
        <v>5568.4024791543316</v>
      </c>
      <c r="P2194" t="s">
        <v>64</v>
      </c>
      <c r="Q2194">
        <v>4.01</v>
      </c>
      <c r="R2194">
        <v>1</v>
      </c>
      <c r="S2194">
        <v>2</v>
      </c>
      <c r="T2194">
        <v>1</v>
      </c>
      <c r="U2194" t="s">
        <v>76</v>
      </c>
      <c r="V2194">
        <v>1</v>
      </c>
      <c r="W2194" t="s">
        <v>66</v>
      </c>
      <c r="X2194" s="51" t="s">
        <v>677</v>
      </c>
      <c r="Y2194" s="51" t="s">
        <v>95</v>
      </c>
      <c r="Z2194" s="26">
        <v>0</v>
      </c>
      <c r="AA2194" s="51" t="s">
        <v>66</v>
      </c>
      <c r="AB2194" s="51" t="s">
        <v>69</v>
      </c>
    </row>
    <row r="2195" spans="1:28">
      <c r="A2195" s="51" t="s">
        <v>4229</v>
      </c>
      <c r="B2195" s="51" t="s">
        <v>59</v>
      </c>
      <c r="C2195" s="1">
        <v>43542</v>
      </c>
      <c r="D2195">
        <v>2019</v>
      </c>
      <c r="E2195" s="26">
        <v>3</v>
      </c>
      <c r="F2195" s="51" t="s">
        <v>23</v>
      </c>
      <c r="G2195" s="26">
        <v>6</v>
      </c>
      <c r="H2195" s="26">
        <v>6</v>
      </c>
      <c r="I2195" t="s">
        <v>15</v>
      </c>
      <c r="J2195" t="s">
        <v>72</v>
      </c>
      <c r="K2195" t="s">
        <v>124</v>
      </c>
      <c r="L2195" t="s">
        <v>103</v>
      </c>
      <c r="M2195" t="s">
        <v>152</v>
      </c>
      <c r="N2195">
        <v>3647.7975845779852</v>
      </c>
      <c r="O2195">
        <v>3647.7975845779852</v>
      </c>
      <c r="P2195" t="s">
        <v>64</v>
      </c>
      <c r="Q2195">
        <v>9.9</v>
      </c>
      <c r="R2195">
        <v>5</v>
      </c>
      <c r="S2195">
        <v>1</v>
      </c>
      <c r="T2195">
        <v>1</v>
      </c>
      <c r="U2195" t="s">
        <v>76</v>
      </c>
      <c r="V2195">
        <v>1</v>
      </c>
      <c r="W2195" t="s">
        <v>66</v>
      </c>
      <c r="X2195" s="51" t="s">
        <v>1002</v>
      </c>
      <c r="Y2195" s="51" t="s">
        <v>95</v>
      </c>
      <c r="Z2195" s="26">
        <v>0</v>
      </c>
      <c r="AA2195" s="51" t="s">
        <v>66</v>
      </c>
      <c r="AB2195" s="51" t="s">
        <v>69</v>
      </c>
    </row>
    <row r="2196" spans="1:28">
      <c r="A2196" s="51" t="s">
        <v>4230</v>
      </c>
      <c r="B2196" s="51" t="s">
        <v>71</v>
      </c>
      <c r="C2196" s="1">
        <v>41913</v>
      </c>
      <c r="D2196">
        <v>2014</v>
      </c>
      <c r="E2196" s="26">
        <v>10</v>
      </c>
      <c r="F2196" s="51" t="s">
        <v>10</v>
      </c>
      <c r="G2196" s="26">
        <v>11</v>
      </c>
      <c r="H2196" s="26">
        <v>11</v>
      </c>
      <c r="I2196" t="s">
        <v>15</v>
      </c>
      <c r="J2196" t="s">
        <v>102</v>
      </c>
      <c r="K2196" t="s">
        <v>61</v>
      </c>
      <c r="L2196" t="s">
        <v>62</v>
      </c>
      <c r="M2196" t="s">
        <v>152</v>
      </c>
      <c r="N2196">
        <v>9915.1696867681876</v>
      </c>
      <c r="O2196">
        <v>9915.1696867681876</v>
      </c>
      <c r="P2196" t="s">
        <v>64</v>
      </c>
      <c r="Q2196">
        <v>12.77</v>
      </c>
      <c r="R2196">
        <v>2</v>
      </c>
      <c r="S2196">
        <v>3</v>
      </c>
      <c r="T2196">
        <v>1</v>
      </c>
      <c r="U2196" t="s">
        <v>76</v>
      </c>
      <c r="V2196">
        <v>2</v>
      </c>
      <c r="W2196" t="s">
        <v>77</v>
      </c>
      <c r="X2196" s="51" t="s">
        <v>4231</v>
      </c>
      <c r="Y2196" s="51" t="s">
        <v>119</v>
      </c>
      <c r="Z2196" s="26">
        <v>2</v>
      </c>
      <c r="AA2196" s="51" t="s">
        <v>77</v>
      </c>
      <c r="AB2196" s="51" t="s">
        <v>108</v>
      </c>
    </row>
    <row r="2197" spans="1:28">
      <c r="A2197" s="51" t="s">
        <v>4232</v>
      </c>
      <c r="B2197" s="51" t="s">
        <v>71</v>
      </c>
      <c r="C2197" s="1">
        <v>41476</v>
      </c>
      <c r="D2197">
        <v>2013</v>
      </c>
      <c r="E2197" s="26">
        <v>7</v>
      </c>
      <c r="F2197" s="51" t="s">
        <v>27</v>
      </c>
      <c r="G2197" s="26">
        <v>12</v>
      </c>
      <c r="H2197" s="26">
        <v>12</v>
      </c>
      <c r="I2197" t="s">
        <v>15</v>
      </c>
      <c r="J2197" t="s">
        <v>102</v>
      </c>
      <c r="K2197" t="s">
        <v>88</v>
      </c>
      <c r="L2197" t="s">
        <v>110</v>
      </c>
      <c r="M2197" t="s">
        <v>104</v>
      </c>
      <c r="N2197">
        <v>9390.0682286926713</v>
      </c>
      <c r="O2197">
        <v>9390.0682286926713</v>
      </c>
      <c r="P2197" t="s">
        <v>64</v>
      </c>
      <c r="Q2197">
        <v>19.22</v>
      </c>
      <c r="R2197">
        <v>1</v>
      </c>
      <c r="S2197">
        <v>2</v>
      </c>
      <c r="T2197">
        <v>1</v>
      </c>
      <c r="U2197" t="s">
        <v>76</v>
      </c>
      <c r="V2197">
        <v>3</v>
      </c>
      <c r="W2197" t="s">
        <v>84</v>
      </c>
      <c r="X2197" s="51" t="s">
        <v>4233</v>
      </c>
      <c r="Y2197" s="51" t="s">
        <v>95</v>
      </c>
      <c r="Z2197" s="26">
        <v>3</v>
      </c>
      <c r="AA2197" s="51" t="s">
        <v>77</v>
      </c>
      <c r="AB2197" s="51" t="s">
        <v>69</v>
      </c>
    </row>
    <row r="2198" spans="1:28">
      <c r="A2198" s="51" t="s">
        <v>4234</v>
      </c>
      <c r="B2198" s="51" t="s">
        <v>140</v>
      </c>
      <c r="C2198" s="1">
        <v>44782</v>
      </c>
      <c r="D2198">
        <v>2022</v>
      </c>
      <c r="E2198" s="26">
        <v>8</v>
      </c>
      <c r="F2198" s="51" t="s">
        <v>28</v>
      </c>
      <c r="G2198" s="26">
        <v>3</v>
      </c>
      <c r="H2198" s="26">
        <v>3</v>
      </c>
      <c r="I2198" t="s">
        <v>15</v>
      </c>
      <c r="J2198" t="s">
        <v>82</v>
      </c>
      <c r="K2198" t="s">
        <v>73</v>
      </c>
      <c r="L2198" t="s">
        <v>113</v>
      </c>
      <c r="M2198" t="s">
        <v>152</v>
      </c>
      <c r="N2198">
        <v>6336.1828900115452</v>
      </c>
      <c r="O2198">
        <v>6336.1828900115452</v>
      </c>
      <c r="P2198" t="s">
        <v>64</v>
      </c>
      <c r="Q2198">
        <v>8.59</v>
      </c>
      <c r="R2198">
        <v>2</v>
      </c>
      <c r="S2198">
        <v>0</v>
      </c>
      <c r="T2198">
        <v>0</v>
      </c>
      <c r="U2198" t="s">
        <v>65</v>
      </c>
      <c r="V2198">
        <v>1</v>
      </c>
      <c r="W2198" t="s">
        <v>66</v>
      </c>
      <c r="X2198" s="51" t="s">
        <v>4235</v>
      </c>
      <c r="Y2198" s="51" t="s">
        <v>95</v>
      </c>
      <c r="Z2198" s="26">
        <v>0</v>
      </c>
      <c r="AA2198" s="51" t="s">
        <v>66</v>
      </c>
      <c r="AB2198" s="51" t="s">
        <v>69</v>
      </c>
    </row>
    <row r="2199" spans="1:28">
      <c r="A2199" s="51" t="s">
        <v>4236</v>
      </c>
      <c r="B2199" s="51" t="s">
        <v>59</v>
      </c>
      <c r="C2199" s="1">
        <v>43557</v>
      </c>
      <c r="D2199">
        <v>2019</v>
      </c>
      <c r="E2199" s="26">
        <v>4</v>
      </c>
      <c r="F2199" s="51" t="s">
        <v>24</v>
      </c>
      <c r="G2199" s="26">
        <v>6</v>
      </c>
      <c r="H2199" s="26">
        <v>6</v>
      </c>
      <c r="I2199" t="s">
        <v>15</v>
      </c>
      <c r="J2199" t="s">
        <v>72</v>
      </c>
      <c r="K2199" t="s">
        <v>61</v>
      </c>
      <c r="L2199" t="s">
        <v>202</v>
      </c>
      <c r="M2199" t="s">
        <v>63</v>
      </c>
      <c r="N2199">
        <v>2188.6078760647092</v>
      </c>
      <c r="O2199">
        <v>2188.6078760647092</v>
      </c>
      <c r="P2199" t="s">
        <v>64</v>
      </c>
      <c r="Q2199">
        <v>17.27</v>
      </c>
      <c r="R2199">
        <v>1</v>
      </c>
      <c r="S2199">
        <v>2</v>
      </c>
      <c r="T2199">
        <v>1</v>
      </c>
      <c r="U2199" t="s">
        <v>76</v>
      </c>
      <c r="V2199">
        <v>2</v>
      </c>
      <c r="W2199" t="s">
        <v>77</v>
      </c>
      <c r="X2199" s="51" t="s">
        <v>4237</v>
      </c>
      <c r="Y2199" s="51" t="s">
        <v>100</v>
      </c>
      <c r="Z2199" s="26">
        <v>1</v>
      </c>
      <c r="AA2199" s="51" t="s">
        <v>66</v>
      </c>
      <c r="AB2199" s="51" t="s">
        <v>69</v>
      </c>
    </row>
    <row r="2200" spans="1:28">
      <c r="A2200" s="51" t="s">
        <v>4238</v>
      </c>
      <c r="B2200" s="51" t="s">
        <v>81</v>
      </c>
      <c r="C2200" s="1">
        <v>42328</v>
      </c>
      <c r="D2200">
        <v>2015</v>
      </c>
      <c r="E2200" s="26">
        <v>11</v>
      </c>
      <c r="F2200" s="51" t="s">
        <v>19</v>
      </c>
      <c r="G2200" s="26">
        <v>10</v>
      </c>
      <c r="H2200" s="26">
        <v>10</v>
      </c>
      <c r="I2200" t="s">
        <v>15</v>
      </c>
      <c r="J2200" t="s">
        <v>102</v>
      </c>
      <c r="K2200" t="s">
        <v>88</v>
      </c>
      <c r="L2200" t="s">
        <v>98</v>
      </c>
      <c r="M2200" t="s">
        <v>75</v>
      </c>
      <c r="N2200">
        <v>3908.7231440307601</v>
      </c>
      <c r="O2200">
        <v>3908.7231440307601</v>
      </c>
      <c r="P2200" t="s">
        <v>64</v>
      </c>
      <c r="Q2200">
        <v>8.74</v>
      </c>
      <c r="R2200">
        <v>1</v>
      </c>
      <c r="S2200">
        <v>1</v>
      </c>
      <c r="T2200">
        <v>1</v>
      </c>
      <c r="U2200" t="s">
        <v>76</v>
      </c>
      <c r="V2200">
        <v>1</v>
      </c>
      <c r="W2200" t="s">
        <v>66</v>
      </c>
      <c r="X2200" s="51" t="s">
        <v>4239</v>
      </c>
      <c r="Y2200" s="51" t="s">
        <v>68</v>
      </c>
      <c r="Z2200" s="26">
        <v>1</v>
      </c>
      <c r="AA2200" s="51" t="s">
        <v>66</v>
      </c>
      <c r="AB2200" s="51" t="s">
        <v>69</v>
      </c>
    </row>
    <row r="2201" spans="1:28">
      <c r="A2201" s="51" t="s">
        <v>4240</v>
      </c>
      <c r="B2201" s="51" t="s">
        <v>121</v>
      </c>
      <c r="C2201" s="1">
        <v>44996</v>
      </c>
      <c r="D2201">
        <v>2023</v>
      </c>
      <c r="E2201" s="26">
        <v>3</v>
      </c>
      <c r="F2201" s="51" t="s">
        <v>23</v>
      </c>
      <c r="G2201" s="26">
        <v>2</v>
      </c>
      <c r="H2201" s="26">
        <v>2</v>
      </c>
      <c r="I2201" t="s">
        <v>15</v>
      </c>
      <c r="J2201" t="s">
        <v>82</v>
      </c>
      <c r="K2201" t="s">
        <v>133</v>
      </c>
      <c r="L2201" t="s">
        <v>62</v>
      </c>
      <c r="M2201" t="s">
        <v>90</v>
      </c>
      <c r="N2201">
        <v>11182.091329330611</v>
      </c>
      <c r="O2201">
        <v>11182.091329330611</v>
      </c>
      <c r="P2201" t="s">
        <v>64</v>
      </c>
      <c r="Q2201">
        <v>12.56</v>
      </c>
      <c r="R2201">
        <v>1</v>
      </c>
      <c r="S2201">
        <v>4</v>
      </c>
      <c r="T2201">
        <v>1</v>
      </c>
      <c r="U2201" t="s">
        <v>76</v>
      </c>
      <c r="V2201">
        <v>2</v>
      </c>
      <c r="W2201" t="s">
        <v>77</v>
      </c>
      <c r="X2201" s="51" t="s">
        <v>4241</v>
      </c>
      <c r="Y2201" s="51" t="s">
        <v>100</v>
      </c>
      <c r="Z2201" s="26">
        <v>1</v>
      </c>
      <c r="AA2201" s="51" t="s">
        <v>66</v>
      </c>
      <c r="AB2201" s="51" t="s">
        <v>69</v>
      </c>
    </row>
    <row r="2202" spans="1:28">
      <c r="A2202" s="51" t="s">
        <v>4242</v>
      </c>
      <c r="B2202" s="51" t="s">
        <v>59</v>
      </c>
      <c r="C2202" s="1">
        <v>43182</v>
      </c>
      <c r="D2202">
        <v>2018</v>
      </c>
      <c r="E2202" s="26">
        <v>3</v>
      </c>
      <c r="F2202" s="51" t="s">
        <v>23</v>
      </c>
      <c r="G2202" s="26">
        <v>7</v>
      </c>
      <c r="H2202" s="26">
        <v>7</v>
      </c>
      <c r="I2202" t="s">
        <v>15</v>
      </c>
      <c r="J2202" t="s">
        <v>60</v>
      </c>
      <c r="K2202" t="s">
        <v>61</v>
      </c>
      <c r="L2202" t="s">
        <v>128</v>
      </c>
      <c r="M2202" t="s">
        <v>104</v>
      </c>
      <c r="N2202">
        <v>7306.2019402628466</v>
      </c>
      <c r="O2202">
        <v>7306.2019402628466</v>
      </c>
      <c r="P2202" t="s">
        <v>64</v>
      </c>
      <c r="Q2202">
        <v>12.37</v>
      </c>
      <c r="R2202">
        <v>3</v>
      </c>
      <c r="S2202">
        <v>2</v>
      </c>
      <c r="T2202">
        <v>1</v>
      </c>
      <c r="U2202" t="s">
        <v>76</v>
      </c>
      <c r="V2202">
        <v>2</v>
      </c>
      <c r="W2202" t="s">
        <v>77</v>
      </c>
      <c r="X2202" s="51" t="s">
        <v>4243</v>
      </c>
      <c r="Y2202" s="51" t="s">
        <v>68</v>
      </c>
      <c r="Z2202" s="26">
        <v>0</v>
      </c>
      <c r="AA2202" s="51" t="s">
        <v>66</v>
      </c>
      <c r="AB2202" s="51" t="s">
        <v>69</v>
      </c>
    </row>
    <row r="2203" spans="1:28">
      <c r="A2203" s="51" t="s">
        <v>4244</v>
      </c>
      <c r="B2203" s="51" t="s">
        <v>140</v>
      </c>
      <c r="C2203" s="1">
        <v>43997</v>
      </c>
      <c r="D2203">
        <v>2020</v>
      </c>
      <c r="E2203" s="26">
        <v>6</v>
      </c>
      <c r="F2203" s="51" t="s">
        <v>26</v>
      </c>
      <c r="G2203" s="26">
        <v>5</v>
      </c>
      <c r="H2203" s="26">
        <v>5</v>
      </c>
      <c r="I2203" t="s">
        <v>15</v>
      </c>
      <c r="J2203" t="s">
        <v>72</v>
      </c>
      <c r="K2203" t="s">
        <v>88</v>
      </c>
      <c r="L2203" t="s">
        <v>157</v>
      </c>
      <c r="M2203" t="s">
        <v>152</v>
      </c>
      <c r="N2203">
        <v>16092.284941916376</v>
      </c>
      <c r="O2203">
        <v>16092.284941916376</v>
      </c>
      <c r="P2203" t="s">
        <v>64</v>
      </c>
      <c r="Q2203">
        <v>17.760000000000002</v>
      </c>
      <c r="R2203">
        <v>5</v>
      </c>
      <c r="S2203">
        <v>1</v>
      </c>
      <c r="T2203">
        <v>1</v>
      </c>
      <c r="U2203" t="s">
        <v>76</v>
      </c>
      <c r="V2203">
        <v>3</v>
      </c>
      <c r="W2203" t="s">
        <v>84</v>
      </c>
      <c r="X2203" s="51" t="s">
        <v>4245</v>
      </c>
      <c r="Y2203" s="51" t="s">
        <v>119</v>
      </c>
      <c r="Z2203" s="26">
        <v>3</v>
      </c>
      <c r="AA2203" s="51" t="s">
        <v>77</v>
      </c>
      <c r="AB2203" s="51" t="s">
        <v>108</v>
      </c>
    </row>
    <row r="2204" spans="1:28">
      <c r="A2204" s="51" t="s">
        <v>4246</v>
      </c>
      <c r="B2204" s="51" t="s">
        <v>97</v>
      </c>
      <c r="C2204" s="1">
        <v>43243</v>
      </c>
      <c r="D2204">
        <v>2018</v>
      </c>
      <c r="E2204" s="26">
        <v>5</v>
      </c>
      <c r="F2204" s="51" t="s">
        <v>25</v>
      </c>
      <c r="G2204" s="26">
        <v>7</v>
      </c>
      <c r="H2204" s="26">
        <v>7</v>
      </c>
      <c r="I2204" t="s">
        <v>15</v>
      </c>
      <c r="J2204" t="s">
        <v>60</v>
      </c>
      <c r="K2204" t="s">
        <v>133</v>
      </c>
      <c r="L2204" t="s">
        <v>98</v>
      </c>
      <c r="M2204" t="s">
        <v>90</v>
      </c>
      <c r="N2204">
        <v>2571.8990347000667</v>
      </c>
      <c r="O2204">
        <v>2571.8990347000667</v>
      </c>
      <c r="P2204" t="s">
        <v>64</v>
      </c>
      <c r="Q2204">
        <v>3.04</v>
      </c>
      <c r="R2204">
        <v>5</v>
      </c>
      <c r="S2204">
        <v>0</v>
      </c>
      <c r="T2204">
        <v>0</v>
      </c>
      <c r="U2204" t="s">
        <v>65</v>
      </c>
      <c r="V2204">
        <v>1</v>
      </c>
      <c r="W2204" t="s">
        <v>66</v>
      </c>
      <c r="X2204" s="51" t="s">
        <v>4247</v>
      </c>
      <c r="Y2204" s="51" t="s">
        <v>79</v>
      </c>
      <c r="Z2204" s="26">
        <v>0</v>
      </c>
      <c r="AA2204" s="51" t="s">
        <v>66</v>
      </c>
      <c r="AB2204" s="51" t="s">
        <v>69</v>
      </c>
    </row>
    <row r="2205" spans="1:28">
      <c r="A2205" s="51" t="s">
        <v>4248</v>
      </c>
      <c r="B2205" s="51" t="s">
        <v>121</v>
      </c>
      <c r="C2205" s="1">
        <v>44313</v>
      </c>
      <c r="D2205">
        <v>2021</v>
      </c>
      <c r="E2205" s="26">
        <v>4</v>
      </c>
      <c r="F2205" s="51" t="s">
        <v>24</v>
      </c>
      <c r="G2205" s="26">
        <v>4</v>
      </c>
      <c r="H2205" s="26">
        <v>4</v>
      </c>
      <c r="I2205" t="s">
        <v>15</v>
      </c>
      <c r="J2205" t="s">
        <v>72</v>
      </c>
      <c r="K2205" t="s">
        <v>61</v>
      </c>
      <c r="L2205" t="s">
        <v>125</v>
      </c>
      <c r="M2205" t="s">
        <v>63</v>
      </c>
      <c r="N2205">
        <v>3356.7421904463658</v>
      </c>
      <c r="O2205">
        <v>3356.7421904463658</v>
      </c>
      <c r="P2205" t="s">
        <v>64</v>
      </c>
      <c r="Q2205">
        <v>8.77</v>
      </c>
      <c r="R2205">
        <v>1</v>
      </c>
      <c r="S2205">
        <v>2</v>
      </c>
      <c r="T2205">
        <v>1</v>
      </c>
      <c r="U2205" t="s">
        <v>76</v>
      </c>
      <c r="V2205">
        <v>1</v>
      </c>
      <c r="W2205" t="s">
        <v>66</v>
      </c>
      <c r="X2205" s="51" t="s">
        <v>4249</v>
      </c>
      <c r="Y2205" s="51" t="s">
        <v>86</v>
      </c>
      <c r="Z2205" s="26">
        <v>0</v>
      </c>
      <c r="AA2205" s="51" t="s">
        <v>66</v>
      </c>
      <c r="AB2205" s="51" t="s">
        <v>69</v>
      </c>
    </row>
    <row r="2206" spans="1:28">
      <c r="A2206" s="51" t="s">
        <v>4250</v>
      </c>
      <c r="B2206" s="51" t="s">
        <v>81</v>
      </c>
      <c r="C2206" s="1">
        <v>42748</v>
      </c>
      <c r="D2206">
        <v>2017</v>
      </c>
      <c r="E2206" s="26">
        <v>1</v>
      </c>
      <c r="F2206" s="51" t="s">
        <v>21</v>
      </c>
      <c r="G2206" s="26">
        <v>8</v>
      </c>
      <c r="H2206" s="26">
        <v>8</v>
      </c>
      <c r="I2206" t="s">
        <v>15</v>
      </c>
      <c r="J2206" t="s">
        <v>60</v>
      </c>
      <c r="K2206" t="s">
        <v>124</v>
      </c>
      <c r="L2206" t="s">
        <v>157</v>
      </c>
      <c r="M2206" t="s">
        <v>93</v>
      </c>
      <c r="N2206">
        <v>2204.6525246439619</v>
      </c>
      <c r="O2206">
        <v>2204.6525246439619</v>
      </c>
      <c r="P2206" t="s">
        <v>64</v>
      </c>
      <c r="Q2206">
        <v>3.21</v>
      </c>
      <c r="R2206">
        <v>1</v>
      </c>
      <c r="S2206">
        <v>3</v>
      </c>
      <c r="T2206">
        <v>1</v>
      </c>
      <c r="U2206" t="s">
        <v>76</v>
      </c>
      <c r="V2206">
        <v>1</v>
      </c>
      <c r="W2206" t="s">
        <v>66</v>
      </c>
      <c r="X2206" s="51" t="s">
        <v>4251</v>
      </c>
      <c r="Y2206" s="51" t="s">
        <v>68</v>
      </c>
      <c r="Z2206" s="26">
        <v>2</v>
      </c>
      <c r="AA2206" s="51" t="s">
        <v>77</v>
      </c>
      <c r="AB2206" s="51" t="s">
        <v>69</v>
      </c>
    </row>
    <row r="2207" spans="1:28">
      <c r="A2207" s="51" t="s">
        <v>4252</v>
      </c>
      <c r="B2207" s="51" t="s">
        <v>81</v>
      </c>
      <c r="C2207" s="1">
        <v>44528</v>
      </c>
      <c r="D2207">
        <v>2021</v>
      </c>
      <c r="E2207" s="26">
        <v>11</v>
      </c>
      <c r="F2207" s="51" t="s">
        <v>19</v>
      </c>
      <c r="G2207" s="26">
        <v>4</v>
      </c>
      <c r="H2207" s="26">
        <v>4</v>
      </c>
      <c r="I2207" t="s">
        <v>15</v>
      </c>
      <c r="J2207" t="s">
        <v>72</v>
      </c>
      <c r="K2207" t="s">
        <v>124</v>
      </c>
      <c r="L2207" t="s">
        <v>128</v>
      </c>
      <c r="M2207" t="s">
        <v>90</v>
      </c>
      <c r="N2207">
        <v>2449.0499491435608</v>
      </c>
      <c r="O2207">
        <v>2449.0499491435608</v>
      </c>
      <c r="P2207" t="s">
        <v>64</v>
      </c>
      <c r="Q2207">
        <v>1.68</v>
      </c>
      <c r="R2207">
        <v>1</v>
      </c>
      <c r="S2207">
        <v>2</v>
      </c>
      <c r="T2207">
        <v>1</v>
      </c>
      <c r="U2207" t="s">
        <v>76</v>
      </c>
      <c r="V2207">
        <v>1</v>
      </c>
      <c r="W2207" t="s">
        <v>66</v>
      </c>
      <c r="X2207" s="51" t="s">
        <v>4253</v>
      </c>
      <c r="Y2207" s="51" t="s">
        <v>68</v>
      </c>
      <c r="Z2207" s="26">
        <v>0</v>
      </c>
      <c r="AA2207" s="51" t="s">
        <v>66</v>
      </c>
      <c r="AB2207" s="51" t="s">
        <v>69</v>
      </c>
    </row>
    <row r="2208" spans="1:28">
      <c r="A2208" s="51" t="s">
        <v>4254</v>
      </c>
      <c r="B2208" s="51" t="s">
        <v>59</v>
      </c>
      <c r="C2208" s="1">
        <v>41608</v>
      </c>
      <c r="D2208">
        <v>2013</v>
      </c>
      <c r="E2208" s="26">
        <v>11</v>
      </c>
      <c r="F2208" s="51" t="s">
        <v>19</v>
      </c>
      <c r="G2208" s="26">
        <v>12</v>
      </c>
      <c r="H2208" s="26">
        <v>12</v>
      </c>
      <c r="I2208" t="s">
        <v>15</v>
      </c>
      <c r="J2208" t="s">
        <v>102</v>
      </c>
      <c r="K2208" t="s">
        <v>133</v>
      </c>
      <c r="L2208" t="s">
        <v>202</v>
      </c>
      <c r="M2208" t="s">
        <v>90</v>
      </c>
      <c r="N2208">
        <v>2279.9242720474062</v>
      </c>
      <c r="O2208">
        <v>2279.9242720474062</v>
      </c>
      <c r="P2208" t="s">
        <v>64</v>
      </c>
      <c r="Q2208">
        <v>5.76</v>
      </c>
      <c r="R2208">
        <v>5</v>
      </c>
      <c r="S2208">
        <v>2</v>
      </c>
      <c r="T2208">
        <v>1</v>
      </c>
      <c r="U2208" t="s">
        <v>76</v>
      </c>
      <c r="V2208">
        <v>1</v>
      </c>
      <c r="W2208" t="s">
        <v>66</v>
      </c>
      <c r="X2208" s="51" t="s">
        <v>4255</v>
      </c>
      <c r="Y2208" s="51" t="s">
        <v>100</v>
      </c>
      <c r="Z2208" s="26">
        <v>1</v>
      </c>
      <c r="AA2208" s="51" t="s">
        <v>66</v>
      </c>
      <c r="AB2208" s="51" t="s">
        <v>69</v>
      </c>
    </row>
    <row r="2209" spans="1:28">
      <c r="A2209" s="51" t="s">
        <v>4256</v>
      </c>
      <c r="B2209" s="51" t="s">
        <v>97</v>
      </c>
      <c r="C2209" s="1">
        <v>43800</v>
      </c>
      <c r="D2209">
        <v>2019</v>
      </c>
      <c r="E2209" s="26">
        <v>12</v>
      </c>
      <c r="F2209" s="51" t="s">
        <v>20</v>
      </c>
      <c r="G2209" s="26">
        <v>6</v>
      </c>
      <c r="H2209" s="26">
        <v>6</v>
      </c>
      <c r="I2209" t="s">
        <v>15</v>
      </c>
      <c r="J2209" t="s">
        <v>72</v>
      </c>
      <c r="K2209" t="s">
        <v>124</v>
      </c>
      <c r="L2209" t="s">
        <v>113</v>
      </c>
      <c r="M2209" t="s">
        <v>75</v>
      </c>
      <c r="N2209">
        <v>16038.667084651506</v>
      </c>
      <c r="O2209">
        <v>16038.667084651506</v>
      </c>
      <c r="P2209" t="s">
        <v>64</v>
      </c>
      <c r="Q2209">
        <v>5.4</v>
      </c>
      <c r="R2209">
        <v>1</v>
      </c>
      <c r="S2209">
        <v>2</v>
      </c>
      <c r="T2209">
        <v>1</v>
      </c>
      <c r="U2209" t="s">
        <v>76</v>
      </c>
      <c r="V2209">
        <v>3</v>
      </c>
      <c r="W2209" t="s">
        <v>84</v>
      </c>
      <c r="X2209" s="51" t="s">
        <v>4257</v>
      </c>
      <c r="Y2209" s="51" t="s">
        <v>95</v>
      </c>
      <c r="Z2209" s="26">
        <v>2</v>
      </c>
      <c r="AA2209" s="51" t="s">
        <v>77</v>
      </c>
      <c r="AB2209" s="51" t="s">
        <v>69</v>
      </c>
    </row>
    <row r="2210" spans="1:28">
      <c r="A2210" s="51" t="s">
        <v>4258</v>
      </c>
      <c r="B2210" s="51" t="s">
        <v>121</v>
      </c>
      <c r="C2210" s="1">
        <v>44886</v>
      </c>
      <c r="D2210">
        <v>2022</v>
      </c>
      <c r="E2210" s="26">
        <v>11</v>
      </c>
      <c r="F2210" s="51" t="s">
        <v>19</v>
      </c>
      <c r="G2210" s="26">
        <v>3</v>
      </c>
      <c r="H2210" s="26">
        <v>3</v>
      </c>
      <c r="I2210" t="s">
        <v>15</v>
      </c>
      <c r="J2210" t="s">
        <v>82</v>
      </c>
      <c r="K2210" t="s">
        <v>61</v>
      </c>
      <c r="L2210" t="s">
        <v>116</v>
      </c>
      <c r="M2210" t="s">
        <v>63</v>
      </c>
      <c r="N2210">
        <v>5051.3093696317483</v>
      </c>
      <c r="O2210">
        <v>5051.3093696317483</v>
      </c>
      <c r="P2210" t="s">
        <v>64</v>
      </c>
      <c r="Q2210">
        <v>2.8</v>
      </c>
      <c r="R2210">
        <v>4</v>
      </c>
      <c r="S2210">
        <v>1</v>
      </c>
      <c r="T2210">
        <v>1</v>
      </c>
      <c r="U2210" t="s">
        <v>76</v>
      </c>
      <c r="V2210">
        <v>1</v>
      </c>
      <c r="W2210" t="s">
        <v>66</v>
      </c>
      <c r="X2210" s="51" t="s">
        <v>290</v>
      </c>
      <c r="Y2210" s="51" t="s">
        <v>100</v>
      </c>
      <c r="Z2210" s="26">
        <v>0</v>
      </c>
      <c r="AA2210" s="51" t="s">
        <v>66</v>
      </c>
      <c r="AB2210" s="51" t="s">
        <v>69</v>
      </c>
    </row>
    <row r="2211" spans="1:28">
      <c r="A2211" s="51" t="s">
        <v>4259</v>
      </c>
      <c r="B2211" s="51" t="s">
        <v>97</v>
      </c>
      <c r="C2211" s="1">
        <v>41748</v>
      </c>
      <c r="D2211">
        <v>2014</v>
      </c>
      <c r="E2211" s="26">
        <v>4</v>
      </c>
      <c r="F2211" s="51" t="s">
        <v>24</v>
      </c>
      <c r="G2211" s="26">
        <v>11</v>
      </c>
      <c r="H2211" s="26">
        <v>11</v>
      </c>
      <c r="I2211" t="s">
        <v>15</v>
      </c>
      <c r="J2211" t="s">
        <v>102</v>
      </c>
      <c r="K2211" t="s">
        <v>73</v>
      </c>
      <c r="L2211" t="s">
        <v>116</v>
      </c>
      <c r="M2211" t="s">
        <v>152</v>
      </c>
      <c r="N2211">
        <v>6698.324680500823</v>
      </c>
      <c r="O2211">
        <v>6698.324680500823</v>
      </c>
      <c r="P2211" t="s">
        <v>64</v>
      </c>
      <c r="Q2211">
        <v>10.61</v>
      </c>
      <c r="R2211">
        <v>4</v>
      </c>
      <c r="S2211">
        <v>2</v>
      </c>
      <c r="T2211">
        <v>1</v>
      </c>
      <c r="U2211" t="s">
        <v>76</v>
      </c>
      <c r="V2211">
        <v>2</v>
      </c>
      <c r="W2211" t="s">
        <v>77</v>
      </c>
      <c r="X2211" s="51" t="s">
        <v>4260</v>
      </c>
      <c r="Y2211" s="51" t="s">
        <v>100</v>
      </c>
      <c r="Z2211" s="26">
        <v>1</v>
      </c>
      <c r="AA2211" s="51" t="s">
        <v>66</v>
      </c>
      <c r="AB2211" s="51" t="s">
        <v>69</v>
      </c>
    </row>
    <row r="2212" spans="1:28">
      <c r="A2212" s="51" t="s">
        <v>4261</v>
      </c>
      <c r="B2212" s="51" t="s">
        <v>81</v>
      </c>
      <c r="C2212" s="1">
        <v>42587</v>
      </c>
      <c r="D2212">
        <v>2016</v>
      </c>
      <c r="E2212" s="26">
        <v>8</v>
      </c>
      <c r="F2212" s="51" t="s">
        <v>28</v>
      </c>
      <c r="G2212" s="26">
        <v>9</v>
      </c>
      <c r="H2212" s="26">
        <v>9</v>
      </c>
      <c r="I2212" t="s">
        <v>15</v>
      </c>
      <c r="J2212" t="s">
        <v>60</v>
      </c>
      <c r="K2212" t="s">
        <v>73</v>
      </c>
      <c r="L2212" t="s">
        <v>98</v>
      </c>
      <c r="M2212" t="s">
        <v>75</v>
      </c>
      <c r="N2212">
        <v>5747.2358677727716</v>
      </c>
      <c r="O2212">
        <v>5747.2358677727716</v>
      </c>
      <c r="P2212" t="s">
        <v>64</v>
      </c>
      <c r="Q2212">
        <v>33.26</v>
      </c>
      <c r="R2212">
        <v>4</v>
      </c>
      <c r="S2212">
        <v>3</v>
      </c>
      <c r="T2212">
        <v>1</v>
      </c>
      <c r="U2212" t="s">
        <v>76</v>
      </c>
      <c r="V2212">
        <v>3</v>
      </c>
      <c r="W2212" t="s">
        <v>84</v>
      </c>
      <c r="X2212" s="51" t="s">
        <v>4262</v>
      </c>
      <c r="Y2212" s="51" t="s">
        <v>86</v>
      </c>
      <c r="Z2212" s="26">
        <v>4</v>
      </c>
      <c r="AA2212" s="51" t="s">
        <v>84</v>
      </c>
      <c r="AB2212" s="51" t="s">
        <v>108</v>
      </c>
    </row>
    <row r="2213" spans="1:28">
      <c r="A2213" s="51" t="s">
        <v>4263</v>
      </c>
      <c r="B2213" s="51" t="s">
        <v>71</v>
      </c>
      <c r="C2213" s="1">
        <v>44033</v>
      </c>
      <c r="D2213">
        <v>2020</v>
      </c>
      <c r="E2213" s="26">
        <v>7</v>
      </c>
      <c r="F2213" s="51" t="s">
        <v>27</v>
      </c>
      <c r="G2213" s="26">
        <v>5</v>
      </c>
      <c r="H2213" s="26">
        <v>5</v>
      </c>
      <c r="I2213" t="s">
        <v>15</v>
      </c>
      <c r="J2213" t="s">
        <v>72</v>
      </c>
      <c r="K2213" t="s">
        <v>88</v>
      </c>
      <c r="L2213" t="s">
        <v>116</v>
      </c>
      <c r="M2213" t="s">
        <v>104</v>
      </c>
      <c r="N2213">
        <v>5349.1221362902943</v>
      </c>
      <c r="O2213">
        <v>5349.1221362902943</v>
      </c>
      <c r="P2213" t="s">
        <v>64</v>
      </c>
      <c r="Q2213">
        <v>10.01</v>
      </c>
      <c r="R2213">
        <v>5</v>
      </c>
      <c r="S2213">
        <v>0</v>
      </c>
      <c r="T2213">
        <v>0</v>
      </c>
      <c r="U2213" t="s">
        <v>65</v>
      </c>
      <c r="V2213">
        <v>1</v>
      </c>
      <c r="W2213" t="s">
        <v>66</v>
      </c>
      <c r="X2213" s="51" t="s">
        <v>4264</v>
      </c>
      <c r="Y2213" s="51" t="s">
        <v>144</v>
      </c>
      <c r="Z2213" s="26">
        <v>0</v>
      </c>
      <c r="AA2213" s="51" t="s">
        <v>66</v>
      </c>
      <c r="AB2213" s="51" t="s">
        <v>69</v>
      </c>
    </row>
    <row r="2214" spans="1:28">
      <c r="A2214" s="51" t="s">
        <v>4265</v>
      </c>
      <c r="B2214" s="51" t="s">
        <v>97</v>
      </c>
      <c r="C2214" s="1">
        <v>44800</v>
      </c>
      <c r="D2214">
        <v>2022</v>
      </c>
      <c r="E2214" s="26">
        <v>8</v>
      </c>
      <c r="F2214" s="51" t="s">
        <v>28</v>
      </c>
      <c r="G2214" s="26">
        <v>3</v>
      </c>
      <c r="H2214" s="26">
        <v>3</v>
      </c>
      <c r="I2214" t="s">
        <v>15</v>
      </c>
      <c r="J2214" t="s">
        <v>82</v>
      </c>
      <c r="K2214" t="s">
        <v>83</v>
      </c>
      <c r="L2214" t="s">
        <v>128</v>
      </c>
      <c r="M2214" t="s">
        <v>104</v>
      </c>
      <c r="N2214">
        <v>22516.460556634825</v>
      </c>
      <c r="O2214">
        <v>22516.460556634825</v>
      </c>
      <c r="P2214" t="s">
        <v>64</v>
      </c>
      <c r="Q2214">
        <v>22.43</v>
      </c>
      <c r="R2214">
        <v>4</v>
      </c>
      <c r="S2214">
        <v>1</v>
      </c>
      <c r="T2214">
        <v>1</v>
      </c>
      <c r="U2214" t="s">
        <v>76</v>
      </c>
      <c r="V2214">
        <v>3</v>
      </c>
      <c r="W2214" t="s">
        <v>84</v>
      </c>
      <c r="X2214" s="51" t="s">
        <v>510</v>
      </c>
      <c r="Y2214" s="51" t="s">
        <v>79</v>
      </c>
      <c r="Z2214" s="26">
        <v>3</v>
      </c>
      <c r="AA2214" s="51" t="s">
        <v>77</v>
      </c>
      <c r="AB2214" s="51" t="s">
        <v>108</v>
      </c>
    </row>
    <row r="2215" spans="1:28">
      <c r="A2215" s="51" t="s">
        <v>4266</v>
      </c>
      <c r="B2215" s="51" t="s">
        <v>59</v>
      </c>
      <c r="C2215" s="1">
        <v>42855</v>
      </c>
      <c r="D2215">
        <v>2017</v>
      </c>
      <c r="E2215" s="26">
        <v>4</v>
      </c>
      <c r="F2215" s="51" t="s">
        <v>24</v>
      </c>
      <c r="G2215" s="26">
        <v>8</v>
      </c>
      <c r="H2215" s="26">
        <v>8</v>
      </c>
      <c r="I2215" t="s">
        <v>15</v>
      </c>
      <c r="J2215" t="s">
        <v>60</v>
      </c>
      <c r="K2215" t="s">
        <v>83</v>
      </c>
      <c r="L2215" t="s">
        <v>113</v>
      </c>
      <c r="M2215" t="s">
        <v>63</v>
      </c>
      <c r="N2215">
        <v>7256.4622005258489</v>
      </c>
      <c r="O2215">
        <v>7256.4622005258489</v>
      </c>
      <c r="P2215" t="s">
        <v>64</v>
      </c>
      <c r="Q2215">
        <v>6.41</v>
      </c>
      <c r="R2215">
        <v>5</v>
      </c>
      <c r="S2215">
        <v>2</v>
      </c>
      <c r="T2215">
        <v>1</v>
      </c>
      <c r="U2215" t="s">
        <v>76</v>
      </c>
      <c r="V2215">
        <v>1</v>
      </c>
      <c r="W2215" t="s">
        <v>66</v>
      </c>
      <c r="X2215" s="51" t="s">
        <v>4267</v>
      </c>
      <c r="Y2215" s="51" t="s">
        <v>68</v>
      </c>
      <c r="Z2215" s="26">
        <v>1</v>
      </c>
      <c r="AA2215" s="51" t="s">
        <v>66</v>
      </c>
      <c r="AB2215" s="51" t="s">
        <v>69</v>
      </c>
    </row>
    <row r="2216" spans="1:28">
      <c r="A2216" s="51" t="s">
        <v>4268</v>
      </c>
      <c r="B2216" s="51" t="s">
        <v>81</v>
      </c>
      <c r="C2216" s="1">
        <v>44124</v>
      </c>
      <c r="D2216">
        <v>2020</v>
      </c>
      <c r="E2216" s="26">
        <v>10</v>
      </c>
      <c r="F2216" s="51" t="s">
        <v>10</v>
      </c>
      <c r="G2216" s="26">
        <v>5</v>
      </c>
      <c r="H2216" s="26">
        <v>5</v>
      </c>
      <c r="I2216" t="s">
        <v>15</v>
      </c>
      <c r="J2216" t="s">
        <v>72</v>
      </c>
      <c r="K2216" t="s">
        <v>88</v>
      </c>
      <c r="L2216" t="s">
        <v>113</v>
      </c>
      <c r="M2216" t="s">
        <v>75</v>
      </c>
      <c r="N2216">
        <v>13039.108891407062</v>
      </c>
      <c r="O2216">
        <v>13039.108891407062</v>
      </c>
      <c r="P2216" t="s">
        <v>64</v>
      </c>
      <c r="Q2216">
        <v>8.16</v>
      </c>
      <c r="R2216">
        <v>5</v>
      </c>
      <c r="S2216">
        <v>5</v>
      </c>
      <c r="T2216">
        <v>1</v>
      </c>
      <c r="U2216" t="s">
        <v>76</v>
      </c>
      <c r="V2216">
        <v>3</v>
      </c>
      <c r="W2216" t="s">
        <v>84</v>
      </c>
      <c r="X2216" s="51" t="s">
        <v>4269</v>
      </c>
      <c r="Y2216" s="51" t="s">
        <v>100</v>
      </c>
      <c r="Z2216" s="26">
        <v>3</v>
      </c>
      <c r="AA2216" s="51" t="s">
        <v>77</v>
      </c>
      <c r="AB2216" s="51" t="s">
        <v>108</v>
      </c>
    </row>
    <row r="2217" spans="1:28">
      <c r="A2217" s="51" t="s">
        <v>4270</v>
      </c>
      <c r="B2217" s="51" t="s">
        <v>140</v>
      </c>
      <c r="C2217" s="1">
        <v>45306</v>
      </c>
      <c r="D2217">
        <v>2024</v>
      </c>
      <c r="E2217" s="26">
        <v>1</v>
      </c>
      <c r="F2217" s="51" t="s">
        <v>21</v>
      </c>
      <c r="G2217" s="26">
        <v>1</v>
      </c>
      <c r="H2217" s="26">
        <v>1</v>
      </c>
      <c r="I2217" t="s">
        <v>15</v>
      </c>
      <c r="J2217" t="s">
        <v>82</v>
      </c>
      <c r="K2217" t="s">
        <v>73</v>
      </c>
      <c r="L2217" t="s">
        <v>110</v>
      </c>
      <c r="M2217" t="s">
        <v>63</v>
      </c>
      <c r="N2217">
        <v>9536.8377169110754</v>
      </c>
      <c r="O2217">
        <v>9536.8377169110754</v>
      </c>
      <c r="P2217" t="s">
        <v>64</v>
      </c>
      <c r="Q2217">
        <v>2.98</v>
      </c>
      <c r="R2217">
        <v>2</v>
      </c>
      <c r="S2217">
        <v>1</v>
      </c>
      <c r="T2217">
        <v>1</v>
      </c>
      <c r="U2217" t="s">
        <v>76</v>
      </c>
      <c r="V2217">
        <v>2</v>
      </c>
      <c r="W2217" t="s">
        <v>77</v>
      </c>
      <c r="X2217" s="51" t="s">
        <v>4271</v>
      </c>
      <c r="Y2217" s="51" t="s">
        <v>79</v>
      </c>
      <c r="Z2217" s="26">
        <v>0</v>
      </c>
      <c r="AA2217" s="51" t="s">
        <v>66</v>
      </c>
      <c r="AB2217" s="51" t="s">
        <v>69</v>
      </c>
    </row>
    <row r="2218" spans="1:28">
      <c r="A2218" s="51" t="s">
        <v>4272</v>
      </c>
      <c r="B2218" s="51" t="s">
        <v>97</v>
      </c>
      <c r="C2218" s="1">
        <v>45102</v>
      </c>
      <c r="D2218">
        <v>2023</v>
      </c>
      <c r="E2218" s="26">
        <v>6</v>
      </c>
      <c r="F2218" s="51" t="s">
        <v>26</v>
      </c>
      <c r="G2218" s="26">
        <v>2</v>
      </c>
      <c r="H2218" s="26">
        <v>2</v>
      </c>
      <c r="I2218" t="s">
        <v>15</v>
      </c>
      <c r="J2218" t="s">
        <v>82</v>
      </c>
      <c r="K2218" t="s">
        <v>124</v>
      </c>
      <c r="L2218" t="s">
        <v>116</v>
      </c>
      <c r="M2218" t="s">
        <v>93</v>
      </c>
      <c r="N2218">
        <v>21677.130512891643</v>
      </c>
      <c r="O2218">
        <v>21677.130512891643</v>
      </c>
      <c r="P2218" t="s">
        <v>64</v>
      </c>
      <c r="Q2218">
        <v>5.77</v>
      </c>
      <c r="R2218">
        <v>2</v>
      </c>
      <c r="S2218">
        <v>2</v>
      </c>
      <c r="T2218">
        <v>1</v>
      </c>
      <c r="U2218" t="s">
        <v>76</v>
      </c>
      <c r="V2218">
        <v>3</v>
      </c>
      <c r="W2218" t="s">
        <v>84</v>
      </c>
      <c r="X2218" s="51" t="s">
        <v>4273</v>
      </c>
      <c r="Y2218" s="51" t="s">
        <v>68</v>
      </c>
      <c r="Z2218" s="26">
        <v>2</v>
      </c>
      <c r="AA2218" s="51" t="s">
        <v>77</v>
      </c>
      <c r="AB2218" s="51" t="s">
        <v>69</v>
      </c>
    </row>
    <row r="2219" spans="1:28">
      <c r="A2219" s="51" t="s">
        <v>4274</v>
      </c>
      <c r="B2219" s="51" t="s">
        <v>59</v>
      </c>
      <c r="C2219" s="1">
        <v>43744</v>
      </c>
      <c r="D2219">
        <v>2019</v>
      </c>
      <c r="E2219" s="26">
        <v>10</v>
      </c>
      <c r="F2219" s="51" t="s">
        <v>10</v>
      </c>
      <c r="G2219" s="26">
        <v>6</v>
      </c>
      <c r="H2219" s="26">
        <v>6</v>
      </c>
      <c r="I2219" t="s">
        <v>15</v>
      </c>
      <c r="J2219" t="s">
        <v>72</v>
      </c>
      <c r="K2219" t="s">
        <v>133</v>
      </c>
      <c r="L2219" t="s">
        <v>110</v>
      </c>
      <c r="M2219" t="s">
        <v>104</v>
      </c>
      <c r="N2219">
        <v>7439.0455309380322</v>
      </c>
      <c r="O2219">
        <v>7439.0455309380322</v>
      </c>
      <c r="P2219" t="s">
        <v>64</v>
      </c>
      <c r="Q2219">
        <v>11.68</v>
      </c>
      <c r="R2219">
        <v>2</v>
      </c>
      <c r="S2219">
        <v>3</v>
      </c>
      <c r="T2219">
        <v>1</v>
      </c>
      <c r="U2219" t="s">
        <v>76</v>
      </c>
      <c r="V2219">
        <v>2</v>
      </c>
      <c r="W2219" t="s">
        <v>77</v>
      </c>
      <c r="X2219" s="51" t="s">
        <v>4275</v>
      </c>
      <c r="Y2219" s="51" t="s">
        <v>100</v>
      </c>
      <c r="Z2219" s="26">
        <v>1</v>
      </c>
      <c r="AA2219" s="51" t="s">
        <v>66</v>
      </c>
      <c r="AB2219" s="51" t="s">
        <v>69</v>
      </c>
    </row>
    <row r="2220" spans="1:28">
      <c r="A2220" s="51" t="s">
        <v>4276</v>
      </c>
      <c r="B2220" s="51" t="s">
        <v>97</v>
      </c>
      <c r="C2220" s="1">
        <v>41824</v>
      </c>
      <c r="D2220">
        <v>2014</v>
      </c>
      <c r="E2220" s="26">
        <v>7</v>
      </c>
      <c r="F2220" s="51" t="s">
        <v>27</v>
      </c>
      <c r="G2220" s="26">
        <v>11</v>
      </c>
      <c r="H2220" s="26">
        <v>11</v>
      </c>
      <c r="I2220" t="s">
        <v>15</v>
      </c>
      <c r="J2220" t="s">
        <v>102</v>
      </c>
      <c r="K2220" t="s">
        <v>83</v>
      </c>
      <c r="L2220" t="s">
        <v>110</v>
      </c>
      <c r="M2220" t="s">
        <v>90</v>
      </c>
      <c r="N2220">
        <v>11824.26259665114</v>
      </c>
      <c r="O2220">
        <v>11824.26259665114</v>
      </c>
      <c r="P2220" t="s">
        <v>64</v>
      </c>
      <c r="Q2220">
        <v>27.96</v>
      </c>
      <c r="R2220">
        <v>1</v>
      </c>
      <c r="S2220">
        <v>4</v>
      </c>
      <c r="T2220">
        <v>1</v>
      </c>
      <c r="U2220" t="s">
        <v>76</v>
      </c>
      <c r="V2220">
        <v>3</v>
      </c>
      <c r="W2220" t="s">
        <v>84</v>
      </c>
      <c r="X2220" s="51" t="s">
        <v>4277</v>
      </c>
      <c r="Y2220" s="51" t="s">
        <v>100</v>
      </c>
      <c r="Z2220" s="26">
        <v>4</v>
      </c>
      <c r="AA2220" s="51" t="s">
        <v>84</v>
      </c>
      <c r="AB2220" s="51" t="s">
        <v>108</v>
      </c>
    </row>
    <row r="2221" spans="1:28">
      <c r="A2221" s="51" t="s">
        <v>4278</v>
      </c>
      <c r="B2221" s="51" t="s">
        <v>71</v>
      </c>
      <c r="C2221" s="1">
        <v>45162</v>
      </c>
      <c r="D2221">
        <v>2023</v>
      </c>
      <c r="E2221" s="26">
        <v>8</v>
      </c>
      <c r="F2221" s="51" t="s">
        <v>28</v>
      </c>
      <c r="G2221" s="26">
        <v>2</v>
      </c>
      <c r="H2221" s="26">
        <v>2</v>
      </c>
      <c r="I2221" t="s">
        <v>15</v>
      </c>
      <c r="J2221" t="s">
        <v>82</v>
      </c>
      <c r="K2221" t="s">
        <v>73</v>
      </c>
      <c r="L2221" t="s">
        <v>62</v>
      </c>
      <c r="M2221" t="s">
        <v>63</v>
      </c>
      <c r="N2221">
        <v>9041.9257635032645</v>
      </c>
      <c r="O2221">
        <v>9041.9257635032645</v>
      </c>
      <c r="P2221" t="s">
        <v>64</v>
      </c>
      <c r="Q2221">
        <v>14.1</v>
      </c>
      <c r="R2221">
        <v>2</v>
      </c>
      <c r="S2221">
        <v>3</v>
      </c>
      <c r="T2221">
        <v>1</v>
      </c>
      <c r="U2221" t="s">
        <v>76</v>
      </c>
      <c r="V2221">
        <v>2</v>
      </c>
      <c r="W2221" t="s">
        <v>77</v>
      </c>
      <c r="X2221" s="51" t="s">
        <v>4279</v>
      </c>
      <c r="Y2221" s="51" t="s">
        <v>119</v>
      </c>
      <c r="Z2221" s="26">
        <v>1</v>
      </c>
      <c r="AA2221" s="51" t="s">
        <v>66</v>
      </c>
      <c r="AB2221" s="51" t="s">
        <v>69</v>
      </c>
    </row>
    <row r="2222" spans="1:28">
      <c r="A2222" s="51" t="s">
        <v>4280</v>
      </c>
      <c r="B2222" s="51" t="s">
        <v>81</v>
      </c>
      <c r="C2222" s="1">
        <v>43781</v>
      </c>
      <c r="D2222">
        <v>2019</v>
      </c>
      <c r="E2222" s="26">
        <v>11</v>
      </c>
      <c r="F2222" s="51" t="s">
        <v>19</v>
      </c>
      <c r="G2222" s="26">
        <v>6</v>
      </c>
      <c r="H2222" s="26">
        <v>6</v>
      </c>
      <c r="I2222" t="s">
        <v>15</v>
      </c>
      <c r="J2222" t="s">
        <v>72</v>
      </c>
      <c r="K2222" t="s">
        <v>73</v>
      </c>
      <c r="L2222" t="s">
        <v>128</v>
      </c>
      <c r="M2222" t="s">
        <v>104</v>
      </c>
      <c r="N2222">
        <v>14605.636318964249</v>
      </c>
      <c r="O2222">
        <v>14605.636318964249</v>
      </c>
      <c r="P2222" t="s">
        <v>64</v>
      </c>
      <c r="Q2222">
        <v>14.66</v>
      </c>
      <c r="R2222">
        <v>4</v>
      </c>
      <c r="S2222">
        <v>0</v>
      </c>
      <c r="T2222">
        <v>0</v>
      </c>
      <c r="U2222" t="s">
        <v>65</v>
      </c>
      <c r="V2222">
        <v>2</v>
      </c>
      <c r="W2222" t="s">
        <v>77</v>
      </c>
      <c r="X2222" s="51" t="s">
        <v>4281</v>
      </c>
      <c r="Y2222" s="51" t="s">
        <v>68</v>
      </c>
      <c r="Z2222" s="26">
        <v>2</v>
      </c>
      <c r="AA2222" s="51" t="s">
        <v>77</v>
      </c>
      <c r="AB2222" s="51" t="s">
        <v>108</v>
      </c>
    </row>
    <row r="2223" spans="1:28">
      <c r="A2223" s="51" t="s">
        <v>4282</v>
      </c>
      <c r="B2223" s="51" t="s">
        <v>71</v>
      </c>
      <c r="C2223" s="1">
        <v>42168</v>
      </c>
      <c r="D2223">
        <v>2015</v>
      </c>
      <c r="E2223" s="26">
        <v>6</v>
      </c>
      <c r="F2223" s="51" t="s">
        <v>26</v>
      </c>
      <c r="G2223" s="26">
        <v>10</v>
      </c>
      <c r="H2223" s="26">
        <v>10</v>
      </c>
      <c r="I2223" t="s">
        <v>15</v>
      </c>
      <c r="J2223" t="s">
        <v>102</v>
      </c>
      <c r="K2223" t="s">
        <v>83</v>
      </c>
      <c r="L2223" t="s">
        <v>202</v>
      </c>
      <c r="M2223" t="s">
        <v>63</v>
      </c>
      <c r="N2223">
        <v>10746.499751995869</v>
      </c>
      <c r="O2223">
        <v>10746.499751995869</v>
      </c>
      <c r="P2223" t="s">
        <v>64</v>
      </c>
      <c r="Q2223">
        <v>10.38</v>
      </c>
      <c r="R2223">
        <v>2</v>
      </c>
      <c r="S2223">
        <v>2</v>
      </c>
      <c r="T2223">
        <v>1</v>
      </c>
      <c r="U2223" t="s">
        <v>76</v>
      </c>
      <c r="V2223">
        <v>2</v>
      </c>
      <c r="W2223" t="s">
        <v>77</v>
      </c>
      <c r="X2223" s="51" t="s">
        <v>4283</v>
      </c>
      <c r="Y2223" s="51" t="s">
        <v>95</v>
      </c>
      <c r="Z2223" s="26">
        <v>1</v>
      </c>
      <c r="AA2223" s="51" t="s">
        <v>66</v>
      </c>
      <c r="AB2223" s="51" t="s">
        <v>69</v>
      </c>
    </row>
    <row r="2224" spans="1:28">
      <c r="A2224" s="51" t="s">
        <v>4284</v>
      </c>
      <c r="B2224" s="51" t="s">
        <v>121</v>
      </c>
      <c r="C2224" s="1">
        <v>44997</v>
      </c>
      <c r="D2224">
        <v>2023</v>
      </c>
      <c r="E2224" s="26">
        <v>3</v>
      </c>
      <c r="F2224" s="51" t="s">
        <v>23</v>
      </c>
      <c r="G2224" s="26">
        <v>2</v>
      </c>
      <c r="H2224" s="26">
        <v>2</v>
      </c>
      <c r="I2224" t="s">
        <v>15</v>
      </c>
      <c r="J2224" t="s">
        <v>82</v>
      </c>
      <c r="K2224" t="s">
        <v>83</v>
      </c>
      <c r="L2224" t="s">
        <v>157</v>
      </c>
      <c r="M2224" t="s">
        <v>152</v>
      </c>
      <c r="N2224">
        <v>11833.942397058818</v>
      </c>
      <c r="O2224">
        <v>11833.942397058818</v>
      </c>
      <c r="P2224" t="s">
        <v>64</v>
      </c>
      <c r="Q2224">
        <v>9.2100000000000009</v>
      </c>
      <c r="R2224">
        <v>4</v>
      </c>
      <c r="S2224">
        <v>4</v>
      </c>
      <c r="T2224">
        <v>1</v>
      </c>
      <c r="U2224" t="s">
        <v>76</v>
      </c>
      <c r="V2224">
        <v>2</v>
      </c>
      <c r="W2224" t="s">
        <v>77</v>
      </c>
      <c r="X2224" s="51" t="s">
        <v>4285</v>
      </c>
      <c r="Y2224" s="51" t="s">
        <v>100</v>
      </c>
      <c r="Z2224" s="26">
        <v>1</v>
      </c>
      <c r="AA2224" s="51" t="s">
        <v>66</v>
      </c>
      <c r="AB2224" s="51" t="s">
        <v>69</v>
      </c>
    </row>
    <row r="2225" spans="1:28">
      <c r="A2225" s="51" t="s">
        <v>4286</v>
      </c>
      <c r="B2225" s="51" t="s">
        <v>81</v>
      </c>
      <c r="C2225" s="1">
        <v>44980</v>
      </c>
      <c r="D2225">
        <v>2023</v>
      </c>
      <c r="E2225" s="26">
        <v>2</v>
      </c>
      <c r="F2225" s="51" t="s">
        <v>22</v>
      </c>
      <c r="G2225" s="26">
        <v>2</v>
      </c>
      <c r="H2225" s="26">
        <v>2</v>
      </c>
      <c r="I2225" t="s">
        <v>15</v>
      </c>
      <c r="J2225" t="s">
        <v>82</v>
      </c>
      <c r="K2225" t="s">
        <v>73</v>
      </c>
      <c r="L2225" t="s">
        <v>157</v>
      </c>
      <c r="M2225" t="s">
        <v>63</v>
      </c>
      <c r="N2225">
        <v>3557.570942907164</v>
      </c>
      <c r="O2225">
        <v>3557.570942907164</v>
      </c>
      <c r="P2225" t="s">
        <v>64</v>
      </c>
      <c r="Q2225">
        <v>10.35</v>
      </c>
      <c r="R2225">
        <v>2</v>
      </c>
      <c r="S2225">
        <v>4</v>
      </c>
      <c r="T2225">
        <v>1</v>
      </c>
      <c r="U2225" t="s">
        <v>76</v>
      </c>
      <c r="V2225">
        <v>1</v>
      </c>
      <c r="W2225" t="s">
        <v>66</v>
      </c>
      <c r="X2225" s="51" t="s">
        <v>4287</v>
      </c>
      <c r="Y2225" s="51" t="s">
        <v>100</v>
      </c>
      <c r="Z2225" s="26">
        <v>1</v>
      </c>
      <c r="AA2225" s="51" t="s">
        <v>66</v>
      </c>
      <c r="AB2225" s="51" t="s">
        <v>69</v>
      </c>
    </row>
    <row r="2226" spans="1:28">
      <c r="A2226" s="51" t="s">
        <v>4288</v>
      </c>
      <c r="B2226" s="51" t="s">
        <v>97</v>
      </c>
      <c r="C2226" s="1">
        <v>44480</v>
      </c>
      <c r="D2226">
        <v>2021</v>
      </c>
      <c r="E2226" s="26">
        <v>10</v>
      </c>
      <c r="F2226" s="51" t="s">
        <v>10</v>
      </c>
      <c r="G2226" s="26">
        <v>4</v>
      </c>
      <c r="H2226" s="26">
        <v>4</v>
      </c>
      <c r="I2226" t="s">
        <v>15</v>
      </c>
      <c r="J2226" t="s">
        <v>72</v>
      </c>
      <c r="K2226" t="s">
        <v>83</v>
      </c>
      <c r="L2226" t="s">
        <v>113</v>
      </c>
      <c r="M2226" t="s">
        <v>104</v>
      </c>
      <c r="N2226">
        <v>20142.269903381512</v>
      </c>
      <c r="O2226">
        <v>20142.269903381512</v>
      </c>
      <c r="P2226" t="s">
        <v>64</v>
      </c>
      <c r="Q2226">
        <v>18.2</v>
      </c>
      <c r="R2226">
        <v>2</v>
      </c>
      <c r="S2226">
        <v>1</v>
      </c>
      <c r="T2226">
        <v>1</v>
      </c>
      <c r="U2226" t="s">
        <v>76</v>
      </c>
      <c r="V2226">
        <v>3</v>
      </c>
      <c r="W2226" t="s">
        <v>84</v>
      </c>
      <c r="X2226" s="51" t="s">
        <v>4289</v>
      </c>
      <c r="Y2226" s="51" t="s">
        <v>68</v>
      </c>
      <c r="Z2226" s="26">
        <v>3</v>
      </c>
      <c r="AA2226" s="51" t="s">
        <v>77</v>
      </c>
      <c r="AB2226" s="51" t="s">
        <v>108</v>
      </c>
    </row>
    <row r="2227" spans="1:28">
      <c r="A2227" s="51" t="s">
        <v>4290</v>
      </c>
      <c r="B2227" s="51" t="s">
        <v>81</v>
      </c>
      <c r="C2227" s="1">
        <v>43639</v>
      </c>
      <c r="D2227">
        <v>2019</v>
      </c>
      <c r="E2227" s="26">
        <v>6</v>
      </c>
      <c r="F2227" s="51" t="s">
        <v>26</v>
      </c>
      <c r="G2227" s="26">
        <v>6</v>
      </c>
      <c r="H2227" s="26">
        <v>6</v>
      </c>
      <c r="I2227" t="s">
        <v>15</v>
      </c>
      <c r="J2227" t="s">
        <v>72</v>
      </c>
      <c r="K2227" t="s">
        <v>88</v>
      </c>
      <c r="L2227" t="s">
        <v>128</v>
      </c>
      <c r="M2227" t="s">
        <v>75</v>
      </c>
      <c r="N2227">
        <v>13444.84775459004</v>
      </c>
      <c r="O2227">
        <v>13444.84775459004</v>
      </c>
      <c r="P2227" t="s">
        <v>64</v>
      </c>
      <c r="Q2227">
        <v>10.58</v>
      </c>
      <c r="R2227">
        <v>1</v>
      </c>
      <c r="S2227">
        <v>0</v>
      </c>
      <c r="T2227">
        <v>0</v>
      </c>
      <c r="U2227" t="s">
        <v>65</v>
      </c>
      <c r="V2227">
        <v>3</v>
      </c>
      <c r="W2227" t="s">
        <v>84</v>
      </c>
      <c r="X2227" s="51" t="s">
        <v>4291</v>
      </c>
      <c r="Y2227" s="51" t="s">
        <v>86</v>
      </c>
      <c r="Z2227" s="26">
        <v>2</v>
      </c>
      <c r="AA2227" s="51" t="s">
        <v>77</v>
      </c>
      <c r="AB2227" s="51" t="s">
        <v>69</v>
      </c>
    </row>
    <row r="2228" spans="1:28">
      <c r="A2228" s="51" t="s">
        <v>4292</v>
      </c>
      <c r="B2228" s="51" t="s">
        <v>71</v>
      </c>
      <c r="C2228" s="1">
        <v>43223</v>
      </c>
      <c r="D2228">
        <v>2018</v>
      </c>
      <c r="E2228" s="26">
        <v>5</v>
      </c>
      <c r="F2228" s="51" t="s">
        <v>25</v>
      </c>
      <c r="G2228" s="26">
        <v>7</v>
      </c>
      <c r="H2228" s="26">
        <v>7</v>
      </c>
      <c r="I2228" t="s">
        <v>15</v>
      </c>
      <c r="J2228" t="s">
        <v>60</v>
      </c>
      <c r="K2228" t="s">
        <v>73</v>
      </c>
      <c r="L2228" t="s">
        <v>116</v>
      </c>
      <c r="M2228" t="s">
        <v>90</v>
      </c>
      <c r="N2228">
        <v>6528.0715889739804</v>
      </c>
      <c r="O2228">
        <v>6528.0715889739804</v>
      </c>
      <c r="P2228" t="s">
        <v>64</v>
      </c>
      <c r="Q2228">
        <v>6.87</v>
      </c>
      <c r="R2228">
        <v>1</v>
      </c>
      <c r="S2228">
        <v>2</v>
      </c>
      <c r="T2228">
        <v>1</v>
      </c>
      <c r="U2228" t="s">
        <v>76</v>
      </c>
      <c r="V2228">
        <v>2</v>
      </c>
      <c r="W2228" t="s">
        <v>77</v>
      </c>
      <c r="X2228" s="51" t="s">
        <v>4293</v>
      </c>
      <c r="Y2228" s="51" t="s">
        <v>100</v>
      </c>
      <c r="Z2228" s="26">
        <v>0</v>
      </c>
      <c r="AA2228" s="51" t="s">
        <v>66</v>
      </c>
      <c r="AB2228" s="51" t="s">
        <v>69</v>
      </c>
    </row>
    <row r="2229" spans="1:28">
      <c r="A2229" s="51" t="s">
        <v>4294</v>
      </c>
      <c r="B2229" s="51" t="s">
        <v>59</v>
      </c>
      <c r="C2229" s="1">
        <v>44498</v>
      </c>
      <c r="D2229">
        <v>2021</v>
      </c>
      <c r="E2229" s="26">
        <v>10</v>
      </c>
      <c r="F2229" s="51" t="s">
        <v>10</v>
      </c>
      <c r="G2229" s="26">
        <v>4</v>
      </c>
      <c r="H2229" s="26">
        <v>4</v>
      </c>
      <c r="I2229" t="s">
        <v>15</v>
      </c>
      <c r="J2229" t="s">
        <v>72</v>
      </c>
      <c r="K2229" t="s">
        <v>124</v>
      </c>
      <c r="L2229" t="s">
        <v>98</v>
      </c>
      <c r="M2229" t="s">
        <v>104</v>
      </c>
      <c r="N2229">
        <v>4933.3046139931221</v>
      </c>
      <c r="O2229">
        <v>4933.3046139931221</v>
      </c>
      <c r="P2229" t="s">
        <v>64</v>
      </c>
      <c r="Q2229">
        <v>6.32</v>
      </c>
      <c r="R2229">
        <v>3</v>
      </c>
      <c r="S2229">
        <v>3</v>
      </c>
      <c r="T2229">
        <v>1</v>
      </c>
      <c r="U2229" t="s">
        <v>76</v>
      </c>
      <c r="V2229">
        <v>1</v>
      </c>
      <c r="W2229" t="s">
        <v>66</v>
      </c>
      <c r="X2229" s="51" t="s">
        <v>4295</v>
      </c>
      <c r="Y2229" s="51" t="s">
        <v>95</v>
      </c>
      <c r="Z2229" s="26">
        <v>1</v>
      </c>
      <c r="AA2229" s="51" t="s">
        <v>66</v>
      </c>
      <c r="AB2229" s="51" t="s">
        <v>69</v>
      </c>
    </row>
    <row r="2230" spans="1:28">
      <c r="A2230" s="51" t="s">
        <v>4296</v>
      </c>
      <c r="B2230" s="51" t="s">
        <v>140</v>
      </c>
      <c r="C2230" s="1">
        <v>44181</v>
      </c>
      <c r="D2230">
        <v>2020</v>
      </c>
      <c r="E2230" s="26">
        <v>12</v>
      </c>
      <c r="F2230" s="51" t="s">
        <v>20</v>
      </c>
      <c r="G2230" s="26">
        <v>5</v>
      </c>
      <c r="H2230" s="26">
        <v>5</v>
      </c>
      <c r="I2230" t="s">
        <v>15</v>
      </c>
      <c r="J2230" t="s">
        <v>72</v>
      </c>
      <c r="K2230" t="s">
        <v>133</v>
      </c>
      <c r="L2230" t="s">
        <v>157</v>
      </c>
      <c r="M2230" t="s">
        <v>152</v>
      </c>
      <c r="N2230">
        <v>24227.144533097024</v>
      </c>
      <c r="O2230">
        <v>24227.144533097024</v>
      </c>
      <c r="P2230" t="s">
        <v>64</v>
      </c>
      <c r="Q2230">
        <v>9.3000000000000007</v>
      </c>
      <c r="R2230">
        <v>4</v>
      </c>
      <c r="S2230">
        <v>1</v>
      </c>
      <c r="T2230">
        <v>1</v>
      </c>
      <c r="U2230" t="s">
        <v>76</v>
      </c>
      <c r="V2230">
        <v>3</v>
      </c>
      <c r="W2230" t="s">
        <v>84</v>
      </c>
      <c r="X2230" s="51" t="s">
        <v>4297</v>
      </c>
      <c r="Y2230" s="51" t="s">
        <v>119</v>
      </c>
      <c r="Z2230" s="26">
        <v>2</v>
      </c>
      <c r="AA2230" s="51" t="s">
        <v>77</v>
      </c>
      <c r="AB2230" s="51" t="s">
        <v>69</v>
      </c>
    </row>
    <row r="2231" spans="1:28">
      <c r="A2231" s="51" t="s">
        <v>4298</v>
      </c>
      <c r="B2231" s="51" t="s">
        <v>97</v>
      </c>
      <c r="C2231" s="1">
        <v>41699</v>
      </c>
      <c r="D2231">
        <v>2014</v>
      </c>
      <c r="E2231" s="26">
        <v>3</v>
      </c>
      <c r="F2231" s="51" t="s">
        <v>23</v>
      </c>
      <c r="G2231" s="26">
        <v>11</v>
      </c>
      <c r="H2231" s="26">
        <v>11</v>
      </c>
      <c r="I2231" t="s">
        <v>15</v>
      </c>
      <c r="J2231" t="s">
        <v>102</v>
      </c>
      <c r="K2231" t="s">
        <v>124</v>
      </c>
      <c r="L2231" t="s">
        <v>62</v>
      </c>
      <c r="M2231" t="s">
        <v>63</v>
      </c>
      <c r="N2231">
        <v>4474.1874709749254</v>
      </c>
      <c r="O2231">
        <v>4474.1874709749254</v>
      </c>
      <c r="P2231" t="s">
        <v>64</v>
      </c>
      <c r="Q2231">
        <v>10.14</v>
      </c>
      <c r="R2231">
        <v>4</v>
      </c>
      <c r="S2231">
        <v>3</v>
      </c>
      <c r="T2231">
        <v>1</v>
      </c>
      <c r="U2231" t="s">
        <v>76</v>
      </c>
      <c r="V2231">
        <v>1</v>
      </c>
      <c r="W2231" t="s">
        <v>66</v>
      </c>
      <c r="X2231" s="51" t="s">
        <v>4299</v>
      </c>
      <c r="Y2231" s="51" t="s">
        <v>100</v>
      </c>
      <c r="Z2231" s="26">
        <v>2</v>
      </c>
      <c r="AA2231" s="51" t="s">
        <v>77</v>
      </c>
      <c r="AB2231" s="51" t="s">
        <v>108</v>
      </c>
    </row>
    <row r="2232" spans="1:28">
      <c r="A2232" s="51" t="s">
        <v>4300</v>
      </c>
      <c r="B2232" s="51" t="s">
        <v>121</v>
      </c>
      <c r="C2232" s="1">
        <v>41786</v>
      </c>
      <c r="D2232">
        <v>2014</v>
      </c>
      <c r="E2232" s="26">
        <v>5</v>
      </c>
      <c r="F2232" s="51" t="s">
        <v>25</v>
      </c>
      <c r="G2232" s="26">
        <v>11</v>
      </c>
      <c r="H2232" s="26">
        <v>11</v>
      </c>
      <c r="I2232" t="s">
        <v>15</v>
      </c>
      <c r="J2232" t="s">
        <v>102</v>
      </c>
      <c r="K2232" t="s">
        <v>133</v>
      </c>
      <c r="L2232" t="s">
        <v>89</v>
      </c>
      <c r="M2232" t="s">
        <v>104</v>
      </c>
      <c r="N2232">
        <v>8209.589706970688</v>
      </c>
      <c r="O2232">
        <v>8209.589706970688</v>
      </c>
      <c r="P2232" t="s">
        <v>64</v>
      </c>
      <c r="Q2232">
        <v>19.25</v>
      </c>
      <c r="R2232">
        <v>4</v>
      </c>
      <c r="S2232">
        <v>2</v>
      </c>
      <c r="T2232">
        <v>1</v>
      </c>
      <c r="U2232" t="s">
        <v>76</v>
      </c>
      <c r="V2232">
        <v>3</v>
      </c>
      <c r="W2232" t="s">
        <v>84</v>
      </c>
      <c r="X2232" s="51" t="s">
        <v>4225</v>
      </c>
      <c r="Y2232" s="51" t="s">
        <v>79</v>
      </c>
      <c r="Z2232" s="26">
        <v>3</v>
      </c>
      <c r="AA2232" s="51" t="s">
        <v>77</v>
      </c>
      <c r="AB2232" s="51" t="s">
        <v>69</v>
      </c>
    </row>
    <row r="2233" spans="1:28">
      <c r="A2233" s="51" t="s">
        <v>4301</v>
      </c>
      <c r="B2233" s="51" t="s">
        <v>121</v>
      </c>
      <c r="C2233" s="1">
        <v>43301</v>
      </c>
      <c r="D2233">
        <v>2018</v>
      </c>
      <c r="E2233" s="26">
        <v>7</v>
      </c>
      <c r="F2233" s="51" t="s">
        <v>27</v>
      </c>
      <c r="G2233" s="26">
        <v>7</v>
      </c>
      <c r="H2233" s="26">
        <v>7</v>
      </c>
      <c r="I2233" t="s">
        <v>15</v>
      </c>
      <c r="J2233" t="s">
        <v>60</v>
      </c>
      <c r="K2233" t="s">
        <v>133</v>
      </c>
      <c r="L2233" t="s">
        <v>110</v>
      </c>
      <c r="M2233" t="s">
        <v>63</v>
      </c>
      <c r="N2233">
        <v>16410.522784937712</v>
      </c>
      <c r="O2233">
        <v>16410.522784937712</v>
      </c>
      <c r="P2233" t="s">
        <v>64</v>
      </c>
      <c r="Q2233">
        <v>29.01</v>
      </c>
      <c r="R2233">
        <v>5</v>
      </c>
      <c r="S2233">
        <v>2</v>
      </c>
      <c r="T2233">
        <v>1</v>
      </c>
      <c r="U2233" t="s">
        <v>76</v>
      </c>
      <c r="V2233">
        <v>3</v>
      </c>
      <c r="W2233" t="s">
        <v>84</v>
      </c>
      <c r="X2233" s="51" t="s">
        <v>4302</v>
      </c>
      <c r="Y2233" s="51" t="s">
        <v>119</v>
      </c>
      <c r="Z2233" s="26">
        <v>3</v>
      </c>
      <c r="AA2233" s="51" t="s">
        <v>77</v>
      </c>
      <c r="AB2233" s="51" t="s">
        <v>108</v>
      </c>
    </row>
    <row r="2234" spans="1:28">
      <c r="A2234" s="51" t="s">
        <v>4303</v>
      </c>
      <c r="B2234" s="51" t="s">
        <v>140</v>
      </c>
      <c r="C2234" s="1">
        <v>42933</v>
      </c>
      <c r="D2234">
        <v>2017</v>
      </c>
      <c r="E2234" s="26">
        <v>7</v>
      </c>
      <c r="F2234" s="51" t="s">
        <v>27</v>
      </c>
      <c r="G2234" s="26">
        <v>8</v>
      </c>
      <c r="H2234" s="26">
        <v>8</v>
      </c>
      <c r="I2234" t="s">
        <v>15</v>
      </c>
      <c r="J2234" t="s">
        <v>60</v>
      </c>
      <c r="K2234" t="s">
        <v>83</v>
      </c>
      <c r="L2234" t="s">
        <v>113</v>
      </c>
      <c r="M2234" t="s">
        <v>63</v>
      </c>
      <c r="N2234">
        <v>5973.1210961721254</v>
      </c>
      <c r="O2234">
        <v>5973.1210961721254</v>
      </c>
      <c r="P2234" t="s">
        <v>64</v>
      </c>
      <c r="Q2234">
        <v>5.85</v>
      </c>
      <c r="R2234">
        <v>5</v>
      </c>
      <c r="S2234">
        <v>2</v>
      </c>
      <c r="T2234">
        <v>1</v>
      </c>
      <c r="U2234" t="s">
        <v>76</v>
      </c>
      <c r="V2234">
        <v>1</v>
      </c>
      <c r="W2234" t="s">
        <v>66</v>
      </c>
      <c r="X2234" s="51" t="s">
        <v>3509</v>
      </c>
      <c r="Y2234" s="51" t="s">
        <v>100</v>
      </c>
      <c r="Z2234" s="26">
        <v>1</v>
      </c>
      <c r="AA2234" s="51" t="s">
        <v>66</v>
      </c>
      <c r="AB2234" s="51" t="s">
        <v>69</v>
      </c>
    </row>
    <row r="2235" spans="1:28">
      <c r="A2235" s="51" t="s">
        <v>4304</v>
      </c>
      <c r="B2235" s="51" t="s">
        <v>97</v>
      </c>
      <c r="C2235" s="1">
        <v>44692</v>
      </c>
      <c r="D2235">
        <v>2022</v>
      </c>
      <c r="E2235" s="26">
        <v>5</v>
      </c>
      <c r="F2235" s="51" t="s">
        <v>25</v>
      </c>
      <c r="G2235" s="26">
        <v>3</v>
      </c>
      <c r="H2235" s="26">
        <v>3</v>
      </c>
      <c r="I2235" t="s">
        <v>15</v>
      </c>
      <c r="J2235" t="s">
        <v>82</v>
      </c>
      <c r="K2235" t="s">
        <v>124</v>
      </c>
      <c r="L2235" t="s">
        <v>98</v>
      </c>
      <c r="M2235" t="s">
        <v>104</v>
      </c>
      <c r="N2235">
        <v>-575.80321790813036</v>
      </c>
      <c r="O2235">
        <v>575.80321790813036</v>
      </c>
      <c r="P2235" t="s">
        <v>117</v>
      </c>
      <c r="Q2235">
        <v>5.38</v>
      </c>
      <c r="R2235">
        <v>2</v>
      </c>
      <c r="S2235">
        <v>3</v>
      </c>
      <c r="T2235">
        <v>1</v>
      </c>
      <c r="U2235" t="s">
        <v>76</v>
      </c>
      <c r="V2235">
        <v>1</v>
      </c>
      <c r="W2235" t="s">
        <v>66</v>
      </c>
      <c r="X2235" s="51" t="s">
        <v>4305</v>
      </c>
      <c r="Y2235" s="51" t="s">
        <v>100</v>
      </c>
      <c r="Z2235" s="26">
        <v>1</v>
      </c>
      <c r="AA2235" s="51" t="s">
        <v>66</v>
      </c>
      <c r="AB2235" s="51" t="s">
        <v>69</v>
      </c>
    </row>
    <row r="2236" spans="1:28">
      <c r="A2236" s="51" t="s">
        <v>4306</v>
      </c>
      <c r="B2236" s="51" t="s">
        <v>59</v>
      </c>
      <c r="C2236" s="1">
        <v>44680</v>
      </c>
      <c r="D2236">
        <v>2022</v>
      </c>
      <c r="E2236" s="26">
        <v>4</v>
      </c>
      <c r="F2236" s="51" t="s">
        <v>24</v>
      </c>
      <c r="G2236" s="26">
        <v>3</v>
      </c>
      <c r="H2236" s="26">
        <v>3</v>
      </c>
      <c r="I2236" t="s">
        <v>15</v>
      </c>
      <c r="J2236" t="s">
        <v>82</v>
      </c>
      <c r="K2236" t="s">
        <v>124</v>
      </c>
      <c r="L2236" t="s">
        <v>157</v>
      </c>
      <c r="M2236" t="s">
        <v>93</v>
      </c>
      <c r="N2236">
        <v>4903.3092078507634</v>
      </c>
      <c r="O2236">
        <v>4903.3092078507634</v>
      </c>
      <c r="P2236" t="s">
        <v>64</v>
      </c>
      <c r="Q2236">
        <v>12.25</v>
      </c>
      <c r="R2236">
        <v>4</v>
      </c>
      <c r="S2236">
        <v>4</v>
      </c>
      <c r="T2236">
        <v>1</v>
      </c>
      <c r="U2236" t="s">
        <v>76</v>
      </c>
      <c r="V2236">
        <v>2</v>
      </c>
      <c r="W2236" t="s">
        <v>77</v>
      </c>
      <c r="X2236" s="51" t="s">
        <v>2337</v>
      </c>
      <c r="Y2236" s="51" t="s">
        <v>68</v>
      </c>
      <c r="Z2236" s="26">
        <v>1</v>
      </c>
      <c r="AA2236" s="51" t="s">
        <v>66</v>
      </c>
      <c r="AB2236" s="51" t="s">
        <v>69</v>
      </c>
    </row>
    <row r="2237" spans="1:28">
      <c r="A2237" s="51" t="s">
        <v>4307</v>
      </c>
      <c r="B2237" s="51" t="s">
        <v>59</v>
      </c>
      <c r="C2237" s="1">
        <v>42519</v>
      </c>
      <c r="D2237">
        <v>2016</v>
      </c>
      <c r="E2237" s="26">
        <v>5</v>
      </c>
      <c r="F2237" s="51" t="s">
        <v>25</v>
      </c>
      <c r="G2237" s="26">
        <v>9</v>
      </c>
      <c r="H2237" s="26">
        <v>9</v>
      </c>
      <c r="I2237" t="s">
        <v>15</v>
      </c>
      <c r="J2237" t="s">
        <v>60</v>
      </c>
      <c r="K2237" t="s">
        <v>73</v>
      </c>
      <c r="L2237" t="s">
        <v>74</v>
      </c>
      <c r="M2237" t="s">
        <v>90</v>
      </c>
      <c r="N2237">
        <v>3822.6806254961439</v>
      </c>
      <c r="O2237">
        <v>3822.6806254961439</v>
      </c>
      <c r="P2237" t="s">
        <v>64</v>
      </c>
      <c r="Q2237">
        <v>5.04</v>
      </c>
      <c r="R2237">
        <v>1</v>
      </c>
      <c r="S2237">
        <v>1</v>
      </c>
      <c r="T2237">
        <v>1</v>
      </c>
      <c r="U2237" t="s">
        <v>76</v>
      </c>
      <c r="V2237">
        <v>1</v>
      </c>
      <c r="W2237" t="s">
        <v>66</v>
      </c>
      <c r="X2237" s="51" t="s">
        <v>4308</v>
      </c>
      <c r="Y2237" s="51" t="s">
        <v>68</v>
      </c>
      <c r="Z2237" s="26">
        <v>1</v>
      </c>
      <c r="AA2237" s="51" t="s">
        <v>66</v>
      </c>
      <c r="AB2237" s="51" t="s">
        <v>69</v>
      </c>
    </row>
    <row r="2238" spans="1:28">
      <c r="A2238" s="51" t="s">
        <v>4309</v>
      </c>
      <c r="B2238" s="51" t="s">
        <v>81</v>
      </c>
      <c r="C2238" s="1">
        <v>41596</v>
      </c>
      <c r="D2238">
        <v>2013</v>
      </c>
      <c r="E2238" s="26">
        <v>11</v>
      </c>
      <c r="F2238" s="51" t="s">
        <v>19</v>
      </c>
      <c r="G2238" s="26">
        <v>12</v>
      </c>
      <c r="H2238" s="26">
        <v>12</v>
      </c>
      <c r="I2238" t="s">
        <v>15</v>
      </c>
      <c r="J2238" t="s">
        <v>102</v>
      </c>
      <c r="K2238" t="s">
        <v>133</v>
      </c>
      <c r="L2238" t="s">
        <v>125</v>
      </c>
      <c r="M2238" t="s">
        <v>90</v>
      </c>
      <c r="N2238">
        <v>4115.9105448723458</v>
      </c>
      <c r="O2238">
        <v>4115.9105448723458</v>
      </c>
      <c r="P2238" t="s">
        <v>64</v>
      </c>
      <c r="Q2238">
        <v>1.65</v>
      </c>
      <c r="R2238">
        <v>5</v>
      </c>
      <c r="S2238">
        <v>1</v>
      </c>
      <c r="T2238">
        <v>1</v>
      </c>
      <c r="U2238" t="s">
        <v>76</v>
      </c>
      <c r="V2238">
        <v>1</v>
      </c>
      <c r="W2238" t="s">
        <v>66</v>
      </c>
      <c r="X2238" s="51" t="s">
        <v>3804</v>
      </c>
      <c r="Y2238" s="51" t="s">
        <v>79</v>
      </c>
      <c r="Z2238" s="26">
        <v>1</v>
      </c>
      <c r="AA2238" s="51" t="s">
        <v>66</v>
      </c>
      <c r="AB2238" s="51" t="s">
        <v>69</v>
      </c>
    </row>
    <row r="2239" spans="1:28">
      <c r="A2239" s="51" t="s">
        <v>4310</v>
      </c>
      <c r="B2239" s="51" t="s">
        <v>140</v>
      </c>
      <c r="C2239" s="1">
        <v>41664</v>
      </c>
      <c r="D2239">
        <v>2014</v>
      </c>
      <c r="E2239" s="26">
        <v>1</v>
      </c>
      <c r="F2239" s="51" t="s">
        <v>21</v>
      </c>
      <c r="G2239" s="26">
        <v>11</v>
      </c>
      <c r="H2239" s="26">
        <v>11</v>
      </c>
      <c r="I2239" t="s">
        <v>15</v>
      </c>
      <c r="J2239" t="s">
        <v>102</v>
      </c>
      <c r="K2239" t="s">
        <v>124</v>
      </c>
      <c r="L2239" t="s">
        <v>74</v>
      </c>
      <c r="M2239" t="s">
        <v>104</v>
      </c>
      <c r="N2239">
        <v>9270.0126154549707</v>
      </c>
      <c r="O2239">
        <v>9270.0126154549707</v>
      </c>
      <c r="P2239" t="s">
        <v>64</v>
      </c>
      <c r="Q2239">
        <v>5.61</v>
      </c>
      <c r="R2239">
        <v>2</v>
      </c>
      <c r="S2239">
        <v>2</v>
      </c>
      <c r="T2239">
        <v>1</v>
      </c>
      <c r="U2239" t="s">
        <v>76</v>
      </c>
      <c r="V2239">
        <v>2</v>
      </c>
      <c r="W2239" t="s">
        <v>77</v>
      </c>
      <c r="X2239" s="51" t="s">
        <v>4311</v>
      </c>
      <c r="Y2239" s="51" t="s">
        <v>119</v>
      </c>
      <c r="Z2239" s="26">
        <v>1</v>
      </c>
      <c r="AA2239" s="51" t="s">
        <v>66</v>
      </c>
      <c r="AB2239" s="51" t="s">
        <v>69</v>
      </c>
    </row>
    <row r="2240" spans="1:28">
      <c r="A2240" s="51" t="s">
        <v>4312</v>
      </c>
      <c r="B2240" s="51" t="s">
        <v>140</v>
      </c>
      <c r="C2240" s="1">
        <v>43161</v>
      </c>
      <c r="D2240">
        <v>2018</v>
      </c>
      <c r="E2240" s="26">
        <v>3</v>
      </c>
      <c r="F2240" s="51" t="s">
        <v>23</v>
      </c>
      <c r="G2240" s="26">
        <v>7</v>
      </c>
      <c r="H2240" s="26">
        <v>7</v>
      </c>
      <c r="I2240" t="s">
        <v>15</v>
      </c>
      <c r="J2240" t="s">
        <v>60</v>
      </c>
      <c r="K2240" t="s">
        <v>73</v>
      </c>
      <c r="L2240" t="s">
        <v>110</v>
      </c>
      <c r="M2240" t="s">
        <v>90</v>
      </c>
      <c r="N2240">
        <v>12195.469734035809</v>
      </c>
      <c r="O2240">
        <v>12195.469734035809</v>
      </c>
      <c r="P2240" t="s">
        <v>64</v>
      </c>
      <c r="Q2240">
        <v>3.77</v>
      </c>
      <c r="R2240">
        <v>5</v>
      </c>
      <c r="S2240">
        <v>1</v>
      </c>
      <c r="T2240">
        <v>1</v>
      </c>
      <c r="U2240" t="s">
        <v>76</v>
      </c>
      <c r="V2240">
        <v>2</v>
      </c>
      <c r="W2240" t="s">
        <v>77</v>
      </c>
      <c r="X2240" s="51" t="s">
        <v>4313</v>
      </c>
      <c r="Y2240" s="51" t="s">
        <v>100</v>
      </c>
      <c r="Z2240" s="26">
        <v>1</v>
      </c>
      <c r="AA2240" s="51" t="s">
        <v>66</v>
      </c>
      <c r="AB2240" s="51" t="s">
        <v>69</v>
      </c>
    </row>
    <row r="2241" spans="1:28">
      <c r="A2241" s="51" t="s">
        <v>4314</v>
      </c>
      <c r="B2241" s="51" t="s">
        <v>97</v>
      </c>
      <c r="C2241" s="1">
        <v>44638</v>
      </c>
      <c r="D2241">
        <v>2022</v>
      </c>
      <c r="E2241" s="26">
        <v>3</v>
      </c>
      <c r="F2241" s="51" t="s">
        <v>23</v>
      </c>
      <c r="G2241" s="26">
        <v>3</v>
      </c>
      <c r="H2241" s="26">
        <v>3</v>
      </c>
      <c r="I2241" t="s">
        <v>15</v>
      </c>
      <c r="J2241" t="s">
        <v>82</v>
      </c>
      <c r="K2241" t="s">
        <v>83</v>
      </c>
      <c r="L2241" t="s">
        <v>125</v>
      </c>
      <c r="M2241" t="s">
        <v>152</v>
      </c>
      <c r="N2241">
        <v>15995.720624375826</v>
      </c>
      <c r="O2241">
        <v>15995.720624375826</v>
      </c>
      <c r="P2241" t="s">
        <v>64</v>
      </c>
      <c r="Q2241">
        <v>6.97</v>
      </c>
      <c r="R2241">
        <v>1</v>
      </c>
      <c r="S2241">
        <v>3</v>
      </c>
      <c r="T2241">
        <v>1</v>
      </c>
      <c r="U2241" t="s">
        <v>76</v>
      </c>
      <c r="V2241">
        <v>3</v>
      </c>
      <c r="W2241" t="s">
        <v>84</v>
      </c>
      <c r="X2241" s="51" t="s">
        <v>4315</v>
      </c>
      <c r="Y2241" s="51" t="s">
        <v>119</v>
      </c>
      <c r="Z2241" s="26">
        <v>3</v>
      </c>
      <c r="AA2241" s="51" t="s">
        <v>77</v>
      </c>
      <c r="AB2241" s="51" t="s">
        <v>108</v>
      </c>
    </row>
    <row r="2242" spans="1:28">
      <c r="A2242" s="51" t="s">
        <v>4316</v>
      </c>
      <c r="B2242" s="51" t="s">
        <v>97</v>
      </c>
      <c r="C2242" s="1">
        <v>43694</v>
      </c>
      <c r="D2242">
        <v>2019</v>
      </c>
      <c r="E2242" s="26">
        <v>8</v>
      </c>
      <c r="F2242" s="51" t="s">
        <v>28</v>
      </c>
      <c r="G2242" s="26">
        <v>6</v>
      </c>
      <c r="H2242" s="26">
        <v>6</v>
      </c>
      <c r="I2242" t="s">
        <v>15</v>
      </c>
      <c r="J2242" t="s">
        <v>72</v>
      </c>
      <c r="K2242" t="s">
        <v>83</v>
      </c>
      <c r="L2242" t="s">
        <v>157</v>
      </c>
      <c r="M2242" t="s">
        <v>75</v>
      </c>
      <c r="N2242">
        <v>1186.8741262240692</v>
      </c>
      <c r="O2242">
        <v>1186.8741262240692</v>
      </c>
      <c r="P2242" t="s">
        <v>64</v>
      </c>
      <c r="Q2242">
        <v>7.62</v>
      </c>
      <c r="R2242">
        <v>2</v>
      </c>
      <c r="S2242">
        <v>0</v>
      </c>
      <c r="T2242">
        <v>0</v>
      </c>
      <c r="U2242" t="s">
        <v>65</v>
      </c>
      <c r="V2242">
        <v>2</v>
      </c>
      <c r="W2242" t="s">
        <v>77</v>
      </c>
      <c r="X2242" s="51" t="s">
        <v>3636</v>
      </c>
      <c r="Y2242" s="51" t="s">
        <v>119</v>
      </c>
      <c r="Z2242" s="26">
        <v>0</v>
      </c>
      <c r="AA2242" s="51" t="s">
        <v>66</v>
      </c>
      <c r="AB2242" s="51" t="s">
        <v>69</v>
      </c>
    </row>
    <row r="2243" spans="1:28">
      <c r="A2243" s="51" t="s">
        <v>4317</v>
      </c>
      <c r="B2243" s="51" t="s">
        <v>140</v>
      </c>
      <c r="C2243" s="1">
        <v>43620</v>
      </c>
      <c r="D2243">
        <v>2019</v>
      </c>
      <c r="E2243" s="26">
        <v>6</v>
      </c>
      <c r="F2243" s="51" t="s">
        <v>26</v>
      </c>
      <c r="G2243" s="26">
        <v>6</v>
      </c>
      <c r="H2243" s="26">
        <v>6</v>
      </c>
      <c r="I2243" t="s">
        <v>15</v>
      </c>
      <c r="J2243" t="s">
        <v>72</v>
      </c>
      <c r="K2243" t="s">
        <v>133</v>
      </c>
      <c r="L2243" t="s">
        <v>103</v>
      </c>
      <c r="M2243" t="s">
        <v>152</v>
      </c>
      <c r="N2243">
        <v>14919.767514783603</v>
      </c>
      <c r="O2243">
        <v>14919.767514783603</v>
      </c>
      <c r="P2243" t="s">
        <v>64</v>
      </c>
      <c r="Q2243">
        <v>11.75</v>
      </c>
      <c r="R2243">
        <v>2</v>
      </c>
      <c r="S2243">
        <v>0</v>
      </c>
      <c r="T2243">
        <v>0</v>
      </c>
      <c r="U2243" t="s">
        <v>65</v>
      </c>
      <c r="V2243">
        <v>2</v>
      </c>
      <c r="W2243" t="s">
        <v>77</v>
      </c>
      <c r="X2243" s="51" t="s">
        <v>4318</v>
      </c>
      <c r="Y2243" s="51" t="s">
        <v>68</v>
      </c>
      <c r="Z2243" s="26">
        <v>1</v>
      </c>
      <c r="AA2243" s="51" t="s">
        <v>66</v>
      </c>
      <c r="AB2243" s="51" t="s">
        <v>69</v>
      </c>
    </row>
    <row r="2244" spans="1:28">
      <c r="A2244" s="51" t="s">
        <v>4319</v>
      </c>
      <c r="B2244" s="51" t="s">
        <v>71</v>
      </c>
      <c r="C2244" s="1">
        <v>44504</v>
      </c>
      <c r="D2244">
        <v>2021</v>
      </c>
      <c r="E2244" s="26">
        <v>11</v>
      </c>
      <c r="F2244" s="51" t="s">
        <v>19</v>
      </c>
      <c r="G2244" s="26">
        <v>4</v>
      </c>
      <c r="H2244" s="26">
        <v>4</v>
      </c>
      <c r="I2244" t="s">
        <v>15</v>
      </c>
      <c r="J2244" t="s">
        <v>72</v>
      </c>
      <c r="K2244" t="s">
        <v>124</v>
      </c>
      <c r="L2244" t="s">
        <v>74</v>
      </c>
      <c r="M2244" t="s">
        <v>104</v>
      </c>
      <c r="N2244">
        <v>16514.057481356122</v>
      </c>
      <c r="O2244">
        <v>16514.057481356122</v>
      </c>
      <c r="P2244" t="s">
        <v>64</v>
      </c>
      <c r="Q2244">
        <v>8.93</v>
      </c>
      <c r="R2244">
        <v>3</v>
      </c>
      <c r="S2244">
        <v>0</v>
      </c>
      <c r="T2244">
        <v>0</v>
      </c>
      <c r="U2244" t="s">
        <v>65</v>
      </c>
      <c r="V2244">
        <v>2</v>
      </c>
      <c r="W2244" t="s">
        <v>77</v>
      </c>
      <c r="X2244" s="51" t="s">
        <v>2456</v>
      </c>
      <c r="Y2244" s="51" t="s">
        <v>100</v>
      </c>
      <c r="Z2244" s="26">
        <v>1</v>
      </c>
      <c r="AA2244" s="51" t="s">
        <v>66</v>
      </c>
      <c r="AB2244" s="51" t="s">
        <v>69</v>
      </c>
    </row>
    <row r="2245" spans="1:28">
      <c r="A2245" s="51" t="s">
        <v>4320</v>
      </c>
      <c r="B2245" s="51" t="s">
        <v>97</v>
      </c>
      <c r="C2245" s="1">
        <v>44862</v>
      </c>
      <c r="D2245">
        <v>2022</v>
      </c>
      <c r="E2245" s="26">
        <v>10</v>
      </c>
      <c r="F2245" s="51" t="s">
        <v>10</v>
      </c>
      <c r="G2245" s="26">
        <v>3</v>
      </c>
      <c r="H2245" s="26">
        <v>3</v>
      </c>
      <c r="I2245" t="s">
        <v>15</v>
      </c>
      <c r="J2245" t="s">
        <v>82</v>
      </c>
      <c r="K2245" t="s">
        <v>83</v>
      </c>
      <c r="L2245" t="s">
        <v>98</v>
      </c>
      <c r="M2245" t="s">
        <v>90</v>
      </c>
      <c r="N2245">
        <v>810.94893337013161</v>
      </c>
      <c r="O2245">
        <v>810.94893337013161</v>
      </c>
      <c r="P2245" t="s">
        <v>64</v>
      </c>
      <c r="Q2245">
        <v>7.61</v>
      </c>
      <c r="R2245">
        <v>4</v>
      </c>
      <c r="S2245">
        <v>0</v>
      </c>
      <c r="T2245">
        <v>0</v>
      </c>
      <c r="U2245" t="s">
        <v>65</v>
      </c>
      <c r="V2245">
        <v>3</v>
      </c>
      <c r="W2245" t="s">
        <v>84</v>
      </c>
      <c r="X2245" s="51" t="s">
        <v>4321</v>
      </c>
      <c r="Y2245" s="51" t="s">
        <v>119</v>
      </c>
      <c r="Z2245" s="26">
        <v>1</v>
      </c>
      <c r="AA2245" s="51" t="s">
        <v>66</v>
      </c>
      <c r="AB2245" s="51" t="s">
        <v>69</v>
      </c>
    </row>
    <row r="2246" spans="1:28">
      <c r="A2246" s="51" t="s">
        <v>4322</v>
      </c>
      <c r="B2246" s="51" t="s">
        <v>97</v>
      </c>
      <c r="C2246" s="1">
        <v>41985</v>
      </c>
      <c r="D2246">
        <v>2014</v>
      </c>
      <c r="E2246" s="26">
        <v>12</v>
      </c>
      <c r="F2246" s="51" t="s">
        <v>20</v>
      </c>
      <c r="G2246" s="26">
        <v>11</v>
      </c>
      <c r="H2246" s="26">
        <v>11</v>
      </c>
      <c r="I2246" t="s">
        <v>15</v>
      </c>
      <c r="J2246" t="s">
        <v>102</v>
      </c>
      <c r="K2246" t="s">
        <v>83</v>
      </c>
      <c r="L2246" t="s">
        <v>98</v>
      </c>
      <c r="M2246" t="s">
        <v>93</v>
      </c>
      <c r="N2246">
        <v>6400.3663808977553</v>
      </c>
      <c r="O2246">
        <v>6400.3663808977553</v>
      </c>
      <c r="P2246" t="s">
        <v>64</v>
      </c>
      <c r="Q2246">
        <v>27.41</v>
      </c>
      <c r="R2246">
        <v>2</v>
      </c>
      <c r="S2246">
        <v>6</v>
      </c>
      <c r="T2246">
        <v>1</v>
      </c>
      <c r="U2246" t="s">
        <v>76</v>
      </c>
      <c r="V2246">
        <v>3</v>
      </c>
      <c r="W2246" t="s">
        <v>84</v>
      </c>
      <c r="X2246" s="51" t="s">
        <v>4323</v>
      </c>
      <c r="Y2246" s="51" t="s">
        <v>68</v>
      </c>
      <c r="Z2246" s="26">
        <v>4</v>
      </c>
      <c r="AA2246" s="51" t="s">
        <v>84</v>
      </c>
      <c r="AB2246" s="51" t="s">
        <v>108</v>
      </c>
    </row>
    <row r="2247" spans="1:28">
      <c r="A2247" s="51" t="s">
        <v>4324</v>
      </c>
      <c r="B2247" s="51" t="s">
        <v>121</v>
      </c>
      <c r="C2247" s="1">
        <v>44922</v>
      </c>
      <c r="D2247">
        <v>2022</v>
      </c>
      <c r="E2247" s="26">
        <v>12</v>
      </c>
      <c r="F2247" s="51" t="s">
        <v>20</v>
      </c>
      <c r="G2247" s="26">
        <v>3</v>
      </c>
      <c r="H2247" s="26">
        <v>3</v>
      </c>
      <c r="I2247" t="s">
        <v>15</v>
      </c>
      <c r="J2247" t="s">
        <v>82</v>
      </c>
      <c r="K2247" t="s">
        <v>73</v>
      </c>
      <c r="L2247" t="s">
        <v>128</v>
      </c>
      <c r="M2247" t="s">
        <v>63</v>
      </c>
      <c r="N2247">
        <v>11146.11107073636</v>
      </c>
      <c r="O2247">
        <v>11146.11107073636</v>
      </c>
      <c r="P2247" t="s">
        <v>64</v>
      </c>
      <c r="Q2247">
        <v>2.25</v>
      </c>
      <c r="R2247">
        <v>3</v>
      </c>
      <c r="S2247">
        <v>1</v>
      </c>
      <c r="T2247">
        <v>1</v>
      </c>
      <c r="U2247" t="s">
        <v>76</v>
      </c>
      <c r="V2247">
        <v>2</v>
      </c>
      <c r="W2247" t="s">
        <v>77</v>
      </c>
      <c r="X2247" s="51" t="s">
        <v>4325</v>
      </c>
      <c r="Y2247" s="51" t="s">
        <v>100</v>
      </c>
      <c r="Z2247" s="26">
        <v>0</v>
      </c>
      <c r="AA2247" s="51" t="s">
        <v>66</v>
      </c>
      <c r="AB2247" s="51" t="s">
        <v>69</v>
      </c>
    </row>
    <row r="2248" spans="1:28">
      <c r="A2248" s="51" t="s">
        <v>4326</v>
      </c>
      <c r="B2248" s="51" t="s">
        <v>59</v>
      </c>
      <c r="C2248" s="1">
        <v>43373</v>
      </c>
      <c r="D2248">
        <v>2018</v>
      </c>
      <c r="E2248" s="26">
        <v>9</v>
      </c>
      <c r="F2248" s="51" t="s">
        <v>29</v>
      </c>
      <c r="G2248" s="26">
        <v>7</v>
      </c>
      <c r="H2248" s="26">
        <v>7</v>
      </c>
      <c r="I2248" t="s">
        <v>15</v>
      </c>
      <c r="J2248" t="s">
        <v>60</v>
      </c>
      <c r="K2248" t="s">
        <v>88</v>
      </c>
      <c r="L2248" t="s">
        <v>89</v>
      </c>
      <c r="M2248" t="s">
        <v>93</v>
      </c>
      <c r="N2248">
        <v>9719.9187386725844</v>
      </c>
      <c r="O2248">
        <v>9719.9187386725844</v>
      </c>
      <c r="P2248" t="s">
        <v>64</v>
      </c>
      <c r="Q2248">
        <v>8.99</v>
      </c>
      <c r="R2248">
        <v>4</v>
      </c>
      <c r="S2248">
        <v>0</v>
      </c>
      <c r="T2248">
        <v>0</v>
      </c>
      <c r="U2248" t="s">
        <v>65</v>
      </c>
      <c r="V2248">
        <v>3</v>
      </c>
      <c r="W2248" t="s">
        <v>84</v>
      </c>
      <c r="X2248" s="51" t="s">
        <v>4327</v>
      </c>
      <c r="Y2248" s="51" t="s">
        <v>68</v>
      </c>
      <c r="Z2248" s="26">
        <v>1</v>
      </c>
      <c r="AA2248" s="51" t="s">
        <v>66</v>
      </c>
      <c r="AB2248" s="51" t="s">
        <v>69</v>
      </c>
    </row>
    <row r="2249" spans="1:28">
      <c r="A2249" s="51" t="s">
        <v>4328</v>
      </c>
      <c r="B2249" s="51" t="s">
        <v>59</v>
      </c>
      <c r="C2249" s="1">
        <v>44659</v>
      </c>
      <c r="D2249">
        <v>2022</v>
      </c>
      <c r="E2249" s="26">
        <v>4</v>
      </c>
      <c r="F2249" s="51" t="s">
        <v>24</v>
      </c>
      <c r="G2249" s="26">
        <v>3</v>
      </c>
      <c r="H2249" s="26">
        <v>3</v>
      </c>
      <c r="I2249" t="s">
        <v>15</v>
      </c>
      <c r="J2249" t="s">
        <v>82</v>
      </c>
      <c r="K2249" t="s">
        <v>124</v>
      </c>
      <c r="L2249" t="s">
        <v>89</v>
      </c>
      <c r="M2249" t="s">
        <v>93</v>
      </c>
      <c r="N2249">
        <v>8635.9799290353585</v>
      </c>
      <c r="O2249">
        <v>8635.9799290353585</v>
      </c>
      <c r="P2249" t="s">
        <v>64</v>
      </c>
      <c r="Q2249">
        <v>8.32</v>
      </c>
      <c r="R2249">
        <v>2</v>
      </c>
      <c r="S2249">
        <v>3</v>
      </c>
      <c r="T2249">
        <v>1</v>
      </c>
      <c r="U2249" t="s">
        <v>76</v>
      </c>
      <c r="V2249">
        <v>2</v>
      </c>
      <c r="W2249" t="s">
        <v>77</v>
      </c>
      <c r="X2249" s="51" t="s">
        <v>4329</v>
      </c>
      <c r="Y2249" s="51" t="s">
        <v>100</v>
      </c>
      <c r="Z2249" s="26">
        <v>1</v>
      </c>
      <c r="AA2249" s="51" t="s">
        <v>66</v>
      </c>
      <c r="AB2249" s="51" t="s">
        <v>69</v>
      </c>
    </row>
    <row r="2250" spans="1:28">
      <c r="A2250" s="51" t="s">
        <v>4330</v>
      </c>
      <c r="B2250" s="51" t="s">
        <v>97</v>
      </c>
      <c r="C2250" s="1">
        <v>44416</v>
      </c>
      <c r="D2250">
        <v>2021</v>
      </c>
      <c r="E2250" s="26">
        <v>8</v>
      </c>
      <c r="F2250" s="51" t="s">
        <v>28</v>
      </c>
      <c r="G2250" s="26">
        <v>4</v>
      </c>
      <c r="H2250" s="26">
        <v>4</v>
      </c>
      <c r="I2250" t="s">
        <v>15</v>
      </c>
      <c r="J2250" t="s">
        <v>72</v>
      </c>
      <c r="K2250" t="s">
        <v>73</v>
      </c>
      <c r="L2250" t="s">
        <v>74</v>
      </c>
      <c r="M2250" t="s">
        <v>75</v>
      </c>
      <c r="N2250">
        <v>15688.099494687132</v>
      </c>
      <c r="O2250">
        <v>15688.099494687132</v>
      </c>
      <c r="P2250" t="s">
        <v>64</v>
      </c>
      <c r="Q2250">
        <v>16.11</v>
      </c>
      <c r="R2250">
        <v>5</v>
      </c>
      <c r="S2250">
        <v>1</v>
      </c>
      <c r="T2250">
        <v>1</v>
      </c>
      <c r="U2250" t="s">
        <v>76</v>
      </c>
      <c r="V2250">
        <v>3</v>
      </c>
      <c r="W2250" t="s">
        <v>84</v>
      </c>
      <c r="X2250" s="51" t="s">
        <v>4331</v>
      </c>
      <c r="Y2250" s="51" t="s">
        <v>68</v>
      </c>
      <c r="Z2250" s="26">
        <v>3</v>
      </c>
      <c r="AA2250" s="51" t="s">
        <v>77</v>
      </c>
      <c r="AB2250" s="51" t="s">
        <v>108</v>
      </c>
    </row>
    <row r="2251" spans="1:28">
      <c r="A2251" s="51" t="s">
        <v>4332</v>
      </c>
      <c r="B2251" s="51" t="s">
        <v>140</v>
      </c>
      <c r="C2251" s="1">
        <v>44609</v>
      </c>
      <c r="D2251">
        <v>2022</v>
      </c>
      <c r="E2251" s="26">
        <v>2</v>
      </c>
      <c r="F2251" s="51" t="s">
        <v>22</v>
      </c>
      <c r="G2251" s="26">
        <v>3</v>
      </c>
      <c r="H2251" s="26">
        <v>3</v>
      </c>
      <c r="I2251" t="s">
        <v>15</v>
      </c>
      <c r="J2251" t="s">
        <v>82</v>
      </c>
      <c r="K2251" t="s">
        <v>61</v>
      </c>
      <c r="L2251" t="s">
        <v>113</v>
      </c>
      <c r="M2251" t="s">
        <v>90</v>
      </c>
      <c r="N2251">
        <v>9425.4887937329822</v>
      </c>
      <c r="O2251">
        <v>9425.4887937329822</v>
      </c>
      <c r="P2251" t="s">
        <v>64</v>
      </c>
      <c r="Q2251">
        <v>14.77</v>
      </c>
      <c r="R2251">
        <v>2</v>
      </c>
      <c r="S2251">
        <v>2</v>
      </c>
      <c r="T2251">
        <v>1</v>
      </c>
      <c r="U2251" t="s">
        <v>76</v>
      </c>
      <c r="V2251">
        <v>3</v>
      </c>
      <c r="W2251" t="s">
        <v>84</v>
      </c>
      <c r="X2251" s="51" t="s">
        <v>4333</v>
      </c>
      <c r="Y2251" s="51" t="s">
        <v>100</v>
      </c>
      <c r="Z2251" s="26">
        <v>2</v>
      </c>
      <c r="AA2251" s="51" t="s">
        <v>77</v>
      </c>
      <c r="AB2251" s="51" t="s">
        <v>69</v>
      </c>
    </row>
    <row r="2252" spans="1:28">
      <c r="A2252" s="51" t="s">
        <v>4334</v>
      </c>
      <c r="B2252" s="51" t="s">
        <v>71</v>
      </c>
      <c r="C2252" s="1">
        <v>45330</v>
      </c>
      <c r="D2252">
        <v>2024</v>
      </c>
      <c r="E2252" s="26">
        <v>2</v>
      </c>
      <c r="F2252" s="51" t="s">
        <v>22</v>
      </c>
      <c r="G2252" s="26">
        <v>1</v>
      </c>
      <c r="H2252" s="26">
        <v>1</v>
      </c>
      <c r="I2252" t="s">
        <v>15</v>
      </c>
      <c r="J2252" t="s">
        <v>82</v>
      </c>
      <c r="K2252" t="s">
        <v>83</v>
      </c>
      <c r="L2252" t="s">
        <v>98</v>
      </c>
      <c r="M2252" t="s">
        <v>63</v>
      </c>
      <c r="N2252">
        <v>4983.2680439583683</v>
      </c>
      <c r="O2252">
        <v>4983.2680439583683</v>
      </c>
      <c r="P2252" t="s">
        <v>64</v>
      </c>
      <c r="Q2252">
        <v>6.74</v>
      </c>
      <c r="R2252">
        <v>2</v>
      </c>
      <c r="S2252">
        <v>4</v>
      </c>
      <c r="T2252">
        <v>1</v>
      </c>
      <c r="U2252" t="s">
        <v>76</v>
      </c>
      <c r="V2252">
        <v>2</v>
      </c>
      <c r="W2252" t="s">
        <v>77</v>
      </c>
      <c r="X2252" s="51" t="s">
        <v>4335</v>
      </c>
      <c r="Y2252" s="51" t="s">
        <v>95</v>
      </c>
      <c r="Z2252" s="26">
        <v>1</v>
      </c>
      <c r="AA2252" s="51" t="s">
        <v>66</v>
      </c>
      <c r="AB2252" s="51" t="s">
        <v>69</v>
      </c>
    </row>
    <row r="2253" spans="1:28">
      <c r="A2253" s="51" t="s">
        <v>4336</v>
      </c>
      <c r="B2253" s="51" t="s">
        <v>121</v>
      </c>
      <c r="C2253" s="1">
        <v>43918</v>
      </c>
      <c r="D2253">
        <v>2020</v>
      </c>
      <c r="E2253" s="26">
        <v>3</v>
      </c>
      <c r="F2253" s="51" t="s">
        <v>23</v>
      </c>
      <c r="G2253" s="26">
        <v>5</v>
      </c>
      <c r="H2253" s="26">
        <v>5</v>
      </c>
      <c r="I2253" t="s">
        <v>15</v>
      </c>
      <c r="J2253" t="s">
        <v>72</v>
      </c>
      <c r="K2253" t="s">
        <v>61</v>
      </c>
      <c r="L2253" t="s">
        <v>62</v>
      </c>
      <c r="M2253" t="s">
        <v>104</v>
      </c>
      <c r="N2253">
        <v>10159.518285240323</v>
      </c>
      <c r="O2253">
        <v>10159.518285240323</v>
      </c>
      <c r="P2253" t="s">
        <v>64</v>
      </c>
      <c r="Q2253">
        <v>3.6</v>
      </c>
      <c r="R2253">
        <v>3</v>
      </c>
      <c r="S2253">
        <v>3</v>
      </c>
      <c r="T2253">
        <v>1</v>
      </c>
      <c r="U2253" t="s">
        <v>76</v>
      </c>
      <c r="V2253">
        <v>1</v>
      </c>
      <c r="W2253" t="s">
        <v>66</v>
      </c>
      <c r="X2253" s="51" t="s">
        <v>4337</v>
      </c>
      <c r="Y2253" s="51" t="s">
        <v>95</v>
      </c>
      <c r="Z2253" s="26">
        <v>1</v>
      </c>
      <c r="AA2253" s="51" t="s">
        <v>66</v>
      </c>
      <c r="AB2253" s="51" t="s">
        <v>69</v>
      </c>
    </row>
    <row r="2254" spans="1:28">
      <c r="A2254" s="51" t="s">
        <v>4338</v>
      </c>
      <c r="B2254" s="51" t="s">
        <v>71</v>
      </c>
      <c r="C2254" s="1">
        <v>44437</v>
      </c>
      <c r="D2254">
        <v>2021</v>
      </c>
      <c r="E2254" s="26">
        <v>8</v>
      </c>
      <c r="F2254" s="51" t="s">
        <v>28</v>
      </c>
      <c r="G2254" s="26">
        <v>4</v>
      </c>
      <c r="H2254" s="26">
        <v>4</v>
      </c>
      <c r="I2254" t="s">
        <v>15</v>
      </c>
      <c r="J2254" t="s">
        <v>72</v>
      </c>
      <c r="K2254" t="s">
        <v>61</v>
      </c>
      <c r="L2254" t="s">
        <v>116</v>
      </c>
      <c r="M2254" t="s">
        <v>93</v>
      </c>
      <c r="N2254">
        <v>7872.6080873323726</v>
      </c>
      <c r="O2254">
        <v>7872.6080873323726</v>
      </c>
      <c r="P2254" t="s">
        <v>64</v>
      </c>
      <c r="Q2254">
        <v>3.12</v>
      </c>
      <c r="R2254">
        <v>1</v>
      </c>
      <c r="S2254">
        <v>2</v>
      </c>
      <c r="T2254">
        <v>1</v>
      </c>
      <c r="U2254" t="s">
        <v>76</v>
      </c>
      <c r="V2254">
        <v>2</v>
      </c>
      <c r="W2254" t="s">
        <v>77</v>
      </c>
      <c r="X2254" s="51" t="s">
        <v>4339</v>
      </c>
      <c r="Y2254" s="51" t="s">
        <v>144</v>
      </c>
      <c r="Z2254" s="26">
        <v>0</v>
      </c>
      <c r="AA2254" s="51" t="s">
        <v>66</v>
      </c>
      <c r="AB2254" s="51" t="s">
        <v>69</v>
      </c>
    </row>
    <row r="2255" spans="1:28">
      <c r="A2255" s="51" t="s">
        <v>4340</v>
      </c>
      <c r="B2255" s="51" t="s">
        <v>140</v>
      </c>
      <c r="C2255" s="1">
        <v>44596</v>
      </c>
      <c r="D2255">
        <v>2022</v>
      </c>
      <c r="E2255" s="26">
        <v>2</v>
      </c>
      <c r="F2255" s="51" t="s">
        <v>22</v>
      </c>
      <c r="G2255" s="26">
        <v>3</v>
      </c>
      <c r="H2255" s="26">
        <v>3</v>
      </c>
      <c r="I2255" t="s">
        <v>15</v>
      </c>
      <c r="J2255" t="s">
        <v>82</v>
      </c>
      <c r="K2255" t="s">
        <v>124</v>
      </c>
      <c r="L2255" t="s">
        <v>74</v>
      </c>
      <c r="M2255" t="s">
        <v>152</v>
      </c>
      <c r="N2255">
        <v>6868.1978697240947</v>
      </c>
      <c r="O2255">
        <v>6868.1978697240947</v>
      </c>
      <c r="P2255" t="s">
        <v>64</v>
      </c>
      <c r="Q2255">
        <v>3.5</v>
      </c>
      <c r="R2255">
        <v>2</v>
      </c>
      <c r="S2255">
        <v>0</v>
      </c>
      <c r="T2255">
        <v>0</v>
      </c>
      <c r="U2255" t="s">
        <v>65</v>
      </c>
      <c r="V2255">
        <v>1</v>
      </c>
      <c r="W2255" t="s">
        <v>66</v>
      </c>
      <c r="X2255" s="51" t="s">
        <v>4341</v>
      </c>
      <c r="Y2255" s="51" t="s">
        <v>119</v>
      </c>
      <c r="Z2255" s="26">
        <v>0</v>
      </c>
      <c r="AA2255" s="51" t="s">
        <v>66</v>
      </c>
      <c r="AB2255" s="51" t="s">
        <v>69</v>
      </c>
    </row>
    <row r="2256" spans="1:28">
      <c r="A2256" s="51" t="s">
        <v>4342</v>
      </c>
      <c r="B2256" s="51" t="s">
        <v>81</v>
      </c>
      <c r="C2256" s="1">
        <v>41631</v>
      </c>
      <c r="D2256">
        <v>2013</v>
      </c>
      <c r="E2256" s="26">
        <v>12</v>
      </c>
      <c r="F2256" s="51" t="s">
        <v>20</v>
      </c>
      <c r="G2256" s="26">
        <v>12</v>
      </c>
      <c r="H2256" s="26">
        <v>12</v>
      </c>
      <c r="I2256" t="s">
        <v>15</v>
      </c>
      <c r="J2256" t="s">
        <v>102</v>
      </c>
      <c r="K2256" t="s">
        <v>124</v>
      </c>
      <c r="L2256" t="s">
        <v>113</v>
      </c>
      <c r="M2256" t="s">
        <v>152</v>
      </c>
      <c r="N2256">
        <v>13033.226973544151</v>
      </c>
      <c r="O2256">
        <v>13033.226973544151</v>
      </c>
      <c r="P2256" t="s">
        <v>64</v>
      </c>
      <c r="Q2256">
        <v>15.32</v>
      </c>
      <c r="R2256">
        <v>2</v>
      </c>
      <c r="S2256">
        <v>3</v>
      </c>
      <c r="T2256">
        <v>1</v>
      </c>
      <c r="U2256" t="s">
        <v>76</v>
      </c>
      <c r="V2256">
        <v>3</v>
      </c>
      <c r="W2256" t="s">
        <v>84</v>
      </c>
      <c r="X2256" s="51" t="s">
        <v>4343</v>
      </c>
      <c r="Y2256" s="51" t="s">
        <v>100</v>
      </c>
      <c r="Z2256" s="26">
        <v>5</v>
      </c>
      <c r="AA2256" s="51" t="s">
        <v>84</v>
      </c>
      <c r="AB2256" s="51" t="s">
        <v>108</v>
      </c>
    </row>
    <row r="2257" spans="1:28">
      <c r="A2257" s="51" t="s">
        <v>4344</v>
      </c>
      <c r="B2257" s="51" t="s">
        <v>81</v>
      </c>
      <c r="C2257" s="1">
        <v>42216</v>
      </c>
      <c r="D2257">
        <v>2015</v>
      </c>
      <c r="E2257" s="26">
        <v>7</v>
      </c>
      <c r="F2257" s="51" t="s">
        <v>27</v>
      </c>
      <c r="G2257" s="26">
        <v>10</v>
      </c>
      <c r="H2257" s="26">
        <v>10</v>
      </c>
      <c r="I2257" t="s">
        <v>15</v>
      </c>
      <c r="J2257" t="s">
        <v>102</v>
      </c>
      <c r="K2257" t="s">
        <v>83</v>
      </c>
      <c r="L2257" t="s">
        <v>202</v>
      </c>
      <c r="M2257" t="s">
        <v>63</v>
      </c>
      <c r="N2257">
        <v>-262.32667652093869</v>
      </c>
      <c r="O2257">
        <v>262.32667652093869</v>
      </c>
      <c r="P2257" t="s">
        <v>117</v>
      </c>
      <c r="Q2257">
        <v>4.4800000000000004</v>
      </c>
      <c r="R2257">
        <v>2</v>
      </c>
      <c r="S2257">
        <v>3</v>
      </c>
      <c r="T2257">
        <v>1</v>
      </c>
      <c r="U2257" t="s">
        <v>76</v>
      </c>
      <c r="V2257">
        <v>2</v>
      </c>
      <c r="W2257" t="s">
        <v>77</v>
      </c>
      <c r="X2257" s="51" t="s">
        <v>4345</v>
      </c>
      <c r="Y2257" s="51" t="s">
        <v>100</v>
      </c>
      <c r="Z2257" s="26">
        <v>2</v>
      </c>
      <c r="AA2257" s="51" t="s">
        <v>77</v>
      </c>
      <c r="AB2257" s="51" t="s">
        <v>108</v>
      </c>
    </row>
    <row r="2258" spans="1:28">
      <c r="A2258" s="51" t="s">
        <v>4346</v>
      </c>
      <c r="B2258" s="51" t="s">
        <v>81</v>
      </c>
      <c r="C2258" s="1">
        <v>42210</v>
      </c>
      <c r="D2258">
        <v>2015</v>
      </c>
      <c r="E2258" s="26">
        <v>7</v>
      </c>
      <c r="F2258" s="51" t="s">
        <v>27</v>
      </c>
      <c r="G2258" s="26">
        <v>10</v>
      </c>
      <c r="H2258" s="26">
        <v>10</v>
      </c>
      <c r="I2258" t="s">
        <v>15</v>
      </c>
      <c r="J2258" t="s">
        <v>102</v>
      </c>
      <c r="K2258" t="s">
        <v>124</v>
      </c>
      <c r="L2258" t="s">
        <v>113</v>
      </c>
      <c r="M2258" t="s">
        <v>152</v>
      </c>
      <c r="N2258">
        <v>14918.618430354729</v>
      </c>
      <c r="O2258">
        <v>14918.618430354729</v>
      </c>
      <c r="P2258" t="s">
        <v>64</v>
      </c>
      <c r="Q2258">
        <v>19.79</v>
      </c>
      <c r="R2258">
        <v>4</v>
      </c>
      <c r="S2258">
        <v>1</v>
      </c>
      <c r="T2258">
        <v>1</v>
      </c>
      <c r="U2258" t="s">
        <v>76</v>
      </c>
      <c r="V2258">
        <v>3</v>
      </c>
      <c r="W2258" t="s">
        <v>84</v>
      </c>
      <c r="X2258" s="51" t="s">
        <v>4347</v>
      </c>
      <c r="Y2258" s="51" t="s">
        <v>119</v>
      </c>
      <c r="Z2258" s="26">
        <v>4</v>
      </c>
      <c r="AA2258" s="51" t="s">
        <v>84</v>
      </c>
      <c r="AB2258" s="51" t="s">
        <v>108</v>
      </c>
    </row>
    <row r="2259" spans="1:28">
      <c r="A2259" s="51" t="s">
        <v>4348</v>
      </c>
      <c r="B2259" s="51" t="s">
        <v>59</v>
      </c>
      <c r="C2259" s="1">
        <v>41703</v>
      </c>
      <c r="D2259">
        <v>2014</v>
      </c>
      <c r="E2259" s="26">
        <v>3</v>
      </c>
      <c r="F2259" s="51" t="s">
        <v>23</v>
      </c>
      <c r="G2259" s="26">
        <v>11</v>
      </c>
      <c r="H2259" s="26">
        <v>11</v>
      </c>
      <c r="I2259" t="s">
        <v>15</v>
      </c>
      <c r="J2259" t="s">
        <v>102</v>
      </c>
      <c r="K2259" t="s">
        <v>124</v>
      </c>
      <c r="L2259" t="s">
        <v>74</v>
      </c>
      <c r="M2259" t="s">
        <v>93</v>
      </c>
      <c r="N2259">
        <v>3232.1968567480098</v>
      </c>
      <c r="O2259">
        <v>3232.1968567480098</v>
      </c>
      <c r="P2259" t="s">
        <v>64</v>
      </c>
      <c r="Q2259">
        <v>8.7200000000000006</v>
      </c>
      <c r="R2259">
        <v>5</v>
      </c>
      <c r="S2259">
        <v>3</v>
      </c>
      <c r="T2259">
        <v>1</v>
      </c>
      <c r="U2259" t="s">
        <v>76</v>
      </c>
      <c r="V2259">
        <v>1</v>
      </c>
      <c r="W2259" t="s">
        <v>66</v>
      </c>
      <c r="X2259" s="51" t="s">
        <v>4349</v>
      </c>
      <c r="Y2259" s="51" t="s">
        <v>95</v>
      </c>
      <c r="Z2259" s="26">
        <v>2</v>
      </c>
      <c r="AA2259" s="51" t="s">
        <v>77</v>
      </c>
      <c r="AB2259" s="51" t="s">
        <v>108</v>
      </c>
    </row>
    <row r="2260" spans="1:28">
      <c r="A2260" s="51" t="s">
        <v>4350</v>
      </c>
      <c r="B2260" s="51" t="s">
        <v>71</v>
      </c>
      <c r="C2260" s="1">
        <v>43173</v>
      </c>
      <c r="D2260">
        <v>2018</v>
      </c>
      <c r="E2260" s="26">
        <v>3</v>
      </c>
      <c r="F2260" s="51" t="s">
        <v>23</v>
      </c>
      <c r="G2260" s="26">
        <v>7</v>
      </c>
      <c r="H2260" s="26">
        <v>7</v>
      </c>
      <c r="I2260" t="s">
        <v>15</v>
      </c>
      <c r="J2260" t="s">
        <v>60</v>
      </c>
      <c r="K2260" t="s">
        <v>88</v>
      </c>
      <c r="L2260" t="s">
        <v>110</v>
      </c>
      <c r="M2260" t="s">
        <v>104</v>
      </c>
      <c r="N2260">
        <v>5972.8229013558357</v>
      </c>
      <c r="O2260">
        <v>5972.8229013558357</v>
      </c>
      <c r="P2260" t="s">
        <v>64</v>
      </c>
      <c r="Q2260">
        <v>10.02</v>
      </c>
      <c r="R2260">
        <v>3</v>
      </c>
      <c r="S2260">
        <v>4</v>
      </c>
      <c r="T2260">
        <v>1</v>
      </c>
      <c r="U2260" t="s">
        <v>76</v>
      </c>
      <c r="V2260">
        <v>1</v>
      </c>
      <c r="W2260" t="s">
        <v>66</v>
      </c>
      <c r="X2260" s="51" t="s">
        <v>288</v>
      </c>
      <c r="Y2260" s="51" t="s">
        <v>95</v>
      </c>
      <c r="Z2260" s="26">
        <v>1</v>
      </c>
      <c r="AA2260" s="51" t="s">
        <v>66</v>
      </c>
      <c r="AB2260" s="51" t="s">
        <v>69</v>
      </c>
    </row>
    <row r="2261" spans="1:28">
      <c r="A2261" s="51" t="s">
        <v>4351</v>
      </c>
      <c r="B2261" s="51" t="s">
        <v>59</v>
      </c>
      <c r="C2261" s="1">
        <v>42964</v>
      </c>
      <c r="D2261">
        <v>2017</v>
      </c>
      <c r="E2261" s="26">
        <v>8</v>
      </c>
      <c r="F2261" s="51" t="s">
        <v>28</v>
      </c>
      <c r="G2261" s="26">
        <v>8</v>
      </c>
      <c r="H2261" s="26">
        <v>8</v>
      </c>
      <c r="I2261" t="s">
        <v>15</v>
      </c>
      <c r="J2261" t="s">
        <v>60</v>
      </c>
      <c r="K2261" t="s">
        <v>124</v>
      </c>
      <c r="L2261" t="s">
        <v>157</v>
      </c>
      <c r="M2261" t="s">
        <v>63</v>
      </c>
      <c r="N2261">
        <v>17105.104907526671</v>
      </c>
      <c r="O2261">
        <v>17105.104907526671</v>
      </c>
      <c r="P2261" t="s">
        <v>64</v>
      </c>
      <c r="Q2261">
        <v>17.850000000000001</v>
      </c>
      <c r="R2261">
        <v>2</v>
      </c>
      <c r="S2261">
        <v>0</v>
      </c>
      <c r="T2261">
        <v>0</v>
      </c>
      <c r="U2261" t="s">
        <v>65</v>
      </c>
      <c r="V2261">
        <v>3</v>
      </c>
      <c r="W2261" t="s">
        <v>84</v>
      </c>
      <c r="X2261" s="51" t="s">
        <v>4352</v>
      </c>
      <c r="Y2261" s="51" t="s">
        <v>119</v>
      </c>
      <c r="Z2261" s="26">
        <v>4</v>
      </c>
      <c r="AA2261" s="51" t="s">
        <v>84</v>
      </c>
      <c r="AB2261" s="51" t="s">
        <v>108</v>
      </c>
    </row>
    <row r="2262" spans="1:28">
      <c r="A2262" s="51" t="s">
        <v>4353</v>
      </c>
      <c r="B2262" s="51" t="s">
        <v>121</v>
      </c>
      <c r="C2262" s="1">
        <v>44450</v>
      </c>
      <c r="D2262">
        <v>2021</v>
      </c>
      <c r="E2262" s="26">
        <v>9</v>
      </c>
      <c r="F2262" s="51" t="s">
        <v>29</v>
      </c>
      <c r="G2262" s="26">
        <v>4</v>
      </c>
      <c r="H2262" s="26">
        <v>4</v>
      </c>
      <c r="I2262" t="s">
        <v>15</v>
      </c>
      <c r="J2262" t="s">
        <v>72</v>
      </c>
      <c r="K2262" t="s">
        <v>133</v>
      </c>
      <c r="L2262" t="s">
        <v>128</v>
      </c>
      <c r="M2262" t="s">
        <v>93</v>
      </c>
      <c r="N2262">
        <v>12818.067500401008</v>
      </c>
      <c r="O2262">
        <v>12818.067500401008</v>
      </c>
      <c r="P2262" t="s">
        <v>64</v>
      </c>
      <c r="Q2262">
        <v>9.61</v>
      </c>
      <c r="R2262">
        <v>2</v>
      </c>
      <c r="S2262">
        <v>2</v>
      </c>
      <c r="T2262">
        <v>1</v>
      </c>
      <c r="U2262" t="s">
        <v>76</v>
      </c>
      <c r="V2262">
        <v>2</v>
      </c>
      <c r="W2262" t="s">
        <v>77</v>
      </c>
      <c r="X2262" s="51" t="s">
        <v>2000</v>
      </c>
      <c r="Y2262" s="51" t="s">
        <v>119</v>
      </c>
      <c r="Z2262" s="26">
        <v>1</v>
      </c>
      <c r="AA2262" s="51" t="s">
        <v>66</v>
      </c>
      <c r="AB2262" s="51" t="s">
        <v>69</v>
      </c>
    </row>
    <row r="2263" spans="1:28">
      <c r="A2263" s="51" t="s">
        <v>4354</v>
      </c>
      <c r="B2263" s="51" t="s">
        <v>71</v>
      </c>
      <c r="C2263" s="1">
        <v>41936</v>
      </c>
      <c r="D2263">
        <v>2014</v>
      </c>
      <c r="E2263" s="26">
        <v>10</v>
      </c>
      <c r="F2263" s="51" t="s">
        <v>10</v>
      </c>
      <c r="G2263" s="26">
        <v>11</v>
      </c>
      <c r="H2263" s="26">
        <v>11</v>
      </c>
      <c r="I2263" t="s">
        <v>15</v>
      </c>
      <c r="J2263" t="s">
        <v>102</v>
      </c>
      <c r="K2263" t="s">
        <v>133</v>
      </c>
      <c r="L2263" t="s">
        <v>202</v>
      </c>
      <c r="M2263" t="s">
        <v>152</v>
      </c>
      <c r="N2263">
        <v>6257.5156781037322</v>
      </c>
      <c r="O2263">
        <v>6257.5156781037322</v>
      </c>
      <c r="P2263" t="s">
        <v>64</v>
      </c>
      <c r="Q2263">
        <v>12.61</v>
      </c>
      <c r="R2263">
        <v>2</v>
      </c>
      <c r="S2263">
        <v>3</v>
      </c>
      <c r="T2263">
        <v>1</v>
      </c>
      <c r="U2263" t="s">
        <v>76</v>
      </c>
      <c r="V2263">
        <v>2</v>
      </c>
      <c r="W2263" t="s">
        <v>77</v>
      </c>
      <c r="X2263" s="51" t="s">
        <v>4355</v>
      </c>
      <c r="Y2263" s="51" t="s">
        <v>100</v>
      </c>
      <c r="Z2263" s="26">
        <v>2</v>
      </c>
      <c r="AA2263" s="51" t="s">
        <v>77</v>
      </c>
      <c r="AB2263" s="51" t="s">
        <v>108</v>
      </c>
    </row>
    <row r="2264" spans="1:28">
      <c r="A2264" s="51" t="s">
        <v>4356</v>
      </c>
      <c r="B2264" s="51" t="s">
        <v>81</v>
      </c>
      <c r="C2264" s="1">
        <v>43732</v>
      </c>
      <c r="D2264">
        <v>2019</v>
      </c>
      <c r="E2264" s="26">
        <v>9</v>
      </c>
      <c r="F2264" s="51" t="s">
        <v>29</v>
      </c>
      <c r="G2264" s="26">
        <v>6</v>
      </c>
      <c r="H2264" s="26">
        <v>6</v>
      </c>
      <c r="I2264" t="s">
        <v>15</v>
      </c>
      <c r="J2264" t="s">
        <v>72</v>
      </c>
      <c r="K2264" t="s">
        <v>73</v>
      </c>
      <c r="L2264" t="s">
        <v>98</v>
      </c>
      <c r="M2264" t="s">
        <v>93</v>
      </c>
      <c r="N2264">
        <v>16611.224593377905</v>
      </c>
      <c r="O2264">
        <v>16611.224593377905</v>
      </c>
      <c r="P2264" t="s">
        <v>64</v>
      </c>
      <c r="Q2264">
        <v>10.41</v>
      </c>
      <c r="R2264">
        <v>2</v>
      </c>
      <c r="S2264">
        <v>3</v>
      </c>
      <c r="T2264">
        <v>1</v>
      </c>
      <c r="U2264" t="s">
        <v>76</v>
      </c>
      <c r="V2264">
        <v>3</v>
      </c>
      <c r="W2264" t="s">
        <v>84</v>
      </c>
      <c r="X2264" s="51" t="s">
        <v>4357</v>
      </c>
      <c r="Y2264" s="51" t="s">
        <v>68</v>
      </c>
      <c r="Z2264" s="26">
        <v>3</v>
      </c>
      <c r="AA2264" s="51" t="s">
        <v>77</v>
      </c>
      <c r="AB2264" s="51" t="s">
        <v>108</v>
      </c>
    </row>
    <row r="2265" spans="1:28">
      <c r="A2265" s="51" t="s">
        <v>4358</v>
      </c>
      <c r="B2265" s="51" t="s">
        <v>81</v>
      </c>
      <c r="C2265" s="1">
        <v>42654</v>
      </c>
      <c r="D2265">
        <v>2016</v>
      </c>
      <c r="E2265" s="26">
        <v>10</v>
      </c>
      <c r="F2265" s="51" t="s">
        <v>10</v>
      </c>
      <c r="G2265" s="26">
        <v>9</v>
      </c>
      <c r="H2265" s="26">
        <v>9</v>
      </c>
      <c r="I2265" t="s">
        <v>15</v>
      </c>
      <c r="J2265" t="s">
        <v>60</v>
      </c>
      <c r="K2265" t="s">
        <v>61</v>
      </c>
      <c r="L2265" t="s">
        <v>74</v>
      </c>
      <c r="M2265" t="s">
        <v>93</v>
      </c>
      <c r="N2265">
        <v>-906.57384788730519</v>
      </c>
      <c r="O2265">
        <v>906.57384788730519</v>
      </c>
      <c r="P2265" t="s">
        <v>117</v>
      </c>
      <c r="Q2265">
        <v>2.0499999999999998</v>
      </c>
      <c r="R2265">
        <v>1</v>
      </c>
      <c r="S2265">
        <v>1</v>
      </c>
      <c r="T2265">
        <v>1</v>
      </c>
      <c r="U2265" t="s">
        <v>76</v>
      </c>
      <c r="V2265">
        <v>2</v>
      </c>
      <c r="W2265" t="s">
        <v>77</v>
      </c>
      <c r="X2265" s="51" t="s">
        <v>4359</v>
      </c>
      <c r="Y2265" s="51" t="s">
        <v>100</v>
      </c>
      <c r="Z2265" s="26">
        <v>1</v>
      </c>
      <c r="AA2265" s="51" t="s">
        <v>66</v>
      </c>
      <c r="AB2265" s="51" t="s">
        <v>69</v>
      </c>
    </row>
    <row r="2266" spans="1:28">
      <c r="A2266" s="51" t="s">
        <v>4360</v>
      </c>
      <c r="B2266" s="51" t="s">
        <v>71</v>
      </c>
      <c r="C2266" s="1">
        <v>42693</v>
      </c>
      <c r="D2266">
        <v>2016</v>
      </c>
      <c r="E2266" s="26">
        <v>11</v>
      </c>
      <c r="F2266" s="51" t="s">
        <v>19</v>
      </c>
      <c r="G2266" s="26">
        <v>9</v>
      </c>
      <c r="H2266" s="26">
        <v>9</v>
      </c>
      <c r="I2266" t="s">
        <v>15</v>
      </c>
      <c r="J2266" t="s">
        <v>60</v>
      </c>
      <c r="K2266" t="s">
        <v>61</v>
      </c>
      <c r="L2266" t="s">
        <v>98</v>
      </c>
      <c r="M2266" t="s">
        <v>93</v>
      </c>
      <c r="N2266">
        <v>-2313.7825613102741</v>
      </c>
      <c r="O2266">
        <v>2313.7825613102741</v>
      </c>
      <c r="P2266" t="s">
        <v>117</v>
      </c>
      <c r="Q2266">
        <v>17.2</v>
      </c>
      <c r="R2266">
        <v>2</v>
      </c>
      <c r="S2266">
        <v>2</v>
      </c>
      <c r="T2266">
        <v>1</v>
      </c>
      <c r="U2266" t="s">
        <v>76</v>
      </c>
      <c r="V2266">
        <v>2</v>
      </c>
      <c r="W2266" t="s">
        <v>77</v>
      </c>
      <c r="X2266" s="51" t="s">
        <v>4361</v>
      </c>
      <c r="Y2266" s="51" t="s">
        <v>95</v>
      </c>
      <c r="Z2266" s="26">
        <v>2</v>
      </c>
      <c r="AA2266" s="51" t="s">
        <v>77</v>
      </c>
      <c r="AB2266" s="51" t="s">
        <v>69</v>
      </c>
    </row>
    <row r="2267" spans="1:28">
      <c r="A2267" s="51" t="s">
        <v>4362</v>
      </c>
      <c r="B2267" s="51" t="s">
        <v>140</v>
      </c>
      <c r="C2267" s="1">
        <v>43968</v>
      </c>
      <c r="D2267">
        <v>2020</v>
      </c>
      <c r="E2267" s="26">
        <v>5</v>
      </c>
      <c r="F2267" s="51" t="s">
        <v>25</v>
      </c>
      <c r="G2267" s="26">
        <v>5</v>
      </c>
      <c r="H2267" s="26">
        <v>5</v>
      </c>
      <c r="I2267" t="s">
        <v>15</v>
      </c>
      <c r="J2267" t="s">
        <v>72</v>
      </c>
      <c r="K2267" t="s">
        <v>73</v>
      </c>
      <c r="L2267" t="s">
        <v>110</v>
      </c>
      <c r="M2267" t="s">
        <v>75</v>
      </c>
      <c r="N2267">
        <v>6265.5976903262317</v>
      </c>
      <c r="O2267">
        <v>6265.5976903262317</v>
      </c>
      <c r="P2267" t="s">
        <v>64</v>
      </c>
      <c r="Q2267">
        <v>6.98</v>
      </c>
      <c r="R2267">
        <v>5</v>
      </c>
      <c r="S2267">
        <v>1</v>
      </c>
      <c r="T2267">
        <v>1</v>
      </c>
      <c r="U2267" t="s">
        <v>76</v>
      </c>
      <c r="V2267">
        <v>2</v>
      </c>
      <c r="W2267" t="s">
        <v>77</v>
      </c>
      <c r="X2267" s="51" t="s">
        <v>4363</v>
      </c>
      <c r="Y2267" s="51" t="s">
        <v>119</v>
      </c>
      <c r="Z2267" s="26">
        <v>0</v>
      </c>
      <c r="AA2267" s="51" t="s">
        <v>66</v>
      </c>
      <c r="AB2267" s="51" t="s">
        <v>69</v>
      </c>
    </row>
    <row r="2268" spans="1:28">
      <c r="A2268" s="51" t="s">
        <v>4364</v>
      </c>
      <c r="B2268" s="51" t="s">
        <v>71</v>
      </c>
      <c r="C2268" s="1">
        <v>42761</v>
      </c>
      <c r="D2268">
        <v>2017</v>
      </c>
      <c r="E2268" s="26">
        <v>1</v>
      </c>
      <c r="F2268" s="51" t="s">
        <v>21</v>
      </c>
      <c r="G2268" s="26">
        <v>8</v>
      </c>
      <c r="H2268" s="26">
        <v>8</v>
      </c>
      <c r="I2268" t="s">
        <v>15</v>
      </c>
      <c r="J2268" t="s">
        <v>60</v>
      </c>
      <c r="K2268" t="s">
        <v>133</v>
      </c>
      <c r="L2268" t="s">
        <v>116</v>
      </c>
      <c r="M2268" t="s">
        <v>75</v>
      </c>
      <c r="N2268">
        <v>-746.30924031936797</v>
      </c>
      <c r="O2268">
        <v>746.30924031936797</v>
      </c>
      <c r="P2268" t="s">
        <v>117</v>
      </c>
      <c r="Q2268">
        <v>10.99</v>
      </c>
      <c r="R2268">
        <v>4</v>
      </c>
      <c r="S2268">
        <v>0</v>
      </c>
      <c r="T2268">
        <v>0</v>
      </c>
      <c r="U2268" t="s">
        <v>65</v>
      </c>
      <c r="V2268">
        <v>3</v>
      </c>
      <c r="W2268" t="s">
        <v>84</v>
      </c>
      <c r="X2268" s="51" t="s">
        <v>4365</v>
      </c>
      <c r="Y2268" s="51" t="s">
        <v>100</v>
      </c>
      <c r="Z2268" s="26">
        <v>2</v>
      </c>
      <c r="AA2268" s="51" t="s">
        <v>77</v>
      </c>
      <c r="AB2268" s="51" t="s">
        <v>69</v>
      </c>
    </row>
    <row r="2269" spans="1:28">
      <c r="A2269" s="51" t="s">
        <v>4366</v>
      </c>
      <c r="B2269" s="51" t="s">
        <v>121</v>
      </c>
      <c r="C2269" s="1">
        <v>43652</v>
      </c>
      <c r="D2269">
        <v>2019</v>
      </c>
      <c r="E2269" s="26">
        <v>7</v>
      </c>
      <c r="F2269" s="51" t="s">
        <v>27</v>
      </c>
      <c r="G2269" s="26">
        <v>6</v>
      </c>
      <c r="H2269" s="26">
        <v>6</v>
      </c>
      <c r="I2269" t="s">
        <v>15</v>
      </c>
      <c r="J2269" t="s">
        <v>72</v>
      </c>
      <c r="K2269" t="s">
        <v>88</v>
      </c>
      <c r="L2269" t="s">
        <v>74</v>
      </c>
      <c r="M2269" t="s">
        <v>90</v>
      </c>
      <c r="N2269">
        <v>24964.686104045275</v>
      </c>
      <c r="O2269">
        <v>24964.686104045275</v>
      </c>
      <c r="P2269" t="s">
        <v>64</v>
      </c>
      <c r="Q2269">
        <v>12.98</v>
      </c>
      <c r="R2269">
        <v>4</v>
      </c>
      <c r="S2269">
        <v>2</v>
      </c>
      <c r="T2269">
        <v>1</v>
      </c>
      <c r="U2269" t="s">
        <v>76</v>
      </c>
      <c r="V2269">
        <v>3</v>
      </c>
      <c r="W2269" t="s">
        <v>84</v>
      </c>
      <c r="X2269" s="51" t="s">
        <v>4367</v>
      </c>
      <c r="Y2269" s="51" t="s">
        <v>79</v>
      </c>
      <c r="Z2269" s="26">
        <v>2</v>
      </c>
      <c r="AA2269" s="51" t="s">
        <v>77</v>
      </c>
      <c r="AB2269" s="51" t="s">
        <v>69</v>
      </c>
    </row>
    <row r="2270" spans="1:28">
      <c r="A2270" s="51" t="s">
        <v>4368</v>
      </c>
      <c r="B2270" s="51" t="s">
        <v>81</v>
      </c>
      <c r="C2270" s="1">
        <v>43046</v>
      </c>
      <c r="D2270">
        <v>2017</v>
      </c>
      <c r="E2270" s="26">
        <v>11</v>
      </c>
      <c r="F2270" s="51" t="s">
        <v>19</v>
      </c>
      <c r="G2270" s="26">
        <v>8</v>
      </c>
      <c r="H2270" s="26">
        <v>8</v>
      </c>
      <c r="I2270" t="s">
        <v>15</v>
      </c>
      <c r="J2270" t="s">
        <v>60</v>
      </c>
      <c r="K2270" t="s">
        <v>133</v>
      </c>
      <c r="L2270" t="s">
        <v>98</v>
      </c>
      <c r="M2270" t="s">
        <v>75</v>
      </c>
      <c r="N2270">
        <v>10816.503944191589</v>
      </c>
      <c r="O2270">
        <v>10816.503944191589</v>
      </c>
      <c r="P2270" t="s">
        <v>64</v>
      </c>
      <c r="Q2270">
        <v>3.06</v>
      </c>
      <c r="R2270">
        <v>5</v>
      </c>
      <c r="S2270">
        <v>1</v>
      </c>
      <c r="T2270">
        <v>1</v>
      </c>
      <c r="U2270" t="s">
        <v>76</v>
      </c>
      <c r="V2270">
        <v>2</v>
      </c>
      <c r="W2270" t="s">
        <v>77</v>
      </c>
      <c r="X2270" s="51" t="s">
        <v>2803</v>
      </c>
      <c r="Y2270" s="51" t="s">
        <v>95</v>
      </c>
      <c r="Z2270" s="26">
        <v>1</v>
      </c>
      <c r="AA2270" s="51" t="s">
        <v>66</v>
      </c>
      <c r="AB2270" s="51" t="s">
        <v>69</v>
      </c>
    </row>
    <row r="2271" spans="1:28">
      <c r="A2271" s="51" t="s">
        <v>4369</v>
      </c>
      <c r="B2271" s="51" t="s">
        <v>81</v>
      </c>
      <c r="C2271" s="1">
        <v>41706</v>
      </c>
      <c r="D2271">
        <v>2014</v>
      </c>
      <c r="E2271" s="26">
        <v>3</v>
      </c>
      <c r="F2271" s="51" t="s">
        <v>23</v>
      </c>
      <c r="G2271" s="26">
        <v>11</v>
      </c>
      <c r="H2271" s="26">
        <v>11</v>
      </c>
      <c r="I2271" t="s">
        <v>15</v>
      </c>
      <c r="J2271" t="s">
        <v>102</v>
      </c>
      <c r="K2271" t="s">
        <v>73</v>
      </c>
      <c r="L2271" t="s">
        <v>157</v>
      </c>
      <c r="M2271" t="s">
        <v>90</v>
      </c>
      <c r="N2271">
        <v>19703.856055272587</v>
      </c>
      <c r="O2271">
        <v>19703.856055272587</v>
      </c>
      <c r="P2271" t="s">
        <v>64</v>
      </c>
      <c r="Q2271">
        <v>24.09</v>
      </c>
      <c r="R2271">
        <v>1</v>
      </c>
      <c r="S2271">
        <v>3</v>
      </c>
      <c r="T2271">
        <v>1</v>
      </c>
      <c r="U2271" t="s">
        <v>76</v>
      </c>
      <c r="V2271">
        <v>3</v>
      </c>
      <c r="W2271" t="s">
        <v>84</v>
      </c>
      <c r="X2271" s="51" t="s">
        <v>4370</v>
      </c>
      <c r="Y2271" s="51" t="s">
        <v>144</v>
      </c>
      <c r="Z2271" s="26">
        <v>5</v>
      </c>
      <c r="AA2271" s="51" t="s">
        <v>84</v>
      </c>
      <c r="AB2271" s="51" t="s">
        <v>108</v>
      </c>
    </row>
    <row r="2272" spans="1:28">
      <c r="A2272" s="51" t="s">
        <v>4371</v>
      </c>
      <c r="B2272" s="51" t="s">
        <v>59</v>
      </c>
      <c r="C2272" s="1">
        <v>44136</v>
      </c>
      <c r="D2272">
        <v>2020</v>
      </c>
      <c r="E2272" s="26">
        <v>11</v>
      </c>
      <c r="F2272" s="51" t="s">
        <v>19</v>
      </c>
      <c r="G2272" s="26">
        <v>5</v>
      </c>
      <c r="H2272" s="26">
        <v>5</v>
      </c>
      <c r="I2272" t="s">
        <v>15</v>
      </c>
      <c r="J2272" t="s">
        <v>72</v>
      </c>
      <c r="K2272" t="s">
        <v>133</v>
      </c>
      <c r="L2272" t="s">
        <v>128</v>
      </c>
      <c r="M2272" t="s">
        <v>90</v>
      </c>
      <c r="N2272">
        <v>1320.9587298262791</v>
      </c>
      <c r="O2272">
        <v>1320.9587298262791</v>
      </c>
      <c r="P2272" t="s">
        <v>64</v>
      </c>
      <c r="Q2272">
        <v>2.27</v>
      </c>
      <c r="R2272">
        <v>5</v>
      </c>
      <c r="S2272">
        <v>1</v>
      </c>
      <c r="T2272">
        <v>1</v>
      </c>
      <c r="U2272" t="s">
        <v>76</v>
      </c>
      <c r="V2272">
        <v>1</v>
      </c>
      <c r="W2272" t="s">
        <v>66</v>
      </c>
      <c r="X2272" s="51" t="s">
        <v>4372</v>
      </c>
      <c r="Y2272" s="51" t="s">
        <v>79</v>
      </c>
      <c r="Z2272" s="26">
        <v>0</v>
      </c>
      <c r="AA2272" s="51" t="s">
        <v>66</v>
      </c>
      <c r="AB2272" s="51" t="s">
        <v>69</v>
      </c>
    </row>
    <row r="2273" spans="1:28">
      <c r="A2273" s="51" t="s">
        <v>4373</v>
      </c>
      <c r="B2273" s="51" t="s">
        <v>121</v>
      </c>
      <c r="C2273" s="1">
        <v>41948</v>
      </c>
      <c r="D2273">
        <v>2014</v>
      </c>
      <c r="E2273" s="26">
        <v>11</v>
      </c>
      <c r="F2273" s="51" t="s">
        <v>19</v>
      </c>
      <c r="G2273" s="26">
        <v>11</v>
      </c>
      <c r="H2273" s="26">
        <v>11</v>
      </c>
      <c r="I2273" t="s">
        <v>15</v>
      </c>
      <c r="J2273" t="s">
        <v>102</v>
      </c>
      <c r="K2273" t="s">
        <v>61</v>
      </c>
      <c r="L2273" t="s">
        <v>116</v>
      </c>
      <c r="M2273" t="s">
        <v>63</v>
      </c>
      <c r="N2273">
        <v>10816.357738450124</v>
      </c>
      <c r="O2273">
        <v>10816.357738450124</v>
      </c>
      <c r="P2273" t="s">
        <v>64</v>
      </c>
      <c r="Q2273">
        <v>3.55</v>
      </c>
      <c r="R2273">
        <v>2</v>
      </c>
      <c r="S2273">
        <v>1</v>
      </c>
      <c r="T2273">
        <v>1</v>
      </c>
      <c r="U2273" t="s">
        <v>76</v>
      </c>
      <c r="V2273">
        <v>2</v>
      </c>
      <c r="W2273" t="s">
        <v>77</v>
      </c>
      <c r="X2273" s="51" t="s">
        <v>4374</v>
      </c>
      <c r="Y2273" s="51" t="s">
        <v>95</v>
      </c>
      <c r="Z2273" s="26">
        <v>1</v>
      </c>
      <c r="AA2273" s="51" t="s">
        <v>66</v>
      </c>
      <c r="AB2273" s="51" t="s">
        <v>69</v>
      </c>
    </row>
    <row r="2274" spans="1:28">
      <c r="A2274" s="51" t="s">
        <v>4375</v>
      </c>
      <c r="B2274" s="51" t="s">
        <v>140</v>
      </c>
      <c r="C2274" s="1">
        <v>42627</v>
      </c>
      <c r="D2274">
        <v>2016</v>
      </c>
      <c r="E2274" s="26">
        <v>9</v>
      </c>
      <c r="F2274" s="51" t="s">
        <v>29</v>
      </c>
      <c r="G2274" s="26">
        <v>9</v>
      </c>
      <c r="H2274" s="26">
        <v>9</v>
      </c>
      <c r="I2274" t="s">
        <v>15</v>
      </c>
      <c r="J2274" t="s">
        <v>60</v>
      </c>
      <c r="K2274" t="s">
        <v>73</v>
      </c>
      <c r="L2274" t="s">
        <v>116</v>
      </c>
      <c r="M2274" t="s">
        <v>152</v>
      </c>
      <c r="N2274">
        <v>2471.106430528685</v>
      </c>
      <c r="O2274">
        <v>2471.106430528685</v>
      </c>
      <c r="P2274" t="s">
        <v>64</v>
      </c>
      <c r="Q2274">
        <v>5.94</v>
      </c>
      <c r="R2274">
        <v>2</v>
      </c>
      <c r="S2274">
        <v>2</v>
      </c>
      <c r="T2274">
        <v>1</v>
      </c>
      <c r="U2274" t="s">
        <v>76</v>
      </c>
      <c r="V2274">
        <v>1</v>
      </c>
      <c r="W2274" t="s">
        <v>66</v>
      </c>
      <c r="X2274" s="51" t="s">
        <v>4376</v>
      </c>
      <c r="Y2274" s="51" t="s">
        <v>119</v>
      </c>
      <c r="Z2274" s="26">
        <v>1</v>
      </c>
      <c r="AA2274" s="51" t="s">
        <v>66</v>
      </c>
      <c r="AB2274" s="51" t="s">
        <v>69</v>
      </c>
    </row>
    <row r="2275" spans="1:28">
      <c r="A2275" s="51" t="s">
        <v>4377</v>
      </c>
      <c r="B2275" s="51" t="s">
        <v>71</v>
      </c>
      <c r="C2275" s="1">
        <v>43676</v>
      </c>
      <c r="D2275">
        <v>2019</v>
      </c>
      <c r="E2275" s="26">
        <v>7</v>
      </c>
      <c r="F2275" s="51" t="s">
        <v>27</v>
      </c>
      <c r="G2275" s="26">
        <v>6</v>
      </c>
      <c r="H2275" s="26">
        <v>6</v>
      </c>
      <c r="I2275" t="s">
        <v>15</v>
      </c>
      <c r="J2275" t="s">
        <v>72</v>
      </c>
      <c r="K2275" t="s">
        <v>83</v>
      </c>
      <c r="L2275" t="s">
        <v>113</v>
      </c>
      <c r="M2275" t="s">
        <v>104</v>
      </c>
      <c r="N2275">
        <v>6650.8739137811908</v>
      </c>
      <c r="O2275">
        <v>6650.8739137811908</v>
      </c>
      <c r="P2275" t="s">
        <v>64</v>
      </c>
      <c r="Q2275">
        <v>6.9</v>
      </c>
      <c r="R2275">
        <v>3</v>
      </c>
      <c r="S2275">
        <v>1</v>
      </c>
      <c r="T2275">
        <v>1</v>
      </c>
      <c r="U2275" t="s">
        <v>76</v>
      </c>
      <c r="V2275">
        <v>1</v>
      </c>
      <c r="W2275" t="s">
        <v>66</v>
      </c>
      <c r="X2275" s="51" t="s">
        <v>4378</v>
      </c>
      <c r="Y2275" s="51" t="s">
        <v>79</v>
      </c>
      <c r="Z2275" s="26">
        <v>0</v>
      </c>
      <c r="AA2275" s="51" t="s">
        <v>66</v>
      </c>
      <c r="AB2275" s="51" t="s">
        <v>69</v>
      </c>
    </row>
    <row r="2276" spans="1:28">
      <c r="A2276" s="51" t="s">
        <v>4379</v>
      </c>
      <c r="B2276" s="51" t="s">
        <v>97</v>
      </c>
      <c r="C2276" s="1">
        <v>44569</v>
      </c>
      <c r="D2276">
        <v>2022</v>
      </c>
      <c r="E2276" s="26">
        <v>1</v>
      </c>
      <c r="F2276" s="51" t="s">
        <v>21</v>
      </c>
      <c r="G2276" s="26">
        <v>3</v>
      </c>
      <c r="H2276" s="26">
        <v>3</v>
      </c>
      <c r="I2276" t="s">
        <v>15</v>
      </c>
      <c r="J2276" t="s">
        <v>82</v>
      </c>
      <c r="K2276" t="s">
        <v>73</v>
      </c>
      <c r="L2276" t="s">
        <v>110</v>
      </c>
      <c r="M2276" t="s">
        <v>90</v>
      </c>
      <c r="N2276">
        <v>2027.0730731598239</v>
      </c>
      <c r="O2276">
        <v>2027.0730731598239</v>
      </c>
      <c r="P2276" t="s">
        <v>64</v>
      </c>
      <c r="Q2276">
        <v>4.8099999999999996</v>
      </c>
      <c r="R2276">
        <v>4</v>
      </c>
      <c r="S2276">
        <v>4</v>
      </c>
      <c r="T2276">
        <v>1</v>
      </c>
      <c r="U2276" t="s">
        <v>76</v>
      </c>
      <c r="V2276">
        <v>1</v>
      </c>
      <c r="W2276" t="s">
        <v>66</v>
      </c>
      <c r="X2276" s="51" t="s">
        <v>4380</v>
      </c>
      <c r="Y2276" s="51" t="s">
        <v>79</v>
      </c>
      <c r="Z2276" s="26">
        <v>1</v>
      </c>
      <c r="AA2276" s="51" t="s">
        <v>66</v>
      </c>
      <c r="AB2276" s="51" t="s">
        <v>69</v>
      </c>
    </row>
    <row r="2277" spans="1:28">
      <c r="A2277" s="51" t="s">
        <v>4381</v>
      </c>
      <c r="B2277" s="51" t="s">
        <v>81</v>
      </c>
      <c r="C2277" s="1">
        <v>42098</v>
      </c>
      <c r="D2277">
        <v>2015</v>
      </c>
      <c r="E2277" s="26">
        <v>4</v>
      </c>
      <c r="F2277" s="51" t="s">
        <v>24</v>
      </c>
      <c r="G2277" s="26">
        <v>10</v>
      </c>
      <c r="H2277" s="26">
        <v>10</v>
      </c>
      <c r="I2277" t="s">
        <v>15</v>
      </c>
      <c r="J2277" t="s">
        <v>102</v>
      </c>
      <c r="K2277" t="s">
        <v>61</v>
      </c>
      <c r="L2277" t="s">
        <v>125</v>
      </c>
      <c r="M2277" t="s">
        <v>93</v>
      </c>
      <c r="N2277">
        <v>6830.6484306431603</v>
      </c>
      <c r="O2277">
        <v>6830.6484306431603</v>
      </c>
      <c r="P2277" t="s">
        <v>64</v>
      </c>
      <c r="Q2277">
        <v>7.68</v>
      </c>
      <c r="R2277">
        <v>5</v>
      </c>
      <c r="S2277">
        <v>4</v>
      </c>
      <c r="T2277">
        <v>1</v>
      </c>
      <c r="U2277" t="s">
        <v>76</v>
      </c>
      <c r="V2277">
        <v>1</v>
      </c>
      <c r="W2277" t="s">
        <v>66</v>
      </c>
      <c r="X2277" s="51" t="s">
        <v>953</v>
      </c>
      <c r="Y2277" s="51" t="s">
        <v>68</v>
      </c>
      <c r="Z2277" s="26">
        <v>2</v>
      </c>
      <c r="AA2277" s="51" t="s">
        <v>77</v>
      </c>
      <c r="AB2277" s="51" t="s">
        <v>108</v>
      </c>
    </row>
    <row r="2278" spans="1:28">
      <c r="A2278" s="51" t="s">
        <v>4382</v>
      </c>
      <c r="B2278" s="51" t="s">
        <v>121</v>
      </c>
      <c r="C2278" s="1">
        <v>42776</v>
      </c>
      <c r="D2278">
        <v>2017</v>
      </c>
      <c r="E2278" s="26">
        <v>2</v>
      </c>
      <c r="F2278" s="51" t="s">
        <v>22</v>
      </c>
      <c r="G2278" s="26">
        <v>8</v>
      </c>
      <c r="H2278" s="26">
        <v>8</v>
      </c>
      <c r="I2278" t="s">
        <v>15</v>
      </c>
      <c r="J2278" t="s">
        <v>60</v>
      </c>
      <c r="K2278" t="s">
        <v>88</v>
      </c>
      <c r="L2278" t="s">
        <v>89</v>
      </c>
      <c r="M2278" t="s">
        <v>90</v>
      </c>
      <c r="N2278">
        <v>6163.8652114056877</v>
      </c>
      <c r="O2278">
        <v>6163.8652114056877</v>
      </c>
      <c r="P2278" t="s">
        <v>64</v>
      </c>
      <c r="Q2278">
        <v>8.73</v>
      </c>
      <c r="R2278">
        <v>1</v>
      </c>
      <c r="S2278">
        <v>2</v>
      </c>
      <c r="T2278">
        <v>1</v>
      </c>
      <c r="U2278" t="s">
        <v>76</v>
      </c>
      <c r="V2278">
        <v>1</v>
      </c>
      <c r="W2278" t="s">
        <v>66</v>
      </c>
      <c r="X2278" s="51" t="s">
        <v>4383</v>
      </c>
      <c r="Y2278" s="51" t="s">
        <v>79</v>
      </c>
      <c r="Z2278" s="26">
        <v>1</v>
      </c>
      <c r="AA2278" s="51" t="s">
        <v>66</v>
      </c>
      <c r="AB2278" s="51" t="s">
        <v>69</v>
      </c>
    </row>
    <row r="2279" spans="1:28">
      <c r="A2279" s="51" t="s">
        <v>4384</v>
      </c>
      <c r="B2279" s="51" t="s">
        <v>59</v>
      </c>
      <c r="C2279" s="1">
        <v>45332</v>
      </c>
      <c r="D2279">
        <v>2024</v>
      </c>
      <c r="E2279" s="26">
        <v>2</v>
      </c>
      <c r="F2279" s="51" t="s">
        <v>22</v>
      </c>
      <c r="G2279" s="26">
        <v>1</v>
      </c>
      <c r="H2279" s="26">
        <v>1</v>
      </c>
      <c r="I2279" t="s">
        <v>15</v>
      </c>
      <c r="J2279" t="s">
        <v>82</v>
      </c>
      <c r="K2279" t="s">
        <v>73</v>
      </c>
      <c r="L2279" t="s">
        <v>89</v>
      </c>
      <c r="M2279" t="s">
        <v>152</v>
      </c>
      <c r="N2279">
        <v>9774.8306966216642</v>
      </c>
      <c r="O2279">
        <v>9774.8306966216642</v>
      </c>
      <c r="P2279" t="s">
        <v>64</v>
      </c>
      <c r="Q2279">
        <v>22.83</v>
      </c>
      <c r="R2279">
        <v>1</v>
      </c>
      <c r="S2279">
        <v>6</v>
      </c>
      <c r="T2279">
        <v>1</v>
      </c>
      <c r="U2279" t="s">
        <v>76</v>
      </c>
      <c r="V2279">
        <v>3</v>
      </c>
      <c r="W2279" t="s">
        <v>84</v>
      </c>
      <c r="X2279" s="51" t="s">
        <v>4385</v>
      </c>
      <c r="Y2279" s="51" t="s">
        <v>100</v>
      </c>
      <c r="Z2279" s="26">
        <v>3</v>
      </c>
      <c r="AA2279" s="51" t="s">
        <v>77</v>
      </c>
      <c r="AB2279" s="51" t="s">
        <v>108</v>
      </c>
    </row>
    <row r="2280" spans="1:28">
      <c r="A2280" s="51" t="s">
        <v>4386</v>
      </c>
      <c r="B2280" s="51" t="s">
        <v>81</v>
      </c>
      <c r="C2280" s="1">
        <v>44351</v>
      </c>
      <c r="D2280">
        <v>2021</v>
      </c>
      <c r="E2280" s="26">
        <v>6</v>
      </c>
      <c r="F2280" s="51" t="s">
        <v>26</v>
      </c>
      <c r="G2280" s="26">
        <v>4</v>
      </c>
      <c r="H2280" s="26">
        <v>4</v>
      </c>
      <c r="I2280" t="s">
        <v>15</v>
      </c>
      <c r="J2280" t="s">
        <v>72</v>
      </c>
      <c r="K2280" t="s">
        <v>133</v>
      </c>
      <c r="L2280" t="s">
        <v>125</v>
      </c>
      <c r="M2280" t="s">
        <v>63</v>
      </c>
      <c r="N2280">
        <v>15061.611191588288</v>
      </c>
      <c r="O2280">
        <v>15061.611191588288</v>
      </c>
      <c r="P2280" t="s">
        <v>64</v>
      </c>
      <c r="Q2280">
        <v>30.32</v>
      </c>
      <c r="R2280">
        <v>3</v>
      </c>
      <c r="S2280">
        <v>1</v>
      </c>
      <c r="T2280">
        <v>1</v>
      </c>
      <c r="U2280" t="s">
        <v>76</v>
      </c>
      <c r="V2280">
        <v>3</v>
      </c>
      <c r="W2280" t="s">
        <v>84</v>
      </c>
      <c r="X2280" s="51" t="s">
        <v>4387</v>
      </c>
      <c r="Y2280" s="51" t="s">
        <v>68</v>
      </c>
      <c r="Z2280" s="26">
        <v>3</v>
      </c>
      <c r="AA2280" s="51" t="s">
        <v>77</v>
      </c>
      <c r="AB2280" s="51" t="s">
        <v>108</v>
      </c>
    </row>
    <row r="2281" spans="1:28">
      <c r="A2281" s="51" t="s">
        <v>4388</v>
      </c>
      <c r="B2281" s="51" t="s">
        <v>121</v>
      </c>
      <c r="C2281" s="1">
        <v>43772</v>
      </c>
      <c r="D2281">
        <v>2019</v>
      </c>
      <c r="E2281" s="26">
        <v>11</v>
      </c>
      <c r="F2281" s="51" t="s">
        <v>19</v>
      </c>
      <c r="G2281" s="26">
        <v>6</v>
      </c>
      <c r="H2281" s="26">
        <v>6</v>
      </c>
      <c r="I2281" t="s">
        <v>15</v>
      </c>
      <c r="J2281" t="s">
        <v>72</v>
      </c>
      <c r="K2281" t="s">
        <v>73</v>
      </c>
      <c r="L2281" t="s">
        <v>116</v>
      </c>
      <c r="M2281" t="s">
        <v>75</v>
      </c>
      <c r="N2281">
        <v>11002.057401468641</v>
      </c>
      <c r="O2281">
        <v>11002.057401468641</v>
      </c>
      <c r="P2281" t="s">
        <v>64</v>
      </c>
      <c r="Q2281">
        <v>27.72</v>
      </c>
      <c r="R2281">
        <v>5</v>
      </c>
      <c r="S2281">
        <v>5</v>
      </c>
      <c r="T2281">
        <v>1</v>
      </c>
      <c r="U2281" t="s">
        <v>76</v>
      </c>
      <c r="V2281">
        <v>3</v>
      </c>
      <c r="W2281" t="s">
        <v>84</v>
      </c>
      <c r="X2281" s="51" t="s">
        <v>4389</v>
      </c>
      <c r="Y2281" s="51" t="s">
        <v>144</v>
      </c>
      <c r="Z2281" s="26">
        <v>3</v>
      </c>
      <c r="AA2281" s="51" t="s">
        <v>77</v>
      </c>
      <c r="AB2281" s="51" t="s">
        <v>108</v>
      </c>
    </row>
    <row r="2282" spans="1:28">
      <c r="A2282" s="51" t="s">
        <v>4390</v>
      </c>
      <c r="B2282" s="51" t="s">
        <v>97</v>
      </c>
      <c r="C2282" s="1">
        <v>42253</v>
      </c>
      <c r="D2282">
        <v>2015</v>
      </c>
      <c r="E2282" s="26">
        <v>9</v>
      </c>
      <c r="F2282" s="51" t="s">
        <v>29</v>
      </c>
      <c r="G2282" s="26">
        <v>10</v>
      </c>
      <c r="H2282" s="26">
        <v>10</v>
      </c>
      <c r="I2282" t="s">
        <v>15</v>
      </c>
      <c r="J2282" t="s">
        <v>102</v>
      </c>
      <c r="K2282" t="s">
        <v>73</v>
      </c>
      <c r="L2282" t="s">
        <v>125</v>
      </c>
      <c r="M2282" t="s">
        <v>93</v>
      </c>
      <c r="N2282">
        <v>3423.1501876873031</v>
      </c>
      <c r="O2282">
        <v>3423.1501876873031</v>
      </c>
      <c r="P2282" t="s">
        <v>64</v>
      </c>
      <c r="Q2282">
        <v>15.67</v>
      </c>
      <c r="R2282">
        <v>2</v>
      </c>
      <c r="S2282">
        <v>1</v>
      </c>
      <c r="T2282">
        <v>1</v>
      </c>
      <c r="U2282" t="s">
        <v>76</v>
      </c>
      <c r="V2282">
        <v>3</v>
      </c>
      <c r="W2282" t="s">
        <v>84</v>
      </c>
      <c r="X2282" s="51" t="s">
        <v>4391</v>
      </c>
      <c r="Y2282" s="51" t="s">
        <v>68</v>
      </c>
      <c r="Z2282" s="26">
        <v>3</v>
      </c>
      <c r="AA2282" s="51" t="s">
        <v>77</v>
      </c>
      <c r="AB2282" s="51" t="s">
        <v>69</v>
      </c>
    </row>
    <row r="2283" spans="1:28">
      <c r="A2283" s="51" t="s">
        <v>4392</v>
      </c>
      <c r="B2283" s="51" t="s">
        <v>97</v>
      </c>
      <c r="C2283" s="1">
        <v>44718</v>
      </c>
      <c r="D2283">
        <v>2022</v>
      </c>
      <c r="E2283" s="26">
        <v>6</v>
      </c>
      <c r="F2283" s="51" t="s">
        <v>26</v>
      </c>
      <c r="G2283" s="26">
        <v>3</v>
      </c>
      <c r="H2283" s="26">
        <v>3</v>
      </c>
      <c r="I2283" t="s">
        <v>15</v>
      </c>
      <c r="J2283" t="s">
        <v>82</v>
      </c>
      <c r="K2283" t="s">
        <v>73</v>
      </c>
      <c r="L2283" t="s">
        <v>74</v>
      </c>
      <c r="M2283" t="s">
        <v>63</v>
      </c>
      <c r="N2283">
        <v>4684.0466202654661</v>
      </c>
      <c r="O2283">
        <v>4684.0466202654661</v>
      </c>
      <c r="P2283" t="s">
        <v>64</v>
      </c>
      <c r="Q2283">
        <v>14.67</v>
      </c>
      <c r="R2283">
        <v>1</v>
      </c>
      <c r="S2283">
        <v>2</v>
      </c>
      <c r="T2283">
        <v>1</v>
      </c>
      <c r="U2283" t="s">
        <v>76</v>
      </c>
      <c r="V2283">
        <v>3</v>
      </c>
      <c r="W2283" t="s">
        <v>84</v>
      </c>
      <c r="X2283" s="51" t="s">
        <v>504</v>
      </c>
      <c r="Y2283" s="51" t="s">
        <v>119</v>
      </c>
      <c r="Z2283" s="26">
        <v>2</v>
      </c>
      <c r="AA2283" s="51" t="s">
        <v>77</v>
      </c>
      <c r="AB2283" s="51" t="s">
        <v>69</v>
      </c>
    </row>
    <row r="2284" spans="1:28">
      <c r="A2284" s="51" t="s">
        <v>4393</v>
      </c>
      <c r="B2284" s="51" t="s">
        <v>97</v>
      </c>
      <c r="C2284" s="1">
        <v>41884</v>
      </c>
      <c r="D2284">
        <v>2014</v>
      </c>
      <c r="E2284" s="26">
        <v>9</v>
      </c>
      <c r="F2284" s="51" t="s">
        <v>29</v>
      </c>
      <c r="G2284" s="26">
        <v>11</v>
      </c>
      <c r="H2284" s="26">
        <v>11</v>
      </c>
      <c r="I2284" t="s">
        <v>15</v>
      </c>
      <c r="J2284" t="s">
        <v>102</v>
      </c>
      <c r="K2284" t="s">
        <v>73</v>
      </c>
      <c r="L2284" t="s">
        <v>110</v>
      </c>
      <c r="M2284" t="s">
        <v>104</v>
      </c>
      <c r="N2284">
        <v>16246.272278763639</v>
      </c>
      <c r="O2284">
        <v>16246.272278763639</v>
      </c>
      <c r="P2284" t="s">
        <v>64</v>
      </c>
      <c r="Q2284">
        <v>20.07</v>
      </c>
      <c r="R2284">
        <v>5</v>
      </c>
      <c r="S2284">
        <v>5</v>
      </c>
      <c r="T2284">
        <v>1</v>
      </c>
      <c r="U2284" t="s">
        <v>76</v>
      </c>
      <c r="V2284">
        <v>3</v>
      </c>
      <c r="W2284" t="s">
        <v>84</v>
      </c>
      <c r="X2284" s="51" t="s">
        <v>4394</v>
      </c>
      <c r="Y2284" s="51" t="s">
        <v>79</v>
      </c>
      <c r="Z2284" s="26">
        <v>5</v>
      </c>
      <c r="AA2284" s="51" t="s">
        <v>84</v>
      </c>
      <c r="AB2284" s="51" t="s">
        <v>108</v>
      </c>
    </row>
    <row r="2285" spans="1:28">
      <c r="A2285" s="51" t="s">
        <v>4395</v>
      </c>
      <c r="B2285" s="51" t="s">
        <v>59</v>
      </c>
      <c r="C2285" s="1">
        <v>45374</v>
      </c>
      <c r="D2285">
        <v>2024</v>
      </c>
      <c r="E2285" s="26">
        <v>3</v>
      </c>
      <c r="F2285" s="51" t="s">
        <v>23</v>
      </c>
      <c r="G2285" s="26">
        <v>1</v>
      </c>
      <c r="H2285" s="26">
        <v>1</v>
      </c>
      <c r="I2285" t="s">
        <v>15</v>
      </c>
      <c r="J2285" t="s">
        <v>82</v>
      </c>
      <c r="K2285" t="s">
        <v>83</v>
      </c>
      <c r="L2285" t="s">
        <v>74</v>
      </c>
      <c r="M2285" t="s">
        <v>63</v>
      </c>
      <c r="N2285">
        <v>10434.525500608384</v>
      </c>
      <c r="O2285">
        <v>10434.525500608384</v>
      </c>
      <c r="P2285" t="s">
        <v>64</v>
      </c>
      <c r="Q2285">
        <v>3.52</v>
      </c>
      <c r="R2285">
        <v>5</v>
      </c>
      <c r="S2285">
        <v>3</v>
      </c>
      <c r="T2285">
        <v>1</v>
      </c>
      <c r="U2285" t="s">
        <v>76</v>
      </c>
      <c r="V2285">
        <v>2</v>
      </c>
      <c r="W2285" t="s">
        <v>77</v>
      </c>
      <c r="X2285" s="51" t="s">
        <v>4396</v>
      </c>
      <c r="Y2285" s="51" t="s">
        <v>95</v>
      </c>
      <c r="Z2285" s="26">
        <v>1</v>
      </c>
      <c r="AA2285" s="51" t="s">
        <v>66</v>
      </c>
      <c r="AB2285" s="51" t="s">
        <v>69</v>
      </c>
    </row>
    <row r="2286" spans="1:28">
      <c r="A2286" s="51" t="s">
        <v>4397</v>
      </c>
      <c r="B2286" s="51" t="s">
        <v>97</v>
      </c>
      <c r="C2286" s="1">
        <v>42823</v>
      </c>
      <c r="D2286">
        <v>2017</v>
      </c>
      <c r="E2286" s="26">
        <v>3</v>
      </c>
      <c r="F2286" s="51" t="s">
        <v>23</v>
      </c>
      <c r="G2286" s="26">
        <v>8</v>
      </c>
      <c r="H2286" s="26">
        <v>8</v>
      </c>
      <c r="I2286" t="s">
        <v>15</v>
      </c>
      <c r="J2286" t="s">
        <v>60</v>
      </c>
      <c r="K2286" t="s">
        <v>73</v>
      </c>
      <c r="L2286" t="s">
        <v>125</v>
      </c>
      <c r="M2286" t="s">
        <v>152</v>
      </c>
      <c r="N2286">
        <v>25052.70138730669</v>
      </c>
      <c r="O2286">
        <v>25052.70138730669</v>
      </c>
      <c r="P2286" t="s">
        <v>64</v>
      </c>
      <c r="Q2286">
        <v>9.86</v>
      </c>
      <c r="R2286">
        <v>3</v>
      </c>
      <c r="S2286">
        <v>5</v>
      </c>
      <c r="T2286">
        <v>1</v>
      </c>
      <c r="U2286" t="s">
        <v>76</v>
      </c>
      <c r="V2286">
        <v>3</v>
      </c>
      <c r="W2286" t="s">
        <v>84</v>
      </c>
      <c r="X2286" s="51" t="s">
        <v>4398</v>
      </c>
      <c r="Y2286" s="51" t="s">
        <v>119</v>
      </c>
      <c r="Z2286" s="26">
        <v>4</v>
      </c>
      <c r="AA2286" s="51" t="s">
        <v>84</v>
      </c>
      <c r="AB2286" s="51" t="s">
        <v>108</v>
      </c>
    </row>
    <row r="2287" spans="1:28">
      <c r="A2287" s="51" t="s">
        <v>4399</v>
      </c>
      <c r="B2287" s="51" t="s">
        <v>59</v>
      </c>
      <c r="C2287" s="1">
        <v>42676</v>
      </c>
      <c r="D2287">
        <v>2016</v>
      </c>
      <c r="E2287" s="26">
        <v>11</v>
      </c>
      <c r="F2287" s="51" t="s">
        <v>19</v>
      </c>
      <c r="G2287" s="26">
        <v>9</v>
      </c>
      <c r="H2287" s="26">
        <v>9</v>
      </c>
      <c r="I2287" t="s">
        <v>15</v>
      </c>
      <c r="J2287" t="s">
        <v>60</v>
      </c>
      <c r="K2287" t="s">
        <v>73</v>
      </c>
      <c r="L2287" t="s">
        <v>89</v>
      </c>
      <c r="M2287" t="s">
        <v>63</v>
      </c>
      <c r="N2287">
        <v>4485.1679318797178</v>
      </c>
      <c r="O2287">
        <v>4485.1679318797178</v>
      </c>
      <c r="P2287" t="s">
        <v>64</v>
      </c>
      <c r="Q2287">
        <v>10.46</v>
      </c>
      <c r="R2287">
        <v>3</v>
      </c>
      <c r="S2287">
        <v>0</v>
      </c>
      <c r="T2287">
        <v>0</v>
      </c>
      <c r="U2287" t="s">
        <v>65</v>
      </c>
      <c r="V2287">
        <v>1</v>
      </c>
      <c r="W2287" t="s">
        <v>66</v>
      </c>
      <c r="X2287" s="51" t="s">
        <v>4400</v>
      </c>
      <c r="Y2287" s="51" t="s">
        <v>86</v>
      </c>
      <c r="Z2287" s="26">
        <v>1</v>
      </c>
      <c r="AA2287" s="51" t="s">
        <v>66</v>
      </c>
      <c r="AB2287" s="51" t="s">
        <v>69</v>
      </c>
    </row>
    <row r="2288" spans="1:28">
      <c r="A2288" s="51" t="s">
        <v>4401</v>
      </c>
      <c r="B2288" s="51" t="s">
        <v>59</v>
      </c>
      <c r="C2288" s="1">
        <v>43692</v>
      </c>
      <c r="D2288">
        <v>2019</v>
      </c>
      <c r="E2288" s="26">
        <v>8</v>
      </c>
      <c r="F2288" s="51" t="s">
        <v>28</v>
      </c>
      <c r="G2288" s="26">
        <v>6</v>
      </c>
      <c r="H2288" s="26">
        <v>6</v>
      </c>
      <c r="I2288" t="s">
        <v>15</v>
      </c>
      <c r="J2288" t="s">
        <v>72</v>
      </c>
      <c r="K2288" t="s">
        <v>83</v>
      </c>
      <c r="L2288" t="s">
        <v>110</v>
      </c>
      <c r="M2288" t="s">
        <v>104</v>
      </c>
      <c r="N2288">
        <v>9092.2261941399993</v>
      </c>
      <c r="O2288">
        <v>9092.2261941399993</v>
      </c>
      <c r="P2288" t="s">
        <v>64</v>
      </c>
      <c r="Q2288">
        <v>11.59</v>
      </c>
      <c r="R2288">
        <v>5</v>
      </c>
      <c r="S2288">
        <v>2</v>
      </c>
      <c r="T2288">
        <v>1</v>
      </c>
      <c r="U2288" t="s">
        <v>76</v>
      </c>
      <c r="V2288">
        <v>2</v>
      </c>
      <c r="W2288" t="s">
        <v>77</v>
      </c>
      <c r="X2288" s="51" t="s">
        <v>4402</v>
      </c>
      <c r="Y2288" s="51" t="s">
        <v>119</v>
      </c>
      <c r="Z2288" s="26">
        <v>0</v>
      </c>
      <c r="AA2288" s="51" t="s">
        <v>66</v>
      </c>
      <c r="AB2288" s="51" t="s">
        <v>69</v>
      </c>
    </row>
    <row r="2289" spans="1:28">
      <c r="A2289" s="51" t="s">
        <v>4403</v>
      </c>
      <c r="B2289" s="51" t="s">
        <v>81</v>
      </c>
      <c r="C2289" s="1">
        <v>43743</v>
      </c>
      <c r="D2289">
        <v>2019</v>
      </c>
      <c r="E2289" s="26">
        <v>10</v>
      </c>
      <c r="F2289" s="51" t="s">
        <v>10</v>
      </c>
      <c r="G2289" s="26">
        <v>6</v>
      </c>
      <c r="H2289" s="26">
        <v>6</v>
      </c>
      <c r="I2289" t="s">
        <v>15</v>
      </c>
      <c r="J2289" t="s">
        <v>72</v>
      </c>
      <c r="K2289" t="s">
        <v>61</v>
      </c>
      <c r="L2289" t="s">
        <v>128</v>
      </c>
      <c r="M2289" t="s">
        <v>104</v>
      </c>
      <c r="N2289">
        <v>7519.0791237564699</v>
      </c>
      <c r="O2289">
        <v>7519.0791237564699</v>
      </c>
      <c r="P2289" t="s">
        <v>64</v>
      </c>
      <c r="Q2289">
        <v>9.33</v>
      </c>
      <c r="R2289">
        <v>1</v>
      </c>
      <c r="S2289">
        <v>1</v>
      </c>
      <c r="T2289">
        <v>1</v>
      </c>
      <c r="U2289" t="s">
        <v>76</v>
      </c>
      <c r="V2289">
        <v>1</v>
      </c>
      <c r="W2289" t="s">
        <v>66</v>
      </c>
      <c r="X2289" s="51" t="s">
        <v>4404</v>
      </c>
      <c r="Y2289" s="51" t="s">
        <v>79</v>
      </c>
      <c r="Z2289" s="26">
        <v>0</v>
      </c>
      <c r="AA2289" s="51" t="s">
        <v>66</v>
      </c>
      <c r="AB2289" s="51" t="s">
        <v>69</v>
      </c>
    </row>
    <row r="2290" spans="1:28">
      <c r="A2290" s="51" t="s">
        <v>4405</v>
      </c>
      <c r="B2290" s="51" t="s">
        <v>121</v>
      </c>
      <c r="C2290" s="1">
        <v>43488</v>
      </c>
      <c r="D2290">
        <v>2019</v>
      </c>
      <c r="E2290" s="26">
        <v>1</v>
      </c>
      <c r="F2290" s="51" t="s">
        <v>21</v>
      </c>
      <c r="G2290" s="26">
        <v>6</v>
      </c>
      <c r="H2290" s="26">
        <v>6</v>
      </c>
      <c r="I2290" t="s">
        <v>15</v>
      </c>
      <c r="J2290" t="s">
        <v>72</v>
      </c>
      <c r="K2290" t="s">
        <v>61</v>
      </c>
      <c r="L2290" t="s">
        <v>128</v>
      </c>
      <c r="M2290" t="s">
        <v>90</v>
      </c>
      <c r="N2290">
        <v>4324.6777626726152</v>
      </c>
      <c r="O2290">
        <v>4324.6777626726152</v>
      </c>
      <c r="P2290" t="s">
        <v>64</v>
      </c>
      <c r="Q2290">
        <v>7</v>
      </c>
      <c r="R2290">
        <v>5</v>
      </c>
      <c r="S2290">
        <v>1</v>
      </c>
      <c r="T2290">
        <v>1</v>
      </c>
      <c r="U2290" t="s">
        <v>76</v>
      </c>
      <c r="V2290">
        <v>1</v>
      </c>
      <c r="W2290" t="s">
        <v>66</v>
      </c>
      <c r="X2290" s="51" t="s">
        <v>4406</v>
      </c>
      <c r="Y2290" s="51" t="s">
        <v>95</v>
      </c>
      <c r="Z2290" s="26">
        <v>0</v>
      </c>
      <c r="AA2290" s="51" t="s">
        <v>66</v>
      </c>
      <c r="AB2290" s="51" t="s">
        <v>69</v>
      </c>
    </row>
    <row r="2291" spans="1:28">
      <c r="A2291" s="51" t="s">
        <v>4407</v>
      </c>
      <c r="B2291" s="51" t="s">
        <v>71</v>
      </c>
      <c r="C2291" s="1">
        <v>42020</v>
      </c>
      <c r="D2291">
        <v>2015</v>
      </c>
      <c r="E2291" s="26">
        <v>1</v>
      </c>
      <c r="F2291" s="51" t="s">
        <v>21</v>
      </c>
      <c r="G2291" s="26">
        <v>10</v>
      </c>
      <c r="H2291" s="26">
        <v>10</v>
      </c>
      <c r="I2291" t="s">
        <v>15</v>
      </c>
      <c r="J2291" t="s">
        <v>102</v>
      </c>
      <c r="K2291" t="s">
        <v>61</v>
      </c>
      <c r="L2291" t="s">
        <v>128</v>
      </c>
      <c r="M2291" t="s">
        <v>63</v>
      </c>
      <c r="N2291">
        <v>8071.6261572017711</v>
      </c>
      <c r="O2291">
        <v>8071.6261572017711</v>
      </c>
      <c r="P2291" t="s">
        <v>64</v>
      </c>
      <c r="Q2291">
        <v>6.9</v>
      </c>
      <c r="R2291">
        <v>4</v>
      </c>
      <c r="S2291">
        <v>1</v>
      </c>
      <c r="T2291">
        <v>1</v>
      </c>
      <c r="U2291" t="s">
        <v>76</v>
      </c>
      <c r="V2291">
        <v>2</v>
      </c>
      <c r="W2291" t="s">
        <v>77</v>
      </c>
      <c r="X2291" s="51" t="s">
        <v>3594</v>
      </c>
      <c r="Y2291" s="51" t="s">
        <v>68</v>
      </c>
      <c r="Z2291" s="26">
        <v>1</v>
      </c>
      <c r="AA2291" s="51" t="s">
        <v>66</v>
      </c>
      <c r="AB2291" s="51" t="s">
        <v>69</v>
      </c>
    </row>
    <row r="2292" spans="1:28">
      <c r="A2292" s="51" t="s">
        <v>4408</v>
      </c>
      <c r="B2292" s="51" t="s">
        <v>121</v>
      </c>
      <c r="C2292" s="1">
        <v>43049</v>
      </c>
      <c r="D2292">
        <v>2017</v>
      </c>
      <c r="E2292" s="26">
        <v>11</v>
      </c>
      <c r="F2292" s="51" t="s">
        <v>19</v>
      </c>
      <c r="G2292" s="26">
        <v>8</v>
      </c>
      <c r="H2292" s="26">
        <v>8</v>
      </c>
      <c r="I2292" t="s">
        <v>15</v>
      </c>
      <c r="J2292" t="s">
        <v>60</v>
      </c>
      <c r="K2292" t="s">
        <v>133</v>
      </c>
      <c r="L2292" t="s">
        <v>202</v>
      </c>
      <c r="M2292" t="s">
        <v>90</v>
      </c>
      <c r="N2292">
        <v>13163.569740432593</v>
      </c>
      <c r="O2292">
        <v>13163.569740432593</v>
      </c>
      <c r="P2292" t="s">
        <v>64</v>
      </c>
      <c r="Q2292">
        <v>31.39</v>
      </c>
      <c r="R2292">
        <v>1</v>
      </c>
      <c r="S2292">
        <v>1</v>
      </c>
      <c r="T2292">
        <v>1</v>
      </c>
      <c r="U2292" t="s">
        <v>76</v>
      </c>
      <c r="V2292">
        <v>3</v>
      </c>
      <c r="W2292" t="s">
        <v>84</v>
      </c>
      <c r="X2292" s="51" t="s">
        <v>4409</v>
      </c>
      <c r="Y2292" s="51" t="s">
        <v>119</v>
      </c>
      <c r="Z2292" s="26">
        <v>4</v>
      </c>
      <c r="AA2292" s="51" t="s">
        <v>84</v>
      </c>
      <c r="AB2292" s="51" t="s">
        <v>108</v>
      </c>
    </row>
    <row r="2293" spans="1:28">
      <c r="A2293" s="51" t="s">
        <v>4410</v>
      </c>
      <c r="B2293" s="51" t="s">
        <v>121</v>
      </c>
      <c r="C2293" s="1">
        <v>45388</v>
      </c>
      <c r="D2293">
        <v>2024</v>
      </c>
      <c r="E2293" s="26">
        <v>4</v>
      </c>
      <c r="F2293" s="51" t="s">
        <v>24</v>
      </c>
      <c r="G2293" s="26">
        <v>1</v>
      </c>
      <c r="H2293" s="26">
        <v>1</v>
      </c>
      <c r="I2293" t="s">
        <v>15</v>
      </c>
      <c r="J2293" t="s">
        <v>82</v>
      </c>
      <c r="K2293" t="s">
        <v>73</v>
      </c>
      <c r="L2293" t="s">
        <v>202</v>
      </c>
      <c r="M2293" t="s">
        <v>63</v>
      </c>
      <c r="N2293">
        <v>9629.5977298769794</v>
      </c>
      <c r="O2293">
        <v>9629.5977298769794</v>
      </c>
      <c r="P2293" t="s">
        <v>64</v>
      </c>
      <c r="Q2293">
        <v>11.29</v>
      </c>
      <c r="R2293">
        <v>3</v>
      </c>
      <c r="S2293">
        <v>4</v>
      </c>
      <c r="T2293">
        <v>1</v>
      </c>
      <c r="U2293" t="s">
        <v>76</v>
      </c>
      <c r="V2293">
        <v>2</v>
      </c>
      <c r="W2293" t="s">
        <v>77</v>
      </c>
      <c r="X2293" s="51" t="s">
        <v>4411</v>
      </c>
      <c r="Y2293" s="51" t="s">
        <v>119</v>
      </c>
      <c r="Z2293" s="26">
        <v>1</v>
      </c>
      <c r="AA2293" s="51" t="s">
        <v>66</v>
      </c>
      <c r="AB2293" s="51" t="s">
        <v>69</v>
      </c>
    </row>
    <row r="2294" spans="1:28">
      <c r="A2294" s="51" t="s">
        <v>4412</v>
      </c>
      <c r="B2294" s="51" t="s">
        <v>81</v>
      </c>
      <c r="C2294" s="1">
        <v>41982</v>
      </c>
      <c r="D2294">
        <v>2014</v>
      </c>
      <c r="E2294" s="26">
        <v>12</v>
      </c>
      <c r="F2294" s="51" t="s">
        <v>20</v>
      </c>
      <c r="G2294" s="26">
        <v>11</v>
      </c>
      <c r="H2294" s="26">
        <v>11</v>
      </c>
      <c r="I2294" t="s">
        <v>15</v>
      </c>
      <c r="J2294" t="s">
        <v>102</v>
      </c>
      <c r="K2294" t="s">
        <v>133</v>
      </c>
      <c r="L2294" t="s">
        <v>74</v>
      </c>
      <c r="M2294" t="s">
        <v>93</v>
      </c>
      <c r="N2294">
        <v>10603.012669080024</v>
      </c>
      <c r="O2294">
        <v>10603.012669080024</v>
      </c>
      <c r="P2294" t="s">
        <v>64</v>
      </c>
      <c r="Q2294">
        <v>8.0399999999999991</v>
      </c>
      <c r="R2294">
        <v>3</v>
      </c>
      <c r="S2294">
        <v>3</v>
      </c>
      <c r="T2294">
        <v>1</v>
      </c>
      <c r="U2294" t="s">
        <v>76</v>
      </c>
      <c r="V2294">
        <v>3</v>
      </c>
      <c r="W2294" t="s">
        <v>84</v>
      </c>
      <c r="X2294" s="51" t="s">
        <v>4413</v>
      </c>
      <c r="Y2294" s="51" t="s">
        <v>119</v>
      </c>
      <c r="Z2294" s="26">
        <v>3</v>
      </c>
      <c r="AA2294" s="51" t="s">
        <v>77</v>
      </c>
      <c r="AB2294" s="51" t="s">
        <v>108</v>
      </c>
    </row>
    <row r="2295" spans="1:28">
      <c r="A2295" s="51" t="s">
        <v>4414</v>
      </c>
      <c r="B2295" s="51" t="s">
        <v>140</v>
      </c>
      <c r="C2295" s="1">
        <v>41913</v>
      </c>
      <c r="D2295">
        <v>2014</v>
      </c>
      <c r="E2295" s="26">
        <v>10</v>
      </c>
      <c r="F2295" s="51" t="s">
        <v>10</v>
      </c>
      <c r="G2295" s="26">
        <v>11</v>
      </c>
      <c r="H2295" s="26">
        <v>11</v>
      </c>
      <c r="I2295" t="s">
        <v>15</v>
      </c>
      <c r="J2295" t="s">
        <v>102</v>
      </c>
      <c r="K2295" t="s">
        <v>73</v>
      </c>
      <c r="L2295" t="s">
        <v>113</v>
      </c>
      <c r="M2295" t="s">
        <v>90</v>
      </c>
      <c r="N2295">
        <v>4554.1272044701645</v>
      </c>
      <c r="O2295">
        <v>4554.1272044701645</v>
      </c>
      <c r="P2295" t="s">
        <v>64</v>
      </c>
      <c r="Q2295">
        <v>5.75</v>
      </c>
      <c r="R2295">
        <v>3</v>
      </c>
      <c r="S2295">
        <v>1</v>
      </c>
      <c r="T2295">
        <v>1</v>
      </c>
      <c r="U2295" t="s">
        <v>76</v>
      </c>
      <c r="V2295">
        <v>1</v>
      </c>
      <c r="W2295" t="s">
        <v>66</v>
      </c>
      <c r="X2295" s="51" t="s">
        <v>4415</v>
      </c>
      <c r="Y2295" s="51" t="s">
        <v>68</v>
      </c>
      <c r="Z2295" s="26">
        <v>1</v>
      </c>
      <c r="AA2295" s="51" t="s">
        <v>66</v>
      </c>
      <c r="AB2295" s="51" t="s">
        <v>69</v>
      </c>
    </row>
    <row r="2296" spans="1:28">
      <c r="A2296" s="51" t="s">
        <v>4416</v>
      </c>
      <c r="B2296" s="51" t="s">
        <v>97</v>
      </c>
      <c r="C2296" s="1">
        <v>42566</v>
      </c>
      <c r="D2296">
        <v>2016</v>
      </c>
      <c r="E2296" s="26">
        <v>7</v>
      </c>
      <c r="F2296" s="51" t="s">
        <v>27</v>
      </c>
      <c r="G2296" s="26">
        <v>9</v>
      </c>
      <c r="H2296" s="26">
        <v>9</v>
      </c>
      <c r="I2296" t="s">
        <v>15</v>
      </c>
      <c r="J2296" t="s">
        <v>60</v>
      </c>
      <c r="K2296" t="s">
        <v>124</v>
      </c>
      <c r="L2296" t="s">
        <v>110</v>
      </c>
      <c r="M2296" t="s">
        <v>152</v>
      </c>
      <c r="N2296">
        <v>4121.6461120561507</v>
      </c>
      <c r="O2296">
        <v>4121.6461120561507</v>
      </c>
      <c r="P2296" t="s">
        <v>64</v>
      </c>
      <c r="Q2296">
        <v>3.77</v>
      </c>
      <c r="R2296">
        <v>5</v>
      </c>
      <c r="S2296">
        <v>7</v>
      </c>
      <c r="T2296">
        <v>1</v>
      </c>
      <c r="U2296" t="s">
        <v>76</v>
      </c>
      <c r="V2296">
        <v>2</v>
      </c>
      <c r="W2296" t="s">
        <v>77</v>
      </c>
      <c r="X2296" s="51" t="s">
        <v>4417</v>
      </c>
      <c r="Y2296" s="51" t="s">
        <v>100</v>
      </c>
      <c r="Z2296" s="26">
        <v>2</v>
      </c>
      <c r="AA2296" s="51" t="s">
        <v>77</v>
      </c>
      <c r="AB2296" s="51" t="s">
        <v>108</v>
      </c>
    </row>
    <row r="2297" spans="1:28">
      <c r="A2297" s="51" t="s">
        <v>4418</v>
      </c>
      <c r="B2297" s="51" t="s">
        <v>71</v>
      </c>
      <c r="C2297" s="1">
        <v>43346</v>
      </c>
      <c r="D2297">
        <v>2018</v>
      </c>
      <c r="E2297" s="26">
        <v>9</v>
      </c>
      <c r="F2297" s="51" t="s">
        <v>29</v>
      </c>
      <c r="G2297" s="26">
        <v>7</v>
      </c>
      <c r="H2297" s="26">
        <v>7</v>
      </c>
      <c r="I2297" t="s">
        <v>15</v>
      </c>
      <c r="J2297" t="s">
        <v>60</v>
      </c>
      <c r="K2297" t="s">
        <v>124</v>
      </c>
      <c r="L2297" t="s">
        <v>103</v>
      </c>
      <c r="M2297" t="s">
        <v>152</v>
      </c>
      <c r="N2297">
        <v>11971.819358014223</v>
      </c>
      <c r="O2297">
        <v>11971.819358014223</v>
      </c>
      <c r="P2297" t="s">
        <v>64</v>
      </c>
      <c r="Q2297">
        <v>6.11</v>
      </c>
      <c r="R2297">
        <v>5</v>
      </c>
      <c r="S2297">
        <v>3</v>
      </c>
      <c r="T2297">
        <v>1</v>
      </c>
      <c r="U2297" t="s">
        <v>76</v>
      </c>
      <c r="V2297">
        <v>3</v>
      </c>
      <c r="W2297" t="s">
        <v>84</v>
      </c>
      <c r="X2297" s="51" t="s">
        <v>4419</v>
      </c>
      <c r="Y2297" s="51" t="s">
        <v>79</v>
      </c>
      <c r="Z2297" s="26">
        <v>2</v>
      </c>
      <c r="AA2297" s="51" t="s">
        <v>77</v>
      </c>
      <c r="AB2297" s="51" t="s">
        <v>108</v>
      </c>
    </row>
    <row r="2298" spans="1:28">
      <c r="A2298" s="51" t="s">
        <v>4420</v>
      </c>
      <c r="B2298" s="51" t="s">
        <v>121</v>
      </c>
      <c r="C2298" s="1">
        <v>44050</v>
      </c>
      <c r="D2298">
        <v>2020</v>
      </c>
      <c r="E2298" s="26">
        <v>8</v>
      </c>
      <c r="F2298" s="51" t="s">
        <v>28</v>
      </c>
      <c r="G2298" s="26">
        <v>5</v>
      </c>
      <c r="H2298" s="26">
        <v>5</v>
      </c>
      <c r="I2298" t="s">
        <v>15</v>
      </c>
      <c r="J2298" t="s">
        <v>72</v>
      </c>
      <c r="K2298" t="s">
        <v>124</v>
      </c>
      <c r="L2298" t="s">
        <v>125</v>
      </c>
      <c r="M2298" t="s">
        <v>75</v>
      </c>
      <c r="N2298">
        <v>9300.5832416949488</v>
      </c>
      <c r="O2298">
        <v>9300.5832416949488</v>
      </c>
      <c r="P2298" t="s">
        <v>64</v>
      </c>
      <c r="Q2298">
        <v>5.54</v>
      </c>
      <c r="R2298">
        <v>1</v>
      </c>
      <c r="S2298">
        <v>1</v>
      </c>
      <c r="T2298">
        <v>1</v>
      </c>
      <c r="U2298" t="s">
        <v>76</v>
      </c>
      <c r="V2298">
        <v>2</v>
      </c>
      <c r="W2298" t="s">
        <v>77</v>
      </c>
      <c r="X2298" s="51" t="s">
        <v>4421</v>
      </c>
      <c r="Y2298" s="51" t="s">
        <v>95</v>
      </c>
      <c r="Z2298" s="26">
        <v>0</v>
      </c>
      <c r="AA2298" s="51" t="s">
        <v>66</v>
      </c>
      <c r="AB2298" s="51" t="s">
        <v>69</v>
      </c>
    </row>
    <row r="2299" spans="1:28">
      <c r="A2299" s="51" t="s">
        <v>4422</v>
      </c>
      <c r="B2299" s="51" t="s">
        <v>97</v>
      </c>
      <c r="C2299" s="1">
        <v>43821</v>
      </c>
      <c r="D2299">
        <v>2019</v>
      </c>
      <c r="E2299" s="26">
        <v>12</v>
      </c>
      <c r="F2299" s="51" t="s">
        <v>20</v>
      </c>
      <c r="G2299" s="26">
        <v>6</v>
      </c>
      <c r="H2299" s="26">
        <v>6</v>
      </c>
      <c r="I2299" t="s">
        <v>15</v>
      </c>
      <c r="J2299" t="s">
        <v>72</v>
      </c>
      <c r="K2299" t="s">
        <v>83</v>
      </c>
      <c r="L2299" t="s">
        <v>74</v>
      </c>
      <c r="M2299" t="s">
        <v>152</v>
      </c>
      <c r="N2299">
        <v>9714.7523657578022</v>
      </c>
      <c r="O2299">
        <v>9714.7523657578022</v>
      </c>
      <c r="P2299" t="s">
        <v>64</v>
      </c>
      <c r="Q2299">
        <v>4.16</v>
      </c>
      <c r="R2299">
        <v>2</v>
      </c>
      <c r="S2299">
        <v>1</v>
      </c>
      <c r="T2299">
        <v>1</v>
      </c>
      <c r="U2299" t="s">
        <v>76</v>
      </c>
      <c r="V2299">
        <v>1</v>
      </c>
      <c r="W2299" t="s">
        <v>66</v>
      </c>
      <c r="X2299" s="51" t="s">
        <v>4423</v>
      </c>
      <c r="Y2299" s="51" t="s">
        <v>86</v>
      </c>
      <c r="Z2299" s="26">
        <v>0</v>
      </c>
      <c r="AA2299" s="51" t="s">
        <v>66</v>
      </c>
      <c r="AB2299" s="51" t="s">
        <v>69</v>
      </c>
    </row>
    <row r="2300" spans="1:28">
      <c r="A2300" s="51" t="s">
        <v>4424</v>
      </c>
      <c r="B2300" s="51" t="s">
        <v>59</v>
      </c>
      <c r="C2300" s="1">
        <v>42277</v>
      </c>
      <c r="D2300">
        <v>2015</v>
      </c>
      <c r="E2300" s="26">
        <v>9</v>
      </c>
      <c r="F2300" s="51" t="s">
        <v>29</v>
      </c>
      <c r="G2300" s="26">
        <v>10</v>
      </c>
      <c r="H2300" s="26">
        <v>10</v>
      </c>
      <c r="I2300" t="s">
        <v>15</v>
      </c>
      <c r="J2300" t="s">
        <v>102</v>
      </c>
      <c r="K2300" t="s">
        <v>83</v>
      </c>
      <c r="L2300" t="s">
        <v>125</v>
      </c>
      <c r="M2300" t="s">
        <v>152</v>
      </c>
      <c r="N2300">
        <v>6738.4470688953297</v>
      </c>
      <c r="O2300">
        <v>6738.4470688953297</v>
      </c>
      <c r="P2300" t="s">
        <v>64</v>
      </c>
      <c r="Q2300">
        <v>2.89</v>
      </c>
      <c r="R2300">
        <v>2</v>
      </c>
      <c r="S2300">
        <v>4</v>
      </c>
      <c r="T2300">
        <v>1</v>
      </c>
      <c r="U2300" t="s">
        <v>76</v>
      </c>
      <c r="V2300">
        <v>1</v>
      </c>
      <c r="W2300" t="s">
        <v>66</v>
      </c>
      <c r="X2300" s="51" t="s">
        <v>4425</v>
      </c>
      <c r="Y2300" s="51" t="s">
        <v>100</v>
      </c>
      <c r="Z2300" s="26">
        <v>2</v>
      </c>
      <c r="AA2300" s="51" t="s">
        <v>77</v>
      </c>
      <c r="AB2300" s="51" t="s">
        <v>108</v>
      </c>
    </row>
    <row r="2301" spans="1:28">
      <c r="A2301" s="51" t="s">
        <v>4426</v>
      </c>
      <c r="B2301" s="51" t="s">
        <v>121</v>
      </c>
      <c r="C2301" s="1">
        <v>45040</v>
      </c>
      <c r="D2301">
        <v>2023</v>
      </c>
      <c r="E2301" s="26">
        <v>4</v>
      </c>
      <c r="F2301" s="51" t="s">
        <v>24</v>
      </c>
      <c r="G2301" s="26">
        <v>2</v>
      </c>
      <c r="H2301" s="26">
        <v>2</v>
      </c>
      <c r="I2301" t="s">
        <v>15</v>
      </c>
      <c r="J2301" t="s">
        <v>82</v>
      </c>
      <c r="K2301" t="s">
        <v>124</v>
      </c>
      <c r="L2301" t="s">
        <v>116</v>
      </c>
      <c r="M2301" t="s">
        <v>93</v>
      </c>
      <c r="N2301">
        <v>8014.0851030633376</v>
      </c>
      <c r="O2301">
        <v>8014.0851030633376</v>
      </c>
      <c r="P2301" t="s">
        <v>64</v>
      </c>
      <c r="Q2301">
        <v>6.47</v>
      </c>
      <c r="R2301">
        <v>2</v>
      </c>
      <c r="S2301">
        <v>0</v>
      </c>
      <c r="T2301">
        <v>0</v>
      </c>
      <c r="U2301" t="s">
        <v>65</v>
      </c>
      <c r="V2301">
        <v>1</v>
      </c>
      <c r="W2301" t="s">
        <v>66</v>
      </c>
      <c r="X2301" s="51" t="s">
        <v>1064</v>
      </c>
      <c r="Y2301" s="51" t="s">
        <v>86</v>
      </c>
      <c r="Z2301" s="26">
        <v>0</v>
      </c>
      <c r="AA2301" s="51" t="s">
        <v>66</v>
      </c>
      <c r="AB2301" s="51" t="s">
        <v>69</v>
      </c>
    </row>
    <row r="2302" spans="1:28">
      <c r="A2302" s="51" t="s">
        <v>4427</v>
      </c>
      <c r="B2302" s="51" t="s">
        <v>97</v>
      </c>
      <c r="C2302" s="1">
        <v>42946</v>
      </c>
      <c r="D2302">
        <v>2017</v>
      </c>
      <c r="E2302" s="26">
        <v>7</v>
      </c>
      <c r="F2302" s="51" t="s">
        <v>27</v>
      </c>
      <c r="G2302" s="26">
        <v>8</v>
      </c>
      <c r="H2302" s="26">
        <v>8</v>
      </c>
      <c r="I2302" t="s">
        <v>15</v>
      </c>
      <c r="J2302" t="s">
        <v>60</v>
      </c>
      <c r="K2302" t="s">
        <v>61</v>
      </c>
      <c r="L2302" t="s">
        <v>110</v>
      </c>
      <c r="M2302" t="s">
        <v>152</v>
      </c>
      <c r="N2302">
        <v>14698.201028981532</v>
      </c>
      <c r="O2302">
        <v>14698.201028981532</v>
      </c>
      <c r="P2302" t="s">
        <v>64</v>
      </c>
      <c r="Q2302">
        <v>7.77</v>
      </c>
      <c r="R2302">
        <v>5</v>
      </c>
      <c r="S2302">
        <v>0</v>
      </c>
      <c r="T2302">
        <v>0</v>
      </c>
      <c r="U2302" t="s">
        <v>65</v>
      </c>
      <c r="V2302">
        <v>3</v>
      </c>
      <c r="W2302" t="s">
        <v>84</v>
      </c>
      <c r="X2302" s="51" t="s">
        <v>4428</v>
      </c>
      <c r="Y2302" s="51" t="s">
        <v>119</v>
      </c>
      <c r="Z2302" s="26">
        <v>3</v>
      </c>
      <c r="AA2302" s="51" t="s">
        <v>77</v>
      </c>
      <c r="AB2302" s="51" t="s">
        <v>69</v>
      </c>
    </row>
    <row r="2303" spans="1:28">
      <c r="A2303" s="51" t="s">
        <v>4429</v>
      </c>
      <c r="B2303" s="51" t="s">
        <v>59</v>
      </c>
      <c r="C2303" s="1">
        <v>44091</v>
      </c>
      <c r="D2303">
        <v>2020</v>
      </c>
      <c r="E2303" s="26">
        <v>9</v>
      </c>
      <c r="F2303" s="51" t="s">
        <v>29</v>
      </c>
      <c r="G2303" s="26">
        <v>5</v>
      </c>
      <c r="H2303" s="26">
        <v>5</v>
      </c>
      <c r="I2303" t="s">
        <v>15</v>
      </c>
      <c r="J2303" t="s">
        <v>72</v>
      </c>
      <c r="K2303" t="s">
        <v>124</v>
      </c>
      <c r="L2303" t="s">
        <v>128</v>
      </c>
      <c r="M2303" t="s">
        <v>93</v>
      </c>
      <c r="N2303">
        <v>15194.214005789758</v>
      </c>
      <c r="O2303">
        <v>15194.214005789758</v>
      </c>
      <c r="P2303" t="s">
        <v>64</v>
      </c>
      <c r="Q2303">
        <v>13.17</v>
      </c>
      <c r="R2303">
        <v>3</v>
      </c>
      <c r="S2303">
        <v>0</v>
      </c>
      <c r="T2303">
        <v>0</v>
      </c>
      <c r="U2303" t="s">
        <v>65</v>
      </c>
      <c r="V2303">
        <v>3</v>
      </c>
      <c r="W2303" t="s">
        <v>84</v>
      </c>
      <c r="X2303" s="51" t="s">
        <v>4430</v>
      </c>
      <c r="Y2303" s="51" t="s">
        <v>68</v>
      </c>
      <c r="Z2303" s="26">
        <v>2</v>
      </c>
      <c r="AA2303" s="51" t="s">
        <v>77</v>
      </c>
      <c r="AB2303" s="51" t="s">
        <v>69</v>
      </c>
    </row>
    <row r="2304" spans="1:28">
      <c r="A2304" s="51" t="s">
        <v>4431</v>
      </c>
      <c r="B2304" s="51" t="s">
        <v>140</v>
      </c>
      <c r="C2304" s="1">
        <v>43111</v>
      </c>
      <c r="D2304">
        <v>2018</v>
      </c>
      <c r="E2304" s="26">
        <v>1</v>
      </c>
      <c r="F2304" s="51" t="s">
        <v>21</v>
      </c>
      <c r="G2304" s="26">
        <v>7</v>
      </c>
      <c r="H2304" s="26">
        <v>7</v>
      </c>
      <c r="I2304" t="s">
        <v>15</v>
      </c>
      <c r="J2304" t="s">
        <v>60</v>
      </c>
      <c r="K2304" t="s">
        <v>124</v>
      </c>
      <c r="L2304" t="s">
        <v>116</v>
      </c>
      <c r="M2304" t="s">
        <v>90</v>
      </c>
      <c r="N2304">
        <v>5695.1489676312522</v>
      </c>
      <c r="O2304">
        <v>5695.1489676312522</v>
      </c>
      <c r="P2304" t="s">
        <v>64</v>
      </c>
      <c r="Q2304">
        <v>8.86</v>
      </c>
      <c r="R2304">
        <v>4</v>
      </c>
      <c r="S2304">
        <v>2</v>
      </c>
      <c r="T2304">
        <v>1</v>
      </c>
      <c r="U2304" t="s">
        <v>76</v>
      </c>
      <c r="V2304">
        <v>1</v>
      </c>
      <c r="W2304" t="s">
        <v>66</v>
      </c>
      <c r="X2304" s="51" t="s">
        <v>4432</v>
      </c>
      <c r="Y2304" s="51" t="s">
        <v>100</v>
      </c>
      <c r="Z2304" s="26">
        <v>0</v>
      </c>
      <c r="AA2304" s="51" t="s">
        <v>66</v>
      </c>
      <c r="AB2304" s="51" t="s">
        <v>69</v>
      </c>
    </row>
    <row r="2305" spans="1:28">
      <c r="A2305" s="51" t="s">
        <v>4433</v>
      </c>
      <c r="B2305" s="51" t="s">
        <v>71</v>
      </c>
      <c r="C2305" s="1">
        <v>43394</v>
      </c>
      <c r="D2305">
        <v>2018</v>
      </c>
      <c r="E2305" s="26">
        <v>10</v>
      </c>
      <c r="F2305" s="51" t="s">
        <v>10</v>
      </c>
      <c r="G2305" s="26">
        <v>7</v>
      </c>
      <c r="H2305" s="26">
        <v>7</v>
      </c>
      <c r="I2305" t="s">
        <v>15</v>
      </c>
      <c r="J2305" t="s">
        <v>60</v>
      </c>
      <c r="K2305" t="s">
        <v>73</v>
      </c>
      <c r="L2305" t="s">
        <v>128</v>
      </c>
      <c r="M2305" t="s">
        <v>75</v>
      </c>
      <c r="N2305">
        <v>10410.612851189202</v>
      </c>
      <c r="O2305">
        <v>10410.612851189202</v>
      </c>
      <c r="P2305" t="s">
        <v>64</v>
      </c>
      <c r="Q2305">
        <v>13.33</v>
      </c>
      <c r="R2305">
        <v>3</v>
      </c>
      <c r="S2305">
        <v>1</v>
      </c>
      <c r="T2305">
        <v>1</v>
      </c>
      <c r="U2305" t="s">
        <v>76</v>
      </c>
      <c r="V2305">
        <v>2</v>
      </c>
      <c r="W2305" t="s">
        <v>77</v>
      </c>
      <c r="X2305" s="51" t="s">
        <v>4434</v>
      </c>
      <c r="Y2305" s="51" t="s">
        <v>100</v>
      </c>
      <c r="Z2305" s="26">
        <v>0</v>
      </c>
      <c r="AA2305" s="51" t="s">
        <v>66</v>
      </c>
      <c r="AB2305" s="51" t="s">
        <v>69</v>
      </c>
    </row>
    <row r="2306" spans="1:28">
      <c r="A2306" s="51" t="s">
        <v>4435</v>
      </c>
      <c r="B2306" s="51" t="s">
        <v>71</v>
      </c>
      <c r="C2306" s="1">
        <v>41964</v>
      </c>
      <c r="D2306">
        <v>2014</v>
      </c>
      <c r="E2306" s="26">
        <v>11</v>
      </c>
      <c r="F2306" s="51" t="s">
        <v>19</v>
      </c>
      <c r="G2306" s="26">
        <v>11</v>
      </c>
      <c r="H2306" s="26">
        <v>11</v>
      </c>
      <c r="I2306" t="s">
        <v>15</v>
      </c>
      <c r="J2306" t="s">
        <v>102</v>
      </c>
      <c r="K2306" t="s">
        <v>133</v>
      </c>
      <c r="L2306" t="s">
        <v>89</v>
      </c>
      <c r="M2306" t="s">
        <v>75</v>
      </c>
      <c r="N2306">
        <v>4042.8388992080072</v>
      </c>
      <c r="O2306">
        <v>4042.8388992080072</v>
      </c>
      <c r="P2306" t="s">
        <v>64</v>
      </c>
      <c r="Q2306">
        <v>4.47</v>
      </c>
      <c r="R2306">
        <v>4</v>
      </c>
      <c r="S2306">
        <v>1</v>
      </c>
      <c r="T2306">
        <v>1</v>
      </c>
      <c r="U2306" t="s">
        <v>76</v>
      </c>
      <c r="V2306">
        <v>3</v>
      </c>
      <c r="W2306" t="s">
        <v>84</v>
      </c>
      <c r="X2306" s="51" t="s">
        <v>3105</v>
      </c>
      <c r="Y2306" s="51" t="s">
        <v>144</v>
      </c>
      <c r="Z2306" s="26">
        <v>2</v>
      </c>
      <c r="AA2306" s="51" t="s">
        <v>77</v>
      </c>
      <c r="AB2306" s="51" t="s">
        <v>69</v>
      </c>
    </row>
    <row r="2307" spans="1:28">
      <c r="A2307" s="51" t="s">
        <v>4436</v>
      </c>
      <c r="B2307" s="51" t="s">
        <v>140</v>
      </c>
      <c r="C2307" s="1">
        <v>44957</v>
      </c>
      <c r="D2307">
        <v>2023</v>
      </c>
      <c r="E2307" s="26">
        <v>1</v>
      </c>
      <c r="F2307" s="51" t="s">
        <v>21</v>
      </c>
      <c r="G2307" s="26">
        <v>2</v>
      </c>
      <c r="H2307" s="26">
        <v>2</v>
      </c>
      <c r="I2307" t="s">
        <v>15</v>
      </c>
      <c r="J2307" t="s">
        <v>82</v>
      </c>
      <c r="K2307" t="s">
        <v>133</v>
      </c>
      <c r="L2307" t="s">
        <v>157</v>
      </c>
      <c r="M2307" t="s">
        <v>90</v>
      </c>
      <c r="N2307">
        <v>4619.7047696950058</v>
      </c>
      <c r="O2307">
        <v>4619.7047696950058</v>
      </c>
      <c r="P2307" t="s">
        <v>64</v>
      </c>
      <c r="Q2307">
        <v>7.79</v>
      </c>
      <c r="R2307">
        <v>5</v>
      </c>
      <c r="S2307">
        <v>1</v>
      </c>
      <c r="T2307">
        <v>1</v>
      </c>
      <c r="U2307" t="s">
        <v>76</v>
      </c>
      <c r="V2307">
        <v>1</v>
      </c>
      <c r="W2307" t="s">
        <v>66</v>
      </c>
      <c r="X2307" s="51" t="s">
        <v>4437</v>
      </c>
      <c r="Y2307" s="51" t="s">
        <v>79</v>
      </c>
      <c r="Z2307" s="26">
        <v>0</v>
      </c>
      <c r="AA2307" s="51" t="s">
        <v>66</v>
      </c>
      <c r="AB2307" s="51" t="s">
        <v>69</v>
      </c>
    </row>
    <row r="2308" spans="1:28">
      <c r="A2308" s="51" t="s">
        <v>4438</v>
      </c>
      <c r="B2308" s="51" t="s">
        <v>97</v>
      </c>
      <c r="C2308" s="1">
        <v>42847</v>
      </c>
      <c r="D2308">
        <v>2017</v>
      </c>
      <c r="E2308" s="26">
        <v>4</v>
      </c>
      <c r="F2308" s="51" t="s">
        <v>24</v>
      </c>
      <c r="G2308" s="26">
        <v>8</v>
      </c>
      <c r="H2308" s="26">
        <v>8</v>
      </c>
      <c r="I2308" t="s">
        <v>15</v>
      </c>
      <c r="J2308" t="s">
        <v>60</v>
      </c>
      <c r="K2308" t="s">
        <v>61</v>
      </c>
      <c r="L2308" t="s">
        <v>74</v>
      </c>
      <c r="M2308" t="s">
        <v>104</v>
      </c>
      <c r="N2308">
        <v>3006.4654908277548</v>
      </c>
      <c r="O2308">
        <v>3006.4654908277548</v>
      </c>
      <c r="P2308" t="s">
        <v>64</v>
      </c>
      <c r="Q2308">
        <v>15.1</v>
      </c>
      <c r="R2308">
        <v>5</v>
      </c>
      <c r="S2308">
        <v>3</v>
      </c>
      <c r="T2308">
        <v>1</v>
      </c>
      <c r="U2308" t="s">
        <v>76</v>
      </c>
      <c r="V2308">
        <v>2</v>
      </c>
      <c r="W2308" t="s">
        <v>77</v>
      </c>
      <c r="X2308" s="51" t="s">
        <v>4439</v>
      </c>
      <c r="Y2308" s="51" t="s">
        <v>79</v>
      </c>
      <c r="Z2308" s="26">
        <v>3</v>
      </c>
      <c r="AA2308" s="51" t="s">
        <v>77</v>
      </c>
      <c r="AB2308" s="51" t="s">
        <v>69</v>
      </c>
    </row>
    <row r="2309" spans="1:28">
      <c r="A2309" s="51" t="s">
        <v>4440</v>
      </c>
      <c r="B2309" s="51" t="s">
        <v>140</v>
      </c>
      <c r="C2309" s="1">
        <v>41673</v>
      </c>
      <c r="D2309">
        <v>2014</v>
      </c>
      <c r="E2309" s="26">
        <v>2</v>
      </c>
      <c r="F2309" s="51" t="s">
        <v>22</v>
      </c>
      <c r="G2309" s="26">
        <v>11</v>
      </c>
      <c r="H2309" s="26">
        <v>11</v>
      </c>
      <c r="I2309" t="s">
        <v>15</v>
      </c>
      <c r="J2309" t="s">
        <v>102</v>
      </c>
      <c r="K2309" t="s">
        <v>73</v>
      </c>
      <c r="L2309" t="s">
        <v>74</v>
      </c>
      <c r="M2309" t="s">
        <v>104</v>
      </c>
      <c r="N2309">
        <v>14060.027514401969</v>
      </c>
      <c r="O2309">
        <v>14060.027514401969</v>
      </c>
      <c r="P2309" t="s">
        <v>64</v>
      </c>
      <c r="Q2309">
        <v>15.78</v>
      </c>
      <c r="R2309">
        <v>4</v>
      </c>
      <c r="S2309">
        <v>1</v>
      </c>
      <c r="T2309">
        <v>1</v>
      </c>
      <c r="U2309" t="s">
        <v>76</v>
      </c>
      <c r="V2309">
        <v>3</v>
      </c>
      <c r="W2309" t="s">
        <v>84</v>
      </c>
      <c r="X2309" s="51" t="s">
        <v>4441</v>
      </c>
      <c r="Y2309" s="51" t="s">
        <v>119</v>
      </c>
      <c r="Z2309" s="26">
        <v>4</v>
      </c>
      <c r="AA2309" s="51" t="s">
        <v>84</v>
      </c>
      <c r="AB2309" s="51" t="s">
        <v>108</v>
      </c>
    </row>
    <row r="2310" spans="1:28">
      <c r="A2310" s="51" t="s">
        <v>4442</v>
      </c>
      <c r="B2310" s="51" t="s">
        <v>59</v>
      </c>
      <c r="C2310" s="1">
        <v>43147</v>
      </c>
      <c r="D2310">
        <v>2018</v>
      </c>
      <c r="E2310" s="26">
        <v>2</v>
      </c>
      <c r="F2310" s="51" t="s">
        <v>22</v>
      </c>
      <c r="G2310" s="26">
        <v>7</v>
      </c>
      <c r="H2310" s="26">
        <v>7</v>
      </c>
      <c r="I2310" t="s">
        <v>15</v>
      </c>
      <c r="J2310" t="s">
        <v>60</v>
      </c>
      <c r="K2310" t="s">
        <v>88</v>
      </c>
      <c r="L2310" t="s">
        <v>125</v>
      </c>
      <c r="M2310" t="s">
        <v>63</v>
      </c>
      <c r="N2310">
        <v>9413.9984002680976</v>
      </c>
      <c r="O2310">
        <v>9413.9984002680976</v>
      </c>
      <c r="P2310" t="s">
        <v>64</v>
      </c>
      <c r="Q2310">
        <v>3.68</v>
      </c>
      <c r="R2310">
        <v>3</v>
      </c>
      <c r="S2310">
        <v>5</v>
      </c>
      <c r="T2310">
        <v>1</v>
      </c>
      <c r="U2310" t="s">
        <v>76</v>
      </c>
      <c r="V2310">
        <v>1</v>
      </c>
      <c r="W2310" t="s">
        <v>66</v>
      </c>
      <c r="X2310" s="51" t="s">
        <v>4443</v>
      </c>
      <c r="Y2310" s="51" t="s">
        <v>68</v>
      </c>
      <c r="Z2310" s="26">
        <v>1</v>
      </c>
      <c r="AA2310" s="51" t="s">
        <v>66</v>
      </c>
      <c r="AB2310" s="51" t="s">
        <v>69</v>
      </c>
    </row>
    <row r="2311" spans="1:28">
      <c r="A2311" s="51" t="s">
        <v>4444</v>
      </c>
      <c r="B2311" s="51" t="s">
        <v>140</v>
      </c>
      <c r="C2311" s="1">
        <v>43194</v>
      </c>
      <c r="D2311">
        <v>2018</v>
      </c>
      <c r="E2311" s="26">
        <v>4</v>
      </c>
      <c r="F2311" s="51" t="s">
        <v>24</v>
      </c>
      <c r="G2311" s="26">
        <v>7</v>
      </c>
      <c r="H2311" s="26">
        <v>7</v>
      </c>
      <c r="I2311" t="s">
        <v>15</v>
      </c>
      <c r="J2311" t="s">
        <v>60</v>
      </c>
      <c r="K2311" t="s">
        <v>124</v>
      </c>
      <c r="L2311" t="s">
        <v>128</v>
      </c>
      <c r="M2311" t="s">
        <v>90</v>
      </c>
      <c r="N2311">
        <v>17437.762847928458</v>
      </c>
      <c r="O2311">
        <v>17437.762847928458</v>
      </c>
      <c r="P2311" t="s">
        <v>64</v>
      </c>
      <c r="Q2311">
        <v>34.15</v>
      </c>
      <c r="R2311">
        <v>2</v>
      </c>
      <c r="S2311">
        <v>3</v>
      </c>
      <c r="T2311">
        <v>1</v>
      </c>
      <c r="U2311" t="s">
        <v>76</v>
      </c>
      <c r="V2311">
        <v>3</v>
      </c>
      <c r="W2311" t="s">
        <v>84</v>
      </c>
      <c r="X2311" s="51" t="s">
        <v>178</v>
      </c>
      <c r="Y2311" s="51" t="s">
        <v>100</v>
      </c>
      <c r="Z2311" s="26">
        <v>4</v>
      </c>
      <c r="AA2311" s="51" t="s">
        <v>84</v>
      </c>
      <c r="AB2311" s="51" t="s">
        <v>108</v>
      </c>
    </row>
    <row r="2312" spans="1:28">
      <c r="A2312" s="51" t="s">
        <v>4445</v>
      </c>
      <c r="B2312" s="51" t="s">
        <v>121</v>
      </c>
      <c r="C2312" s="1">
        <v>43632</v>
      </c>
      <c r="D2312">
        <v>2019</v>
      </c>
      <c r="E2312" s="26">
        <v>6</v>
      </c>
      <c r="F2312" s="51" t="s">
        <v>26</v>
      </c>
      <c r="G2312" s="26">
        <v>6</v>
      </c>
      <c r="H2312" s="26">
        <v>6</v>
      </c>
      <c r="I2312" t="s">
        <v>15</v>
      </c>
      <c r="J2312" t="s">
        <v>72</v>
      </c>
      <c r="K2312" t="s">
        <v>133</v>
      </c>
      <c r="L2312" t="s">
        <v>110</v>
      </c>
      <c r="M2312" t="s">
        <v>63</v>
      </c>
      <c r="N2312">
        <v>1484.4516047773493</v>
      </c>
      <c r="O2312">
        <v>1484.4516047773493</v>
      </c>
      <c r="P2312" t="s">
        <v>64</v>
      </c>
      <c r="Q2312">
        <v>11.24</v>
      </c>
      <c r="R2312">
        <v>5</v>
      </c>
      <c r="S2312">
        <v>6</v>
      </c>
      <c r="T2312">
        <v>1</v>
      </c>
      <c r="U2312" t="s">
        <v>76</v>
      </c>
      <c r="V2312">
        <v>2</v>
      </c>
      <c r="W2312" t="s">
        <v>77</v>
      </c>
      <c r="X2312" s="51" t="s">
        <v>4446</v>
      </c>
      <c r="Y2312" s="51" t="s">
        <v>68</v>
      </c>
      <c r="Z2312" s="26">
        <v>1</v>
      </c>
      <c r="AA2312" s="51" t="s">
        <v>66</v>
      </c>
      <c r="AB2312" s="51" t="s">
        <v>69</v>
      </c>
    </row>
    <row r="2313" spans="1:28">
      <c r="A2313" s="51" t="s">
        <v>4447</v>
      </c>
      <c r="B2313" s="51" t="s">
        <v>97</v>
      </c>
      <c r="C2313" s="1">
        <v>42344</v>
      </c>
      <c r="D2313">
        <v>2015</v>
      </c>
      <c r="E2313" s="26">
        <v>12</v>
      </c>
      <c r="F2313" s="51" t="s">
        <v>20</v>
      </c>
      <c r="G2313" s="26">
        <v>10</v>
      </c>
      <c r="H2313" s="26">
        <v>10</v>
      </c>
      <c r="I2313" t="s">
        <v>15</v>
      </c>
      <c r="J2313" t="s">
        <v>102</v>
      </c>
      <c r="K2313" t="s">
        <v>83</v>
      </c>
      <c r="L2313" t="s">
        <v>116</v>
      </c>
      <c r="M2313" t="s">
        <v>63</v>
      </c>
      <c r="N2313">
        <v>7138.546509442881</v>
      </c>
      <c r="O2313">
        <v>7138.546509442881</v>
      </c>
      <c r="P2313" t="s">
        <v>64</v>
      </c>
      <c r="Q2313">
        <v>2.87</v>
      </c>
      <c r="R2313">
        <v>1</v>
      </c>
      <c r="S2313">
        <v>0</v>
      </c>
      <c r="T2313">
        <v>0</v>
      </c>
      <c r="U2313" t="s">
        <v>65</v>
      </c>
      <c r="V2313">
        <v>2</v>
      </c>
      <c r="W2313" t="s">
        <v>77</v>
      </c>
      <c r="X2313" s="51" t="s">
        <v>4448</v>
      </c>
      <c r="Y2313" s="51" t="s">
        <v>95</v>
      </c>
      <c r="Z2313" s="26">
        <v>1</v>
      </c>
      <c r="AA2313" s="51" t="s">
        <v>66</v>
      </c>
      <c r="AB2313" s="51" t="s">
        <v>69</v>
      </c>
    </row>
    <row r="2314" spans="1:28">
      <c r="A2314" s="51" t="s">
        <v>4449</v>
      </c>
      <c r="B2314" s="51" t="s">
        <v>140</v>
      </c>
      <c r="C2314" s="1">
        <v>43296</v>
      </c>
      <c r="D2314">
        <v>2018</v>
      </c>
      <c r="E2314" s="26">
        <v>7</v>
      </c>
      <c r="F2314" s="51" t="s">
        <v>27</v>
      </c>
      <c r="G2314" s="26">
        <v>7</v>
      </c>
      <c r="H2314" s="26">
        <v>7</v>
      </c>
      <c r="I2314" t="s">
        <v>15</v>
      </c>
      <c r="J2314" t="s">
        <v>60</v>
      </c>
      <c r="K2314" t="s">
        <v>83</v>
      </c>
      <c r="L2314" t="s">
        <v>202</v>
      </c>
      <c r="M2314" t="s">
        <v>75</v>
      </c>
      <c r="N2314">
        <v>14225.9044598442</v>
      </c>
      <c r="O2314">
        <v>14225.9044598442</v>
      </c>
      <c r="P2314" t="s">
        <v>64</v>
      </c>
      <c r="Q2314">
        <v>13.97</v>
      </c>
      <c r="R2314">
        <v>2</v>
      </c>
      <c r="S2314">
        <v>5</v>
      </c>
      <c r="T2314">
        <v>1</v>
      </c>
      <c r="U2314" t="s">
        <v>76</v>
      </c>
      <c r="V2314">
        <v>2</v>
      </c>
      <c r="W2314" t="s">
        <v>77</v>
      </c>
      <c r="X2314" s="51" t="s">
        <v>4335</v>
      </c>
      <c r="Y2314" s="51" t="s">
        <v>95</v>
      </c>
      <c r="Z2314" s="26">
        <v>2</v>
      </c>
      <c r="AA2314" s="51" t="s">
        <v>77</v>
      </c>
      <c r="AB2314" s="51" t="s">
        <v>69</v>
      </c>
    </row>
    <row r="2315" spans="1:28">
      <c r="A2315" s="51" t="s">
        <v>4450</v>
      </c>
      <c r="B2315" s="51" t="s">
        <v>59</v>
      </c>
      <c r="C2315" s="1">
        <v>42418</v>
      </c>
      <c r="D2315">
        <v>2016</v>
      </c>
      <c r="E2315" s="26">
        <v>2</v>
      </c>
      <c r="F2315" s="51" t="s">
        <v>22</v>
      </c>
      <c r="G2315" s="26">
        <v>9</v>
      </c>
      <c r="H2315" s="26">
        <v>9</v>
      </c>
      <c r="I2315" t="s">
        <v>15</v>
      </c>
      <c r="J2315" t="s">
        <v>60</v>
      </c>
      <c r="K2315" t="s">
        <v>124</v>
      </c>
      <c r="L2315" t="s">
        <v>157</v>
      </c>
      <c r="M2315" t="s">
        <v>152</v>
      </c>
      <c r="N2315">
        <v>9374.5021209713377</v>
      </c>
      <c r="O2315">
        <v>9374.5021209713377</v>
      </c>
      <c r="P2315" t="s">
        <v>64</v>
      </c>
      <c r="Q2315">
        <v>11.88</v>
      </c>
      <c r="R2315">
        <v>5</v>
      </c>
      <c r="S2315">
        <v>0</v>
      </c>
      <c r="T2315">
        <v>0</v>
      </c>
      <c r="U2315" t="s">
        <v>65</v>
      </c>
      <c r="V2315">
        <v>2</v>
      </c>
      <c r="W2315" t="s">
        <v>77</v>
      </c>
      <c r="X2315" s="51" t="s">
        <v>2428</v>
      </c>
      <c r="Y2315" s="51" t="s">
        <v>95</v>
      </c>
      <c r="Z2315" s="26">
        <v>1</v>
      </c>
      <c r="AA2315" s="51" t="s">
        <v>66</v>
      </c>
      <c r="AB2315" s="51" t="s">
        <v>69</v>
      </c>
    </row>
    <row r="2316" spans="1:28">
      <c r="A2316" s="51" t="s">
        <v>4451</v>
      </c>
      <c r="B2316" s="51" t="s">
        <v>97</v>
      </c>
      <c r="C2316" s="1">
        <v>44416</v>
      </c>
      <c r="D2316">
        <v>2021</v>
      </c>
      <c r="E2316" s="26">
        <v>8</v>
      </c>
      <c r="F2316" s="51" t="s">
        <v>28</v>
      </c>
      <c r="G2316" s="26">
        <v>4</v>
      </c>
      <c r="H2316" s="26">
        <v>4</v>
      </c>
      <c r="I2316" t="s">
        <v>15</v>
      </c>
      <c r="J2316" t="s">
        <v>72</v>
      </c>
      <c r="K2316" t="s">
        <v>133</v>
      </c>
      <c r="L2316" t="s">
        <v>110</v>
      </c>
      <c r="M2316" t="s">
        <v>152</v>
      </c>
      <c r="N2316">
        <v>6752.5870678601868</v>
      </c>
      <c r="O2316">
        <v>6752.5870678601868</v>
      </c>
      <c r="P2316" t="s">
        <v>64</v>
      </c>
      <c r="Q2316">
        <v>3.65</v>
      </c>
      <c r="R2316">
        <v>5</v>
      </c>
      <c r="S2316">
        <v>2</v>
      </c>
      <c r="T2316">
        <v>1</v>
      </c>
      <c r="U2316" t="s">
        <v>76</v>
      </c>
      <c r="V2316">
        <v>2</v>
      </c>
      <c r="W2316" t="s">
        <v>77</v>
      </c>
      <c r="X2316" s="51" t="s">
        <v>4452</v>
      </c>
      <c r="Y2316" s="51" t="s">
        <v>144</v>
      </c>
      <c r="Z2316" s="26">
        <v>0</v>
      </c>
      <c r="AA2316" s="51" t="s">
        <v>66</v>
      </c>
      <c r="AB2316" s="51" t="s">
        <v>69</v>
      </c>
    </row>
    <row r="2317" spans="1:28">
      <c r="A2317" s="51" t="s">
        <v>4453</v>
      </c>
      <c r="B2317" s="51" t="s">
        <v>97</v>
      </c>
      <c r="C2317" s="1">
        <v>44364</v>
      </c>
      <c r="D2317">
        <v>2021</v>
      </c>
      <c r="E2317" s="26">
        <v>6</v>
      </c>
      <c r="F2317" s="51" t="s">
        <v>26</v>
      </c>
      <c r="G2317" s="26">
        <v>4</v>
      </c>
      <c r="H2317" s="26">
        <v>4</v>
      </c>
      <c r="I2317" t="s">
        <v>15</v>
      </c>
      <c r="J2317" t="s">
        <v>72</v>
      </c>
      <c r="K2317" t="s">
        <v>73</v>
      </c>
      <c r="L2317" t="s">
        <v>157</v>
      </c>
      <c r="M2317" t="s">
        <v>93</v>
      </c>
      <c r="N2317">
        <v>9553.6040088415139</v>
      </c>
      <c r="O2317">
        <v>9553.6040088415139</v>
      </c>
      <c r="P2317" t="s">
        <v>64</v>
      </c>
      <c r="Q2317">
        <v>19.7</v>
      </c>
      <c r="R2317">
        <v>5</v>
      </c>
      <c r="S2317">
        <v>6</v>
      </c>
      <c r="T2317">
        <v>1</v>
      </c>
      <c r="U2317" t="s">
        <v>76</v>
      </c>
      <c r="V2317">
        <v>3</v>
      </c>
      <c r="W2317" t="s">
        <v>84</v>
      </c>
      <c r="X2317" s="51" t="s">
        <v>2573</v>
      </c>
      <c r="Y2317" s="51" t="s">
        <v>119</v>
      </c>
      <c r="Z2317" s="26">
        <v>3</v>
      </c>
      <c r="AA2317" s="51" t="s">
        <v>77</v>
      </c>
      <c r="AB2317" s="51" t="s">
        <v>108</v>
      </c>
    </row>
    <row r="2318" spans="1:28">
      <c r="A2318" s="51" t="s">
        <v>4454</v>
      </c>
      <c r="B2318" s="51" t="s">
        <v>121</v>
      </c>
      <c r="C2318" s="1">
        <v>43409</v>
      </c>
      <c r="D2318">
        <v>2018</v>
      </c>
      <c r="E2318" s="26">
        <v>11</v>
      </c>
      <c r="F2318" s="51" t="s">
        <v>19</v>
      </c>
      <c r="G2318" s="26">
        <v>7</v>
      </c>
      <c r="H2318" s="26">
        <v>7</v>
      </c>
      <c r="I2318" t="s">
        <v>15</v>
      </c>
      <c r="J2318" t="s">
        <v>60</v>
      </c>
      <c r="K2318" t="s">
        <v>83</v>
      </c>
      <c r="L2318" t="s">
        <v>128</v>
      </c>
      <c r="M2318" t="s">
        <v>63</v>
      </c>
      <c r="N2318">
        <v>32751.4388424602</v>
      </c>
      <c r="O2318">
        <v>32751.4388424602</v>
      </c>
      <c r="P2318" t="s">
        <v>64</v>
      </c>
      <c r="Q2318">
        <v>27.22</v>
      </c>
      <c r="R2318">
        <v>1</v>
      </c>
      <c r="S2318">
        <v>2</v>
      </c>
      <c r="T2318">
        <v>1</v>
      </c>
      <c r="U2318" t="s">
        <v>76</v>
      </c>
      <c r="V2318">
        <v>3</v>
      </c>
      <c r="W2318" t="s">
        <v>84</v>
      </c>
      <c r="X2318" s="51" t="s">
        <v>4455</v>
      </c>
      <c r="Y2318" s="51" t="s">
        <v>68</v>
      </c>
      <c r="Z2318" s="26">
        <v>3</v>
      </c>
      <c r="AA2318" s="51" t="s">
        <v>77</v>
      </c>
      <c r="AB2318" s="51" t="s">
        <v>108</v>
      </c>
    </row>
    <row r="2319" spans="1:28">
      <c r="A2319" s="51" t="s">
        <v>4456</v>
      </c>
      <c r="B2319" s="51" t="s">
        <v>81</v>
      </c>
      <c r="C2319" s="1">
        <v>42549</v>
      </c>
      <c r="D2319">
        <v>2016</v>
      </c>
      <c r="E2319" s="26">
        <v>6</v>
      </c>
      <c r="F2319" s="51" t="s">
        <v>26</v>
      </c>
      <c r="G2319" s="26">
        <v>9</v>
      </c>
      <c r="H2319" s="26">
        <v>9</v>
      </c>
      <c r="I2319" t="s">
        <v>15</v>
      </c>
      <c r="J2319" t="s">
        <v>60</v>
      </c>
      <c r="K2319" t="s">
        <v>73</v>
      </c>
      <c r="L2319" t="s">
        <v>125</v>
      </c>
      <c r="M2319" t="s">
        <v>93</v>
      </c>
      <c r="N2319">
        <v>1722.3011413056922</v>
      </c>
      <c r="O2319">
        <v>1722.3011413056922</v>
      </c>
      <c r="P2319" t="s">
        <v>64</v>
      </c>
      <c r="Q2319">
        <v>3.89</v>
      </c>
      <c r="R2319">
        <v>3</v>
      </c>
      <c r="S2319">
        <v>3</v>
      </c>
      <c r="T2319">
        <v>1</v>
      </c>
      <c r="U2319" t="s">
        <v>76</v>
      </c>
      <c r="V2319">
        <v>1</v>
      </c>
      <c r="W2319" t="s">
        <v>66</v>
      </c>
      <c r="X2319" s="51" t="s">
        <v>4457</v>
      </c>
      <c r="Y2319" s="51" t="s">
        <v>144</v>
      </c>
      <c r="Z2319" s="26">
        <v>2</v>
      </c>
      <c r="AA2319" s="51" t="s">
        <v>77</v>
      </c>
      <c r="AB2319" s="51" t="s">
        <v>108</v>
      </c>
    </row>
    <row r="2320" spans="1:28">
      <c r="A2320" s="51" t="s">
        <v>4458</v>
      </c>
      <c r="B2320" s="51" t="s">
        <v>97</v>
      </c>
      <c r="C2320" s="1">
        <v>45322</v>
      </c>
      <c r="D2320">
        <v>2024</v>
      </c>
      <c r="E2320" s="26">
        <v>1</v>
      </c>
      <c r="F2320" s="51" t="s">
        <v>21</v>
      </c>
      <c r="G2320" s="26">
        <v>1</v>
      </c>
      <c r="H2320" s="26">
        <v>1</v>
      </c>
      <c r="I2320" t="s">
        <v>15</v>
      </c>
      <c r="J2320" t="s">
        <v>82</v>
      </c>
      <c r="K2320" t="s">
        <v>83</v>
      </c>
      <c r="L2320" t="s">
        <v>98</v>
      </c>
      <c r="M2320" t="s">
        <v>93</v>
      </c>
      <c r="N2320">
        <v>12760.96992955006</v>
      </c>
      <c r="O2320">
        <v>12760.96992955006</v>
      </c>
      <c r="P2320" t="s">
        <v>64</v>
      </c>
      <c r="Q2320">
        <v>5.26</v>
      </c>
      <c r="R2320">
        <v>5</v>
      </c>
      <c r="S2320">
        <v>0</v>
      </c>
      <c r="T2320">
        <v>0</v>
      </c>
      <c r="U2320" t="s">
        <v>65</v>
      </c>
      <c r="V2320">
        <v>3</v>
      </c>
      <c r="W2320" t="s">
        <v>84</v>
      </c>
      <c r="X2320" s="51" t="s">
        <v>4459</v>
      </c>
      <c r="Y2320" s="51" t="s">
        <v>119</v>
      </c>
      <c r="Z2320" s="26">
        <v>2</v>
      </c>
      <c r="AA2320" s="51" t="s">
        <v>77</v>
      </c>
      <c r="AB2320" s="51" t="s">
        <v>69</v>
      </c>
    </row>
    <row r="2321" spans="1:28">
      <c r="A2321" s="51" t="s">
        <v>4460</v>
      </c>
      <c r="B2321" s="51" t="s">
        <v>121</v>
      </c>
      <c r="C2321" s="1">
        <v>44386</v>
      </c>
      <c r="D2321">
        <v>2021</v>
      </c>
      <c r="E2321" s="26">
        <v>7</v>
      </c>
      <c r="F2321" s="51" t="s">
        <v>27</v>
      </c>
      <c r="G2321" s="26">
        <v>4</v>
      </c>
      <c r="H2321" s="26">
        <v>4</v>
      </c>
      <c r="I2321" t="s">
        <v>15</v>
      </c>
      <c r="J2321" t="s">
        <v>72</v>
      </c>
      <c r="K2321" t="s">
        <v>61</v>
      </c>
      <c r="L2321" t="s">
        <v>110</v>
      </c>
      <c r="M2321" t="s">
        <v>104</v>
      </c>
      <c r="N2321">
        <v>5388.3820321893936</v>
      </c>
      <c r="O2321">
        <v>5388.3820321893936</v>
      </c>
      <c r="P2321" t="s">
        <v>64</v>
      </c>
      <c r="Q2321">
        <v>10.33</v>
      </c>
      <c r="R2321">
        <v>3</v>
      </c>
      <c r="S2321">
        <v>1</v>
      </c>
      <c r="T2321">
        <v>1</v>
      </c>
      <c r="U2321" t="s">
        <v>76</v>
      </c>
      <c r="V2321">
        <v>1</v>
      </c>
      <c r="W2321" t="s">
        <v>66</v>
      </c>
      <c r="X2321" s="51" t="s">
        <v>4461</v>
      </c>
      <c r="Y2321" s="51" t="s">
        <v>119</v>
      </c>
      <c r="Z2321" s="26">
        <v>0</v>
      </c>
      <c r="AA2321" s="51" t="s">
        <v>66</v>
      </c>
      <c r="AB2321" s="51" t="s">
        <v>69</v>
      </c>
    </row>
    <row r="2322" spans="1:28">
      <c r="A2322" s="51" t="s">
        <v>4462</v>
      </c>
      <c r="B2322" s="51" t="s">
        <v>71</v>
      </c>
      <c r="C2322" s="1">
        <v>45358</v>
      </c>
      <c r="D2322">
        <v>2024</v>
      </c>
      <c r="E2322" s="26">
        <v>3</v>
      </c>
      <c r="F2322" s="51" t="s">
        <v>23</v>
      </c>
      <c r="G2322" s="26">
        <v>1</v>
      </c>
      <c r="H2322" s="26">
        <v>1</v>
      </c>
      <c r="I2322" t="s">
        <v>15</v>
      </c>
      <c r="J2322" t="s">
        <v>82</v>
      </c>
      <c r="K2322" t="s">
        <v>88</v>
      </c>
      <c r="L2322" t="s">
        <v>128</v>
      </c>
      <c r="M2322" t="s">
        <v>104</v>
      </c>
      <c r="N2322">
        <v>1936.3484551160029</v>
      </c>
      <c r="O2322">
        <v>1936.3484551160029</v>
      </c>
      <c r="P2322" t="s">
        <v>64</v>
      </c>
      <c r="Q2322">
        <v>3.42</v>
      </c>
      <c r="R2322">
        <v>3</v>
      </c>
      <c r="S2322">
        <v>1</v>
      </c>
      <c r="T2322">
        <v>1</v>
      </c>
      <c r="U2322" t="s">
        <v>76</v>
      </c>
      <c r="V2322">
        <v>2</v>
      </c>
      <c r="W2322" t="s">
        <v>77</v>
      </c>
      <c r="X2322" s="51" t="s">
        <v>4463</v>
      </c>
      <c r="Y2322" s="51" t="s">
        <v>95</v>
      </c>
      <c r="Z2322" s="26">
        <v>0</v>
      </c>
      <c r="AA2322" s="51" t="s">
        <v>66</v>
      </c>
      <c r="AB2322" s="51" t="s">
        <v>69</v>
      </c>
    </row>
    <row r="2323" spans="1:28">
      <c r="A2323" s="51" t="s">
        <v>4464</v>
      </c>
      <c r="B2323" s="51" t="s">
        <v>59</v>
      </c>
      <c r="C2323" s="1">
        <v>43470</v>
      </c>
      <c r="D2323">
        <v>2019</v>
      </c>
      <c r="E2323" s="26">
        <v>1</v>
      </c>
      <c r="F2323" s="51" t="s">
        <v>21</v>
      </c>
      <c r="G2323" s="26">
        <v>6</v>
      </c>
      <c r="H2323" s="26">
        <v>6</v>
      </c>
      <c r="I2323" t="s">
        <v>15</v>
      </c>
      <c r="J2323" t="s">
        <v>72</v>
      </c>
      <c r="K2323" t="s">
        <v>83</v>
      </c>
      <c r="L2323" t="s">
        <v>202</v>
      </c>
      <c r="M2323" t="s">
        <v>93</v>
      </c>
      <c r="N2323">
        <v>7657.2158763563266</v>
      </c>
      <c r="O2323">
        <v>7657.2158763563266</v>
      </c>
      <c r="P2323" t="s">
        <v>64</v>
      </c>
      <c r="Q2323">
        <v>17.05</v>
      </c>
      <c r="R2323">
        <v>4</v>
      </c>
      <c r="S2323">
        <v>2</v>
      </c>
      <c r="T2323">
        <v>1</v>
      </c>
      <c r="U2323" t="s">
        <v>76</v>
      </c>
      <c r="V2323">
        <v>2</v>
      </c>
      <c r="W2323" t="s">
        <v>77</v>
      </c>
      <c r="X2323" s="51" t="s">
        <v>4465</v>
      </c>
      <c r="Y2323" s="51" t="s">
        <v>119</v>
      </c>
      <c r="Z2323" s="26">
        <v>1</v>
      </c>
      <c r="AA2323" s="51" t="s">
        <v>66</v>
      </c>
      <c r="AB2323" s="51" t="s">
        <v>69</v>
      </c>
    </row>
    <row r="2324" spans="1:28">
      <c r="A2324" s="51" t="s">
        <v>4466</v>
      </c>
      <c r="B2324" s="51" t="s">
        <v>140</v>
      </c>
      <c r="C2324" s="1">
        <v>44682</v>
      </c>
      <c r="D2324">
        <v>2022</v>
      </c>
      <c r="E2324" s="26">
        <v>5</v>
      </c>
      <c r="F2324" s="51" t="s">
        <v>25</v>
      </c>
      <c r="G2324" s="26">
        <v>3</v>
      </c>
      <c r="H2324" s="26">
        <v>3</v>
      </c>
      <c r="I2324" t="s">
        <v>15</v>
      </c>
      <c r="J2324" t="s">
        <v>82</v>
      </c>
      <c r="K2324" t="s">
        <v>83</v>
      </c>
      <c r="L2324" t="s">
        <v>125</v>
      </c>
      <c r="M2324" t="s">
        <v>152</v>
      </c>
      <c r="N2324">
        <v>5362.203391251931</v>
      </c>
      <c r="O2324">
        <v>5362.203391251931</v>
      </c>
      <c r="P2324" t="s">
        <v>64</v>
      </c>
      <c r="Q2324">
        <v>4.16</v>
      </c>
      <c r="R2324">
        <v>5</v>
      </c>
      <c r="S2324">
        <v>3</v>
      </c>
      <c r="T2324">
        <v>1</v>
      </c>
      <c r="U2324" t="s">
        <v>76</v>
      </c>
      <c r="V2324">
        <v>1</v>
      </c>
      <c r="W2324" t="s">
        <v>66</v>
      </c>
      <c r="X2324" s="51" t="s">
        <v>4467</v>
      </c>
      <c r="Y2324" s="51" t="s">
        <v>95</v>
      </c>
      <c r="Z2324" s="26">
        <v>1</v>
      </c>
      <c r="AA2324" s="51" t="s">
        <v>66</v>
      </c>
      <c r="AB2324" s="51" t="s">
        <v>69</v>
      </c>
    </row>
    <row r="2325" spans="1:28">
      <c r="A2325" s="51" t="s">
        <v>4468</v>
      </c>
      <c r="B2325" s="51" t="s">
        <v>97</v>
      </c>
      <c r="C2325" s="1">
        <v>44446</v>
      </c>
      <c r="D2325">
        <v>2021</v>
      </c>
      <c r="E2325" s="26">
        <v>9</v>
      </c>
      <c r="F2325" s="51" t="s">
        <v>29</v>
      </c>
      <c r="G2325" s="26">
        <v>4</v>
      </c>
      <c r="H2325" s="26">
        <v>4</v>
      </c>
      <c r="I2325" t="s">
        <v>15</v>
      </c>
      <c r="J2325" t="s">
        <v>72</v>
      </c>
      <c r="K2325" t="s">
        <v>83</v>
      </c>
      <c r="L2325" t="s">
        <v>113</v>
      </c>
      <c r="M2325" t="s">
        <v>63</v>
      </c>
      <c r="N2325">
        <v>8423.1506643774337</v>
      </c>
      <c r="O2325">
        <v>8423.1506643774337</v>
      </c>
      <c r="P2325" t="s">
        <v>64</v>
      </c>
      <c r="Q2325">
        <v>7.08</v>
      </c>
      <c r="R2325">
        <v>1</v>
      </c>
      <c r="S2325">
        <v>2</v>
      </c>
      <c r="T2325">
        <v>1</v>
      </c>
      <c r="U2325" t="s">
        <v>76</v>
      </c>
      <c r="V2325">
        <v>2</v>
      </c>
      <c r="W2325" t="s">
        <v>77</v>
      </c>
      <c r="X2325" s="51" t="s">
        <v>4469</v>
      </c>
      <c r="Y2325" s="51" t="s">
        <v>68</v>
      </c>
      <c r="Z2325" s="26">
        <v>0</v>
      </c>
      <c r="AA2325" s="51" t="s">
        <v>66</v>
      </c>
      <c r="AB2325" s="51" t="s">
        <v>69</v>
      </c>
    </row>
    <row r="2326" spans="1:28">
      <c r="A2326" s="51" t="s">
        <v>4470</v>
      </c>
      <c r="B2326" s="51" t="s">
        <v>97</v>
      </c>
      <c r="C2326" s="1">
        <v>42291</v>
      </c>
      <c r="D2326">
        <v>2015</v>
      </c>
      <c r="E2326" s="26">
        <v>10</v>
      </c>
      <c r="F2326" s="51" t="s">
        <v>10</v>
      </c>
      <c r="G2326" s="26">
        <v>10</v>
      </c>
      <c r="H2326" s="26">
        <v>10</v>
      </c>
      <c r="I2326" t="s">
        <v>15</v>
      </c>
      <c r="J2326" t="s">
        <v>102</v>
      </c>
      <c r="K2326" t="s">
        <v>88</v>
      </c>
      <c r="L2326" t="s">
        <v>113</v>
      </c>
      <c r="M2326" t="s">
        <v>104</v>
      </c>
      <c r="N2326">
        <v>5945.7531516707731</v>
      </c>
      <c r="O2326">
        <v>5945.7531516707731</v>
      </c>
      <c r="P2326" t="s">
        <v>64</v>
      </c>
      <c r="Q2326">
        <v>19.38</v>
      </c>
      <c r="R2326">
        <v>1</v>
      </c>
      <c r="S2326">
        <v>4</v>
      </c>
      <c r="T2326">
        <v>1</v>
      </c>
      <c r="U2326" t="s">
        <v>76</v>
      </c>
      <c r="V2326">
        <v>2</v>
      </c>
      <c r="W2326" t="s">
        <v>77</v>
      </c>
      <c r="X2326" s="51" t="s">
        <v>4471</v>
      </c>
      <c r="Y2326" s="51" t="s">
        <v>119</v>
      </c>
      <c r="Z2326" s="26">
        <v>3</v>
      </c>
      <c r="AA2326" s="51" t="s">
        <v>77</v>
      </c>
      <c r="AB2326" s="51" t="s">
        <v>108</v>
      </c>
    </row>
    <row r="2327" spans="1:28">
      <c r="A2327" s="51" t="s">
        <v>4472</v>
      </c>
      <c r="B2327" s="51" t="s">
        <v>121</v>
      </c>
      <c r="C2327" s="1">
        <v>43622</v>
      </c>
      <c r="D2327">
        <v>2019</v>
      </c>
      <c r="E2327" s="26">
        <v>6</v>
      </c>
      <c r="F2327" s="51" t="s">
        <v>26</v>
      </c>
      <c r="G2327" s="26">
        <v>6</v>
      </c>
      <c r="H2327" s="26">
        <v>6</v>
      </c>
      <c r="I2327" t="s">
        <v>15</v>
      </c>
      <c r="J2327" t="s">
        <v>72</v>
      </c>
      <c r="K2327" t="s">
        <v>124</v>
      </c>
      <c r="L2327" t="s">
        <v>98</v>
      </c>
      <c r="M2327" t="s">
        <v>90</v>
      </c>
      <c r="N2327">
        <v>3390.1626113590769</v>
      </c>
      <c r="O2327">
        <v>3390.1626113590769</v>
      </c>
      <c r="P2327" t="s">
        <v>64</v>
      </c>
      <c r="Q2327">
        <v>11.6</v>
      </c>
      <c r="R2327">
        <v>5</v>
      </c>
      <c r="S2327">
        <v>2</v>
      </c>
      <c r="T2327">
        <v>1</v>
      </c>
      <c r="U2327" t="s">
        <v>76</v>
      </c>
      <c r="V2327">
        <v>1</v>
      </c>
      <c r="W2327" t="s">
        <v>66</v>
      </c>
      <c r="X2327" s="51" t="s">
        <v>4473</v>
      </c>
      <c r="Y2327" s="51" t="s">
        <v>100</v>
      </c>
      <c r="Z2327" s="26">
        <v>0</v>
      </c>
      <c r="AA2327" s="51" t="s">
        <v>66</v>
      </c>
      <c r="AB2327" s="51" t="s">
        <v>69</v>
      </c>
    </row>
    <row r="2328" spans="1:28">
      <c r="A2328" s="51" t="s">
        <v>4474</v>
      </c>
      <c r="B2328" s="51" t="s">
        <v>59</v>
      </c>
      <c r="C2328" s="1">
        <v>44872</v>
      </c>
      <c r="D2328">
        <v>2022</v>
      </c>
      <c r="E2328" s="26">
        <v>11</v>
      </c>
      <c r="F2328" s="51" t="s">
        <v>19</v>
      </c>
      <c r="G2328" s="26">
        <v>3</v>
      </c>
      <c r="H2328" s="26">
        <v>3</v>
      </c>
      <c r="I2328" t="s">
        <v>15</v>
      </c>
      <c r="J2328" t="s">
        <v>82</v>
      </c>
      <c r="K2328" t="s">
        <v>133</v>
      </c>
      <c r="L2328" t="s">
        <v>98</v>
      </c>
      <c r="M2328" t="s">
        <v>152</v>
      </c>
      <c r="N2328">
        <v>12957.061019551882</v>
      </c>
      <c r="O2328">
        <v>12957.061019551882</v>
      </c>
      <c r="P2328" t="s">
        <v>64</v>
      </c>
      <c r="Q2328">
        <v>4.4800000000000004</v>
      </c>
      <c r="R2328">
        <v>3</v>
      </c>
      <c r="S2328">
        <v>0</v>
      </c>
      <c r="T2328">
        <v>0</v>
      </c>
      <c r="U2328" t="s">
        <v>65</v>
      </c>
      <c r="V2328">
        <v>3</v>
      </c>
      <c r="W2328" t="s">
        <v>84</v>
      </c>
      <c r="X2328" s="51" t="s">
        <v>4475</v>
      </c>
      <c r="Y2328" s="51" t="s">
        <v>95</v>
      </c>
      <c r="Z2328" s="26">
        <v>2</v>
      </c>
      <c r="AA2328" s="51" t="s">
        <v>77</v>
      </c>
      <c r="AB2328" s="51" t="s">
        <v>69</v>
      </c>
    </row>
    <row r="2329" spans="1:28">
      <c r="A2329" s="51" t="s">
        <v>4476</v>
      </c>
      <c r="B2329" s="51" t="s">
        <v>71</v>
      </c>
      <c r="C2329" s="1">
        <v>44411</v>
      </c>
      <c r="D2329">
        <v>2021</v>
      </c>
      <c r="E2329" s="26">
        <v>8</v>
      </c>
      <c r="F2329" s="51" t="s">
        <v>28</v>
      </c>
      <c r="G2329" s="26">
        <v>4</v>
      </c>
      <c r="H2329" s="26">
        <v>4</v>
      </c>
      <c r="I2329" t="s">
        <v>15</v>
      </c>
      <c r="J2329" t="s">
        <v>72</v>
      </c>
      <c r="K2329" t="s">
        <v>133</v>
      </c>
      <c r="L2329" t="s">
        <v>128</v>
      </c>
      <c r="M2329" t="s">
        <v>63</v>
      </c>
      <c r="N2329">
        <v>5912.368031424342</v>
      </c>
      <c r="O2329">
        <v>5912.368031424342</v>
      </c>
      <c r="P2329" t="s">
        <v>64</v>
      </c>
      <c r="Q2329">
        <v>7.56</v>
      </c>
      <c r="R2329">
        <v>5</v>
      </c>
      <c r="S2329">
        <v>3</v>
      </c>
      <c r="T2329">
        <v>1</v>
      </c>
      <c r="U2329" t="s">
        <v>76</v>
      </c>
      <c r="V2329">
        <v>1</v>
      </c>
      <c r="W2329" t="s">
        <v>66</v>
      </c>
      <c r="X2329" s="51" t="s">
        <v>4477</v>
      </c>
      <c r="Y2329" s="51" t="s">
        <v>95</v>
      </c>
      <c r="Z2329" s="26">
        <v>1</v>
      </c>
      <c r="AA2329" s="51" t="s">
        <v>66</v>
      </c>
      <c r="AB2329" s="51" t="s">
        <v>69</v>
      </c>
    </row>
    <row r="2330" spans="1:28">
      <c r="A2330" s="51" t="s">
        <v>4478</v>
      </c>
      <c r="B2330" s="51" t="s">
        <v>71</v>
      </c>
      <c r="C2330" s="1">
        <v>45256</v>
      </c>
      <c r="D2330">
        <v>2023</v>
      </c>
      <c r="E2330" s="26">
        <v>11</v>
      </c>
      <c r="F2330" s="51" t="s">
        <v>19</v>
      </c>
      <c r="G2330" s="26">
        <v>2</v>
      </c>
      <c r="H2330" s="26">
        <v>2</v>
      </c>
      <c r="I2330" t="s">
        <v>15</v>
      </c>
      <c r="J2330" t="s">
        <v>82</v>
      </c>
      <c r="K2330" t="s">
        <v>124</v>
      </c>
      <c r="L2330" t="s">
        <v>103</v>
      </c>
      <c r="M2330" t="s">
        <v>152</v>
      </c>
      <c r="N2330">
        <v>2395.0165012577604</v>
      </c>
      <c r="O2330">
        <v>2395.0165012577604</v>
      </c>
      <c r="P2330" t="s">
        <v>64</v>
      </c>
      <c r="Q2330">
        <v>11.51</v>
      </c>
      <c r="R2330">
        <v>3</v>
      </c>
      <c r="S2330">
        <v>4</v>
      </c>
      <c r="T2330">
        <v>1</v>
      </c>
      <c r="U2330" t="s">
        <v>76</v>
      </c>
      <c r="V2330">
        <v>2</v>
      </c>
      <c r="W2330" t="s">
        <v>77</v>
      </c>
      <c r="X2330" s="51" t="s">
        <v>4479</v>
      </c>
      <c r="Y2330" s="51" t="s">
        <v>100</v>
      </c>
      <c r="Z2330" s="26">
        <v>1</v>
      </c>
      <c r="AA2330" s="51" t="s">
        <v>66</v>
      </c>
      <c r="AB2330" s="51" t="s">
        <v>69</v>
      </c>
    </row>
    <row r="2331" spans="1:28">
      <c r="A2331" s="51" t="s">
        <v>4480</v>
      </c>
      <c r="B2331" s="51" t="s">
        <v>140</v>
      </c>
      <c r="C2331" s="1">
        <v>43169</v>
      </c>
      <c r="D2331">
        <v>2018</v>
      </c>
      <c r="E2331" s="26">
        <v>3</v>
      </c>
      <c r="F2331" s="51" t="s">
        <v>23</v>
      </c>
      <c r="G2331" s="26">
        <v>7</v>
      </c>
      <c r="H2331" s="26">
        <v>7</v>
      </c>
      <c r="I2331" t="s">
        <v>15</v>
      </c>
      <c r="J2331" t="s">
        <v>60</v>
      </c>
      <c r="K2331" t="s">
        <v>83</v>
      </c>
      <c r="L2331" t="s">
        <v>74</v>
      </c>
      <c r="M2331" t="s">
        <v>152</v>
      </c>
      <c r="N2331">
        <v>15073.26970490301</v>
      </c>
      <c r="O2331">
        <v>15073.26970490301</v>
      </c>
      <c r="P2331" t="s">
        <v>64</v>
      </c>
      <c r="Q2331">
        <v>12.33</v>
      </c>
      <c r="R2331">
        <v>1</v>
      </c>
      <c r="S2331">
        <v>3</v>
      </c>
      <c r="T2331">
        <v>1</v>
      </c>
      <c r="U2331" t="s">
        <v>76</v>
      </c>
      <c r="V2331">
        <v>3</v>
      </c>
      <c r="W2331" t="s">
        <v>84</v>
      </c>
      <c r="X2331" s="51" t="s">
        <v>4481</v>
      </c>
      <c r="Y2331" s="51" t="s">
        <v>119</v>
      </c>
      <c r="Z2331" s="26">
        <v>3</v>
      </c>
      <c r="AA2331" s="51" t="s">
        <v>77</v>
      </c>
      <c r="AB2331" s="51" t="s">
        <v>108</v>
      </c>
    </row>
    <row r="2332" spans="1:28">
      <c r="A2332" s="51" t="s">
        <v>4482</v>
      </c>
      <c r="B2332" s="51" t="s">
        <v>121</v>
      </c>
      <c r="C2332" s="1">
        <v>44138</v>
      </c>
      <c r="D2332">
        <v>2020</v>
      </c>
      <c r="E2332" s="26">
        <v>11</v>
      </c>
      <c r="F2332" s="51" t="s">
        <v>19</v>
      </c>
      <c r="G2332" s="26">
        <v>5</v>
      </c>
      <c r="H2332" s="26">
        <v>5</v>
      </c>
      <c r="I2332" t="s">
        <v>15</v>
      </c>
      <c r="J2332" t="s">
        <v>72</v>
      </c>
      <c r="K2332" t="s">
        <v>83</v>
      </c>
      <c r="L2332" t="s">
        <v>62</v>
      </c>
      <c r="M2332" t="s">
        <v>90</v>
      </c>
      <c r="N2332">
        <v>6978.5246082293506</v>
      </c>
      <c r="O2332">
        <v>6978.5246082293506</v>
      </c>
      <c r="P2332" t="s">
        <v>64</v>
      </c>
      <c r="Q2332">
        <v>22.06</v>
      </c>
      <c r="R2332">
        <v>3</v>
      </c>
      <c r="S2332">
        <v>1</v>
      </c>
      <c r="T2332">
        <v>1</v>
      </c>
      <c r="U2332" t="s">
        <v>76</v>
      </c>
      <c r="V2332">
        <v>3</v>
      </c>
      <c r="W2332" t="s">
        <v>84</v>
      </c>
      <c r="X2332" s="51" t="s">
        <v>4483</v>
      </c>
      <c r="Y2332" s="51" t="s">
        <v>79</v>
      </c>
      <c r="Z2332" s="26">
        <v>2</v>
      </c>
      <c r="AA2332" s="51" t="s">
        <v>77</v>
      </c>
      <c r="AB2332" s="51" t="s">
        <v>69</v>
      </c>
    </row>
    <row r="2333" spans="1:28">
      <c r="A2333" s="51" t="s">
        <v>4484</v>
      </c>
      <c r="B2333" s="51" t="s">
        <v>59</v>
      </c>
      <c r="C2333" s="1">
        <v>43019</v>
      </c>
      <c r="D2333">
        <v>2017</v>
      </c>
      <c r="E2333" s="26">
        <v>10</v>
      </c>
      <c r="F2333" s="51" t="s">
        <v>10</v>
      </c>
      <c r="G2333" s="26">
        <v>8</v>
      </c>
      <c r="H2333" s="26">
        <v>8</v>
      </c>
      <c r="I2333" t="s">
        <v>15</v>
      </c>
      <c r="J2333" t="s">
        <v>60</v>
      </c>
      <c r="K2333" t="s">
        <v>88</v>
      </c>
      <c r="L2333" t="s">
        <v>116</v>
      </c>
      <c r="M2333" t="s">
        <v>93</v>
      </c>
      <c r="N2333">
        <v>5094.0208842723478</v>
      </c>
      <c r="O2333">
        <v>5094.0208842723478</v>
      </c>
      <c r="P2333" t="s">
        <v>64</v>
      </c>
      <c r="Q2333">
        <v>3.07</v>
      </c>
      <c r="R2333">
        <v>2</v>
      </c>
      <c r="S2333">
        <v>2</v>
      </c>
      <c r="T2333">
        <v>1</v>
      </c>
      <c r="U2333" t="s">
        <v>76</v>
      </c>
      <c r="V2333">
        <v>1</v>
      </c>
      <c r="W2333" t="s">
        <v>66</v>
      </c>
      <c r="X2333" s="51" t="s">
        <v>572</v>
      </c>
      <c r="Y2333" s="51" t="s">
        <v>100</v>
      </c>
      <c r="Z2333" s="26">
        <v>1</v>
      </c>
      <c r="AA2333" s="51" t="s">
        <v>66</v>
      </c>
      <c r="AB2333" s="51" t="s">
        <v>69</v>
      </c>
    </row>
    <row r="2334" spans="1:28">
      <c r="A2334" s="51" t="s">
        <v>4485</v>
      </c>
      <c r="B2334" s="51" t="s">
        <v>59</v>
      </c>
      <c r="C2334" s="1">
        <v>43536</v>
      </c>
      <c r="D2334">
        <v>2019</v>
      </c>
      <c r="E2334" s="26">
        <v>3</v>
      </c>
      <c r="F2334" s="51" t="s">
        <v>23</v>
      </c>
      <c r="G2334" s="26">
        <v>6</v>
      </c>
      <c r="H2334" s="26">
        <v>6</v>
      </c>
      <c r="I2334" t="s">
        <v>15</v>
      </c>
      <c r="J2334" t="s">
        <v>72</v>
      </c>
      <c r="K2334" t="s">
        <v>133</v>
      </c>
      <c r="L2334" t="s">
        <v>125</v>
      </c>
      <c r="M2334" t="s">
        <v>75</v>
      </c>
      <c r="N2334">
        <v>6582.7089906848005</v>
      </c>
      <c r="O2334">
        <v>6582.7089906848005</v>
      </c>
      <c r="P2334" t="s">
        <v>64</v>
      </c>
      <c r="Q2334">
        <v>5.6</v>
      </c>
      <c r="R2334">
        <v>1</v>
      </c>
      <c r="S2334">
        <v>0</v>
      </c>
      <c r="T2334">
        <v>0</v>
      </c>
      <c r="U2334" t="s">
        <v>65</v>
      </c>
      <c r="V2334">
        <v>2</v>
      </c>
      <c r="W2334" t="s">
        <v>77</v>
      </c>
      <c r="X2334" s="51" t="s">
        <v>4486</v>
      </c>
      <c r="Y2334" s="51" t="s">
        <v>68</v>
      </c>
      <c r="Z2334" s="26">
        <v>0</v>
      </c>
      <c r="AA2334" s="51" t="s">
        <v>66</v>
      </c>
      <c r="AB2334" s="51" t="s">
        <v>69</v>
      </c>
    </row>
    <row r="2335" spans="1:28">
      <c r="A2335" s="51" t="s">
        <v>4487</v>
      </c>
      <c r="B2335" s="51" t="s">
        <v>121</v>
      </c>
      <c r="C2335" s="1">
        <v>43633</v>
      </c>
      <c r="D2335">
        <v>2019</v>
      </c>
      <c r="E2335" s="26">
        <v>6</v>
      </c>
      <c r="F2335" s="51" t="s">
        <v>26</v>
      </c>
      <c r="G2335" s="26">
        <v>6</v>
      </c>
      <c r="H2335" s="26">
        <v>6</v>
      </c>
      <c r="I2335" t="s">
        <v>15</v>
      </c>
      <c r="J2335" t="s">
        <v>72</v>
      </c>
      <c r="K2335" t="s">
        <v>88</v>
      </c>
      <c r="L2335" t="s">
        <v>125</v>
      </c>
      <c r="M2335" t="s">
        <v>75</v>
      </c>
      <c r="N2335">
        <v>4058.1543198272461</v>
      </c>
      <c r="O2335">
        <v>4058.1543198272461</v>
      </c>
      <c r="P2335" t="s">
        <v>64</v>
      </c>
      <c r="Q2335">
        <v>16.48</v>
      </c>
      <c r="R2335">
        <v>2</v>
      </c>
      <c r="S2335">
        <v>3</v>
      </c>
      <c r="T2335">
        <v>1</v>
      </c>
      <c r="U2335" t="s">
        <v>76</v>
      </c>
      <c r="V2335">
        <v>2</v>
      </c>
      <c r="W2335" t="s">
        <v>77</v>
      </c>
      <c r="X2335" s="51" t="s">
        <v>1210</v>
      </c>
      <c r="Y2335" s="51" t="s">
        <v>119</v>
      </c>
      <c r="Z2335" s="26">
        <v>2</v>
      </c>
      <c r="AA2335" s="51" t="s">
        <v>77</v>
      </c>
      <c r="AB2335" s="51" t="s">
        <v>69</v>
      </c>
    </row>
    <row r="2336" spans="1:28">
      <c r="A2336" s="51" t="s">
        <v>4488</v>
      </c>
      <c r="B2336" s="51" t="s">
        <v>97</v>
      </c>
      <c r="C2336" s="1">
        <v>41726</v>
      </c>
      <c r="D2336">
        <v>2014</v>
      </c>
      <c r="E2336" s="26">
        <v>3</v>
      </c>
      <c r="F2336" s="51" t="s">
        <v>23</v>
      </c>
      <c r="G2336" s="26">
        <v>11</v>
      </c>
      <c r="H2336" s="26">
        <v>11</v>
      </c>
      <c r="I2336" t="s">
        <v>15</v>
      </c>
      <c r="J2336" t="s">
        <v>102</v>
      </c>
      <c r="K2336" t="s">
        <v>88</v>
      </c>
      <c r="L2336" t="s">
        <v>98</v>
      </c>
      <c r="M2336" t="s">
        <v>104</v>
      </c>
      <c r="N2336">
        <v>9665.0836280648637</v>
      </c>
      <c r="O2336">
        <v>9665.0836280648637</v>
      </c>
      <c r="P2336" t="s">
        <v>64</v>
      </c>
      <c r="Q2336">
        <v>11.23</v>
      </c>
      <c r="R2336">
        <v>3</v>
      </c>
      <c r="S2336">
        <v>2</v>
      </c>
      <c r="T2336">
        <v>1</v>
      </c>
      <c r="U2336" t="s">
        <v>76</v>
      </c>
      <c r="V2336">
        <v>3</v>
      </c>
      <c r="W2336" t="s">
        <v>84</v>
      </c>
      <c r="X2336" s="51" t="s">
        <v>4489</v>
      </c>
      <c r="Y2336" s="51" t="s">
        <v>119</v>
      </c>
      <c r="Z2336" s="26">
        <v>2</v>
      </c>
      <c r="AA2336" s="51" t="s">
        <v>77</v>
      </c>
      <c r="AB2336" s="51" t="s">
        <v>69</v>
      </c>
    </row>
    <row r="2337" spans="1:28">
      <c r="A2337" s="51" t="s">
        <v>4490</v>
      </c>
      <c r="B2337" s="51" t="s">
        <v>97</v>
      </c>
      <c r="C2337" s="1">
        <v>44928</v>
      </c>
      <c r="D2337">
        <v>2023</v>
      </c>
      <c r="E2337" s="26">
        <v>1</v>
      </c>
      <c r="F2337" s="51" t="s">
        <v>21</v>
      </c>
      <c r="G2337" s="26">
        <v>2</v>
      </c>
      <c r="H2337" s="26">
        <v>2</v>
      </c>
      <c r="I2337" t="s">
        <v>15</v>
      </c>
      <c r="J2337" t="s">
        <v>82</v>
      </c>
      <c r="K2337" t="s">
        <v>133</v>
      </c>
      <c r="L2337" t="s">
        <v>125</v>
      </c>
      <c r="M2337" t="s">
        <v>90</v>
      </c>
      <c r="N2337">
        <v>5461.3838088653656</v>
      </c>
      <c r="O2337">
        <v>5461.3838088653656</v>
      </c>
      <c r="P2337" t="s">
        <v>64</v>
      </c>
      <c r="Q2337">
        <v>10.68</v>
      </c>
      <c r="R2337">
        <v>5</v>
      </c>
      <c r="S2337">
        <v>3</v>
      </c>
      <c r="T2337">
        <v>1</v>
      </c>
      <c r="U2337" t="s">
        <v>76</v>
      </c>
      <c r="V2337">
        <v>2</v>
      </c>
      <c r="W2337" t="s">
        <v>77</v>
      </c>
      <c r="X2337" s="51" t="s">
        <v>1805</v>
      </c>
      <c r="Y2337" s="51" t="s">
        <v>100</v>
      </c>
      <c r="Z2337" s="26">
        <v>1</v>
      </c>
      <c r="AA2337" s="51" t="s">
        <v>66</v>
      </c>
      <c r="AB2337" s="51" t="s">
        <v>69</v>
      </c>
    </row>
    <row r="2338" spans="1:28">
      <c r="A2338" s="51" t="s">
        <v>4491</v>
      </c>
      <c r="B2338" s="51" t="s">
        <v>121</v>
      </c>
      <c r="C2338" s="1">
        <v>41787</v>
      </c>
      <c r="D2338">
        <v>2014</v>
      </c>
      <c r="E2338" s="26">
        <v>5</v>
      </c>
      <c r="F2338" s="51" t="s">
        <v>25</v>
      </c>
      <c r="G2338" s="26">
        <v>11</v>
      </c>
      <c r="H2338" s="26">
        <v>11</v>
      </c>
      <c r="I2338" t="s">
        <v>15</v>
      </c>
      <c r="J2338" t="s">
        <v>102</v>
      </c>
      <c r="K2338" t="s">
        <v>83</v>
      </c>
      <c r="L2338" t="s">
        <v>202</v>
      </c>
      <c r="M2338" t="s">
        <v>90</v>
      </c>
      <c r="N2338">
        <v>4414.2924004783026</v>
      </c>
      <c r="O2338">
        <v>4414.2924004783026</v>
      </c>
      <c r="P2338" t="s">
        <v>64</v>
      </c>
      <c r="Q2338">
        <v>3.08</v>
      </c>
      <c r="R2338">
        <v>2</v>
      </c>
      <c r="S2338">
        <v>3</v>
      </c>
      <c r="T2338">
        <v>1</v>
      </c>
      <c r="U2338" t="s">
        <v>76</v>
      </c>
      <c r="V2338">
        <v>1</v>
      </c>
      <c r="W2338" t="s">
        <v>66</v>
      </c>
      <c r="X2338" s="51" t="s">
        <v>2223</v>
      </c>
      <c r="Y2338" s="51" t="s">
        <v>119</v>
      </c>
      <c r="Z2338" s="26">
        <v>2</v>
      </c>
      <c r="AA2338" s="51" t="s">
        <v>77</v>
      </c>
      <c r="AB2338" s="51" t="s">
        <v>108</v>
      </c>
    </row>
    <row r="2339" spans="1:28">
      <c r="A2339" s="51" t="s">
        <v>4492</v>
      </c>
      <c r="B2339" s="51" t="s">
        <v>71</v>
      </c>
      <c r="C2339" s="1">
        <v>41516</v>
      </c>
      <c r="D2339">
        <v>2013</v>
      </c>
      <c r="E2339" s="26">
        <v>8</v>
      </c>
      <c r="F2339" s="51" t="s">
        <v>28</v>
      </c>
      <c r="G2339" s="26">
        <v>12</v>
      </c>
      <c r="H2339" s="26">
        <v>12</v>
      </c>
      <c r="I2339" t="s">
        <v>15</v>
      </c>
      <c r="J2339" t="s">
        <v>102</v>
      </c>
      <c r="K2339" t="s">
        <v>124</v>
      </c>
      <c r="L2339" t="s">
        <v>128</v>
      </c>
      <c r="M2339" t="s">
        <v>75</v>
      </c>
      <c r="N2339">
        <v>5510.1998639944895</v>
      </c>
      <c r="O2339">
        <v>5510.1998639944895</v>
      </c>
      <c r="P2339" t="s">
        <v>64</v>
      </c>
      <c r="Q2339">
        <v>4.3</v>
      </c>
      <c r="R2339">
        <v>5</v>
      </c>
      <c r="S2339">
        <v>3</v>
      </c>
      <c r="T2339">
        <v>1</v>
      </c>
      <c r="U2339" t="s">
        <v>76</v>
      </c>
      <c r="V2339">
        <v>2</v>
      </c>
      <c r="W2339" t="s">
        <v>77</v>
      </c>
      <c r="X2339" s="51" t="s">
        <v>4493</v>
      </c>
      <c r="Y2339" s="51" t="s">
        <v>95</v>
      </c>
      <c r="Z2339" s="26">
        <v>2</v>
      </c>
      <c r="AA2339" s="51" t="s">
        <v>77</v>
      </c>
      <c r="AB2339" s="51" t="s">
        <v>108</v>
      </c>
    </row>
    <row r="2340" spans="1:28">
      <c r="A2340" s="51" t="s">
        <v>4494</v>
      </c>
      <c r="B2340" s="51" t="s">
        <v>81</v>
      </c>
      <c r="C2340" s="1">
        <v>43804</v>
      </c>
      <c r="D2340">
        <v>2019</v>
      </c>
      <c r="E2340" s="26">
        <v>12</v>
      </c>
      <c r="F2340" s="51" t="s">
        <v>20</v>
      </c>
      <c r="G2340" s="26">
        <v>6</v>
      </c>
      <c r="H2340" s="26">
        <v>6</v>
      </c>
      <c r="I2340" t="s">
        <v>15</v>
      </c>
      <c r="J2340" t="s">
        <v>72</v>
      </c>
      <c r="K2340" t="s">
        <v>133</v>
      </c>
      <c r="L2340" t="s">
        <v>103</v>
      </c>
      <c r="M2340" t="s">
        <v>75</v>
      </c>
      <c r="N2340">
        <v>12483.006889768638</v>
      </c>
      <c r="O2340">
        <v>12483.006889768638</v>
      </c>
      <c r="P2340" t="s">
        <v>64</v>
      </c>
      <c r="Q2340">
        <v>22.89</v>
      </c>
      <c r="R2340">
        <v>3</v>
      </c>
      <c r="S2340">
        <v>0</v>
      </c>
      <c r="T2340">
        <v>0</v>
      </c>
      <c r="U2340" t="s">
        <v>65</v>
      </c>
      <c r="V2340">
        <v>3</v>
      </c>
      <c r="W2340" t="s">
        <v>84</v>
      </c>
      <c r="X2340" s="51" t="s">
        <v>4495</v>
      </c>
      <c r="Y2340" s="51" t="s">
        <v>95</v>
      </c>
      <c r="Z2340" s="26">
        <v>3</v>
      </c>
      <c r="AA2340" s="51" t="s">
        <v>77</v>
      </c>
      <c r="AB2340" s="51" t="s">
        <v>108</v>
      </c>
    </row>
    <row r="2341" spans="1:28">
      <c r="A2341" s="51" t="s">
        <v>4496</v>
      </c>
      <c r="B2341" s="51" t="s">
        <v>97</v>
      </c>
      <c r="C2341" s="1">
        <v>42901</v>
      </c>
      <c r="D2341">
        <v>2017</v>
      </c>
      <c r="E2341" s="26">
        <v>6</v>
      </c>
      <c r="F2341" s="51" t="s">
        <v>26</v>
      </c>
      <c r="G2341" s="26">
        <v>8</v>
      </c>
      <c r="H2341" s="26">
        <v>8</v>
      </c>
      <c r="I2341" t="s">
        <v>15</v>
      </c>
      <c r="J2341" t="s">
        <v>60</v>
      </c>
      <c r="K2341" t="s">
        <v>73</v>
      </c>
      <c r="L2341" t="s">
        <v>113</v>
      </c>
      <c r="M2341" t="s">
        <v>75</v>
      </c>
      <c r="N2341">
        <v>370.29161993923151</v>
      </c>
      <c r="O2341">
        <v>370.29161993923151</v>
      </c>
      <c r="P2341" t="s">
        <v>64</v>
      </c>
      <c r="Q2341">
        <v>6.19</v>
      </c>
      <c r="R2341">
        <v>5</v>
      </c>
      <c r="S2341">
        <v>2</v>
      </c>
      <c r="T2341">
        <v>1</v>
      </c>
      <c r="U2341" t="s">
        <v>76</v>
      </c>
      <c r="V2341">
        <v>1</v>
      </c>
      <c r="W2341" t="s">
        <v>66</v>
      </c>
      <c r="X2341" s="51" t="s">
        <v>4497</v>
      </c>
      <c r="Y2341" s="51" t="s">
        <v>100</v>
      </c>
      <c r="Z2341" s="26">
        <v>1</v>
      </c>
      <c r="AA2341" s="51" t="s">
        <v>66</v>
      </c>
      <c r="AB2341" s="51" t="s">
        <v>69</v>
      </c>
    </row>
    <row r="2342" spans="1:28">
      <c r="A2342" s="51" t="s">
        <v>4498</v>
      </c>
      <c r="B2342" s="51" t="s">
        <v>59</v>
      </c>
      <c r="C2342" s="1">
        <v>44078</v>
      </c>
      <c r="D2342">
        <v>2020</v>
      </c>
      <c r="E2342" s="26">
        <v>9</v>
      </c>
      <c r="F2342" s="51" t="s">
        <v>29</v>
      </c>
      <c r="G2342" s="26">
        <v>5</v>
      </c>
      <c r="H2342" s="26">
        <v>5</v>
      </c>
      <c r="I2342" t="s">
        <v>15</v>
      </c>
      <c r="J2342" t="s">
        <v>72</v>
      </c>
      <c r="K2342" t="s">
        <v>133</v>
      </c>
      <c r="L2342" t="s">
        <v>74</v>
      </c>
      <c r="M2342" t="s">
        <v>63</v>
      </c>
      <c r="N2342">
        <v>981.80226429912318</v>
      </c>
      <c r="O2342">
        <v>981.80226429912318</v>
      </c>
      <c r="P2342" t="s">
        <v>64</v>
      </c>
      <c r="Q2342">
        <v>22.66</v>
      </c>
      <c r="R2342">
        <v>5</v>
      </c>
      <c r="S2342">
        <v>3</v>
      </c>
      <c r="T2342">
        <v>1</v>
      </c>
      <c r="U2342" t="s">
        <v>76</v>
      </c>
      <c r="V2342">
        <v>3</v>
      </c>
      <c r="W2342" t="s">
        <v>84</v>
      </c>
      <c r="X2342" s="51" t="s">
        <v>4499</v>
      </c>
      <c r="Y2342" s="51" t="s">
        <v>95</v>
      </c>
      <c r="Z2342" s="26">
        <v>3</v>
      </c>
      <c r="AA2342" s="51" t="s">
        <v>77</v>
      </c>
      <c r="AB2342" s="51" t="s">
        <v>108</v>
      </c>
    </row>
    <row r="2343" spans="1:28">
      <c r="A2343" s="51" t="s">
        <v>4500</v>
      </c>
      <c r="B2343" s="51" t="s">
        <v>59</v>
      </c>
      <c r="C2343" s="1">
        <v>41919</v>
      </c>
      <c r="D2343">
        <v>2014</v>
      </c>
      <c r="E2343" s="26">
        <v>10</v>
      </c>
      <c r="F2343" s="51" t="s">
        <v>10</v>
      </c>
      <c r="G2343" s="26">
        <v>11</v>
      </c>
      <c r="H2343" s="26">
        <v>11</v>
      </c>
      <c r="I2343" t="s">
        <v>15</v>
      </c>
      <c r="J2343" t="s">
        <v>102</v>
      </c>
      <c r="K2343" t="s">
        <v>61</v>
      </c>
      <c r="L2343" t="s">
        <v>103</v>
      </c>
      <c r="M2343" t="s">
        <v>75</v>
      </c>
      <c r="N2343">
        <v>16351.069745082081</v>
      </c>
      <c r="O2343">
        <v>16351.069745082081</v>
      </c>
      <c r="P2343" t="s">
        <v>64</v>
      </c>
      <c r="Q2343">
        <v>17.73</v>
      </c>
      <c r="R2343">
        <v>5</v>
      </c>
      <c r="S2343">
        <v>3</v>
      </c>
      <c r="T2343">
        <v>1</v>
      </c>
      <c r="U2343" t="s">
        <v>76</v>
      </c>
      <c r="V2343">
        <v>3</v>
      </c>
      <c r="W2343" t="s">
        <v>84</v>
      </c>
      <c r="X2343" s="51" t="s">
        <v>1849</v>
      </c>
      <c r="Y2343" s="51" t="s">
        <v>119</v>
      </c>
      <c r="Z2343" s="26">
        <v>5</v>
      </c>
      <c r="AA2343" s="51" t="s">
        <v>84</v>
      </c>
      <c r="AB2343" s="51" t="s">
        <v>108</v>
      </c>
    </row>
    <row r="2344" spans="1:28">
      <c r="A2344" s="51" t="s">
        <v>4501</v>
      </c>
      <c r="B2344" s="51" t="s">
        <v>71</v>
      </c>
      <c r="C2344" s="1">
        <v>42242</v>
      </c>
      <c r="D2344">
        <v>2015</v>
      </c>
      <c r="E2344" s="26">
        <v>8</v>
      </c>
      <c r="F2344" s="51" t="s">
        <v>28</v>
      </c>
      <c r="G2344" s="26">
        <v>10</v>
      </c>
      <c r="H2344" s="26">
        <v>10</v>
      </c>
      <c r="I2344" t="s">
        <v>15</v>
      </c>
      <c r="J2344" t="s">
        <v>102</v>
      </c>
      <c r="K2344" t="s">
        <v>73</v>
      </c>
      <c r="L2344" t="s">
        <v>128</v>
      </c>
      <c r="M2344" t="s">
        <v>93</v>
      </c>
      <c r="N2344">
        <v>2683.5003660690591</v>
      </c>
      <c r="O2344">
        <v>2683.5003660690591</v>
      </c>
      <c r="P2344" t="s">
        <v>64</v>
      </c>
      <c r="Q2344">
        <v>2.68</v>
      </c>
      <c r="R2344">
        <v>2</v>
      </c>
      <c r="S2344">
        <v>1</v>
      </c>
      <c r="T2344">
        <v>1</v>
      </c>
      <c r="U2344" t="s">
        <v>76</v>
      </c>
      <c r="V2344">
        <v>1</v>
      </c>
      <c r="W2344" t="s">
        <v>66</v>
      </c>
      <c r="X2344" s="51" t="s">
        <v>4502</v>
      </c>
      <c r="Y2344" s="51" t="s">
        <v>100</v>
      </c>
      <c r="Z2344" s="26">
        <v>1</v>
      </c>
      <c r="AA2344" s="51" t="s">
        <v>66</v>
      </c>
      <c r="AB2344" s="51" t="s">
        <v>69</v>
      </c>
    </row>
    <row r="2345" spans="1:28">
      <c r="A2345" s="51" t="s">
        <v>4503</v>
      </c>
      <c r="B2345" s="51" t="s">
        <v>97</v>
      </c>
      <c r="C2345" s="1">
        <v>42029</v>
      </c>
      <c r="D2345">
        <v>2015</v>
      </c>
      <c r="E2345" s="26">
        <v>1</v>
      </c>
      <c r="F2345" s="51" t="s">
        <v>21</v>
      </c>
      <c r="G2345" s="26">
        <v>10</v>
      </c>
      <c r="H2345" s="26">
        <v>10</v>
      </c>
      <c r="I2345" t="s">
        <v>15</v>
      </c>
      <c r="J2345" t="s">
        <v>102</v>
      </c>
      <c r="K2345" t="s">
        <v>83</v>
      </c>
      <c r="L2345" t="s">
        <v>125</v>
      </c>
      <c r="M2345" t="s">
        <v>75</v>
      </c>
      <c r="N2345">
        <v>-812.04115101717639</v>
      </c>
      <c r="O2345">
        <v>812.04115101717639</v>
      </c>
      <c r="P2345" t="s">
        <v>117</v>
      </c>
      <c r="Q2345">
        <v>16.079999999999998</v>
      </c>
      <c r="R2345">
        <v>1</v>
      </c>
      <c r="S2345">
        <v>1</v>
      </c>
      <c r="T2345">
        <v>1</v>
      </c>
      <c r="U2345" t="s">
        <v>76</v>
      </c>
      <c r="V2345">
        <v>3</v>
      </c>
      <c r="W2345" t="s">
        <v>84</v>
      </c>
      <c r="X2345" s="51" t="s">
        <v>4504</v>
      </c>
      <c r="Y2345" s="51" t="s">
        <v>100</v>
      </c>
      <c r="Z2345" s="26">
        <v>3</v>
      </c>
      <c r="AA2345" s="51" t="s">
        <v>77</v>
      </c>
      <c r="AB2345" s="51" t="s">
        <v>69</v>
      </c>
    </row>
    <row r="2346" spans="1:28">
      <c r="A2346" s="51" t="s">
        <v>4505</v>
      </c>
      <c r="B2346" s="51" t="s">
        <v>121</v>
      </c>
      <c r="C2346" s="1">
        <v>42451</v>
      </c>
      <c r="D2346">
        <v>2016</v>
      </c>
      <c r="E2346" s="26">
        <v>3</v>
      </c>
      <c r="F2346" s="51" t="s">
        <v>23</v>
      </c>
      <c r="G2346" s="26">
        <v>9</v>
      </c>
      <c r="H2346" s="26">
        <v>9</v>
      </c>
      <c r="I2346" t="s">
        <v>15</v>
      </c>
      <c r="J2346" t="s">
        <v>60</v>
      </c>
      <c r="K2346" t="s">
        <v>124</v>
      </c>
      <c r="L2346" t="s">
        <v>202</v>
      </c>
      <c r="M2346" t="s">
        <v>90</v>
      </c>
      <c r="N2346">
        <v>1946.1087440444865</v>
      </c>
      <c r="O2346">
        <v>1946.1087440444865</v>
      </c>
      <c r="P2346" t="s">
        <v>64</v>
      </c>
      <c r="Q2346">
        <v>9.0500000000000007</v>
      </c>
      <c r="R2346">
        <v>3</v>
      </c>
      <c r="S2346">
        <v>1</v>
      </c>
      <c r="T2346">
        <v>1</v>
      </c>
      <c r="U2346" t="s">
        <v>76</v>
      </c>
      <c r="V2346">
        <v>1</v>
      </c>
      <c r="W2346" t="s">
        <v>66</v>
      </c>
      <c r="X2346" s="51" t="s">
        <v>4506</v>
      </c>
      <c r="Y2346" s="51" t="s">
        <v>119</v>
      </c>
      <c r="Z2346" s="26">
        <v>1</v>
      </c>
      <c r="AA2346" s="51" t="s">
        <v>66</v>
      </c>
      <c r="AB2346" s="51" t="s">
        <v>69</v>
      </c>
    </row>
    <row r="2347" spans="1:28">
      <c r="A2347" s="51" t="s">
        <v>4507</v>
      </c>
      <c r="B2347" s="51" t="s">
        <v>71</v>
      </c>
      <c r="C2347" s="1">
        <v>42402</v>
      </c>
      <c r="D2347">
        <v>2016</v>
      </c>
      <c r="E2347" s="26">
        <v>2</v>
      </c>
      <c r="F2347" s="51" t="s">
        <v>22</v>
      </c>
      <c r="G2347" s="26">
        <v>9</v>
      </c>
      <c r="H2347" s="26">
        <v>9</v>
      </c>
      <c r="I2347" t="s">
        <v>15</v>
      </c>
      <c r="J2347" t="s">
        <v>60</v>
      </c>
      <c r="K2347" t="s">
        <v>133</v>
      </c>
      <c r="L2347" t="s">
        <v>89</v>
      </c>
      <c r="M2347" t="s">
        <v>152</v>
      </c>
      <c r="N2347">
        <v>8666.1488855910538</v>
      </c>
      <c r="O2347">
        <v>8666.1488855910538</v>
      </c>
      <c r="P2347" t="s">
        <v>64</v>
      </c>
      <c r="Q2347">
        <v>3.23</v>
      </c>
      <c r="R2347">
        <v>4</v>
      </c>
      <c r="S2347">
        <v>2</v>
      </c>
      <c r="T2347">
        <v>1</v>
      </c>
      <c r="U2347" t="s">
        <v>76</v>
      </c>
      <c r="V2347">
        <v>3</v>
      </c>
      <c r="W2347" t="s">
        <v>84</v>
      </c>
      <c r="X2347" s="51" t="s">
        <v>4508</v>
      </c>
      <c r="Y2347" s="51" t="s">
        <v>144</v>
      </c>
      <c r="Z2347" s="26">
        <v>2</v>
      </c>
      <c r="AA2347" s="51" t="s">
        <v>77</v>
      </c>
      <c r="AB2347" s="51" t="s">
        <v>69</v>
      </c>
    </row>
    <row r="2348" spans="1:28">
      <c r="A2348" s="51" t="s">
        <v>4509</v>
      </c>
      <c r="B2348" s="51" t="s">
        <v>71</v>
      </c>
      <c r="C2348" s="1">
        <v>43660</v>
      </c>
      <c r="D2348">
        <v>2019</v>
      </c>
      <c r="E2348" s="26">
        <v>7</v>
      </c>
      <c r="F2348" s="51" t="s">
        <v>27</v>
      </c>
      <c r="G2348" s="26">
        <v>6</v>
      </c>
      <c r="H2348" s="26">
        <v>6</v>
      </c>
      <c r="I2348" t="s">
        <v>15</v>
      </c>
      <c r="J2348" t="s">
        <v>72</v>
      </c>
      <c r="K2348" t="s">
        <v>133</v>
      </c>
      <c r="L2348" t="s">
        <v>74</v>
      </c>
      <c r="M2348" t="s">
        <v>152</v>
      </c>
      <c r="N2348">
        <v>6435.7091905945008</v>
      </c>
      <c r="O2348">
        <v>6435.7091905945008</v>
      </c>
      <c r="P2348" t="s">
        <v>64</v>
      </c>
      <c r="Q2348">
        <v>8.27</v>
      </c>
      <c r="R2348">
        <v>5</v>
      </c>
      <c r="S2348">
        <v>1</v>
      </c>
      <c r="T2348">
        <v>1</v>
      </c>
      <c r="U2348" t="s">
        <v>76</v>
      </c>
      <c r="V2348">
        <v>2</v>
      </c>
      <c r="W2348" t="s">
        <v>77</v>
      </c>
      <c r="X2348" s="51" t="s">
        <v>4510</v>
      </c>
      <c r="Y2348" s="51" t="s">
        <v>144</v>
      </c>
      <c r="Z2348" s="26">
        <v>0</v>
      </c>
      <c r="AA2348" s="51" t="s">
        <v>66</v>
      </c>
      <c r="AB2348" s="51" t="s">
        <v>69</v>
      </c>
    </row>
    <row r="2349" spans="1:28">
      <c r="A2349" s="51" t="s">
        <v>4511</v>
      </c>
      <c r="B2349" s="51" t="s">
        <v>81</v>
      </c>
      <c r="C2349" s="1">
        <v>44429</v>
      </c>
      <c r="D2349">
        <v>2021</v>
      </c>
      <c r="E2349" s="26">
        <v>8</v>
      </c>
      <c r="F2349" s="51" t="s">
        <v>28</v>
      </c>
      <c r="G2349" s="26">
        <v>4</v>
      </c>
      <c r="H2349" s="26">
        <v>4</v>
      </c>
      <c r="I2349" t="s">
        <v>15</v>
      </c>
      <c r="J2349" t="s">
        <v>72</v>
      </c>
      <c r="K2349" t="s">
        <v>83</v>
      </c>
      <c r="L2349" t="s">
        <v>62</v>
      </c>
      <c r="M2349" t="s">
        <v>93</v>
      </c>
      <c r="N2349">
        <v>10170.900377786116</v>
      </c>
      <c r="O2349">
        <v>10170.900377786116</v>
      </c>
      <c r="P2349" t="s">
        <v>64</v>
      </c>
      <c r="Q2349">
        <v>18.54</v>
      </c>
      <c r="R2349">
        <v>3</v>
      </c>
      <c r="S2349">
        <v>2</v>
      </c>
      <c r="T2349">
        <v>1</v>
      </c>
      <c r="U2349" t="s">
        <v>76</v>
      </c>
      <c r="V2349">
        <v>3</v>
      </c>
      <c r="W2349" t="s">
        <v>84</v>
      </c>
      <c r="X2349" s="51" t="s">
        <v>4370</v>
      </c>
      <c r="Y2349" s="51" t="s">
        <v>144</v>
      </c>
      <c r="Z2349" s="26">
        <v>2</v>
      </c>
      <c r="AA2349" s="51" t="s">
        <v>77</v>
      </c>
      <c r="AB2349" s="51" t="s">
        <v>69</v>
      </c>
    </row>
    <row r="2350" spans="1:28">
      <c r="A2350" s="51" t="s">
        <v>4512</v>
      </c>
      <c r="B2350" s="51" t="s">
        <v>97</v>
      </c>
      <c r="C2350" s="1">
        <v>43057</v>
      </c>
      <c r="D2350">
        <v>2017</v>
      </c>
      <c r="E2350" s="26">
        <v>11</v>
      </c>
      <c r="F2350" s="51" t="s">
        <v>19</v>
      </c>
      <c r="G2350" s="26">
        <v>8</v>
      </c>
      <c r="H2350" s="26">
        <v>8</v>
      </c>
      <c r="I2350" t="s">
        <v>15</v>
      </c>
      <c r="J2350" t="s">
        <v>60</v>
      </c>
      <c r="K2350" t="s">
        <v>83</v>
      </c>
      <c r="L2350" t="s">
        <v>202</v>
      </c>
      <c r="M2350" t="s">
        <v>90</v>
      </c>
      <c r="N2350">
        <v>699.78853826481168</v>
      </c>
      <c r="O2350">
        <v>699.78853826481168</v>
      </c>
      <c r="P2350" t="s">
        <v>64</v>
      </c>
      <c r="Q2350">
        <v>7.41</v>
      </c>
      <c r="R2350">
        <v>2</v>
      </c>
      <c r="S2350">
        <v>1</v>
      </c>
      <c r="T2350">
        <v>1</v>
      </c>
      <c r="U2350" t="s">
        <v>76</v>
      </c>
      <c r="V2350">
        <v>1</v>
      </c>
      <c r="W2350" t="s">
        <v>66</v>
      </c>
      <c r="X2350" s="51" t="s">
        <v>4513</v>
      </c>
      <c r="Y2350" s="51" t="s">
        <v>79</v>
      </c>
      <c r="Z2350" s="26">
        <v>1</v>
      </c>
      <c r="AA2350" s="51" t="s">
        <v>66</v>
      </c>
      <c r="AB2350" s="51" t="s">
        <v>69</v>
      </c>
    </row>
    <row r="2351" spans="1:28">
      <c r="A2351" s="51" t="s">
        <v>4514</v>
      </c>
      <c r="B2351" s="51" t="s">
        <v>71</v>
      </c>
      <c r="C2351" s="1">
        <v>44567</v>
      </c>
      <c r="D2351">
        <v>2022</v>
      </c>
      <c r="E2351" s="26">
        <v>1</v>
      </c>
      <c r="F2351" s="51" t="s">
        <v>21</v>
      </c>
      <c r="G2351" s="26">
        <v>3</v>
      </c>
      <c r="H2351" s="26">
        <v>3</v>
      </c>
      <c r="I2351" t="s">
        <v>15</v>
      </c>
      <c r="J2351" t="s">
        <v>82</v>
      </c>
      <c r="K2351" t="s">
        <v>88</v>
      </c>
      <c r="L2351" t="s">
        <v>125</v>
      </c>
      <c r="M2351" t="s">
        <v>152</v>
      </c>
      <c r="N2351">
        <v>4022.9069628448519</v>
      </c>
      <c r="O2351">
        <v>4022.9069628448519</v>
      </c>
      <c r="P2351" t="s">
        <v>64</v>
      </c>
      <c r="Q2351">
        <v>6.2</v>
      </c>
      <c r="R2351">
        <v>1</v>
      </c>
      <c r="S2351">
        <v>1</v>
      </c>
      <c r="T2351">
        <v>1</v>
      </c>
      <c r="U2351" t="s">
        <v>76</v>
      </c>
      <c r="V2351">
        <v>1</v>
      </c>
      <c r="W2351" t="s">
        <v>66</v>
      </c>
      <c r="X2351" s="51" t="s">
        <v>1788</v>
      </c>
      <c r="Y2351" s="51" t="s">
        <v>119</v>
      </c>
      <c r="Z2351" s="26">
        <v>0</v>
      </c>
      <c r="AA2351" s="51" t="s">
        <v>66</v>
      </c>
      <c r="AB2351" s="51" t="s">
        <v>69</v>
      </c>
    </row>
    <row r="2352" spans="1:28">
      <c r="A2352" s="51" t="s">
        <v>4515</v>
      </c>
      <c r="B2352" s="51" t="s">
        <v>140</v>
      </c>
      <c r="C2352" s="1">
        <v>44754</v>
      </c>
      <c r="D2352">
        <v>2022</v>
      </c>
      <c r="E2352" s="26">
        <v>7</v>
      </c>
      <c r="F2352" s="51" t="s">
        <v>27</v>
      </c>
      <c r="G2352" s="26">
        <v>3</v>
      </c>
      <c r="H2352" s="26">
        <v>3</v>
      </c>
      <c r="I2352" t="s">
        <v>15</v>
      </c>
      <c r="J2352" t="s">
        <v>82</v>
      </c>
      <c r="K2352" t="s">
        <v>124</v>
      </c>
      <c r="L2352" t="s">
        <v>157</v>
      </c>
      <c r="M2352" t="s">
        <v>63</v>
      </c>
      <c r="N2352">
        <v>1959.5190792936328</v>
      </c>
      <c r="O2352">
        <v>1959.5190792936328</v>
      </c>
      <c r="P2352" t="s">
        <v>64</v>
      </c>
      <c r="Q2352">
        <v>6.41</v>
      </c>
      <c r="R2352">
        <v>4</v>
      </c>
      <c r="S2352">
        <v>4</v>
      </c>
      <c r="T2352">
        <v>1</v>
      </c>
      <c r="U2352" t="s">
        <v>76</v>
      </c>
      <c r="V2352">
        <v>1</v>
      </c>
      <c r="W2352" t="s">
        <v>66</v>
      </c>
      <c r="X2352" s="51" t="s">
        <v>4516</v>
      </c>
      <c r="Y2352" s="51" t="s">
        <v>119</v>
      </c>
      <c r="Z2352" s="26">
        <v>1</v>
      </c>
      <c r="AA2352" s="51" t="s">
        <v>66</v>
      </c>
      <c r="AB2352" s="51" t="s">
        <v>69</v>
      </c>
    </row>
    <row r="2353" spans="1:28">
      <c r="A2353" s="51" t="s">
        <v>4517</v>
      </c>
      <c r="B2353" s="51" t="s">
        <v>71</v>
      </c>
      <c r="C2353" s="1">
        <v>45156</v>
      </c>
      <c r="D2353">
        <v>2023</v>
      </c>
      <c r="E2353" s="26">
        <v>8</v>
      </c>
      <c r="F2353" s="51" t="s">
        <v>28</v>
      </c>
      <c r="G2353" s="26">
        <v>2</v>
      </c>
      <c r="H2353" s="26">
        <v>2</v>
      </c>
      <c r="I2353" t="s">
        <v>15</v>
      </c>
      <c r="J2353" t="s">
        <v>82</v>
      </c>
      <c r="K2353" t="s">
        <v>133</v>
      </c>
      <c r="L2353" t="s">
        <v>74</v>
      </c>
      <c r="M2353" t="s">
        <v>90</v>
      </c>
      <c r="N2353">
        <v>8360.074940605602</v>
      </c>
      <c r="O2353">
        <v>8360.074940605602</v>
      </c>
      <c r="P2353" t="s">
        <v>64</v>
      </c>
      <c r="Q2353">
        <v>9.51</v>
      </c>
      <c r="R2353">
        <v>3</v>
      </c>
      <c r="S2353">
        <v>4</v>
      </c>
      <c r="T2353">
        <v>1</v>
      </c>
      <c r="U2353" t="s">
        <v>76</v>
      </c>
      <c r="V2353">
        <v>2</v>
      </c>
      <c r="W2353" t="s">
        <v>77</v>
      </c>
      <c r="X2353" s="51" t="s">
        <v>4518</v>
      </c>
      <c r="Y2353" s="51" t="s">
        <v>68</v>
      </c>
      <c r="Z2353" s="26">
        <v>1</v>
      </c>
      <c r="AA2353" s="51" t="s">
        <v>66</v>
      </c>
      <c r="AB2353" s="51" t="s">
        <v>69</v>
      </c>
    </row>
    <row r="2354" spans="1:28">
      <c r="A2354" s="51" t="s">
        <v>4519</v>
      </c>
      <c r="B2354" s="51" t="s">
        <v>71</v>
      </c>
      <c r="C2354" s="1">
        <v>43755</v>
      </c>
      <c r="D2354">
        <v>2019</v>
      </c>
      <c r="E2354" s="26">
        <v>10</v>
      </c>
      <c r="F2354" s="51" t="s">
        <v>10</v>
      </c>
      <c r="G2354" s="26">
        <v>6</v>
      </c>
      <c r="H2354" s="26">
        <v>6</v>
      </c>
      <c r="I2354" t="s">
        <v>15</v>
      </c>
      <c r="J2354" t="s">
        <v>72</v>
      </c>
      <c r="K2354" t="s">
        <v>83</v>
      </c>
      <c r="L2354" t="s">
        <v>125</v>
      </c>
      <c r="M2354" t="s">
        <v>152</v>
      </c>
      <c r="N2354">
        <v>5347.9320862703562</v>
      </c>
      <c r="O2354">
        <v>5347.9320862703562</v>
      </c>
      <c r="P2354" t="s">
        <v>64</v>
      </c>
      <c r="Q2354">
        <v>9.81</v>
      </c>
      <c r="R2354">
        <v>1</v>
      </c>
      <c r="S2354">
        <v>2</v>
      </c>
      <c r="T2354">
        <v>1</v>
      </c>
      <c r="U2354" t="s">
        <v>76</v>
      </c>
      <c r="V2354">
        <v>3</v>
      </c>
      <c r="W2354" t="s">
        <v>84</v>
      </c>
      <c r="X2354" s="51" t="s">
        <v>2967</v>
      </c>
      <c r="Y2354" s="51" t="s">
        <v>95</v>
      </c>
      <c r="Z2354" s="26">
        <v>1</v>
      </c>
      <c r="AA2354" s="51" t="s">
        <v>66</v>
      </c>
      <c r="AB2354" s="51" t="s">
        <v>69</v>
      </c>
    </row>
    <row r="2355" spans="1:28">
      <c r="A2355" s="51" t="s">
        <v>4520</v>
      </c>
      <c r="B2355" s="51" t="s">
        <v>140</v>
      </c>
      <c r="C2355" s="1">
        <v>45162</v>
      </c>
      <c r="D2355">
        <v>2023</v>
      </c>
      <c r="E2355" s="26">
        <v>8</v>
      </c>
      <c r="F2355" s="51" t="s">
        <v>28</v>
      </c>
      <c r="G2355" s="26">
        <v>2</v>
      </c>
      <c r="H2355" s="26">
        <v>2</v>
      </c>
      <c r="I2355" t="s">
        <v>15</v>
      </c>
      <c r="J2355" t="s">
        <v>82</v>
      </c>
      <c r="K2355" t="s">
        <v>61</v>
      </c>
      <c r="L2355" t="s">
        <v>110</v>
      </c>
      <c r="M2355" t="s">
        <v>90</v>
      </c>
      <c r="N2355">
        <v>14416.432399709509</v>
      </c>
      <c r="O2355">
        <v>14416.432399709509</v>
      </c>
      <c r="P2355" t="s">
        <v>64</v>
      </c>
      <c r="Q2355">
        <v>10.61</v>
      </c>
      <c r="R2355">
        <v>1</v>
      </c>
      <c r="S2355">
        <v>1</v>
      </c>
      <c r="T2355">
        <v>1</v>
      </c>
      <c r="U2355" t="s">
        <v>76</v>
      </c>
      <c r="V2355">
        <v>2</v>
      </c>
      <c r="W2355" t="s">
        <v>77</v>
      </c>
      <c r="X2355" s="51" t="s">
        <v>4521</v>
      </c>
      <c r="Y2355" s="51" t="s">
        <v>100</v>
      </c>
      <c r="Z2355" s="26">
        <v>1</v>
      </c>
      <c r="AA2355" s="51" t="s">
        <v>66</v>
      </c>
      <c r="AB2355" s="51" t="s">
        <v>69</v>
      </c>
    </row>
    <row r="2356" spans="1:28">
      <c r="A2356" s="51" t="s">
        <v>4522</v>
      </c>
      <c r="B2356" s="51" t="s">
        <v>81</v>
      </c>
      <c r="C2356" s="1">
        <v>43517</v>
      </c>
      <c r="D2356">
        <v>2019</v>
      </c>
      <c r="E2356" s="26">
        <v>2</v>
      </c>
      <c r="F2356" s="51" t="s">
        <v>22</v>
      </c>
      <c r="G2356" s="26">
        <v>6</v>
      </c>
      <c r="H2356" s="26">
        <v>6</v>
      </c>
      <c r="I2356" t="s">
        <v>15</v>
      </c>
      <c r="J2356" t="s">
        <v>72</v>
      </c>
      <c r="K2356" t="s">
        <v>83</v>
      </c>
      <c r="L2356" t="s">
        <v>125</v>
      </c>
      <c r="M2356" t="s">
        <v>90</v>
      </c>
      <c r="N2356">
        <v>1479.1464875220031</v>
      </c>
      <c r="O2356">
        <v>1479.1464875220031</v>
      </c>
      <c r="P2356" t="s">
        <v>64</v>
      </c>
      <c r="Q2356">
        <v>7.57</v>
      </c>
      <c r="R2356">
        <v>5</v>
      </c>
      <c r="S2356">
        <v>2</v>
      </c>
      <c r="T2356">
        <v>1</v>
      </c>
      <c r="U2356" t="s">
        <v>76</v>
      </c>
      <c r="V2356">
        <v>1</v>
      </c>
      <c r="W2356" t="s">
        <v>66</v>
      </c>
      <c r="X2356" s="51" t="s">
        <v>4523</v>
      </c>
      <c r="Y2356" s="51" t="s">
        <v>95</v>
      </c>
      <c r="Z2356" s="26">
        <v>0</v>
      </c>
      <c r="AA2356" s="51" t="s">
        <v>66</v>
      </c>
      <c r="AB2356" s="51" t="s">
        <v>69</v>
      </c>
    </row>
    <row r="2357" spans="1:28">
      <c r="A2357" s="51" t="s">
        <v>4524</v>
      </c>
      <c r="B2357" s="51" t="s">
        <v>81</v>
      </c>
      <c r="C2357" s="1">
        <v>43001</v>
      </c>
      <c r="D2357">
        <v>2017</v>
      </c>
      <c r="E2357" s="26">
        <v>9</v>
      </c>
      <c r="F2357" s="51" t="s">
        <v>29</v>
      </c>
      <c r="G2357" s="26">
        <v>8</v>
      </c>
      <c r="H2357" s="26">
        <v>8</v>
      </c>
      <c r="I2357" t="s">
        <v>15</v>
      </c>
      <c r="J2357" t="s">
        <v>60</v>
      </c>
      <c r="K2357" t="s">
        <v>73</v>
      </c>
      <c r="L2357" t="s">
        <v>110</v>
      </c>
      <c r="M2357" t="s">
        <v>93</v>
      </c>
      <c r="N2357">
        <v>5783.8603282731092</v>
      </c>
      <c r="O2357">
        <v>5783.8603282731092</v>
      </c>
      <c r="P2357" t="s">
        <v>64</v>
      </c>
      <c r="Q2357">
        <v>5.39</v>
      </c>
      <c r="R2357">
        <v>2</v>
      </c>
      <c r="S2357">
        <v>4</v>
      </c>
      <c r="T2357">
        <v>1</v>
      </c>
      <c r="U2357" t="s">
        <v>76</v>
      </c>
      <c r="V2357">
        <v>1</v>
      </c>
      <c r="W2357" t="s">
        <v>66</v>
      </c>
      <c r="X2357" s="51" t="s">
        <v>4525</v>
      </c>
      <c r="Y2357" s="51" t="s">
        <v>144</v>
      </c>
      <c r="Z2357" s="26">
        <v>2</v>
      </c>
      <c r="AA2357" s="51" t="s">
        <v>77</v>
      </c>
      <c r="AB2357" s="51" t="s">
        <v>69</v>
      </c>
    </row>
    <row r="2358" spans="1:28">
      <c r="A2358" s="51" t="s">
        <v>4526</v>
      </c>
      <c r="B2358" s="51" t="s">
        <v>140</v>
      </c>
      <c r="C2358" s="1">
        <v>42685</v>
      </c>
      <c r="D2358">
        <v>2016</v>
      </c>
      <c r="E2358" s="26">
        <v>11</v>
      </c>
      <c r="F2358" s="51" t="s">
        <v>19</v>
      </c>
      <c r="G2358" s="26">
        <v>9</v>
      </c>
      <c r="H2358" s="26">
        <v>9</v>
      </c>
      <c r="I2358" t="s">
        <v>15</v>
      </c>
      <c r="J2358" t="s">
        <v>60</v>
      </c>
      <c r="K2358" t="s">
        <v>133</v>
      </c>
      <c r="L2358" t="s">
        <v>74</v>
      </c>
      <c r="M2358" t="s">
        <v>63</v>
      </c>
      <c r="N2358">
        <v>16697.218792299151</v>
      </c>
      <c r="O2358">
        <v>16697.218792299151</v>
      </c>
      <c r="P2358" t="s">
        <v>64</v>
      </c>
      <c r="Q2358">
        <v>10.54</v>
      </c>
      <c r="R2358">
        <v>4</v>
      </c>
      <c r="S2358">
        <v>2</v>
      </c>
      <c r="T2358">
        <v>1</v>
      </c>
      <c r="U2358" t="s">
        <v>76</v>
      </c>
      <c r="V2358">
        <v>3</v>
      </c>
      <c r="W2358" t="s">
        <v>84</v>
      </c>
      <c r="X2358" s="51" t="s">
        <v>4527</v>
      </c>
      <c r="Y2358" s="51" t="s">
        <v>79</v>
      </c>
      <c r="Z2358" s="26">
        <v>3</v>
      </c>
      <c r="AA2358" s="51" t="s">
        <v>77</v>
      </c>
      <c r="AB2358" s="51" t="s">
        <v>69</v>
      </c>
    </row>
    <row r="2359" spans="1:28">
      <c r="A2359" s="51" t="s">
        <v>4528</v>
      </c>
      <c r="B2359" s="51" t="s">
        <v>121</v>
      </c>
      <c r="C2359" s="1">
        <v>42674</v>
      </c>
      <c r="D2359">
        <v>2016</v>
      </c>
      <c r="E2359" s="26">
        <v>10</v>
      </c>
      <c r="F2359" s="51" t="s">
        <v>10</v>
      </c>
      <c r="G2359" s="26">
        <v>9</v>
      </c>
      <c r="H2359" s="26">
        <v>9</v>
      </c>
      <c r="I2359" t="s">
        <v>15</v>
      </c>
      <c r="J2359" t="s">
        <v>60</v>
      </c>
      <c r="K2359" t="s">
        <v>73</v>
      </c>
      <c r="L2359" t="s">
        <v>74</v>
      </c>
      <c r="M2359" t="s">
        <v>75</v>
      </c>
      <c r="N2359">
        <v>10524.127196207892</v>
      </c>
      <c r="O2359">
        <v>10524.127196207892</v>
      </c>
      <c r="P2359" t="s">
        <v>64</v>
      </c>
      <c r="Q2359">
        <v>28.45</v>
      </c>
      <c r="R2359">
        <v>2</v>
      </c>
      <c r="S2359">
        <v>1</v>
      </c>
      <c r="T2359">
        <v>1</v>
      </c>
      <c r="U2359" t="s">
        <v>76</v>
      </c>
      <c r="V2359">
        <v>3</v>
      </c>
      <c r="W2359" t="s">
        <v>84</v>
      </c>
      <c r="X2359" s="51" t="s">
        <v>1907</v>
      </c>
      <c r="Y2359" s="51" t="s">
        <v>100</v>
      </c>
      <c r="Z2359" s="26">
        <v>3</v>
      </c>
      <c r="AA2359" s="51" t="s">
        <v>77</v>
      </c>
      <c r="AB2359" s="51" t="s">
        <v>69</v>
      </c>
    </row>
    <row r="2360" spans="1:28">
      <c r="A2360" s="51" t="s">
        <v>4529</v>
      </c>
      <c r="B2360" s="51" t="s">
        <v>81</v>
      </c>
      <c r="C2360" s="1">
        <v>44676</v>
      </c>
      <c r="D2360">
        <v>2022</v>
      </c>
      <c r="E2360" s="26">
        <v>4</v>
      </c>
      <c r="F2360" s="51" t="s">
        <v>24</v>
      </c>
      <c r="G2360" s="26">
        <v>3</v>
      </c>
      <c r="H2360" s="26">
        <v>3</v>
      </c>
      <c r="I2360" t="s">
        <v>15</v>
      </c>
      <c r="J2360" t="s">
        <v>82</v>
      </c>
      <c r="K2360" t="s">
        <v>88</v>
      </c>
      <c r="L2360" t="s">
        <v>125</v>
      </c>
      <c r="M2360" t="s">
        <v>93</v>
      </c>
      <c r="N2360">
        <v>5189.9198587024048</v>
      </c>
      <c r="O2360">
        <v>5189.9198587024048</v>
      </c>
      <c r="P2360" t="s">
        <v>64</v>
      </c>
      <c r="Q2360">
        <v>4.16</v>
      </c>
      <c r="R2360">
        <v>5</v>
      </c>
      <c r="S2360">
        <v>3</v>
      </c>
      <c r="T2360">
        <v>1</v>
      </c>
      <c r="U2360" t="s">
        <v>76</v>
      </c>
      <c r="V2360">
        <v>1</v>
      </c>
      <c r="W2360" t="s">
        <v>66</v>
      </c>
      <c r="X2360" s="51" t="s">
        <v>4530</v>
      </c>
      <c r="Y2360" s="51" t="s">
        <v>100</v>
      </c>
      <c r="Z2360" s="26">
        <v>1</v>
      </c>
      <c r="AA2360" s="51" t="s">
        <v>66</v>
      </c>
      <c r="AB2360" s="51" t="s">
        <v>69</v>
      </c>
    </row>
    <row r="2361" spans="1:28">
      <c r="A2361" s="51" t="s">
        <v>4531</v>
      </c>
      <c r="B2361" s="51" t="s">
        <v>97</v>
      </c>
      <c r="C2361" s="1">
        <v>42831</v>
      </c>
      <c r="D2361">
        <v>2017</v>
      </c>
      <c r="E2361" s="26">
        <v>4</v>
      </c>
      <c r="F2361" s="51" t="s">
        <v>24</v>
      </c>
      <c r="G2361" s="26">
        <v>8</v>
      </c>
      <c r="H2361" s="26">
        <v>8</v>
      </c>
      <c r="I2361" t="s">
        <v>15</v>
      </c>
      <c r="J2361" t="s">
        <v>60</v>
      </c>
      <c r="K2361" t="s">
        <v>61</v>
      </c>
      <c r="L2361" t="s">
        <v>128</v>
      </c>
      <c r="M2361" t="s">
        <v>93</v>
      </c>
      <c r="N2361">
        <v>3200.4372307739618</v>
      </c>
      <c r="O2361">
        <v>3200.4372307739618</v>
      </c>
      <c r="P2361" t="s">
        <v>64</v>
      </c>
      <c r="Q2361">
        <v>10.24</v>
      </c>
      <c r="R2361">
        <v>2</v>
      </c>
      <c r="S2361">
        <v>1</v>
      </c>
      <c r="T2361">
        <v>1</v>
      </c>
      <c r="U2361" t="s">
        <v>76</v>
      </c>
      <c r="V2361">
        <v>1</v>
      </c>
      <c r="W2361" t="s">
        <v>66</v>
      </c>
      <c r="X2361" s="51" t="s">
        <v>4532</v>
      </c>
      <c r="Y2361" s="51" t="s">
        <v>100</v>
      </c>
      <c r="Z2361" s="26">
        <v>1</v>
      </c>
      <c r="AA2361" s="51" t="s">
        <v>66</v>
      </c>
      <c r="AB2361" s="51" t="s">
        <v>69</v>
      </c>
    </row>
    <row r="2362" spans="1:28">
      <c r="A2362" s="51" t="s">
        <v>4533</v>
      </c>
      <c r="B2362" s="51" t="s">
        <v>140</v>
      </c>
      <c r="C2362" s="1">
        <v>43584</v>
      </c>
      <c r="D2362">
        <v>2019</v>
      </c>
      <c r="E2362" s="26">
        <v>4</v>
      </c>
      <c r="F2362" s="51" t="s">
        <v>24</v>
      </c>
      <c r="G2362" s="26">
        <v>6</v>
      </c>
      <c r="H2362" s="26">
        <v>6</v>
      </c>
      <c r="I2362" t="s">
        <v>15</v>
      </c>
      <c r="J2362" t="s">
        <v>72</v>
      </c>
      <c r="K2362" t="s">
        <v>124</v>
      </c>
      <c r="L2362" t="s">
        <v>202</v>
      </c>
      <c r="M2362" t="s">
        <v>93</v>
      </c>
      <c r="N2362">
        <v>13795.36095337909</v>
      </c>
      <c r="O2362">
        <v>13795.36095337909</v>
      </c>
      <c r="P2362" t="s">
        <v>64</v>
      </c>
      <c r="Q2362">
        <v>9.43</v>
      </c>
      <c r="R2362">
        <v>2</v>
      </c>
      <c r="S2362">
        <v>6</v>
      </c>
      <c r="T2362">
        <v>1</v>
      </c>
      <c r="U2362" t="s">
        <v>76</v>
      </c>
      <c r="V2362">
        <v>2</v>
      </c>
      <c r="W2362" t="s">
        <v>77</v>
      </c>
      <c r="X2362" s="51" t="s">
        <v>2373</v>
      </c>
      <c r="Y2362" s="51" t="s">
        <v>100</v>
      </c>
      <c r="Z2362" s="26">
        <v>2</v>
      </c>
      <c r="AA2362" s="51" t="s">
        <v>77</v>
      </c>
      <c r="AB2362" s="51" t="s">
        <v>69</v>
      </c>
    </row>
    <row r="2363" spans="1:28">
      <c r="A2363" s="51" t="s">
        <v>4534</v>
      </c>
      <c r="B2363" s="51" t="s">
        <v>71</v>
      </c>
      <c r="C2363" s="1">
        <v>42571</v>
      </c>
      <c r="D2363">
        <v>2016</v>
      </c>
      <c r="E2363" s="26">
        <v>7</v>
      </c>
      <c r="F2363" s="51" t="s">
        <v>27</v>
      </c>
      <c r="G2363" s="26">
        <v>9</v>
      </c>
      <c r="H2363" s="26">
        <v>9</v>
      </c>
      <c r="I2363" t="s">
        <v>15</v>
      </c>
      <c r="J2363" t="s">
        <v>60</v>
      </c>
      <c r="K2363" t="s">
        <v>133</v>
      </c>
      <c r="L2363" t="s">
        <v>110</v>
      </c>
      <c r="M2363" t="s">
        <v>93</v>
      </c>
      <c r="N2363">
        <v>2324.4275925192155</v>
      </c>
      <c r="O2363">
        <v>2324.4275925192155</v>
      </c>
      <c r="P2363" t="s">
        <v>64</v>
      </c>
      <c r="Q2363">
        <v>3.01</v>
      </c>
      <c r="R2363">
        <v>5</v>
      </c>
      <c r="S2363">
        <v>3</v>
      </c>
      <c r="T2363">
        <v>1</v>
      </c>
      <c r="U2363" t="s">
        <v>76</v>
      </c>
      <c r="V2363">
        <v>1</v>
      </c>
      <c r="W2363" t="s">
        <v>66</v>
      </c>
      <c r="X2363" s="51" t="s">
        <v>4535</v>
      </c>
      <c r="Y2363" s="51" t="s">
        <v>100</v>
      </c>
      <c r="Z2363" s="26">
        <v>2</v>
      </c>
      <c r="AA2363" s="51" t="s">
        <v>77</v>
      </c>
      <c r="AB2363" s="51" t="s">
        <v>108</v>
      </c>
    </row>
    <row r="2364" spans="1:28">
      <c r="A2364" s="51" t="s">
        <v>4536</v>
      </c>
      <c r="B2364" s="51" t="s">
        <v>140</v>
      </c>
      <c r="C2364" s="1">
        <v>42591</v>
      </c>
      <c r="D2364">
        <v>2016</v>
      </c>
      <c r="E2364" s="26">
        <v>8</v>
      </c>
      <c r="F2364" s="51" t="s">
        <v>28</v>
      </c>
      <c r="G2364" s="26">
        <v>9</v>
      </c>
      <c r="H2364" s="26">
        <v>9</v>
      </c>
      <c r="I2364" t="s">
        <v>15</v>
      </c>
      <c r="J2364" t="s">
        <v>60</v>
      </c>
      <c r="K2364" t="s">
        <v>61</v>
      </c>
      <c r="L2364" t="s">
        <v>110</v>
      </c>
      <c r="M2364" t="s">
        <v>90</v>
      </c>
      <c r="N2364">
        <v>6900.8096051689872</v>
      </c>
      <c r="O2364">
        <v>6900.8096051689872</v>
      </c>
      <c r="P2364" t="s">
        <v>64</v>
      </c>
      <c r="Q2364">
        <v>4.8600000000000003</v>
      </c>
      <c r="R2364">
        <v>5</v>
      </c>
      <c r="S2364">
        <v>1</v>
      </c>
      <c r="T2364">
        <v>1</v>
      </c>
      <c r="U2364" t="s">
        <v>76</v>
      </c>
      <c r="V2364">
        <v>1</v>
      </c>
      <c r="W2364" t="s">
        <v>66</v>
      </c>
      <c r="X2364" s="51" t="s">
        <v>2882</v>
      </c>
      <c r="Y2364" s="51" t="s">
        <v>119</v>
      </c>
      <c r="Z2364" s="26">
        <v>1</v>
      </c>
      <c r="AA2364" s="51" t="s">
        <v>66</v>
      </c>
      <c r="AB2364" s="51" t="s">
        <v>69</v>
      </c>
    </row>
    <row r="2365" spans="1:28">
      <c r="A2365" s="51" t="s">
        <v>4537</v>
      </c>
      <c r="B2365" s="51" t="s">
        <v>140</v>
      </c>
      <c r="C2365" s="1">
        <v>43764</v>
      </c>
      <c r="D2365">
        <v>2019</v>
      </c>
      <c r="E2365" s="26">
        <v>10</v>
      </c>
      <c r="F2365" s="51" t="s">
        <v>10</v>
      </c>
      <c r="G2365" s="26">
        <v>6</v>
      </c>
      <c r="H2365" s="26">
        <v>6</v>
      </c>
      <c r="I2365" t="s">
        <v>15</v>
      </c>
      <c r="J2365" t="s">
        <v>72</v>
      </c>
      <c r="K2365" t="s">
        <v>124</v>
      </c>
      <c r="L2365" t="s">
        <v>110</v>
      </c>
      <c r="M2365" t="s">
        <v>75</v>
      </c>
      <c r="N2365">
        <v>15063.369045820329</v>
      </c>
      <c r="O2365">
        <v>15063.369045820329</v>
      </c>
      <c r="P2365" t="s">
        <v>64</v>
      </c>
      <c r="Q2365">
        <v>2.35</v>
      </c>
      <c r="R2365">
        <v>3</v>
      </c>
      <c r="S2365">
        <v>2</v>
      </c>
      <c r="T2365">
        <v>1</v>
      </c>
      <c r="U2365" t="s">
        <v>76</v>
      </c>
      <c r="V2365">
        <v>2</v>
      </c>
      <c r="W2365" t="s">
        <v>77</v>
      </c>
      <c r="X2365" s="51" t="s">
        <v>4538</v>
      </c>
      <c r="Y2365" s="51" t="s">
        <v>95</v>
      </c>
      <c r="Z2365" s="26">
        <v>1</v>
      </c>
      <c r="AA2365" s="51" t="s">
        <v>66</v>
      </c>
      <c r="AB2365" s="51" t="s">
        <v>69</v>
      </c>
    </row>
    <row r="2366" spans="1:28">
      <c r="A2366" s="51" t="s">
        <v>4539</v>
      </c>
      <c r="B2366" s="51" t="s">
        <v>121</v>
      </c>
      <c r="C2366" s="1">
        <v>42501</v>
      </c>
      <c r="D2366">
        <v>2016</v>
      </c>
      <c r="E2366" s="26">
        <v>5</v>
      </c>
      <c r="F2366" s="51" t="s">
        <v>25</v>
      </c>
      <c r="G2366" s="26">
        <v>9</v>
      </c>
      <c r="H2366" s="26">
        <v>9</v>
      </c>
      <c r="I2366" t="s">
        <v>15</v>
      </c>
      <c r="J2366" t="s">
        <v>60</v>
      </c>
      <c r="K2366" t="s">
        <v>88</v>
      </c>
      <c r="L2366" t="s">
        <v>98</v>
      </c>
      <c r="M2366" t="s">
        <v>93</v>
      </c>
      <c r="N2366">
        <v>6196.7320574791465</v>
      </c>
      <c r="O2366">
        <v>6196.7320574791465</v>
      </c>
      <c r="P2366" t="s">
        <v>64</v>
      </c>
      <c r="Q2366">
        <v>3.08</v>
      </c>
      <c r="R2366">
        <v>3</v>
      </c>
      <c r="S2366">
        <v>5</v>
      </c>
      <c r="T2366">
        <v>1</v>
      </c>
      <c r="U2366" t="s">
        <v>76</v>
      </c>
      <c r="V2366">
        <v>1</v>
      </c>
      <c r="W2366" t="s">
        <v>66</v>
      </c>
      <c r="X2366" s="51" t="s">
        <v>4540</v>
      </c>
      <c r="Y2366" s="51" t="s">
        <v>100</v>
      </c>
      <c r="Z2366" s="26">
        <v>2</v>
      </c>
      <c r="AA2366" s="51" t="s">
        <v>77</v>
      </c>
      <c r="AB2366" s="51" t="s">
        <v>108</v>
      </c>
    </row>
    <row r="2367" spans="1:28">
      <c r="A2367" s="51" t="s">
        <v>4541</v>
      </c>
      <c r="B2367" s="51" t="s">
        <v>140</v>
      </c>
      <c r="C2367" s="1">
        <v>41797</v>
      </c>
      <c r="D2367">
        <v>2014</v>
      </c>
      <c r="E2367" s="26">
        <v>6</v>
      </c>
      <c r="F2367" s="51" t="s">
        <v>26</v>
      </c>
      <c r="G2367" s="26">
        <v>11</v>
      </c>
      <c r="H2367" s="26">
        <v>11</v>
      </c>
      <c r="I2367" t="s">
        <v>15</v>
      </c>
      <c r="J2367" t="s">
        <v>102</v>
      </c>
      <c r="K2367" t="s">
        <v>61</v>
      </c>
      <c r="L2367" t="s">
        <v>89</v>
      </c>
      <c r="M2367" t="s">
        <v>63</v>
      </c>
      <c r="N2367">
        <v>9176.1681714312963</v>
      </c>
      <c r="O2367">
        <v>9176.1681714312963</v>
      </c>
      <c r="P2367" t="s">
        <v>64</v>
      </c>
      <c r="Q2367">
        <v>7.2</v>
      </c>
      <c r="R2367">
        <v>4</v>
      </c>
      <c r="S2367">
        <v>0</v>
      </c>
      <c r="T2367">
        <v>0</v>
      </c>
      <c r="U2367" t="s">
        <v>65</v>
      </c>
      <c r="V2367">
        <v>2</v>
      </c>
      <c r="W2367" t="s">
        <v>77</v>
      </c>
      <c r="X2367" s="51" t="s">
        <v>4542</v>
      </c>
      <c r="Y2367" s="51" t="s">
        <v>95</v>
      </c>
      <c r="Z2367" s="26">
        <v>1</v>
      </c>
      <c r="AA2367" s="51" t="s">
        <v>66</v>
      </c>
      <c r="AB2367" s="51" t="s">
        <v>69</v>
      </c>
    </row>
    <row r="2368" spans="1:28">
      <c r="A2368" s="51" t="s">
        <v>4543</v>
      </c>
      <c r="B2368" s="51" t="s">
        <v>81</v>
      </c>
      <c r="C2368" s="1">
        <v>43086</v>
      </c>
      <c r="D2368">
        <v>2017</v>
      </c>
      <c r="E2368" s="26">
        <v>12</v>
      </c>
      <c r="F2368" s="51" t="s">
        <v>20</v>
      </c>
      <c r="G2368" s="26">
        <v>8</v>
      </c>
      <c r="H2368" s="26">
        <v>8</v>
      </c>
      <c r="I2368" t="s">
        <v>15</v>
      </c>
      <c r="J2368" t="s">
        <v>60</v>
      </c>
      <c r="K2368" t="s">
        <v>73</v>
      </c>
      <c r="L2368" t="s">
        <v>103</v>
      </c>
      <c r="M2368" t="s">
        <v>152</v>
      </c>
      <c r="N2368">
        <v>18853.089291759912</v>
      </c>
      <c r="O2368">
        <v>18853.089291759912</v>
      </c>
      <c r="P2368" t="s">
        <v>64</v>
      </c>
      <c r="Q2368">
        <v>11.94</v>
      </c>
      <c r="R2368">
        <v>4</v>
      </c>
      <c r="S2368">
        <v>7</v>
      </c>
      <c r="T2368">
        <v>1</v>
      </c>
      <c r="U2368" t="s">
        <v>76</v>
      </c>
      <c r="V2368">
        <v>2</v>
      </c>
      <c r="W2368" t="s">
        <v>77</v>
      </c>
      <c r="X2368" s="51" t="s">
        <v>1510</v>
      </c>
      <c r="Y2368" s="51" t="s">
        <v>119</v>
      </c>
      <c r="Z2368" s="26">
        <v>3</v>
      </c>
      <c r="AA2368" s="51" t="s">
        <v>77</v>
      </c>
      <c r="AB2368" s="51" t="s">
        <v>69</v>
      </c>
    </row>
    <row r="2369" spans="1:28">
      <c r="A2369" s="51" t="s">
        <v>4544</v>
      </c>
      <c r="B2369" s="51" t="s">
        <v>59</v>
      </c>
      <c r="C2369" s="1">
        <v>44310</v>
      </c>
      <c r="D2369">
        <v>2021</v>
      </c>
      <c r="E2369" s="26">
        <v>4</v>
      </c>
      <c r="F2369" s="51" t="s">
        <v>24</v>
      </c>
      <c r="G2369" s="26">
        <v>4</v>
      </c>
      <c r="H2369" s="26">
        <v>4</v>
      </c>
      <c r="I2369" t="s">
        <v>15</v>
      </c>
      <c r="J2369" t="s">
        <v>72</v>
      </c>
      <c r="K2369" t="s">
        <v>83</v>
      </c>
      <c r="L2369" t="s">
        <v>98</v>
      </c>
      <c r="M2369" t="s">
        <v>104</v>
      </c>
      <c r="N2369">
        <v>4205.4933548857807</v>
      </c>
      <c r="O2369">
        <v>4205.4933548857807</v>
      </c>
      <c r="P2369" t="s">
        <v>64</v>
      </c>
      <c r="Q2369">
        <v>10.15</v>
      </c>
      <c r="R2369">
        <v>5</v>
      </c>
      <c r="S2369">
        <v>2</v>
      </c>
      <c r="T2369">
        <v>1</v>
      </c>
      <c r="U2369" t="s">
        <v>76</v>
      </c>
      <c r="V2369">
        <v>1</v>
      </c>
      <c r="W2369" t="s">
        <v>66</v>
      </c>
      <c r="X2369" s="51" t="s">
        <v>4545</v>
      </c>
      <c r="Y2369" s="51" t="s">
        <v>144</v>
      </c>
      <c r="Z2369" s="26">
        <v>0</v>
      </c>
      <c r="AA2369" s="51" t="s">
        <v>66</v>
      </c>
      <c r="AB2369" s="51" t="s">
        <v>69</v>
      </c>
    </row>
    <row r="2370" spans="1:28">
      <c r="A2370" s="51" t="s">
        <v>4546</v>
      </c>
      <c r="B2370" s="51" t="s">
        <v>81</v>
      </c>
      <c r="C2370" s="1">
        <v>45323</v>
      </c>
      <c r="D2370">
        <v>2024</v>
      </c>
      <c r="E2370" s="26">
        <v>2</v>
      </c>
      <c r="F2370" s="51" t="s">
        <v>22</v>
      </c>
      <c r="G2370" s="26">
        <v>1</v>
      </c>
      <c r="H2370" s="26">
        <v>1</v>
      </c>
      <c r="I2370" t="s">
        <v>15</v>
      </c>
      <c r="J2370" t="s">
        <v>82</v>
      </c>
      <c r="K2370" t="s">
        <v>73</v>
      </c>
      <c r="L2370" t="s">
        <v>98</v>
      </c>
      <c r="M2370" t="s">
        <v>75</v>
      </c>
      <c r="N2370">
        <v>7457.8147530676415</v>
      </c>
      <c r="O2370">
        <v>7457.8147530676415</v>
      </c>
      <c r="P2370" t="s">
        <v>64</v>
      </c>
      <c r="Q2370">
        <v>4.58</v>
      </c>
      <c r="R2370">
        <v>1</v>
      </c>
      <c r="S2370">
        <v>1</v>
      </c>
      <c r="T2370">
        <v>1</v>
      </c>
      <c r="U2370" t="s">
        <v>76</v>
      </c>
      <c r="V2370">
        <v>1</v>
      </c>
      <c r="W2370" t="s">
        <v>66</v>
      </c>
      <c r="X2370" s="51" t="s">
        <v>4547</v>
      </c>
      <c r="Y2370" s="51" t="s">
        <v>95</v>
      </c>
      <c r="Z2370" s="26">
        <v>0</v>
      </c>
      <c r="AA2370" s="51" t="s">
        <v>66</v>
      </c>
      <c r="AB2370" s="51" t="s">
        <v>69</v>
      </c>
    </row>
    <row r="2371" spans="1:28">
      <c r="A2371" s="51" t="s">
        <v>4548</v>
      </c>
      <c r="B2371" s="51" t="s">
        <v>121</v>
      </c>
      <c r="C2371" s="1">
        <v>41448</v>
      </c>
      <c r="D2371">
        <v>2013</v>
      </c>
      <c r="E2371" s="26">
        <v>6</v>
      </c>
      <c r="F2371" s="51" t="s">
        <v>26</v>
      </c>
      <c r="G2371" s="26">
        <v>12</v>
      </c>
      <c r="H2371" s="26">
        <v>12</v>
      </c>
      <c r="I2371" t="s">
        <v>15</v>
      </c>
      <c r="J2371" t="s">
        <v>102</v>
      </c>
      <c r="K2371" t="s">
        <v>124</v>
      </c>
      <c r="L2371" t="s">
        <v>202</v>
      </c>
      <c r="M2371" t="s">
        <v>93</v>
      </c>
      <c r="N2371">
        <v>4198.5741593499324</v>
      </c>
      <c r="O2371">
        <v>4198.5741593499324</v>
      </c>
      <c r="P2371" t="s">
        <v>64</v>
      </c>
      <c r="Q2371">
        <v>3.15</v>
      </c>
      <c r="R2371">
        <v>4</v>
      </c>
      <c r="S2371">
        <v>3</v>
      </c>
      <c r="T2371">
        <v>1</v>
      </c>
      <c r="U2371" t="s">
        <v>76</v>
      </c>
      <c r="V2371">
        <v>1</v>
      </c>
      <c r="W2371" t="s">
        <v>66</v>
      </c>
      <c r="X2371" s="51" t="s">
        <v>4549</v>
      </c>
      <c r="Y2371" s="51" t="s">
        <v>144</v>
      </c>
      <c r="Z2371" s="26">
        <v>2</v>
      </c>
      <c r="AA2371" s="51" t="s">
        <v>77</v>
      </c>
      <c r="AB2371" s="51" t="s">
        <v>108</v>
      </c>
    </row>
    <row r="2372" spans="1:28">
      <c r="A2372" s="51" t="s">
        <v>4550</v>
      </c>
      <c r="B2372" s="51" t="s">
        <v>71</v>
      </c>
      <c r="C2372" s="1">
        <v>42564</v>
      </c>
      <c r="D2372">
        <v>2016</v>
      </c>
      <c r="E2372" s="26">
        <v>7</v>
      </c>
      <c r="F2372" s="51" t="s">
        <v>27</v>
      </c>
      <c r="G2372" s="26">
        <v>9</v>
      </c>
      <c r="H2372" s="26">
        <v>9</v>
      </c>
      <c r="I2372" t="s">
        <v>15</v>
      </c>
      <c r="J2372" t="s">
        <v>60</v>
      </c>
      <c r="K2372" t="s">
        <v>83</v>
      </c>
      <c r="L2372" t="s">
        <v>157</v>
      </c>
      <c r="M2372" t="s">
        <v>90</v>
      </c>
      <c r="N2372">
        <v>8103.3017743899072</v>
      </c>
      <c r="O2372">
        <v>8103.3017743899072</v>
      </c>
      <c r="P2372" t="s">
        <v>64</v>
      </c>
      <c r="Q2372">
        <v>7.79</v>
      </c>
      <c r="R2372">
        <v>4</v>
      </c>
      <c r="S2372">
        <v>1</v>
      </c>
      <c r="T2372">
        <v>1</v>
      </c>
      <c r="U2372" t="s">
        <v>76</v>
      </c>
      <c r="V2372">
        <v>1</v>
      </c>
      <c r="W2372" t="s">
        <v>66</v>
      </c>
      <c r="X2372" s="51" t="s">
        <v>4551</v>
      </c>
      <c r="Y2372" s="51" t="s">
        <v>79</v>
      </c>
      <c r="Z2372" s="26">
        <v>1</v>
      </c>
      <c r="AA2372" s="51" t="s">
        <v>66</v>
      </c>
      <c r="AB2372" s="51" t="s">
        <v>69</v>
      </c>
    </row>
    <row r="2373" spans="1:28">
      <c r="A2373" s="51" t="s">
        <v>4552</v>
      </c>
      <c r="B2373" s="51" t="s">
        <v>121</v>
      </c>
      <c r="C2373" s="1">
        <v>42455</v>
      </c>
      <c r="D2373">
        <v>2016</v>
      </c>
      <c r="E2373" s="26">
        <v>3</v>
      </c>
      <c r="F2373" s="51" t="s">
        <v>23</v>
      </c>
      <c r="G2373" s="26">
        <v>9</v>
      </c>
      <c r="H2373" s="26">
        <v>9</v>
      </c>
      <c r="I2373" t="s">
        <v>15</v>
      </c>
      <c r="J2373" t="s">
        <v>60</v>
      </c>
      <c r="K2373" t="s">
        <v>83</v>
      </c>
      <c r="L2373" t="s">
        <v>116</v>
      </c>
      <c r="M2373" t="s">
        <v>152</v>
      </c>
      <c r="N2373">
        <v>927.45384136630719</v>
      </c>
      <c r="O2373">
        <v>927.45384136630719</v>
      </c>
      <c r="P2373" t="s">
        <v>64</v>
      </c>
      <c r="Q2373">
        <v>6.06</v>
      </c>
      <c r="R2373">
        <v>5</v>
      </c>
      <c r="S2373">
        <v>1</v>
      </c>
      <c r="T2373">
        <v>1</v>
      </c>
      <c r="U2373" t="s">
        <v>76</v>
      </c>
      <c r="V2373">
        <v>1</v>
      </c>
      <c r="W2373" t="s">
        <v>66</v>
      </c>
      <c r="X2373" s="51" t="s">
        <v>4553</v>
      </c>
      <c r="Y2373" s="51" t="s">
        <v>86</v>
      </c>
      <c r="Z2373" s="26">
        <v>1</v>
      </c>
      <c r="AA2373" s="51" t="s">
        <v>66</v>
      </c>
      <c r="AB2373" s="51" t="s">
        <v>69</v>
      </c>
    </row>
    <row r="2374" spans="1:28">
      <c r="A2374" s="51" t="s">
        <v>4554</v>
      </c>
      <c r="B2374" s="51" t="s">
        <v>140</v>
      </c>
      <c r="C2374" s="1">
        <v>43616</v>
      </c>
      <c r="D2374">
        <v>2019</v>
      </c>
      <c r="E2374" s="26">
        <v>5</v>
      </c>
      <c r="F2374" s="51" t="s">
        <v>25</v>
      </c>
      <c r="G2374" s="26">
        <v>6</v>
      </c>
      <c r="H2374" s="26">
        <v>6</v>
      </c>
      <c r="I2374" t="s">
        <v>15</v>
      </c>
      <c r="J2374" t="s">
        <v>72</v>
      </c>
      <c r="K2374" t="s">
        <v>61</v>
      </c>
      <c r="L2374" t="s">
        <v>89</v>
      </c>
      <c r="M2374" t="s">
        <v>90</v>
      </c>
      <c r="N2374">
        <v>8629.6496065025967</v>
      </c>
      <c r="O2374">
        <v>8629.6496065025967</v>
      </c>
      <c r="P2374" t="s">
        <v>64</v>
      </c>
      <c r="Q2374">
        <v>11.56</v>
      </c>
      <c r="R2374">
        <v>3</v>
      </c>
      <c r="S2374">
        <v>3</v>
      </c>
      <c r="T2374">
        <v>1</v>
      </c>
      <c r="U2374" t="s">
        <v>76</v>
      </c>
      <c r="V2374">
        <v>2</v>
      </c>
      <c r="W2374" t="s">
        <v>77</v>
      </c>
      <c r="X2374" s="51" t="s">
        <v>4555</v>
      </c>
      <c r="Y2374" s="51" t="s">
        <v>100</v>
      </c>
      <c r="Z2374" s="26">
        <v>1</v>
      </c>
      <c r="AA2374" s="51" t="s">
        <v>66</v>
      </c>
      <c r="AB2374" s="51" t="s">
        <v>69</v>
      </c>
    </row>
    <row r="2375" spans="1:28">
      <c r="A2375" s="51" t="s">
        <v>4556</v>
      </c>
      <c r="B2375" s="51" t="s">
        <v>81</v>
      </c>
      <c r="C2375" s="1">
        <v>44465</v>
      </c>
      <c r="D2375">
        <v>2021</v>
      </c>
      <c r="E2375" s="26">
        <v>9</v>
      </c>
      <c r="F2375" s="51" t="s">
        <v>29</v>
      </c>
      <c r="G2375" s="26">
        <v>4</v>
      </c>
      <c r="H2375" s="26">
        <v>4</v>
      </c>
      <c r="I2375" t="s">
        <v>15</v>
      </c>
      <c r="J2375" t="s">
        <v>72</v>
      </c>
      <c r="K2375" t="s">
        <v>61</v>
      </c>
      <c r="L2375" t="s">
        <v>89</v>
      </c>
      <c r="M2375" t="s">
        <v>152</v>
      </c>
      <c r="N2375">
        <v>3108.0037612609417</v>
      </c>
      <c r="O2375">
        <v>3108.0037612609417</v>
      </c>
      <c r="P2375" t="s">
        <v>64</v>
      </c>
      <c r="Q2375">
        <v>15.67</v>
      </c>
      <c r="R2375">
        <v>4</v>
      </c>
      <c r="S2375">
        <v>3</v>
      </c>
      <c r="T2375">
        <v>1</v>
      </c>
      <c r="U2375" t="s">
        <v>76</v>
      </c>
      <c r="V2375">
        <v>3</v>
      </c>
      <c r="W2375" t="s">
        <v>84</v>
      </c>
      <c r="X2375" s="51" t="s">
        <v>4557</v>
      </c>
      <c r="Y2375" s="51" t="s">
        <v>95</v>
      </c>
      <c r="Z2375" s="26">
        <v>3</v>
      </c>
      <c r="AA2375" s="51" t="s">
        <v>77</v>
      </c>
      <c r="AB2375" s="51" t="s">
        <v>108</v>
      </c>
    </row>
    <row r="2376" spans="1:28">
      <c r="A2376" s="51" t="s">
        <v>4558</v>
      </c>
      <c r="B2376" s="51" t="s">
        <v>121</v>
      </c>
      <c r="C2376" s="1">
        <v>42206</v>
      </c>
      <c r="D2376">
        <v>2015</v>
      </c>
      <c r="E2376" s="26">
        <v>7</v>
      </c>
      <c r="F2376" s="51" t="s">
        <v>27</v>
      </c>
      <c r="G2376" s="26">
        <v>10</v>
      </c>
      <c r="H2376" s="26">
        <v>10</v>
      </c>
      <c r="I2376" t="s">
        <v>15</v>
      </c>
      <c r="J2376" t="s">
        <v>102</v>
      </c>
      <c r="K2376" t="s">
        <v>88</v>
      </c>
      <c r="L2376" t="s">
        <v>113</v>
      </c>
      <c r="M2376" t="s">
        <v>75</v>
      </c>
      <c r="N2376">
        <v>13269.896510465756</v>
      </c>
      <c r="O2376">
        <v>13269.896510465756</v>
      </c>
      <c r="P2376" t="s">
        <v>64</v>
      </c>
      <c r="Q2376">
        <v>8.83</v>
      </c>
      <c r="R2376">
        <v>5</v>
      </c>
      <c r="S2376">
        <v>2</v>
      </c>
      <c r="T2376">
        <v>1</v>
      </c>
      <c r="U2376" t="s">
        <v>76</v>
      </c>
      <c r="V2376">
        <v>2</v>
      </c>
      <c r="W2376" t="s">
        <v>77</v>
      </c>
      <c r="X2376" s="51" t="s">
        <v>4559</v>
      </c>
      <c r="Y2376" s="51" t="s">
        <v>95</v>
      </c>
      <c r="Z2376" s="26">
        <v>2</v>
      </c>
      <c r="AA2376" s="51" t="s">
        <v>77</v>
      </c>
      <c r="AB2376" s="51" t="s">
        <v>69</v>
      </c>
    </row>
    <row r="2377" spans="1:28">
      <c r="A2377" s="51" t="s">
        <v>4560</v>
      </c>
      <c r="B2377" s="51" t="s">
        <v>59</v>
      </c>
      <c r="C2377" s="1">
        <v>41502</v>
      </c>
      <c r="D2377">
        <v>2013</v>
      </c>
      <c r="E2377" s="26">
        <v>8</v>
      </c>
      <c r="F2377" s="51" t="s">
        <v>28</v>
      </c>
      <c r="G2377" s="26">
        <v>12</v>
      </c>
      <c r="H2377" s="26">
        <v>12</v>
      </c>
      <c r="I2377" t="s">
        <v>15</v>
      </c>
      <c r="J2377" t="s">
        <v>102</v>
      </c>
      <c r="K2377" t="s">
        <v>124</v>
      </c>
      <c r="L2377" t="s">
        <v>103</v>
      </c>
      <c r="M2377" t="s">
        <v>93</v>
      </c>
      <c r="N2377">
        <v>20203.451533401349</v>
      </c>
      <c r="O2377">
        <v>20203.451533401349</v>
      </c>
      <c r="P2377" t="s">
        <v>64</v>
      </c>
      <c r="Q2377">
        <v>22.71</v>
      </c>
      <c r="R2377">
        <v>5</v>
      </c>
      <c r="S2377">
        <v>3</v>
      </c>
      <c r="T2377">
        <v>1</v>
      </c>
      <c r="U2377" t="s">
        <v>76</v>
      </c>
      <c r="V2377">
        <v>3</v>
      </c>
      <c r="W2377" t="s">
        <v>84</v>
      </c>
      <c r="X2377" s="51" t="s">
        <v>3318</v>
      </c>
      <c r="Y2377" s="51" t="s">
        <v>119</v>
      </c>
      <c r="Z2377" s="26">
        <v>5</v>
      </c>
      <c r="AA2377" s="51" t="s">
        <v>84</v>
      </c>
      <c r="AB2377" s="51" t="s">
        <v>108</v>
      </c>
    </row>
    <row r="2378" spans="1:28">
      <c r="A2378" s="51" t="s">
        <v>4561</v>
      </c>
      <c r="B2378" s="51" t="s">
        <v>140</v>
      </c>
      <c r="C2378" s="1">
        <v>44743</v>
      </c>
      <c r="D2378">
        <v>2022</v>
      </c>
      <c r="E2378" s="26">
        <v>7</v>
      </c>
      <c r="F2378" s="51" t="s">
        <v>27</v>
      </c>
      <c r="G2378" s="26">
        <v>3</v>
      </c>
      <c r="H2378" s="26">
        <v>3</v>
      </c>
      <c r="I2378" t="s">
        <v>15</v>
      </c>
      <c r="J2378" t="s">
        <v>82</v>
      </c>
      <c r="K2378" t="s">
        <v>124</v>
      </c>
      <c r="L2378" t="s">
        <v>98</v>
      </c>
      <c r="M2378" t="s">
        <v>93</v>
      </c>
      <c r="N2378">
        <v>3774.0696560620368</v>
      </c>
      <c r="O2378">
        <v>3774.0696560620368</v>
      </c>
      <c r="P2378" t="s">
        <v>64</v>
      </c>
      <c r="Q2378">
        <v>10.71</v>
      </c>
      <c r="R2378">
        <v>4</v>
      </c>
      <c r="S2378">
        <v>0</v>
      </c>
      <c r="T2378">
        <v>0</v>
      </c>
      <c r="U2378" t="s">
        <v>65</v>
      </c>
      <c r="V2378">
        <v>2</v>
      </c>
      <c r="W2378" t="s">
        <v>77</v>
      </c>
      <c r="X2378" s="51" t="s">
        <v>4081</v>
      </c>
      <c r="Y2378" s="51" t="s">
        <v>95</v>
      </c>
      <c r="Z2378" s="26">
        <v>0</v>
      </c>
      <c r="AA2378" s="51" t="s">
        <v>66</v>
      </c>
      <c r="AB2378" s="51" t="s">
        <v>69</v>
      </c>
    </row>
    <row r="2379" spans="1:28">
      <c r="A2379" s="51" t="s">
        <v>4562</v>
      </c>
      <c r="B2379" s="51" t="s">
        <v>81</v>
      </c>
      <c r="C2379" s="1">
        <v>44993</v>
      </c>
      <c r="D2379">
        <v>2023</v>
      </c>
      <c r="E2379" s="26">
        <v>3</v>
      </c>
      <c r="F2379" s="51" t="s">
        <v>23</v>
      </c>
      <c r="G2379" s="26">
        <v>2</v>
      </c>
      <c r="H2379" s="26">
        <v>2</v>
      </c>
      <c r="I2379" t="s">
        <v>15</v>
      </c>
      <c r="J2379" t="s">
        <v>82</v>
      </c>
      <c r="K2379" t="s">
        <v>73</v>
      </c>
      <c r="L2379" t="s">
        <v>98</v>
      </c>
      <c r="M2379" t="s">
        <v>90</v>
      </c>
      <c r="N2379">
        <v>9441.85001015335</v>
      </c>
      <c r="O2379">
        <v>9441.85001015335</v>
      </c>
      <c r="P2379" t="s">
        <v>64</v>
      </c>
      <c r="Q2379">
        <v>7.08</v>
      </c>
      <c r="R2379">
        <v>2</v>
      </c>
      <c r="S2379">
        <v>1</v>
      </c>
      <c r="T2379">
        <v>1</v>
      </c>
      <c r="U2379" t="s">
        <v>76</v>
      </c>
      <c r="V2379">
        <v>2</v>
      </c>
      <c r="W2379" t="s">
        <v>77</v>
      </c>
      <c r="X2379" s="51" t="s">
        <v>4563</v>
      </c>
      <c r="Y2379" s="51" t="s">
        <v>68</v>
      </c>
      <c r="Z2379" s="26">
        <v>0</v>
      </c>
      <c r="AA2379" s="51" t="s">
        <v>66</v>
      </c>
      <c r="AB2379" s="51" t="s">
        <v>69</v>
      </c>
    </row>
    <row r="2380" spans="1:28">
      <c r="A2380" s="51" t="s">
        <v>4564</v>
      </c>
      <c r="B2380" s="51" t="s">
        <v>81</v>
      </c>
      <c r="C2380" s="1">
        <v>43000</v>
      </c>
      <c r="D2380">
        <v>2017</v>
      </c>
      <c r="E2380" s="26">
        <v>9</v>
      </c>
      <c r="F2380" s="51" t="s">
        <v>29</v>
      </c>
      <c r="G2380" s="26">
        <v>8</v>
      </c>
      <c r="H2380" s="26">
        <v>8</v>
      </c>
      <c r="I2380" t="s">
        <v>15</v>
      </c>
      <c r="J2380" t="s">
        <v>60</v>
      </c>
      <c r="K2380" t="s">
        <v>133</v>
      </c>
      <c r="L2380" t="s">
        <v>62</v>
      </c>
      <c r="M2380" t="s">
        <v>63</v>
      </c>
      <c r="N2380">
        <v>7138.9929681468338</v>
      </c>
      <c r="O2380">
        <v>7138.9929681468338</v>
      </c>
      <c r="P2380" t="s">
        <v>64</v>
      </c>
      <c r="Q2380">
        <v>22.86</v>
      </c>
      <c r="R2380">
        <v>2</v>
      </c>
      <c r="S2380">
        <v>1</v>
      </c>
      <c r="T2380">
        <v>1</v>
      </c>
      <c r="U2380" t="s">
        <v>76</v>
      </c>
      <c r="V2380">
        <v>3</v>
      </c>
      <c r="W2380" t="s">
        <v>84</v>
      </c>
      <c r="X2380" s="51" t="s">
        <v>622</v>
      </c>
      <c r="Y2380" s="51" t="s">
        <v>119</v>
      </c>
      <c r="Z2380" s="26">
        <v>3</v>
      </c>
      <c r="AA2380" s="51" t="s">
        <v>77</v>
      </c>
      <c r="AB2380" s="51" t="s">
        <v>69</v>
      </c>
    </row>
    <row r="2381" spans="1:28">
      <c r="A2381" s="51" t="s">
        <v>4565</v>
      </c>
      <c r="B2381" s="51" t="s">
        <v>121</v>
      </c>
      <c r="C2381" s="1">
        <v>42931</v>
      </c>
      <c r="D2381">
        <v>2017</v>
      </c>
      <c r="E2381" s="26">
        <v>7</v>
      </c>
      <c r="F2381" s="51" t="s">
        <v>27</v>
      </c>
      <c r="G2381" s="26">
        <v>8</v>
      </c>
      <c r="H2381" s="26">
        <v>8</v>
      </c>
      <c r="I2381" t="s">
        <v>15</v>
      </c>
      <c r="J2381" t="s">
        <v>60</v>
      </c>
      <c r="K2381" t="s">
        <v>88</v>
      </c>
      <c r="L2381" t="s">
        <v>202</v>
      </c>
      <c r="M2381" t="s">
        <v>104</v>
      </c>
      <c r="N2381">
        <v>4133.9876531638438</v>
      </c>
      <c r="O2381">
        <v>4133.9876531638438</v>
      </c>
      <c r="P2381" t="s">
        <v>64</v>
      </c>
      <c r="Q2381">
        <v>6.52</v>
      </c>
      <c r="R2381">
        <v>3</v>
      </c>
      <c r="S2381">
        <v>3</v>
      </c>
      <c r="T2381">
        <v>1</v>
      </c>
      <c r="U2381" t="s">
        <v>76</v>
      </c>
      <c r="V2381">
        <v>1</v>
      </c>
      <c r="W2381" t="s">
        <v>66</v>
      </c>
      <c r="X2381" s="51" t="s">
        <v>4566</v>
      </c>
      <c r="Y2381" s="51" t="s">
        <v>100</v>
      </c>
      <c r="Z2381" s="26">
        <v>2</v>
      </c>
      <c r="AA2381" s="51" t="s">
        <v>77</v>
      </c>
      <c r="AB2381" s="51" t="s">
        <v>69</v>
      </c>
    </row>
    <row r="2382" spans="1:28">
      <c r="A2382" s="51" t="s">
        <v>4567</v>
      </c>
      <c r="B2382" s="51" t="s">
        <v>121</v>
      </c>
      <c r="C2382" s="1">
        <v>43452</v>
      </c>
      <c r="D2382">
        <v>2018</v>
      </c>
      <c r="E2382" s="26">
        <v>12</v>
      </c>
      <c r="F2382" s="51" t="s">
        <v>20</v>
      </c>
      <c r="G2382" s="26">
        <v>7</v>
      </c>
      <c r="H2382" s="26">
        <v>7</v>
      </c>
      <c r="I2382" t="s">
        <v>15</v>
      </c>
      <c r="J2382" t="s">
        <v>60</v>
      </c>
      <c r="K2382" t="s">
        <v>83</v>
      </c>
      <c r="L2382" t="s">
        <v>113</v>
      </c>
      <c r="M2382" t="s">
        <v>104</v>
      </c>
      <c r="N2382">
        <v>9187.1353165958317</v>
      </c>
      <c r="O2382">
        <v>9187.1353165958317</v>
      </c>
      <c r="P2382" t="s">
        <v>64</v>
      </c>
      <c r="Q2382">
        <v>5.99</v>
      </c>
      <c r="R2382">
        <v>2</v>
      </c>
      <c r="S2382">
        <v>2</v>
      </c>
      <c r="T2382">
        <v>1</v>
      </c>
      <c r="U2382" t="s">
        <v>76</v>
      </c>
      <c r="V2382">
        <v>2</v>
      </c>
      <c r="W2382" t="s">
        <v>77</v>
      </c>
      <c r="X2382" s="51" t="s">
        <v>2345</v>
      </c>
      <c r="Y2382" s="51" t="s">
        <v>95</v>
      </c>
      <c r="Z2382" s="26">
        <v>0</v>
      </c>
      <c r="AA2382" s="51" t="s">
        <v>66</v>
      </c>
      <c r="AB2382" s="51" t="s">
        <v>69</v>
      </c>
    </row>
    <row r="2383" spans="1:28">
      <c r="A2383" s="51" t="s">
        <v>4568</v>
      </c>
      <c r="B2383" s="51" t="s">
        <v>140</v>
      </c>
      <c r="C2383" s="1">
        <v>42718</v>
      </c>
      <c r="D2383">
        <v>2016</v>
      </c>
      <c r="E2383" s="26">
        <v>12</v>
      </c>
      <c r="F2383" s="51" t="s">
        <v>20</v>
      </c>
      <c r="G2383" s="26">
        <v>9</v>
      </c>
      <c r="H2383" s="26">
        <v>9</v>
      </c>
      <c r="I2383" t="s">
        <v>15</v>
      </c>
      <c r="J2383" t="s">
        <v>60</v>
      </c>
      <c r="K2383" t="s">
        <v>73</v>
      </c>
      <c r="L2383" t="s">
        <v>103</v>
      </c>
      <c r="M2383" t="s">
        <v>63</v>
      </c>
      <c r="N2383">
        <v>4695.5341943791527</v>
      </c>
      <c r="O2383">
        <v>4695.5341943791527</v>
      </c>
      <c r="P2383" t="s">
        <v>64</v>
      </c>
      <c r="Q2383">
        <v>4.1100000000000003</v>
      </c>
      <c r="R2383">
        <v>1</v>
      </c>
      <c r="S2383">
        <v>1</v>
      </c>
      <c r="T2383">
        <v>1</v>
      </c>
      <c r="U2383" t="s">
        <v>76</v>
      </c>
      <c r="V2383">
        <v>1</v>
      </c>
      <c r="W2383" t="s">
        <v>66</v>
      </c>
      <c r="X2383" s="51" t="s">
        <v>4569</v>
      </c>
      <c r="Y2383" s="51" t="s">
        <v>119</v>
      </c>
      <c r="Z2383" s="26">
        <v>1</v>
      </c>
      <c r="AA2383" s="51" t="s">
        <v>66</v>
      </c>
      <c r="AB2383" s="51" t="s">
        <v>69</v>
      </c>
    </row>
    <row r="2384" spans="1:28">
      <c r="A2384" s="51" t="s">
        <v>4570</v>
      </c>
      <c r="B2384" s="51" t="s">
        <v>121</v>
      </c>
      <c r="C2384" s="1">
        <v>42121</v>
      </c>
      <c r="D2384">
        <v>2015</v>
      </c>
      <c r="E2384" s="26">
        <v>4</v>
      </c>
      <c r="F2384" s="51" t="s">
        <v>24</v>
      </c>
      <c r="G2384" s="26">
        <v>10</v>
      </c>
      <c r="H2384" s="26">
        <v>10</v>
      </c>
      <c r="I2384" t="s">
        <v>15</v>
      </c>
      <c r="J2384" t="s">
        <v>102</v>
      </c>
      <c r="K2384" t="s">
        <v>88</v>
      </c>
      <c r="L2384" t="s">
        <v>74</v>
      </c>
      <c r="M2384" t="s">
        <v>93</v>
      </c>
      <c r="N2384">
        <v>7697.378850712953</v>
      </c>
      <c r="O2384">
        <v>7697.378850712953</v>
      </c>
      <c r="P2384" t="s">
        <v>64</v>
      </c>
      <c r="Q2384">
        <v>15.02</v>
      </c>
      <c r="R2384">
        <v>4</v>
      </c>
      <c r="S2384">
        <v>1</v>
      </c>
      <c r="T2384">
        <v>1</v>
      </c>
      <c r="U2384" t="s">
        <v>76</v>
      </c>
      <c r="V2384">
        <v>2</v>
      </c>
      <c r="W2384" t="s">
        <v>77</v>
      </c>
      <c r="X2384" s="51" t="s">
        <v>4571</v>
      </c>
      <c r="Y2384" s="51" t="s">
        <v>100</v>
      </c>
      <c r="Z2384" s="26">
        <v>2</v>
      </c>
      <c r="AA2384" s="51" t="s">
        <v>77</v>
      </c>
      <c r="AB2384" s="51" t="s">
        <v>69</v>
      </c>
    </row>
    <row r="2385" spans="1:28">
      <c r="A2385" s="51" t="s">
        <v>4572</v>
      </c>
      <c r="B2385" s="51" t="s">
        <v>59</v>
      </c>
      <c r="C2385" s="1">
        <v>42385</v>
      </c>
      <c r="D2385">
        <v>2016</v>
      </c>
      <c r="E2385" s="26">
        <v>1</v>
      </c>
      <c r="F2385" s="51" t="s">
        <v>21</v>
      </c>
      <c r="G2385" s="26">
        <v>9</v>
      </c>
      <c r="H2385" s="26">
        <v>9</v>
      </c>
      <c r="I2385" t="s">
        <v>15</v>
      </c>
      <c r="J2385" t="s">
        <v>60</v>
      </c>
      <c r="K2385" t="s">
        <v>83</v>
      </c>
      <c r="L2385" t="s">
        <v>103</v>
      </c>
      <c r="M2385" t="s">
        <v>63</v>
      </c>
      <c r="N2385">
        <v>10490.681327590344</v>
      </c>
      <c r="O2385">
        <v>10490.681327590344</v>
      </c>
      <c r="P2385" t="s">
        <v>64</v>
      </c>
      <c r="Q2385">
        <v>9.02</v>
      </c>
      <c r="R2385">
        <v>4</v>
      </c>
      <c r="S2385">
        <v>1</v>
      </c>
      <c r="T2385">
        <v>1</v>
      </c>
      <c r="U2385" t="s">
        <v>76</v>
      </c>
      <c r="V2385">
        <v>2</v>
      </c>
      <c r="W2385" t="s">
        <v>77</v>
      </c>
      <c r="X2385" s="51" t="s">
        <v>2157</v>
      </c>
      <c r="Y2385" s="51" t="s">
        <v>79</v>
      </c>
      <c r="Z2385" s="26">
        <v>1</v>
      </c>
      <c r="AA2385" s="51" t="s">
        <v>66</v>
      </c>
      <c r="AB2385" s="51" t="s">
        <v>69</v>
      </c>
    </row>
    <row r="2386" spans="1:28">
      <c r="A2386" s="51" t="s">
        <v>4573</v>
      </c>
      <c r="B2386" s="51" t="s">
        <v>140</v>
      </c>
      <c r="C2386" s="1">
        <v>42540</v>
      </c>
      <c r="D2386">
        <v>2016</v>
      </c>
      <c r="E2386" s="26">
        <v>6</v>
      </c>
      <c r="F2386" s="51" t="s">
        <v>26</v>
      </c>
      <c r="G2386" s="26">
        <v>9</v>
      </c>
      <c r="H2386" s="26">
        <v>9</v>
      </c>
      <c r="I2386" t="s">
        <v>15</v>
      </c>
      <c r="J2386" t="s">
        <v>60</v>
      </c>
      <c r="K2386" t="s">
        <v>83</v>
      </c>
      <c r="L2386" t="s">
        <v>74</v>
      </c>
      <c r="M2386" t="s">
        <v>75</v>
      </c>
      <c r="N2386">
        <v>4953.1284074499772</v>
      </c>
      <c r="O2386">
        <v>4953.1284074499772</v>
      </c>
      <c r="P2386" t="s">
        <v>64</v>
      </c>
      <c r="Q2386">
        <v>1.63</v>
      </c>
      <c r="R2386">
        <v>2</v>
      </c>
      <c r="S2386">
        <v>2</v>
      </c>
      <c r="T2386">
        <v>1</v>
      </c>
      <c r="U2386" t="s">
        <v>76</v>
      </c>
      <c r="V2386">
        <v>1</v>
      </c>
      <c r="W2386" t="s">
        <v>66</v>
      </c>
      <c r="X2386" s="51" t="s">
        <v>4574</v>
      </c>
      <c r="Y2386" s="51" t="s">
        <v>119</v>
      </c>
      <c r="Z2386" s="26">
        <v>1</v>
      </c>
      <c r="AA2386" s="51" t="s">
        <v>66</v>
      </c>
      <c r="AB2386" s="51" t="s">
        <v>69</v>
      </c>
    </row>
    <row r="2387" spans="1:28">
      <c r="A2387" s="51" t="s">
        <v>4575</v>
      </c>
      <c r="B2387" s="51" t="s">
        <v>71</v>
      </c>
      <c r="C2387" s="1">
        <v>44660</v>
      </c>
      <c r="D2387">
        <v>2022</v>
      </c>
      <c r="E2387" s="26">
        <v>4</v>
      </c>
      <c r="F2387" s="51" t="s">
        <v>24</v>
      </c>
      <c r="G2387" s="26">
        <v>3</v>
      </c>
      <c r="H2387" s="26">
        <v>3</v>
      </c>
      <c r="I2387" t="s">
        <v>15</v>
      </c>
      <c r="J2387" t="s">
        <v>82</v>
      </c>
      <c r="K2387" t="s">
        <v>83</v>
      </c>
      <c r="L2387" t="s">
        <v>103</v>
      </c>
      <c r="M2387" t="s">
        <v>93</v>
      </c>
      <c r="N2387">
        <v>11460.383439896599</v>
      </c>
      <c r="O2387">
        <v>11460.383439896599</v>
      </c>
      <c r="P2387" t="s">
        <v>64</v>
      </c>
      <c r="Q2387">
        <v>2.2799999999999998</v>
      </c>
      <c r="R2387">
        <v>3</v>
      </c>
      <c r="S2387">
        <v>1</v>
      </c>
      <c r="T2387">
        <v>1</v>
      </c>
      <c r="U2387" t="s">
        <v>76</v>
      </c>
      <c r="V2387">
        <v>2</v>
      </c>
      <c r="W2387" t="s">
        <v>77</v>
      </c>
      <c r="X2387" s="51" t="s">
        <v>1644</v>
      </c>
      <c r="Y2387" s="51" t="s">
        <v>100</v>
      </c>
      <c r="Z2387" s="26">
        <v>0</v>
      </c>
      <c r="AA2387" s="51" t="s">
        <v>66</v>
      </c>
      <c r="AB2387" s="51" t="s">
        <v>69</v>
      </c>
    </row>
    <row r="2388" spans="1:28">
      <c r="A2388" s="51" t="s">
        <v>4576</v>
      </c>
      <c r="B2388" s="51" t="s">
        <v>121</v>
      </c>
      <c r="C2388" s="1">
        <v>41585</v>
      </c>
      <c r="D2388">
        <v>2013</v>
      </c>
      <c r="E2388" s="26">
        <v>11</v>
      </c>
      <c r="F2388" s="51" t="s">
        <v>19</v>
      </c>
      <c r="G2388" s="26">
        <v>12</v>
      </c>
      <c r="H2388" s="26">
        <v>12</v>
      </c>
      <c r="I2388" t="s">
        <v>15</v>
      </c>
      <c r="J2388" t="s">
        <v>102</v>
      </c>
      <c r="K2388" t="s">
        <v>61</v>
      </c>
      <c r="L2388" t="s">
        <v>98</v>
      </c>
      <c r="M2388" t="s">
        <v>152</v>
      </c>
      <c r="N2388">
        <v>21239.634473685841</v>
      </c>
      <c r="O2388">
        <v>21239.634473685841</v>
      </c>
      <c r="P2388" t="s">
        <v>64</v>
      </c>
      <c r="Q2388">
        <v>14.67</v>
      </c>
      <c r="R2388">
        <v>2</v>
      </c>
      <c r="S2388">
        <v>0</v>
      </c>
      <c r="T2388">
        <v>0</v>
      </c>
      <c r="U2388" t="s">
        <v>65</v>
      </c>
      <c r="V2388">
        <v>3</v>
      </c>
      <c r="W2388" t="s">
        <v>84</v>
      </c>
      <c r="X2388" s="51" t="s">
        <v>4577</v>
      </c>
      <c r="Y2388" s="51" t="s">
        <v>119</v>
      </c>
      <c r="Z2388" s="26">
        <v>4</v>
      </c>
      <c r="AA2388" s="51" t="s">
        <v>84</v>
      </c>
      <c r="AB2388" s="51" t="s">
        <v>108</v>
      </c>
    </row>
    <row r="2389" spans="1:28">
      <c r="A2389" s="51" t="s">
        <v>4578</v>
      </c>
      <c r="B2389" s="51" t="s">
        <v>59</v>
      </c>
      <c r="C2389" s="1">
        <v>43296</v>
      </c>
      <c r="D2389">
        <v>2018</v>
      </c>
      <c r="E2389" s="26">
        <v>7</v>
      </c>
      <c r="F2389" s="51" t="s">
        <v>27</v>
      </c>
      <c r="G2389" s="26">
        <v>7</v>
      </c>
      <c r="H2389" s="26">
        <v>7</v>
      </c>
      <c r="I2389" t="s">
        <v>15</v>
      </c>
      <c r="J2389" t="s">
        <v>60</v>
      </c>
      <c r="K2389" t="s">
        <v>88</v>
      </c>
      <c r="L2389" t="s">
        <v>103</v>
      </c>
      <c r="M2389" t="s">
        <v>63</v>
      </c>
      <c r="N2389">
        <v>5035.9012126915377</v>
      </c>
      <c r="O2389">
        <v>5035.9012126915377</v>
      </c>
      <c r="P2389" t="s">
        <v>64</v>
      </c>
      <c r="Q2389">
        <v>9.8000000000000007</v>
      </c>
      <c r="R2389">
        <v>5</v>
      </c>
      <c r="S2389">
        <v>0</v>
      </c>
      <c r="T2389">
        <v>0</v>
      </c>
      <c r="U2389" t="s">
        <v>65</v>
      </c>
      <c r="V2389">
        <v>1</v>
      </c>
      <c r="W2389" t="s">
        <v>66</v>
      </c>
      <c r="X2389" s="51" t="s">
        <v>4579</v>
      </c>
      <c r="Y2389" s="51" t="s">
        <v>79</v>
      </c>
      <c r="Z2389" s="26">
        <v>0</v>
      </c>
      <c r="AA2389" s="51" t="s">
        <v>66</v>
      </c>
      <c r="AB2389" s="51" t="s">
        <v>69</v>
      </c>
    </row>
    <row r="2390" spans="1:28">
      <c r="A2390" s="51" t="s">
        <v>4580</v>
      </c>
      <c r="B2390" s="51" t="s">
        <v>59</v>
      </c>
      <c r="C2390" s="1">
        <v>44085</v>
      </c>
      <c r="D2390">
        <v>2020</v>
      </c>
      <c r="E2390" s="26">
        <v>9</v>
      </c>
      <c r="F2390" s="51" t="s">
        <v>29</v>
      </c>
      <c r="G2390" s="26">
        <v>5</v>
      </c>
      <c r="H2390" s="26">
        <v>5</v>
      </c>
      <c r="I2390" t="s">
        <v>15</v>
      </c>
      <c r="J2390" t="s">
        <v>72</v>
      </c>
      <c r="K2390" t="s">
        <v>124</v>
      </c>
      <c r="L2390" t="s">
        <v>74</v>
      </c>
      <c r="M2390" t="s">
        <v>63</v>
      </c>
      <c r="N2390">
        <v>5062.7535573291152</v>
      </c>
      <c r="O2390">
        <v>5062.7535573291152</v>
      </c>
      <c r="P2390" t="s">
        <v>64</v>
      </c>
      <c r="Q2390">
        <v>1.66</v>
      </c>
      <c r="R2390">
        <v>5</v>
      </c>
      <c r="S2390">
        <v>2</v>
      </c>
      <c r="T2390">
        <v>1</v>
      </c>
      <c r="U2390" t="s">
        <v>76</v>
      </c>
      <c r="V2390">
        <v>1</v>
      </c>
      <c r="W2390" t="s">
        <v>66</v>
      </c>
      <c r="X2390" s="51" t="s">
        <v>4581</v>
      </c>
      <c r="Y2390" s="51" t="s">
        <v>86</v>
      </c>
      <c r="Z2390" s="26">
        <v>0</v>
      </c>
      <c r="AA2390" s="51" t="s">
        <v>66</v>
      </c>
      <c r="AB2390" s="51" t="s">
        <v>69</v>
      </c>
    </row>
    <row r="2391" spans="1:28">
      <c r="A2391" s="51" t="s">
        <v>4582</v>
      </c>
      <c r="B2391" s="51" t="s">
        <v>97</v>
      </c>
      <c r="C2391" s="1">
        <v>41393</v>
      </c>
      <c r="D2391">
        <v>2013</v>
      </c>
      <c r="E2391" s="26">
        <v>4</v>
      </c>
      <c r="F2391" s="51" t="s">
        <v>24</v>
      </c>
      <c r="G2391" s="26">
        <v>12</v>
      </c>
      <c r="H2391" s="26">
        <v>12</v>
      </c>
      <c r="I2391" t="s">
        <v>15</v>
      </c>
      <c r="J2391" t="s">
        <v>102</v>
      </c>
      <c r="K2391" t="s">
        <v>133</v>
      </c>
      <c r="L2391" t="s">
        <v>202</v>
      </c>
      <c r="M2391" t="s">
        <v>90</v>
      </c>
      <c r="N2391">
        <v>10647.522385260152</v>
      </c>
      <c r="O2391">
        <v>10647.522385260152</v>
      </c>
      <c r="P2391" t="s">
        <v>64</v>
      </c>
      <c r="Q2391">
        <v>10.6</v>
      </c>
      <c r="R2391">
        <v>5</v>
      </c>
      <c r="S2391">
        <v>3</v>
      </c>
      <c r="T2391">
        <v>1</v>
      </c>
      <c r="U2391" t="s">
        <v>76</v>
      </c>
      <c r="V2391">
        <v>3</v>
      </c>
      <c r="W2391" t="s">
        <v>84</v>
      </c>
      <c r="X2391" s="51" t="s">
        <v>4583</v>
      </c>
      <c r="Y2391" s="51" t="s">
        <v>100</v>
      </c>
      <c r="Z2391" s="26">
        <v>3</v>
      </c>
      <c r="AA2391" s="51" t="s">
        <v>77</v>
      </c>
      <c r="AB2391" s="51" t="s">
        <v>108</v>
      </c>
    </row>
    <row r="2392" spans="1:28">
      <c r="A2392" s="51" t="s">
        <v>4584</v>
      </c>
      <c r="B2392" s="51" t="s">
        <v>97</v>
      </c>
      <c r="C2392" s="1">
        <v>41536</v>
      </c>
      <c r="D2392">
        <v>2013</v>
      </c>
      <c r="E2392" s="26">
        <v>9</v>
      </c>
      <c r="F2392" s="51" t="s">
        <v>29</v>
      </c>
      <c r="G2392" s="26">
        <v>12</v>
      </c>
      <c r="H2392" s="26">
        <v>12</v>
      </c>
      <c r="I2392" t="s">
        <v>15</v>
      </c>
      <c r="J2392" t="s">
        <v>102</v>
      </c>
      <c r="K2392" t="s">
        <v>83</v>
      </c>
      <c r="L2392" t="s">
        <v>125</v>
      </c>
      <c r="M2392" t="s">
        <v>93</v>
      </c>
      <c r="N2392">
        <v>1970.3582883223969</v>
      </c>
      <c r="O2392">
        <v>1970.3582883223969</v>
      </c>
      <c r="P2392" t="s">
        <v>64</v>
      </c>
      <c r="Q2392">
        <v>4.28</v>
      </c>
      <c r="R2392">
        <v>2</v>
      </c>
      <c r="S2392">
        <v>2</v>
      </c>
      <c r="T2392">
        <v>1</v>
      </c>
      <c r="U2392" t="s">
        <v>76</v>
      </c>
      <c r="V2392">
        <v>1</v>
      </c>
      <c r="W2392" t="s">
        <v>66</v>
      </c>
      <c r="X2392" s="51" t="s">
        <v>4585</v>
      </c>
      <c r="Y2392" s="51" t="s">
        <v>79</v>
      </c>
      <c r="Z2392" s="26">
        <v>1</v>
      </c>
      <c r="AA2392" s="51" t="s">
        <v>66</v>
      </c>
      <c r="AB2392" s="51" t="s">
        <v>69</v>
      </c>
    </row>
    <row r="2393" spans="1:28">
      <c r="A2393" s="51" t="s">
        <v>4586</v>
      </c>
      <c r="B2393" s="51" t="s">
        <v>81</v>
      </c>
      <c r="C2393" s="1">
        <v>42325</v>
      </c>
      <c r="D2393">
        <v>2015</v>
      </c>
      <c r="E2393" s="26">
        <v>11</v>
      </c>
      <c r="F2393" s="51" t="s">
        <v>19</v>
      </c>
      <c r="G2393" s="26">
        <v>10</v>
      </c>
      <c r="H2393" s="26">
        <v>10</v>
      </c>
      <c r="I2393" t="s">
        <v>15</v>
      </c>
      <c r="J2393" t="s">
        <v>102</v>
      </c>
      <c r="K2393" t="s">
        <v>83</v>
      </c>
      <c r="L2393" t="s">
        <v>113</v>
      </c>
      <c r="M2393" t="s">
        <v>152</v>
      </c>
      <c r="N2393">
        <v>14382.227131824888</v>
      </c>
      <c r="O2393">
        <v>14382.227131824888</v>
      </c>
      <c r="P2393" t="s">
        <v>64</v>
      </c>
      <c r="Q2393">
        <v>8.7200000000000006</v>
      </c>
      <c r="R2393">
        <v>2</v>
      </c>
      <c r="S2393">
        <v>3</v>
      </c>
      <c r="T2393">
        <v>1</v>
      </c>
      <c r="U2393" t="s">
        <v>76</v>
      </c>
      <c r="V2393">
        <v>3</v>
      </c>
      <c r="W2393" t="s">
        <v>84</v>
      </c>
      <c r="X2393" s="51" t="s">
        <v>4587</v>
      </c>
      <c r="Y2393" s="51" t="s">
        <v>119</v>
      </c>
      <c r="Z2393" s="26">
        <v>4</v>
      </c>
      <c r="AA2393" s="51" t="s">
        <v>84</v>
      </c>
      <c r="AB2393" s="51" t="s">
        <v>108</v>
      </c>
    </row>
    <row r="2394" spans="1:28">
      <c r="A2394" s="51" t="s">
        <v>4588</v>
      </c>
      <c r="B2394" s="51" t="s">
        <v>81</v>
      </c>
      <c r="C2394" s="1">
        <v>43552</v>
      </c>
      <c r="D2394">
        <v>2019</v>
      </c>
      <c r="E2394" s="26">
        <v>3</v>
      </c>
      <c r="F2394" s="51" t="s">
        <v>23</v>
      </c>
      <c r="G2394" s="26">
        <v>6</v>
      </c>
      <c r="H2394" s="26">
        <v>6</v>
      </c>
      <c r="I2394" t="s">
        <v>15</v>
      </c>
      <c r="J2394" t="s">
        <v>72</v>
      </c>
      <c r="K2394" t="s">
        <v>73</v>
      </c>
      <c r="L2394" t="s">
        <v>125</v>
      </c>
      <c r="M2394" t="s">
        <v>93</v>
      </c>
      <c r="N2394">
        <v>13117.94476850657</v>
      </c>
      <c r="O2394">
        <v>13117.94476850657</v>
      </c>
      <c r="P2394" t="s">
        <v>64</v>
      </c>
      <c r="Q2394">
        <v>16.239999999999998</v>
      </c>
      <c r="R2394">
        <v>1</v>
      </c>
      <c r="S2394">
        <v>1</v>
      </c>
      <c r="T2394">
        <v>1</v>
      </c>
      <c r="U2394" t="s">
        <v>76</v>
      </c>
      <c r="V2394">
        <v>2</v>
      </c>
      <c r="W2394" t="s">
        <v>77</v>
      </c>
      <c r="X2394" s="51" t="s">
        <v>4396</v>
      </c>
      <c r="Y2394" s="51" t="s">
        <v>95</v>
      </c>
      <c r="Z2394" s="26">
        <v>2</v>
      </c>
      <c r="AA2394" s="51" t="s">
        <v>77</v>
      </c>
      <c r="AB2394" s="51" t="s">
        <v>108</v>
      </c>
    </row>
    <row r="2395" spans="1:28">
      <c r="A2395" s="51" t="s">
        <v>4589</v>
      </c>
      <c r="B2395" s="51" t="s">
        <v>140</v>
      </c>
      <c r="C2395" s="1">
        <v>44154</v>
      </c>
      <c r="D2395">
        <v>2020</v>
      </c>
      <c r="E2395" s="26">
        <v>11</v>
      </c>
      <c r="F2395" s="51" t="s">
        <v>19</v>
      </c>
      <c r="G2395" s="26">
        <v>5</v>
      </c>
      <c r="H2395" s="26">
        <v>5</v>
      </c>
      <c r="I2395" t="s">
        <v>15</v>
      </c>
      <c r="J2395" t="s">
        <v>72</v>
      </c>
      <c r="K2395" t="s">
        <v>133</v>
      </c>
      <c r="L2395" t="s">
        <v>89</v>
      </c>
      <c r="M2395" t="s">
        <v>75</v>
      </c>
      <c r="N2395">
        <v>8725.6868045411011</v>
      </c>
      <c r="O2395">
        <v>8725.6868045411011</v>
      </c>
      <c r="P2395" t="s">
        <v>64</v>
      </c>
      <c r="Q2395">
        <v>3.47</v>
      </c>
      <c r="R2395">
        <v>5</v>
      </c>
      <c r="S2395">
        <v>3</v>
      </c>
      <c r="T2395">
        <v>1</v>
      </c>
      <c r="U2395" t="s">
        <v>76</v>
      </c>
      <c r="V2395">
        <v>3</v>
      </c>
      <c r="W2395" t="s">
        <v>84</v>
      </c>
      <c r="X2395" s="51" t="s">
        <v>4590</v>
      </c>
      <c r="Y2395" s="51" t="s">
        <v>68</v>
      </c>
      <c r="Z2395" s="26">
        <v>2</v>
      </c>
      <c r="AA2395" s="51" t="s">
        <v>77</v>
      </c>
      <c r="AB2395" s="51" t="s">
        <v>108</v>
      </c>
    </row>
    <row r="2396" spans="1:28">
      <c r="A2396" s="51" t="s">
        <v>4591</v>
      </c>
      <c r="B2396" s="51" t="s">
        <v>71</v>
      </c>
      <c r="C2396" s="1">
        <v>43034</v>
      </c>
      <c r="D2396">
        <v>2017</v>
      </c>
      <c r="E2396" s="26">
        <v>10</v>
      </c>
      <c r="F2396" s="51" t="s">
        <v>10</v>
      </c>
      <c r="G2396" s="26">
        <v>8</v>
      </c>
      <c r="H2396" s="26">
        <v>8</v>
      </c>
      <c r="I2396" t="s">
        <v>15</v>
      </c>
      <c r="J2396" t="s">
        <v>60</v>
      </c>
      <c r="K2396" t="s">
        <v>83</v>
      </c>
      <c r="L2396" t="s">
        <v>157</v>
      </c>
      <c r="M2396" t="s">
        <v>152</v>
      </c>
      <c r="N2396">
        <v>22208.576669575839</v>
      </c>
      <c r="O2396">
        <v>22208.576669575839</v>
      </c>
      <c r="P2396" t="s">
        <v>64</v>
      </c>
      <c r="Q2396">
        <v>12.76</v>
      </c>
      <c r="R2396">
        <v>2</v>
      </c>
      <c r="S2396">
        <v>2</v>
      </c>
      <c r="T2396">
        <v>1</v>
      </c>
      <c r="U2396" t="s">
        <v>76</v>
      </c>
      <c r="V2396">
        <v>3</v>
      </c>
      <c r="W2396" t="s">
        <v>84</v>
      </c>
      <c r="X2396" s="51" t="s">
        <v>4592</v>
      </c>
      <c r="Y2396" s="51" t="s">
        <v>100</v>
      </c>
      <c r="Z2396" s="26">
        <v>3</v>
      </c>
      <c r="AA2396" s="51" t="s">
        <v>77</v>
      </c>
      <c r="AB2396" s="51" t="s">
        <v>69</v>
      </c>
    </row>
    <row r="2397" spans="1:28">
      <c r="A2397" s="51" t="s">
        <v>4593</v>
      </c>
      <c r="B2397" s="51" t="s">
        <v>140</v>
      </c>
      <c r="C2397" s="1">
        <v>42270</v>
      </c>
      <c r="D2397">
        <v>2015</v>
      </c>
      <c r="E2397" s="26">
        <v>9</v>
      </c>
      <c r="F2397" s="51" t="s">
        <v>29</v>
      </c>
      <c r="G2397" s="26">
        <v>10</v>
      </c>
      <c r="H2397" s="26">
        <v>10</v>
      </c>
      <c r="I2397" t="s">
        <v>15</v>
      </c>
      <c r="J2397" t="s">
        <v>102</v>
      </c>
      <c r="K2397" t="s">
        <v>133</v>
      </c>
      <c r="L2397" t="s">
        <v>98</v>
      </c>
      <c r="M2397" t="s">
        <v>90</v>
      </c>
      <c r="N2397">
        <v>15504.192521604438</v>
      </c>
      <c r="O2397">
        <v>15504.192521604438</v>
      </c>
      <c r="P2397" t="s">
        <v>64</v>
      </c>
      <c r="Q2397">
        <v>16.47</v>
      </c>
      <c r="R2397">
        <v>5</v>
      </c>
      <c r="S2397">
        <v>3</v>
      </c>
      <c r="T2397">
        <v>1</v>
      </c>
      <c r="U2397" t="s">
        <v>76</v>
      </c>
      <c r="V2397">
        <v>3</v>
      </c>
      <c r="W2397" t="s">
        <v>84</v>
      </c>
      <c r="X2397" s="51" t="s">
        <v>4594</v>
      </c>
      <c r="Y2397" s="51" t="s">
        <v>119</v>
      </c>
      <c r="Z2397" s="26">
        <v>5</v>
      </c>
      <c r="AA2397" s="51" t="s">
        <v>84</v>
      </c>
      <c r="AB2397" s="51" t="s">
        <v>108</v>
      </c>
    </row>
    <row r="2398" spans="1:28">
      <c r="A2398" s="51" t="s">
        <v>4595</v>
      </c>
      <c r="B2398" s="51" t="s">
        <v>97</v>
      </c>
      <c r="C2398" s="1">
        <v>42330</v>
      </c>
      <c r="D2398">
        <v>2015</v>
      </c>
      <c r="E2398" s="26">
        <v>11</v>
      </c>
      <c r="F2398" s="51" t="s">
        <v>19</v>
      </c>
      <c r="G2398" s="26">
        <v>10</v>
      </c>
      <c r="H2398" s="26">
        <v>10</v>
      </c>
      <c r="I2398" t="s">
        <v>15</v>
      </c>
      <c r="J2398" t="s">
        <v>102</v>
      </c>
      <c r="K2398" t="s">
        <v>83</v>
      </c>
      <c r="L2398" t="s">
        <v>125</v>
      </c>
      <c r="M2398" t="s">
        <v>104</v>
      </c>
      <c r="N2398">
        <v>1717.4745197364975</v>
      </c>
      <c r="O2398">
        <v>1717.4745197364975</v>
      </c>
      <c r="P2398" t="s">
        <v>64</v>
      </c>
      <c r="Q2398">
        <v>8.5</v>
      </c>
      <c r="R2398">
        <v>3</v>
      </c>
      <c r="S2398">
        <v>2</v>
      </c>
      <c r="T2398">
        <v>1</v>
      </c>
      <c r="U2398" t="s">
        <v>76</v>
      </c>
      <c r="V2398">
        <v>1</v>
      </c>
      <c r="W2398" t="s">
        <v>66</v>
      </c>
      <c r="X2398" s="51" t="s">
        <v>4596</v>
      </c>
      <c r="Y2398" s="51" t="s">
        <v>68</v>
      </c>
      <c r="Z2398" s="26">
        <v>1</v>
      </c>
      <c r="AA2398" s="51" t="s">
        <v>66</v>
      </c>
      <c r="AB2398" s="51" t="s">
        <v>69</v>
      </c>
    </row>
    <row r="2399" spans="1:28">
      <c r="A2399" s="51" t="s">
        <v>4597</v>
      </c>
      <c r="B2399" s="51" t="s">
        <v>71</v>
      </c>
      <c r="C2399" s="1">
        <v>45066</v>
      </c>
      <c r="D2399">
        <v>2023</v>
      </c>
      <c r="E2399" s="26">
        <v>5</v>
      </c>
      <c r="F2399" s="51" t="s">
        <v>25</v>
      </c>
      <c r="G2399" s="26">
        <v>2</v>
      </c>
      <c r="H2399" s="26">
        <v>2</v>
      </c>
      <c r="I2399" t="s">
        <v>15</v>
      </c>
      <c r="J2399" t="s">
        <v>82</v>
      </c>
      <c r="K2399" t="s">
        <v>61</v>
      </c>
      <c r="L2399" t="s">
        <v>116</v>
      </c>
      <c r="M2399" t="s">
        <v>152</v>
      </c>
      <c r="N2399">
        <v>6690.3957430705659</v>
      </c>
      <c r="O2399">
        <v>6690.3957430705659</v>
      </c>
      <c r="P2399" t="s">
        <v>64</v>
      </c>
      <c r="Q2399">
        <v>4.25</v>
      </c>
      <c r="R2399">
        <v>1</v>
      </c>
      <c r="S2399">
        <v>3</v>
      </c>
      <c r="T2399">
        <v>1</v>
      </c>
      <c r="U2399" t="s">
        <v>76</v>
      </c>
      <c r="V2399">
        <v>2</v>
      </c>
      <c r="W2399" t="s">
        <v>77</v>
      </c>
      <c r="X2399" s="51" t="s">
        <v>4598</v>
      </c>
      <c r="Y2399" s="51" t="s">
        <v>68</v>
      </c>
      <c r="Z2399" s="26">
        <v>1</v>
      </c>
      <c r="AA2399" s="51" t="s">
        <v>66</v>
      </c>
      <c r="AB2399" s="51" t="s">
        <v>69</v>
      </c>
    </row>
    <row r="2400" spans="1:28">
      <c r="A2400" s="51" t="s">
        <v>4599</v>
      </c>
      <c r="B2400" s="51" t="s">
        <v>59</v>
      </c>
      <c r="C2400" s="1">
        <v>42586</v>
      </c>
      <c r="D2400">
        <v>2016</v>
      </c>
      <c r="E2400" s="26">
        <v>8</v>
      </c>
      <c r="F2400" s="51" t="s">
        <v>28</v>
      </c>
      <c r="G2400" s="26">
        <v>9</v>
      </c>
      <c r="H2400" s="26">
        <v>9</v>
      </c>
      <c r="I2400" t="s">
        <v>15</v>
      </c>
      <c r="J2400" t="s">
        <v>60</v>
      </c>
      <c r="K2400" t="s">
        <v>124</v>
      </c>
      <c r="L2400" t="s">
        <v>116</v>
      </c>
      <c r="M2400" t="s">
        <v>152</v>
      </c>
      <c r="N2400">
        <v>33736.874499262718</v>
      </c>
      <c r="O2400">
        <v>33736.874499262718</v>
      </c>
      <c r="P2400" t="s">
        <v>64</v>
      </c>
      <c r="Q2400">
        <v>9.9700000000000006</v>
      </c>
      <c r="R2400">
        <v>4</v>
      </c>
      <c r="S2400">
        <v>3</v>
      </c>
      <c r="T2400">
        <v>1</v>
      </c>
      <c r="U2400" t="s">
        <v>76</v>
      </c>
      <c r="V2400">
        <v>3</v>
      </c>
      <c r="W2400" t="s">
        <v>84</v>
      </c>
      <c r="X2400" s="51" t="s">
        <v>3466</v>
      </c>
      <c r="Y2400" s="51" t="s">
        <v>119</v>
      </c>
      <c r="Z2400" s="26">
        <v>4</v>
      </c>
      <c r="AA2400" s="51" t="s">
        <v>84</v>
      </c>
      <c r="AB2400" s="51" t="s">
        <v>108</v>
      </c>
    </row>
    <row r="2401" spans="1:28">
      <c r="A2401" s="51" t="s">
        <v>4600</v>
      </c>
      <c r="B2401" s="51" t="s">
        <v>81</v>
      </c>
      <c r="C2401" s="1">
        <v>43519</v>
      </c>
      <c r="D2401">
        <v>2019</v>
      </c>
      <c r="E2401" s="26">
        <v>2</v>
      </c>
      <c r="F2401" s="51" t="s">
        <v>22</v>
      </c>
      <c r="G2401" s="26">
        <v>6</v>
      </c>
      <c r="H2401" s="26">
        <v>6</v>
      </c>
      <c r="I2401" t="s">
        <v>15</v>
      </c>
      <c r="J2401" t="s">
        <v>72</v>
      </c>
      <c r="K2401" t="s">
        <v>124</v>
      </c>
      <c r="L2401" t="s">
        <v>116</v>
      </c>
      <c r="M2401" t="s">
        <v>63</v>
      </c>
      <c r="N2401">
        <v>18365.690851660169</v>
      </c>
      <c r="O2401">
        <v>18365.690851660169</v>
      </c>
      <c r="P2401" t="s">
        <v>64</v>
      </c>
      <c r="Q2401">
        <v>5.13</v>
      </c>
      <c r="R2401">
        <v>5</v>
      </c>
      <c r="S2401">
        <v>3</v>
      </c>
      <c r="T2401">
        <v>1</v>
      </c>
      <c r="U2401" t="s">
        <v>76</v>
      </c>
      <c r="V2401">
        <v>3</v>
      </c>
      <c r="W2401" t="s">
        <v>84</v>
      </c>
      <c r="X2401" s="51" t="s">
        <v>4601</v>
      </c>
      <c r="Y2401" s="51" t="s">
        <v>95</v>
      </c>
      <c r="Z2401" s="26">
        <v>3</v>
      </c>
      <c r="AA2401" s="51" t="s">
        <v>77</v>
      </c>
      <c r="AB2401" s="51" t="s">
        <v>108</v>
      </c>
    </row>
    <row r="2402" spans="1:28">
      <c r="A2402" s="51" t="s">
        <v>4602</v>
      </c>
      <c r="B2402" s="51" t="s">
        <v>140</v>
      </c>
      <c r="C2402" s="1">
        <v>44358</v>
      </c>
      <c r="D2402">
        <v>2021</v>
      </c>
      <c r="E2402" s="26">
        <v>6</v>
      </c>
      <c r="F2402" s="51" t="s">
        <v>26</v>
      </c>
      <c r="G2402" s="26">
        <v>4</v>
      </c>
      <c r="H2402" s="26">
        <v>4</v>
      </c>
      <c r="I2402" t="s">
        <v>15</v>
      </c>
      <c r="J2402" t="s">
        <v>72</v>
      </c>
      <c r="K2402" t="s">
        <v>133</v>
      </c>
      <c r="L2402" t="s">
        <v>116</v>
      </c>
      <c r="M2402" t="s">
        <v>152</v>
      </c>
      <c r="N2402">
        <v>9048.9339029135244</v>
      </c>
      <c r="O2402">
        <v>9048.9339029135244</v>
      </c>
      <c r="P2402" t="s">
        <v>64</v>
      </c>
      <c r="Q2402">
        <v>6.79</v>
      </c>
      <c r="R2402">
        <v>2</v>
      </c>
      <c r="S2402">
        <v>1</v>
      </c>
      <c r="T2402">
        <v>1</v>
      </c>
      <c r="U2402" t="s">
        <v>76</v>
      </c>
      <c r="V2402">
        <v>2</v>
      </c>
      <c r="W2402" t="s">
        <v>77</v>
      </c>
      <c r="X2402" s="51" t="s">
        <v>4603</v>
      </c>
      <c r="Y2402" s="51" t="s">
        <v>119</v>
      </c>
      <c r="Z2402" s="26">
        <v>0</v>
      </c>
      <c r="AA2402" s="51" t="s">
        <v>66</v>
      </c>
      <c r="AB2402" s="51" t="s">
        <v>69</v>
      </c>
    </row>
    <row r="2403" spans="1:28">
      <c r="A2403" s="51" t="s">
        <v>4604</v>
      </c>
      <c r="B2403" s="51" t="s">
        <v>59</v>
      </c>
      <c r="C2403" s="1">
        <v>43905</v>
      </c>
      <c r="D2403">
        <v>2020</v>
      </c>
      <c r="E2403" s="26">
        <v>3</v>
      </c>
      <c r="F2403" s="51" t="s">
        <v>23</v>
      </c>
      <c r="G2403" s="26">
        <v>5</v>
      </c>
      <c r="H2403" s="26">
        <v>5</v>
      </c>
      <c r="I2403" t="s">
        <v>15</v>
      </c>
      <c r="J2403" t="s">
        <v>72</v>
      </c>
      <c r="K2403" t="s">
        <v>61</v>
      </c>
      <c r="L2403" t="s">
        <v>128</v>
      </c>
      <c r="M2403" t="s">
        <v>75</v>
      </c>
      <c r="N2403">
        <v>7110.886674631387</v>
      </c>
      <c r="O2403">
        <v>7110.886674631387</v>
      </c>
      <c r="P2403" t="s">
        <v>64</v>
      </c>
      <c r="Q2403">
        <v>11.5</v>
      </c>
      <c r="R2403">
        <v>2</v>
      </c>
      <c r="S2403">
        <v>1</v>
      </c>
      <c r="T2403">
        <v>1</v>
      </c>
      <c r="U2403" t="s">
        <v>76</v>
      </c>
      <c r="V2403">
        <v>2</v>
      </c>
      <c r="W2403" t="s">
        <v>77</v>
      </c>
      <c r="X2403" s="51" t="s">
        <v>4605</v>
      </c>
      <c r="Y2403" s="51" t="s">
        <v>144</v>
      </c>
      <c r="Z2403" s="26">
        <v>0</v>
      </c>
      <c r="AA2403" s="51" t="s">
        <v>66</v>
      </c>
      <c r="AB2403" s="51" t="s">
        <v>69</v>
      </c>
    </row>
    <row r="2404" spans="1:28">
      <c r="A2404" s="51" t="s">
        <v>4606</v>
      </c>
      <c r="B2404" s="51" t="s">
        <v>59</v>
      </c>
      <c r="C2404" s="1">
        <v>42698</v>
      </c>
      <c r="D2404">
        <v>2016</v>
      </c>
      <c r="E2404" s="26">
        <v>11</v>
      </c>
      <c r="F2404" s="51" t="s">
        <v>19</v>
      </c>
      <c r="G2404" s="26">
        <v>9</v>
      </c>
      <c r="H2404" s="26">
        <v>9</v>
      </c>
      <c r="I2404" t="s">
        <v>15</v>
      </c>
      <c r="J2404" t="s">
        <v>60</v>
      </c>
      <c r="K2404" t="s">
        <v>88</v>
      </c>
      <c r="L2404" t="s">
        <v>74</v>
      </c>
      <c r="M2404" t="s">
        <v>152</v>
      </c>
      <c r="N2404">
        <v>6663.9563289948464</v>
      </c>
      <c r="O2404">
        <v>6663.9563289948464</v>
      </c>
      <c r="P2404" t="s">
        <v>64</v>
      </c>
      <c r="Q2404">
        <v>18.52</v>
      </c>
      <c r="R2404">
        <v>2</v>
      </c>
      <c r="S2404">
        <v>6</v>
      </c>
      <c r="T2404">
        <v>1</v>
      </c>
      <c r="U2404" t="s">
        <v>76</v>
      </c>
      <c r="V2404">
        <v>2</v>
      </c>
      <c r="W2404" t="s">
        <v>77</v>
      </c>
      <c r="X2404" s="51" t="s">
        <v>4607</v>
      </c>
      <c r="Y2404" s="51" t="s">
        <v>95</v>
      </c>
      <c r="Z2404" s="26">
        <v>3</v>
      </c>
      <c r="AA2404" s="51" t="s">
        <v>77</v>
      </c>
      <c r="AB2404" s="51" t="s">
        <v>108</v>
      </c>
    </row>
    <row r="2405" spans="1:28">
      <c r="A2405" s="51" t="s">
        <v>4608</v>
      </c>
      <c r="B2405" s="51" t="s">
        <v>59</v>
      </c>
      <c r="C2405" s="1">
        <v>43768</v>
      </c>
      <c r="D2405">
        <v>2019</v>
      </c>
      <c r="E2405" s="26">
        <v>10</v>
      </c>
      <c r="F2405" s="51" t="s">
        <v>10</v>
      </c>
      <c r="G2405" s="26">
        <v>6</v>
      </c>
      <c r="H2405" s="26">
        <v>6</v>
      </c>
      <c r="I2405" t="s">
        <v>15</v>
      </c>
      <c r="J2405" t="s">
        <v>72</v>
      </c>
      <c r="K2405" t="s">
        <v>83</v>
      </c>
      <c r="L2405" t="s">
        <v>116</v>
      </c>
      <c r="M2405" t="s">
        <v>152</v>
      </c>
      <c r="N2405">
        <v>5465.248690777883</v>
      </c>
      <c r="O2405">
        <v>5465.248690777883</v>
      </c>
      <c r="P2405" t="s">
        <v>64</v>
      </c>
      <c r="Q2405">
        <v>6.78</v>
      </c>
      <c r="R2405">
        <v>3</v>
      </c>
      <c r="S2405">
        <v>2</v>
      </c>
      <c r="T2405">
        <v>1</v>
      </c>
      <c r="U2405" t="s">
        <v>76</v>
      </c>
      <c r="V2405">
        <v>1</v>
      </c>
      <c r="W2405" t="s">
        <v>66</v>
      </c>
      <c r="X2405" s="51" t="s">
        <v>3144</v>
      </c>
      <c r="Y2405" s="51" t="s">
        <v>68</v>
      </c>
      <c r="Z2405" s="26">
        <v>0</v>
      </c>
      <c r="AA2405" s="51" t="s">
        <v>66</v>
      </c>
      <c r="AB2405" s="51" t="s">
        <v>69</v>
      </c>
    </row>
    <row r="2406" spans="1:28">
      <c r="A2406" s="51" t="s">
        <v>4609</v>
      </c>
      <c r="B2406" s="51" t="s">
        <v>140</v>
      </c>
      <c r="C2406" s="1">
        <v>42614</v>
      </c>
      <c r="D2406">
        <v>2016</v>
      </c>
      <c r="E2406" s="26">
        <v>9</v>
      </c>
      <c r="F2406" s="51" t="s">
        <v>29</v>
      </c>
      <c r="G2406" s="26">
        <v>9</v>
      </c>
      <c r="H2406" s="26">
        <v>9</v>
      </c>
      <c r="I2406" t="s">
        <v>15</v>
      </c>
      <c r="J2406" t="s">
        <v>60</v>
      </c>
      <c r="K2406" t="s">
        <v>83</v>
      </c>
      <c r="L2406" t="s">
        <v>89</v>
      </c>
      <c r="M2406" t="s">
        <v>104</v>
      </c>
      <c r="N2406">
        <v>5633.0550359456711</v>
      </c>
      <c r="O2406">
        <v>5633.0550359456711</v>
      </c>
      <c r="P2406" t="s">
        <v>64</v>
      </c>
      <c r="Q2406">
        <v>6.19</v>
      </c>
      <c r="R2406">
        <v>4</v>
      </c>
      <c r="S2406">
        <v>1</v>
      </c>
      <c r="T2406">
        <v>1</v>
      </c>
      <c r="U2406" t="s">
        <v>76</v>
      </c>
      <c r="V2406">
        <v>2</v>
      </c>
      <c r="W2406" t="s">
        <v>77</v>
      </c>
      <c r="X2406" s="51" t="s">
        <v>4610</v>
      </c>
      <c r="Y2406" s="51" t="s">
        <v>100</v>
      </c>
      <c r="Z2406" s="26">
        <v>1</v>
      </c>
      <c r="AA2406" s="51" t="s">
        <v>66</v>
      </c>
      <c r="AB2406" s="51" t="s">
        <v>69</v>
      </c>
    </row>
    <row r="2407" spans="1:28">
      <c r="A2407" s="51" t="s">
        <v>4611</v>
      </c>
      <c r="B2407" s="51" t="s">
        <v>97</v>
      </c>
      <c r="C2407" s="1">
        <v>44037</v>
      </c>
      <c r="D2407">
        <v>2020</v>
      </c>
      <c r="E2407" s="26">
        <v>7</v>
      </c>
      <c r="F2407" s="51" t="s">
        <v>27</v>
      </c>
      <c r="G2407" s="26">
        <v>5</v>
      </c>
      <c r="H2407" s="26">
        <v>5</v>
      </c>
      <c r="I2407" t="s">
        <v>15</v>
      </c>
      <c r="J2407" t="s">
        <v>72</v>
      </c>
      <c r="K2407" t="s">
        <v>61</v>
      </c>
      <c r="L2407" t="s">
        <v>125</v>
      </c>
      <c r="M2407" t="s">
        <v>75</v>
      </c>
      <c r="N2407">
        <v>8065.9800255161726</v>
      </c>
      <c r="O2407">
        <v>8065.9800255161726</v>
      </c>
      <c r="P2407" t="s">
        <v>64</v>
      </c>
      <c r="Q2407">
        <v>7.88</v>
      </c>
      <c r="R2407">
        <v>2</v>
      </c>
      <c r="S2407">
        <v>2</v>
      </c>
      <c r="T2407">
        <v>1</v>
      </c>
      <c r="U2407" t="s">
        <v>76</v>
      </c>
      <c r="V2407">
        <v>3</v>
      </c>
      <c r="W2407" t="s">
        <v>84</v>
      </c>
      <c r="X2407" s="51" t="s">
        <v>4612</v>
      </c>
      <c r="Y2407" s="51" t="s">
        <v>79</v>
      </c>
      <c r="Z2407" s="26">
        <v>1</v>
      </c>
      <c r="AA2407" s="51" t="s">
        <v>66</v>
      </c>
      <c r="AB2407" s="51" t="s">
        <v>69</v>
      </c>
    </row>
    <row r="2408" spans="1:28">
      <c r="A2408" s="51" t="s">
        <v>4613</v>
      </c>
      <c r="B2408" s="51" t="s">
        <v>59</v>
      </c>
      <c r="C2408" s="1">
        <v>45179</v>
      </c>
      <c r="D2408">
        <v>2023</v>
      </c>
      <c r="E2408" s="26">
        <v>9</v>
      </c>
      <c r="F2408" s="51" t="s">
        <v>29</v>
      </c>
      <c r="G2408" s="26">
        <v>2</v>
      </c>
      <c r="H2408" s="26">
        <v>2</v>
      </c>
      <c r="I2408" t="s">
        <v>15</v>
      </c>
      <c r="J2408" t="s">
        <v>82</v>
      </c>
      <c r="K2408" t="s">
        <v>88</v>
      </c>
      <c r="L2408" t="s">
        <v>89</v>
      </c>
      <c r="M2408" t="s">
        <v>75</v>
      </c>
      <c r="N2408">
        <v>17777.105863855653</v>
      </c>
      <c r="O2408">
        <v>17777.105863855653</v>
      </c>
      <c r="P2408" t="s">
        <v>64</v>
      </c>
      <c r="Q2408">
        <v>28.27</v>
      </c>
      <c r="R2408">
        <v>3</v>
      </c>
      <c r="S2408">
        <v>4</v>
      </c>
      <c r="T2408">
        <v>1</v>
      </c>
      <c r="U2408" t="s">
        <v>76</v>
      </c>
      <c r="V2408">
        <v>3</v>
      </c>
      <c r="W2408" t="s">
        <v>84</v>
      </c>
      <c r="X2408" s="51" t="s">
        <v>539</v>
      </c>
      <c r="Y2408" s="51" t="s">
        <v>79</v>
      </c>
      <c r="Z2408" s="26">
        <v>4</v>
      </c>
      <c r="AA2408" s="51" t="s">
        <v>84</v>
      </c>
      <c r="AB2408" s="51" t="s">
        <v>108</v>
      </c>
    </row>
    <row r="2409" spans="1:28">
      <c r="A2409" s="51" t="s">
        <v>4614</v>
      </c>
      <c r="B2409" s="51" t="s">
        <v>81</v>
      </c>
      <c r="C2409" s="1">
        <v>42399</v>
      </c>
      <c r="D2409">
        <v>2016</v>
      </c>
      <c r="E2409" s="26">
        <v>1</v>
      </c>
      <c r="F2409" s="51" t="s">
        <v>21</v>
      </c>
      <c r="G2409" s="26">
        <v>9</v>
      </c>
      <c r="H2409" s="26">
        <v>9</v>
      </c>
      <c r="I2409" t="s">
        <v>15</v>
      </c>
      <c r="J2409" t="s">
        <v>60</v>
      </c>
      <c r="K2409" t="s">
        <v>83</v>
      </c>
      <c r="L2409" t="s">
        <v>202</v>
      </c>
      <c r="M2409" t="s">
        <v>90</v>
      </c>
      <c r="N2409">
        <v>11967.248555147689</v>
      </c>
      <c r="O2409">
        <v>11967.248555147689</v>
      </c>
      <c r="P2409" t="s">
        <v>64</v>
      </c>
      <c r="Q2409">
        <v>3.02</v>
      </c>
      <c r="R2409">
        <v>5</v>
      </c>
      <c r="S2409">
        <v>1</v>
      </c>
      <c r="T2409">
        <v>1</v>
      </c>
      <c r="U2409" t="s">
        <v>76</v>
      </c>
      <c r="V2409">
        <v>2</v>
      </c>
      <c r="W2409" t="s">
        <v>77</v>
      </c>
      <c r="X2409" s="51" t="s">
        <v>1375</v>
      </c>
      <c r="Y2409" s="51" t="s">
        <v>119</v>
      </c>
      <c r="Z2409" s="26">
        <v>1</v>
      </c>
      <c r="AA2409" s="51" t="s">
        <v>66</v>
      </c>
      <c r="AB2409" s="51" t="s">
        <v>69</v>
      </c>
    </row>
    <row r="2410" spans="1:28">
      <c r="A2410" s="51" t="s">
        <v>4615</v>
      </c>
      <c r="B2410" s="51" t="s">
        <v>59</v>
      </c>
      <c r="C2410" s="1">
        <v>44228</v>
      </c>
      <c r="D2410">
        <v>2021</v>
      </c>
      <c r="E2410" s="26">
        <v>2</v>
      </c>
      <c r="F2410" s="51" t="s">
        <v>22</v>
      </c>
      <c r="G2410" s="26">
        <v>4</v>
      </c>
      <c r="H2410" s="26">
        <v>4</v>
      </c>
      <c r="I2410" t="s">
        <v>15</v>
      </c>
      <c r="J2410" t="s">
        <v>72</v>
      </c>
      <c r="K2410" t="s">
        <v>73</v>
      </c>
      <c r="L2410" t="s">
        <v>128</v>
      </c>
      <c r="M2410" t="s">
        <v>75</v>
      </c>
      <c r="N2410">
        <v>-555.9089190674523</v>
      </c>
      <c r="O2410">
        <v>555.9089190674523</v>
      </c>
      <c r="P2410" t="s">
        <v>117</v>
      </c>
      <c r="Q2410">
        <v>16.899999999999999</v>
      </c>
      <c r="R2410">
        <v>3</v>
      </c>
      <c r="S2410">
        <v>1</v>
      </c>
      <c r="T2410">
        <v>1</v>
      </c>
      <c r="U2410" t="s">
        <v>76</v>
      </c>
      <c r="V2410">
        <v>2</v>
      </c>
      <c r="W2410" t="s">
        <v>77</v>
      </c>
      <c r="X2410" s="51" t="s">
        <v>278</v>
      </c>
      <c r="Y2410" s="51" t="s">
        <v>95</v>
      </c>
      <c r="Z2410" s="26">
        <v>1</v>
      </c>
      <c r="AA2410" s="51" t="s">
        <v>66</v>
      </c>
      <c r="AB2410" s="51" t="s">
        <v>69</v>
      </c>
    </row>
    <row r="2411" spans="1:28">
      <c r="A2411" s="51" t="s">
        <v>4616</v>
      </c>
      <c r="B2411" s="51" t="s">
        <v>121</v>
      </c>
      <c r="C2411" s="1">
        <v>43250</v>
      </c>
      <c r="D2411">
        <v>2018</v>
      </c>
      <c r="E2411" s="26">
        <v>5</v>
      </c>
      <c r="F2411" s="51" t="s">
        <v>25</v>
      </c>
      <c r="G2411" s="26">
        <v>7</v>
      </c>
      <c r="H2411" s="26">
        <v>7</v>
      </c>
      <c r="I2411" t="s">
        <v>15</v>
      </c>
      <c r="J2411" t="s">
        <v>60</v>
      </c>
      <c r="K2411" t="s">
        <v>133</v>
      </c>
      <c r="L2411" t="s">
        <v>157</v>
      </c>
      <c r="M2411" t="s">
        <v>75</v>
      </c>
      <c r="N2411">
        <v>9532.4085098545838</v>
      </c>
      <c r="O2411">
        <v>9532.4085098545838</v>
      </c>
      <c r="P2411" t="s">
        <v>64</v>
      </c>
      <c r="Q2411">
        <v>5</v>
      </c>
      <c r="R2411">
        <v>1</v>
      </c>
      <c r="S2411">
        <v>2</v>
      </c>
      <c r="T2411">
        <v>1</v>
      </c>
      <c r="U2411" t="s">
        <v>76</v>
      </c>
      <c r="V2411">
        <v>2</v>
      </c>
      <c r="W2411" t="s">
        <v>77</v>
      </c>
      <c r="X2411" s="51" t="s">
        <v>4617</v>
      </c>
      <c r="Y2411" s="51" t="s">
        <v>79</v>
      </c>
      <c r="Z2411" s="26">
        <v>0</v>
      </c>
      <c r="AA2411" s="51" t="s">
        <v>66</v>
      </c>
      <c r="AB2411" s="51" t="s">
        <v>69</v>
      </c>
    </row>
    <row r="2412" spans="1:28">
      <c r="A2412" s="51" t="s">
        <v>4618</v>
      </c>
      <c r="B2412" s="51" t="s">
        <v>59</v>
      </c>
      <c r="C2412" s="1">
        <v>45207</v>
      </c>
      <c r="D2412">
        <v>2023</v>
      </c>
      <c r="E2412" s="26">
        <v>10</v>
      </c>
      <c r="F2412" s="51" t="s">
        <v>10</v>
      </c>
      <c r="G2412" s="26">
        <v>2</v>
      </c>
      <c r="H2412" s="26">
        <v>2</v>
      </c>
      <c r="I2412" t="s">
        <v>15</v>
      </c>
      <c r="J2412" t="s">
        <v>82</v>
      </c>
      <c r="K2412" t="s">
        <v>83</v>
      </c>
      <c r="L2412" t="s">
        <v>98</v>
      </c>
      <c r="M2412" t="s">
        <v>90</v>
      </c>
      <c r="N2412">
        <v>23314.08342771863</v>
      </c>
      <c r="O2412">
        <v>23314.08342771863</v>
      </c>
      <c r="P2412" t="s">
        <v>64</v>
      </c>
      <c r="Q2412">
        <v>30.42</v>
      </c>
      <c r="R2412">
        <v>3</v>
      </c>
      <c r="S2412">
        <v>5</v>
      </c>
      <c r="T2412">
        <v>1</v>
      </c>
      <c r="U2412" t="s">
        <v>76</v>
      </c>
      <c r="V2412">
        <v>3</v>
      </c>
      <c r="W2412" t="s">
        <v>84</v>
      </c>
      <c r="X2412" s="51" t="s">
        <v>876</v>
      </c>
      <c r="Y2412" s="51" t="s">
        <v>119</v>
      </c>
      <c r="Z2412" s="26">
        <v>4</v>
      </c>
      <c r="AA2412" s="51" t="s">
        <v>84</v>
      </c>
      <c r="AB2412" s="51" t="s">
        <v>108</v>
      </c>
    </row>
    <row r="2413" spans="1:28">
      <c r="A2413" s="51" t="s">
        <v>4619</v>
      </c>
      <c r="B2413" s="51" t="s">
        <v>97</v>
      </c>
      <c r="C2413" s="1">
        <v>42558</v>
      </c>
      <c r="D2413">
        <v>2016</v>
      </c>
      <c r="E2413" s="26">
        <v>7</v>
      </c>
      <c r="F2413" s="51" t="s">
        <v>27</v>
      </c>
      <c r="G2413" s="26">
        <v>9</v>
      </c>
      <c r="H2413" s="26">
        <v>9</v>
      </c>
      <c r="I2413" t="s">
        <v>15</v>
      </c>
      <c r="J2413" t="s">
        <v>60</v>
      </c>
      <c r="K2413" t="s">
        <v>88</v>
      </c>
      <c r="L2413" t="s">
        <v>98</v>
      </c>
      <c r="M2413" t="s">
        <v>104</v>
      </c>
      <c r="N2413">
        <v>3034.0143570022315</v>
      </c>
      <c r="O2413">
        <v>3034.0143570022315</v>
      </c>
      <c r="P2413" t="s">
        <v>64</v>
      </c>
      <c r="Q2413">
        <v>4.7300000000000004</v>
      </c>
      <c r="R2413">
        <v>3</v>
      </c>
      <c r="S2413">
        <v>2</v>
      </c>
      <c r="T2413">
        <v>1</v>
      </c>
      <c r="U2413" t="s">
        <v>76</v>
      </c>
      <c r="V2413">
        <v>2</v>
      </c>
      <c r="W2413" t="s">
        <v>77</v>
      </c>
      <c r="X2413" s="51" t="s">
        <v>4620</v>
      </c>
      <c r="Y2413" s="51" t="s">
        <v>95</v>
      </c>
      <c r="Z2413" s="26">
        <v>1</v>
      </c>
      <c r="AA2413" s="51" t="s">
        <v>66</v>
      </c>
      <c r="AB2413" s="51" t="s">
        <v>69</v>
      </c>
    </row>
    <row r="2414" spans="1:28">
      <c r="A2414" s="51" t="s">
        <v>4621</v>
      </c>
      <c r="B2414" s="51" t="s">
        <v>59</v>
      </c>
      <c r="C2414" s="1">
        <v>42805</v>
      </c>
      <c r="D2414">
        <v>2017</v>
      </c>
      <c r="E2414" s="26">
        <v>3</v>
      </c>
      <c r="F2414" s="51" t="s">
        <v>23</v>
      </c>
      <c r="G2414" s="26">
        <v>8</v>
      </c>
      <c r="H2414" s="26">
        <v>8</v>
      </c>
      <c r="I2414" t="s">
        <v>15</v>
      </c>
      <c r="J2414" t="s">
        <v>60</v>
      </c>
      <c r="K2414" t="s">
        <v>83</v>
      </c>
      <c r="L2414" t="s">
        <v>125</v>
      </c>
      <c r="M2414" t="s">
        <v>90</v>
      </c>
      <c r="N2414">
        <v>9708.4344358205981</v>
      </c>
      <c r="O2414">
        <v>9708.4344358205981</v>
      </c>
      <c r="P2414" t="s">
        <v>64</v>
      </c>
      <c r="Q2414">
        <v>15.27</v>
      </c>
      <c r="R2414">
        <v>5</v>
      </c>
      <c r="S2414">
        <v>3</v>
      </c>
      <c r="T2414">
        <v>1</v>
      </c>
      <c r="U2414" t="s">
        <v>76</v>
      </c>
      <c r="V2414">
        <v>2</v>
      </c>
      <c r="W2414" t="s">
        <v>77</v>
      </c>
      <c r="X2414" s="51" t="s">
        <v>1239</v>
      </c>
      <c r="Y2414" s="51" t="s">
        <v>95</v>
      </c>
      <c r="Z2414" s="26">
        <v>3</v>
      </c>
      <c r="AA2414" s="51" t="s">
        <v>77</v>
      </c>
      <c r="AB2414" s="51" t="s">
        <v>69</v>
      </c>
    </row>
    <row r="2415" spans="1:28">
      <c r="A2415" s="51" t="s">
        <v>4622</v>
      </c>
      <c r="B2415" s="51" t="s">
        <v>81</v>
      </c>
      <c r="C2415" s="1">
        <v>42178</v>
      </c>
      <c r="D2415">
        <v>2015</v>
      </c>
      <c r="E2415" s="26">
        <v>6</v>
      </c>
      <c r="F2415" s="51" t="s">
        <v>26</v>
      </c>
      <c r="G2415" s="26">
        <v>10</v>
      </c>
      <c r="H2415" s="26">
        <v>10</v>
      </c>
      <c r="I2415" t="s">
        <v>15</v>
      </c>
      <c r="J2415" t="s">
        <v>102</v>
      </c>
      <c r="K2415" t="s">
        <v>73</v>
      </c>
      <c r="L2415" t="s">
        <v>74</v>
      </c>
      <c r="M2415" t="s">
        <v>152</v>
      </c>
      <c r="N2415">
        <v>11569.168660645042</v>
      </c>
      <c r="O2415">
        <v>11569.168660645042</v>
      </c>
      <c r="P2415" t="s">
        <v>64</v>
      </c>
      <c r="Q2415">
        <v>23.78</v>
      </c>
      <c r="R2415">
        <v>3</v>
      </c>
      <c r="S2415">
        <v>1</v>
      </c>
      <c r="T2415">
        <v>1</v>
      </c>
      <c r="U2415" t="s">
        <v>76</v>
      </c>
      <c r="V2415">
        <v>3</v>
      </c>
      <c r="W2415" t="s">
        <v>84</v>
      </c>
      <c r="X2415" s="51" t="s">
        <v>450</v>
      </c>
      <c r="Y2415" s="51" t="s">
        <v>95</v>
      </c>
      <c r="Z2415" s="26">
        <v>3</v>
      </c>
      <c r="AA2415" s="51" t="s">
        <v>77</v>
      </c>
      <c r="AB2415" s="51" t="s">
        <v>69</v>
      </c>
    </row>
    <row r="2416" spans="1:28">
      <c r="A2416" s="51" t="s">
        <v>4623</v>
      </c>
      <c r="B2416" s="51" t="s">
        <v>59</v>
      </c>
      <c r="C2416" s="1">
        <v>44511</v>
      </c>
      <c r="D2416">
        <v>2021</v>
      </c>
      <c r="E2416" s="26">
        <v>11</v>
      </c>
      <c r="F2416" s="51" t="s">
        <v>19</v>
      </c>
      <c r="G2416" s="26">
        <v>4</v>
      </c>
      <c r="H2416" s="26">
        <v>4</v>
      </c>
      <c r="I2416" t="s">
        <v>15</v>
      </c>
      <c r="J2416" t="s">
        <v>72</v>
      </c>
      <c r="K2416" t="s">
        <v>83</v>
      </c>
      <c r="L2416" t="s">
        <v>89</v>
      </c>
      <c r="M2416" t="s">
        <v>63</v>
      </c>
      <c r="N2416">
        <v>4641.9812970614848</v>
      </c>
      <c r="O2416">
        <v>4641.9812970614848</v>
      </c>
      <c r="P2416" t="s">
        <v>64</v>
      </c>
      <c r="Q2416">
        <v>13.8</v>
      </c>
      <c r="R2416">
        <v>5</v>
      </c>
      <c r="S2416">
        <v>3</v>
      </c>
      <c r="T2416">
        <v>1</v>
      </c>
      <c r="U2416" t="s">
        <v>76</v>
      </c>
      <c r="V2416">
        <v>2</v>
      </c>
      <c r="W2416" t="s">
        <v>77</v>
      </c>
      <c r="X2416" s="51" t="s">
        <v>4624</v>
      </c>
      <c r="Y2416" s="51" t="s">
        <v>79</v>
      </c>
      <c r="Z2416" s="26">
        <v>1</v>
      </c>
      <c r="AA2416" s="51" t="s">
        <v>66</v>
      </c>
      <c r="AB2416" s="51" t="s">
        <v>69</v>
      </c>
    </row>
    <row r="2417" spans="1:28">
      <c r="A2417" s="51" t="s">
        <v>4625</v>
      </c>
      <c r="B2417" s="51" t="s">
        <v>97</v>
      </c>
      <c r="C2417" s="1">
        <v>43857</v>
      </c>
      <c r="D2417">
        <v>2020</v>
      </c>
      <c r="E2417" s="26">
        <v>1</v>
      </c>
      <c r="F2417" s="51" t="s">
        <v>21</v>
      </c>
      <c r="G2417" s="26">
        <v>5</v>
      </c>
      <c r="H2417" s="26">
        <v>5</v>
      </c>
      <c r="I2417" t="s">
        <v>15</v>
      </c>
      <c r="J2417" t="s">
        <v>72</v>
      </c>
      <c r="K2417" t="s">
        <v>61</v>
      </c>
      <c r="L2417" t="s">
        <v>89</v>
      </c>
      <c r="M2417" t="s">
        <v>63</v>
      </c>
      <c r="N2417">
        <v>10788.235061354782</v>
      </c>
      <c r="O2417">
        <v>10788.235061354782</v>
      </c>
      <c r="P2417" t="s">
        <v>64</v>
      </c>
      <c r="Q2417">
        <v>13.85</v>
      </c>
      <c r="R2417">
        <v>2</v>
      </c>
      <c r="S2417">
        <v>1</v>
      </c>
      <c r="T2417">
        <v>1</v>
      </c>
      <c r="U2417" t="s">
        <v>76</v>
      </c>
      <c r="V2417">
        <v>3</v>
      </c>
      <c r="W2417" t="s">
        <v>84</v>
      </c>
      <c r="X2417" s="51" t="s">
        <v>4626</v>
      </c>
      <c r="Y2417" s="51" t="s">
        <v>119</v>
      </c>
      <c r="Z2417" s="26">
        <v>1</v>
      </c>
      <c r="AA2417" s="51" t="s">
        <v>66</v>
      </c>
      <c r="AB2417" s="51" t="s">
        <v>69</v>
      </c>
    </row>
    <row r="2418" spans="1:28">
      <c r="A2418" s="51" t="s">
        <v>4627</v>
      </c>
      <c r="B2418" s="51" t="s">
        <v>81</v>
      </c>
      <c r="C2418" s="1">
        <v>43511</v>
      </c>
      <c r="D2418">
        <v>2019</v>
      </c>
      <c r="E2418" s="26">
        <v>2</v>
      </c>
      <c r="F2418" s="51" t="s">
        <v>22</v>
      </c>
      <c r="G2418" s="26">
        <v>6</v>
      </c>
      <c r="H2418" s="26">
        <v>6</v>
      </c>
      <c r="I2418" t="s">
        <v>15</v>
      </c>
      <c r="J2418" t="s">
        <v>72</v>
      </c>
      <c r="K2418" t="s">
        <v>83</v>
      </c>
      <c r="L2418" t="s">
        <v>62</v>
      </c>
      <c r="M2418" t="s">
        <v>90</v>
      </c>
      <c r="N2418">
        <v>6217.4617019467569</v>
      </c>
      <c r="O2418">
        <v>6217.4617019467569</v>
      </c>
      <c r="P2418" t="s">
        <v>64</v>
      </c>
      <c r="Q2418">
        <v>9.7799999999999994</v>
      </c>
      <c r="R2418">
        <v>3</v>
      </c>
      <c r="S2418">
        <v>2</v>
      </c>
      <c r="T2418">
        <v>1</v>
      </c>
      <c r="U2418" t="s">
        <v>76</v>
      </c>
      <c r="V2418">
        <v>1</v>
      </c>
      <c r="W2418" t="s">
        <v>66</v>
      </c>
      <c r="X2418" s="51" t="s">
        <v>4628</v>
      </c>
      <c r="Y2418" s="51" t="s">
        <v>119</v>
      </c>
      <c r="Z2418" s="26">
        <v>0</v>
      </c>
      <c r="AA2418" s="51" t="s">
        <v>66</v>
      </c>
      <c r="AB2418" s="51" t="s">
        <v>69</v>
      </c>
    </row>
    <row r="2419" spans="1:28">
      <c r="A2419" s="51" t="s">
        <v>4629</v>
      </c>
      <c r="B2419" s="51" t="s">
        <v>121</v>
      </c>
      <c r="C2419" s="1">
        <v>44025</v>
      </c>
      <c r="D2419">
        <v>2020</v>
      </c>
      <c r="E2419" s="26">
        <v>7</v>
      </c>
      <c r="F2419" s="51" t="s">
        <v>27</v>
      </c>
      <c r="G2419" s="26">
        <v>5</v>
      </c>
      <c r="H2419" s="26">
        <v>5</v>
      </c>
      <c r="I2419" t="s">
        <v>15</v>
      </c>
      <c r="J2419" t="s">
        <v>72</v>
      </c>
      <c r="K2419" t="s">
        <v>73</v>
      </c>
      <c r="L2419" t="s">
        <v>62</v>
      </c>
      <c r="M2419" t="s">
        <v>104</v>
      </c>
      <c r="N2419">
        <v>11494.485582640842</v>
      </c>
      <c r="O2419">
        <v>11494.485582640842</v>
      </c>
      <c r="P2419" t="s">
        <v>64</v>
      </c>
      <c r="Q2419">
        <v>7.32</v>
      </c>
      <c r="R2419">
        <v>3</v>
      </c>
      <c r="S2419">
        <v>3</v>
      </c>
      <c r="T2419">
        <v>1</v>
      </c>
      <c r="U2419" t="s">
        <v>76</v>
      </c>
      <c r="V2419">
        <v>2</v>
      </c>
      <c r="W2419" t="s">
        <v>77</v>
      </c>
      <c r="X2419" s="51" t="s">
        <v>4630</v>
      </c>
      <c r="Y2419" s="51" t="s">
        <v>95</v>
      </c>
      <c r="Z2419" s="26">
        <v>1</v>
      </c>
      <c r="AA2419" s="51" t="s">
        <v>66</v>
      </c>
      <c r="AB2419" s="51" t="s">
        <v>69</v>
      </c>
    </row>
    <row r="2420" spans="1:28">
      <c r="A2420" s="51" t="s">
        <v>4631</v>
      </c>
      <c r="B2420" s="51" t="s">
        <v>121</v>
      </c>
      <c r="C2420" s="1">
        <v>43357</v>
      </c>
      <c r="D2420">
        <v>2018</v>
      </c>
      <c r="E2420" s="26">
        <v>9</v>
      </c>
      <c r="F2420" s="51" t="s">
        <v>29</v>
      </c>
      <c r="G2420" s="26">
        <v>7</v>
      </c>
      <c r="H2420" s="26">
        <v>7</v>
      </c>
      <c r="I2420" t="s">
        <v>15</v>
      </c>
      <c r="J2420" t="s">
        <v>60</v>
      </c>
      <c r="K2420" t="s">
        <v>73</v>
      </c>
      <c r="L2420" t="s">
        <v>113</v>
      </c>
      <c r="M2420" t="s">
        <v>93</v>
      </c>
      <c r="N2420">
        <v>9493.1718677878798</v>
      </c>
      <c r="O2420">
        <v>9493.1718677878798</v>
      </c>
      <c r="P2420" t="s">
        <v>64</v>
      </c>
      <c r="Q2420">
        <v>7.92</v>
      </c>
      <c r="R2420">
        <v>5</v>
      </c>
      <c r="S2420">
        <v>0</v>
      </c>
      <c r="T2420">
        <v>0</v>
      </c>
      <c r="U2420" t="s">
        <v>65</v>
      </c>
      <c r="V2420">
        <v>3</v>
      </c>
      <c r="W2420" t="s">
        <v>84</v>
      </c>
      <c r="X2420" s="51" t="s">
        <v>2143</v>
      </c>
      <c r="Y2420" s="51" t="s">
        <v>119</v>
      </c>
      <c r="Z2420" s="26">
        <v>1</v>
      </c>
      <c r="AA2420" s="51" t="s">
        <v>66</v>
      </c>
      <c r="AB2420" s="51" t="s">
        <v>69</v>
      </c>
    </row>
    <row r="2421" spans="1:28">
      <c r="A2421" s="51" t="s">
        <v>4632</v>
      </c>
      <c r="B2421" s="51" t="s">
        <v>59</v>
      </c>
      <c r="C2421" s="1">
        <v>42520</v>
      </c>
      <c r="D2421">
        <v>2016</v>
      </c>
      <c r="E2421" s="26">
        <v>5</v>
      </c>
      <c r="F2421" s="51" t="s">
        <v>25</v>
      </c>
      <c r="G2421" s="26">
        <v>9</v>
      </c>
      <c r="H2421" s="26">
        <v>9</v>
      </c>
      <c r="I2421" t="s">
        <v>15</v>
      </c>
      <c r="J2421" t="s">
        <v>60</v>
      </c>
      <c r="K2421" t="s">
        <v>88</v>
      </c>
      <c r="L2421" t="s">
        <v>103</v>
      </c>
      <c r="M2421" t="s">
        <v>93</v>
      </c>
      <c r="N2421">
        <v>16802.355417098959</v>
      </c>
      <c r="O2421">
        <v>16802.355417098959</v>
      </c>
      <c r="P2421" t="s">
        <v>64</v>
      </c>
      <c r="Q2421">
        <v>19.68</v>
      </c>
      <c r="R2421">
        <v>2</v>
      </c>
      <c r="S2421">
        <v>2</v>
      </c>
      <c r="T2421">
        <v>1</v>
      </c>
      <c r="U2421" t="s">
        <v>76</v>
      </c>
      <c r="V2421">
        <v>3</v>
      </c>
      <c r="W2421" t="s">
        <v>84</v>
      </c>
      <c r="X2421" s="51" t="s">
        <v>4633</v>
      </c>
      <c r="Y2421" s="51" t="s">
        <v>119</v>
      </c>
      <c r="Z2421" s="26">
        <v>4</v>
      </c>
      <c r="AA2421" s="51" t="s">
        <v>84</v>
      </c>
      <c r="AB2421" s="51" t="s">
        <v>108</v>
      </c>
    </row>
    <row r="2422" spans="1:28">
      <c r="A2422" s="51" t="s">
        <v>4634</v>
      </c>
      <c r="B2422" s="51" t="s">
        <v>81</v>
      </c>
      <c r="C2422" s="1">
        <v>41582</v>
      </c>
      <c r="D2422">
        <v>2013</v>
      </c>
      <c r="E2422" s="26">
        <v>11</v>
      </c>
      <c r="F2422" s="51" t="s">
        <v>19</v>
      </c>
      <c r="G2422" s="26">
        <v>12</v>
      </c>
      <c r="H2422" s="26">
        <v>12</v>
      </c>
      <c r="I2422" t="s">
        <v>15</v>
      </c>
      <c r="J2422" t="s">
        <v>102</v>
      </c>
      <c r="K2422" t="s">
        <v>124</v>
      </c>
      <c r="L2422" t="s">
        <v>125</v>
      </c>
      <c r="M2422" t="s">
        <v>63</v>
      </c>
      <c r="N2422">
        <v>11843.783984322488</v>
      </c>
      <c r="O2422">
        <v>11843.783984322488</v>
      </c>
      <c r="P2422" t="s">
        <v>64</v>
      </c>
      <c r="Q2422">
        <v>3.81</v>
      </c>
      <c r="R2422">
        <v>2</v>
      </c>
      <c r="S2422">
        <v>1</v>
      </c>
      <c r="T2422">
        <v>1</v>
      </c>
      <c r="U2422" t="s">
        <v>76</v>
      </c>
      <c r="V2422">
        <v>2</v>
      </c>
      <c r="W2422" t="s">
        <v>77</v>
      </c>
      <c r="X2422" s="51" t="s">
        <v>2203</v>
      </c>
      <c r="Y2422" s="51" t="s">
        <v>95</v>
      </c>
      <c r="Z2422" s="26">
        <v>1</v>
      </c>
      <c r="AA2422" s="51" t="s">
        <v>66</v>
      </c>
      <c r="AB2422" s="51" t="s">
        <v>69</v>
      </c>
    </row>
    <row r="2423" spans="1:28">
      <c r="A2423" s="51" t="s">
        <v>4635</v>
      </c>
      <c r="B2423" s="51" t="s">
        <v>97</v>
      </c>
      <c r="C2423" s="1">
        <v>44279</v>
      </c>
      <c r="D2423">
        <v>2021</v>
      </c>
      <c r="E2423" s="26">
        <v>3</v>
      </c>
      <c r="F2423" s="51" t="s">
        <v>23</v>
      </c>
      <c r="G2423" s="26">
        <v>4</v>
      </c>
      <c r="H2423" s="26">
        <v>4</v>
      </c>
      <c r="I2423" t="s">
        <v>15</v>
      </c>
      <c r="J2423" t="s">
        <v>72</v>
      </c>
      <c r="K2423" t="s">
        <v>133</v>
      </c>
      <c r="L2423" t="s">
        <v>89</v>
      </c>
      <c r="M2423" t="s">
        <v>104</v>
      </c>
      <c r="N2423">
        <v>14510.158020485293</v>
      </c>
      <c r="O2423">
        <v>14510.158020485293</v>
      </c>
      <c r="P2423" t="s">
        <v>64</v>
      </c>
      <c r="Q2423">
        <v>18.010000000000002</v>
      </c>
      <c r="R2423">
        <v>3</v>
      </c>
      <c r="S2423">
        <v>3</v>
      </c>
      <c r="T2423">
        <v>1</v>
      </c>
      <c r="U2423" t="s">
        <v>76</v>
      </c>
      <c r="V2423">
        <v>3</v>
      </c>
      <c r="W2423" t="s">
        <v>84</v>
      </c>
      <c r="X2423" s="51" t="s">
        <v>4636</v>
      </c>
      <c r="Y2423" s="51" t="s">
        <v>119</v>
      </c>
      <c r="Z2423" s="26">
        <v>4</v>
      </c>
      <c r="AA2423" s="51" t="s">
        <v>84</v>
      </c>
      <c r="AB2423" s="51" t="s">
        <v>108</v>
      </c>
    </row>
    <row r="2424" spans="1:28">
      <c r="A2424" s="51" t="s">
        <v>4637</v>
      </c>
      <c r="B2424" s="51" t="s">
        <v>121</v>
      </c>
      <c r="C2424" s="1">
        <v>41704</v>
      </c>
      <c r="D2424">
        <v>2014</v>
      </c>
      <c r="E2424" s="26">
        <v>3</v>
      </c>
      <c r="F2424" s="51" t="s">
        <v>23</v>
      </c>
      <c r="G2424" s="26">
        <v>11</v>
      </c>
      <c r="H2424" s="26">
        <v>11</v>
      </c>
      <c r="I2424" t="s">
        <v>15</v>
      </c>
      <c r="J2424" t="s">
        <v>102</v>
      </c>
      <c r="K2424" t="s">
        <v>83</v>
      </c>
      <c r="L2424" t="s">
        <v>157</v>
      </c>
      <c r="M2424" t="s">
        <v>93</v>
      </c>
      <c r="N2424">
        <v>3683.2836241128362</v>
      </c>
      <c r="O2424">
        <v>3683.2836241128362</v>
      </c>
      <c r="P2424" t="s">
        <v>64</v>
      </c>
      <c r="Q2424">
        <v>3.81</v>
      </c>
      <c r="R2424">
        <v>5</v>
      </c>
      <c r="S2424">
        <v>3</v>
      </c>
      <c r="T2424">
        <v>1</v>
      </c>
      <c r="U2424" t="s">
        <v>76</v>
      </c>
      <c r="V2424">
        <v>1</v>
      </c>
      <c r="W2424" t="s">
        <v>66</v>
      </c>
      <c r="X2424" s="51" t="s">
        <v>4638</v>
      </c>
      <c r="Y2424" s="51" t="s">
        <v>119</v>
      </c>
      <c r="Z2424" s="26">
        <v>2</v>
      </c>
      <c r="AA2424" s="51" t="s">
        <v>77</v>
      </c>
      <c r="AB2424" s="51" t="s">
        <v>108</v>
      </c>
    </row>
    <row r="2425" spans="1:28">
      <c r="A2425" s="51" t="s">
        <v>4639</v>
      </c>
      <c r="B2425" s="51" t="s">
        <v>71</v>
      </c>
      <c r="C2425" s="1">
        <v>44553</v>
      </c>
      <c r="D2425">
        <v>2021</v>
      </c>
      <c r="E2425" s="26">
        <v>12</v>
      </c>
      <c r="F2425" s="51" t="s">
        <v>20</v>
      </c>
      <c r="G2425" s="26">
        <v>4</v>
      </c>
      <c r="H2425" s="26">
        <v>4</v>
      </c>
      <c r="I2425" t="s">
        <v>15</v>
      </c>
      <c r="J2425" t="s">
        <v>72</v>
      </c>
      <c r="K2425" t="s">
        <v>88</v>
      </c>
      <c r="L2425" t="s">
        <v>116</v>
      </c>
      <c r="M2425" t="s">
        <v>75</v>
      </c>
      <c r="N2425">
        <v>2813.3283779893218</v>
      </c>
      <c r="O2425">
        <v>2813.3283779893218</v>
      </c>
      <c r="P2425" t="s">
        <v>64</v>
      </c>
      <c r="Q2425">
        <v>6.85</v>
      </c>
      <c r="R2425">
        <v>3</v>
      </c>
      <c r="S2425">
        <v>1</v>
      </c>
      <c r="T2425">
        <v>1</v>
      </c>
      <c r="U2425" t="s">
        <v>76</v>
      </c>
      <c r="V2425">
        <v>1</v>
      </c>
      <c r="W2425" t="s">
        <v>66</v>
      </c>
      <c r="X2425" s="51" t="s">
        <v>4640</v>
      </c>
      <c r="Y2425" s="51" t="s">
        <v>95</v>
      </c>
      <c r="Z2425" s="26">
        <v>0</v>
      </c>
      <c r="AA2425" s="51" t="s">
        <v>66</v>
      </c>
      <c r="AB2425" s="51" t="s">
        <v>69</v>
      </c>
    </row>
    <row r="2426" spans="1:28">
      <c r="A2426" s="51" t="s">
        <v>4641</v>
      </c>
      <c r="B2426" s="51" t="s">
        <v>97</v>
      </c>
      <c r="C2426" s="1">
        <v>42172</v>
      </c>
      <c r="D2426">
        <v>2015</v>
      </c>
      <c r="E2426" s="26">
        <v>6</v>
      </c>
      <c r="F2426" s="51" t="s">
        <v>26</v>
      </c>
      <c r="G2426" s="26">
        <v>10</v>
      </c>
      <c r="H2426" s="26">
        <v>10</v>
      </c>
      <c r="I2426" t="s">
        <v>15</v>
      </c>
      <c r="J2426" t="s">
        <v>102</v>
      </c>
      <c r="K2426" t="s">
        <v>88</v>
      </c>
      <c r="L2426" t="s">
        <v>74</v>
      </c>
      <c r="M2426" t="s">
        <v>90</v>
      </c>
      <c r="N2426">
        <v>22648.903316896816</v>
      </c>
      <c r="O2426">
        <v>22648.903316896816</v>
      </c>
      <c r="P2426" t="s">
        <v>64</v>
      </c>
      <c r="Q2426">
        <v>23.51</v>
      </c>
      <c r="R2426">
        <v>4</v>
      </c>
      <c r="S2426">
        <v>2</v>
      </c>
      <c r="T2426">
        <v>1</v>
      </c>
      <c r="U2426" t="s">
        <v>76</v>
      </c>
      <c r="V2426">
        <v>3</v>
      </c>
      <c r="W2426" t="s">
        <v>84</v>
      </c>
      <c r="X2426" s="51" t="s">
        <v>767</v>
      </c>
      <c r="Y2426" s="51" t="s">
        <v>119</v>
      </c>
      <c r="Z2426" s="26">
        <v>4</v>
      </c>
      <c r="AA2426" s="51" t="s">
        <v>84</v>
      </c>
      <c r="AB2426" s="51" t="s">
        <v>108</v>
      </c>
    </row>
    <row r="2427" spans="1:28">
      <c r="A2427" s="51" t="s">
        <v>4642</v>
      </c>
      <c r="B2427" s="51" t="s">
        <v>140</v>
      </c>
      <c r="C2427" s="1">
        <v>44016</v>
      </c>
      <c r="D2427">
        <v>2020</v>
      </c>
      <c r="E2427" s="26">
        <v>7</v>
      </c>
      <c r="F2427" s="51" t="s">
        <v>27</v>
      </c>
      <c r="G2427" s="26">
        <v>5</v>
      </c>
      <c r="H2427" s="26">
        <v>5</v>
      </c>
      <c r="I2427" t="s">
        <v>15</v>
      </c>
      <c r="J2427" t="s">
        <v>72</v>
      </c>
      <c r="K2427" t="s">
        <v>133</v>
      </c>
      <c r="L2427" t="s">
        <v>113</v>
      </c>
      <c r="M2427" t="s">
        <v>90</v>
      </c>
      <c r="N2427">
        <v>3744.9253760408815</v>
      </c>
      <c r="O2427">
        <v>3744.9253760408815</v>
      </c>
      <c r="P2427" t="s">
        <v>64</v>
      </c>
      <c r="Q2427">
        <v>7.21</v>
      </c>
      <c r="R2427">
        <v>5</v>
      </c>
      <c r="S2427">
        <v>1</v>
      </c>
      <c r="T2427">
        <v>1</v>
      </c>
      <c r="U2427" t="s">
        <v>76</v>
      </c>
      <c r="V2427">
        <v>1</v>
      </c>
      <c r="W2427" t="s">
        <v>66</v>
      </c>
      <c r="X2427" s="51" t="s">
        <v>4643</v>
      </c>
      <c r="Y2427" s="51" t="s">
        <v>95</v>
      </c>
      <c r="Z2427" s="26">
        <v>0</v>
      </c>
      <c r="AA2427" s="51" t="s">
        <v>66</v>
      </c>
      <c r="AB2427" s="51" t="s">
        <v>69</v>
      </c>
    </row>
    <row r="2428" spans="1:28">
      <c r="A2428" s="51" t="s">
        <v>4644</v>
      </c>
      <c r="B2428" s="51" t="s">
        <v>81</v>
      </c>
      <c r="C2428" s="1">
        <v>42533</v>
      </c>
      <c r="D2428">
        <v>2016</v>
      </c>
      <c r="E2428" s="26">
        <v>6</v>
      </c>
      <c r="F2428" s="51" t="s">
        <v>26</v>
      </c>
      <c r="G2428" s="26">
        <v>9</v>
      </c>
      <c r="H2428" s="26">
        <v>9</v>
      </c>
      <c r="I2428" t="s">
        <v>15</v>
      </c>
      <c r="J2428" t="s">
        <v>60</v>
      </c>
      <c r="K2428" t="s">
        <v>61</v>
      </c>
      <c r="L2428" t="s">
        <v>125</v>
      </c>
      <c r="M2428" t="s">
        <v>104</v>
      </c>
      <c r="N2428">
        <v>8085.0965469533221</v>
      </c>
      <c r="O2428">
        <v>8085.0965469533221</v>
      </c>
      <c r="P2428" t="s">
        <v>64</v>
      </c>
      <c r="Q2428">
        <v>8.11</v>
      </c>
      <c r="R2428">
        <v>3</v>
      </c>
      <c r="S2428">
        <v>0</v>
      </c>
      <c r="T2428">
        <v>0</v>
      </c>
      <c r="U2428" t="s">
        <v>65</v>
      </c>
      <c r="V2428">
        <v>1</v>
      </c>
      <c r="W2428" t="s">
        <v>66</v>
      </c>
      <c r="X2428" s="51" t="s">
        <v>4645</v>
      </c>
      <c r="Y2428" s="51" t="s">
        <v>100</v>
      </c>
      <c r="Z2428" s="26">
        <v>1</v>
      </c>
      <c r="AA2428" s="51" t="s">
        <v>66</v>
      </c>
      <c r="AB2428" s="51" t="s">
        <v>69</v>
      </c>
    </row>
    <row r="2429" spans="1:28">
      <c r="A2429" s="51" t="s">
        <v>4646</v>
      </c>
      <c r="B2429" s="51" t="s">
        <v>121</v>
      </c>
      <c r="C2429" s="1">
        <v>42615</v>
      </c>
      <c r="D2429">
        <v>2016</v>
      </c>
      <c r="E2429" s="26">
        <v>9</v>
      </c>
      <c r="F2429" s="51" t="s">
        <v>29</v>
      </c>
      <c r="G2429" s="26">
        <v>9</v>
      </c>
      <c r="H2429" s="26">
        <v>9</v>
      </c>
      <c r="I2429" t="s">
        <v>15</v>
      </c>
      <c r="J2429" t="s">
        <v>60</v>
      </c>
      <c r="K2429" t="s">
        <v>133</v>
      </c>
      <c r="L2429" t="s">
        <v>125</v>
      </c>
      <c r="M2429" t="s">
        <v>104</v>
      </c>
      <c r="N2429">
        <v>9592.2776631462566</v>
      </c>
      <c r="O2429">
        <v>9592.2776631462566</v>
      </c>
      <c r="P2429" t="s">
        <v>64</v>
      </c>
      <c r="Q2429">
        <v>10.29</v>
      </c>
      <c r="R2429">
        <v>3</v>
      </c>
      <c r="S2429">
        <v>0</v>
      </c>
      <c r="T2429">
        <v>0</v>
      </c>
      <c r="U2429" t="s">
        <v>65</v>
      </c>
      <c r="V2429">
        <v>2</v>
      </c>
      <c r="W2429" t="s">
        <v>77</v>
      </c>
      <c r="X2429" s="51" t="s">
        <v>4647</v>
      </c>
      <c r="Y2429" s="51" t="s">
        <v>79</v>
      </c>
      <c r="Z2429" s="26">
        <v>1</v>
      </c>
      <c r="AA2429" s="51" t="s">
        <v>66</v>
      </c>
      <c r="AB2429" s="51" t="s">
        <v>69</v>
      </c>
    </row>
    <row r="2430" spans="1:28">
      <c r="A2430" s="51" t="s">
        <v>4648</v>
      </c>
      <c r="B2430" s="51" t="s">
        <v>121</v>
      </c>
      <c r="C2430" s="1">
        <v>43516</v>
      </c>
      <c r="D2430">
        <v>2019</v>
      </c>
      <c r="E2430" s="26">
        <v>2</v>
      </c>
      <c r="F2430" s="51" t="s">
        <v>22</v>
      </c>
      <c r="G2430" s="26">
        <v>6</v>
      </c>
      <c r="H2430" s="26">
        <v>6</v>
      </c>
      <c r="I2430" t="s">
        <v>15</v>
      </c>
      <c r="J2430" t="s">
        <v>72</v>
      </c>
      <c r="K2430" t="s">
        <v>133</v>
      </c>
      <c r="L2430" t="s">
        <v>125</v>
      </c>
      <c r="M2430" t="s">
        <v>90</v>
      </c>
      <c r="N2430">
        <v>5515.3490822796048</v>
      </c>
      <c r="O2430">
        <v>5515.3490822796048</v>
      </c>
      <c r="P2430" t="s">
        <v>64</v>
      </c>
      <c r="Q2430">
        <v>2.52</v>
      </c>
      <c r="R2430">
        <v>1</v>
      </c>
      <c r="S2430">
        <v>3</v>
      </c>
      <c r="T2430">
        <v>1</v>
      </c>
      <c r="U2430" t="s">
        <v>76</v>
      </c>
      <c r="V2430">
        <v>1</v>
      </c>
      <c r="W2430" t="s">
        <v>66</v>
      </c>
      <c r="X2430" s="51" t="s">
        <v>4649</v>
      </c>
      <c r="Y2430" s="51" t="s">
        <v>119</v>
      </c>
      <c r="Z2430" s="26">
        <v>1</v>
      </c>
      <c r="AA2430" s="51" t="s">
        <v>66</v>
      </c>
      <c r="AB2430" s="51" t="s">
        <v>69</v>
      </c>
    </row>
    <row r="2431" spans="1:28">
      <c r="A2431" s="51" t="s">
        <v>4650</v>
      </c>
      <c r="B2431" s="51" t="s">
        <v>140</v>
      </c>
      <c r="C2431" s="1">
        <v>44379</v>
      </c>
      <c r="D2431">
        <v>2021</v>
      </c>
      <c r="E2431" s="26">
        <v>7</v>
      </c>
      <c r="F2431" s="51" t="s">
        <v>27</v>
      </c>
      <c r="G2431" s="26">
        <v>4</v>
      </c>
      <c r="H2431" s="26">
        <v>4</v>
      </c>
      <c r="I2431" t="s">
        <v>15</v>
      </c>
      <c r="J2431" t="s">
        <v>72</v>
      </c>
      <c r="K2431" t="s">
        <v>73</v>
      </c>
      <c r="L2431" t="s">
        <v>202</v>
      </c>
      <c r="M2431" t="s">
        <v>75</v>
      </c>
      <c r="N2431">
        <v>3632.1124881188698</v>
      </c>
      <c r="O2431">
        <v>3632.1124881188698</v>
      </c>
      <c r="P2431" t="s">
        <v>64</v>
      </c>
      <c r="Q2431">
        <v>5.81</v>
      </c>
      <c r="R2431">
        <v>1</v>
      </c>
      <c r="S2431">
        <v>0</v>
      </c>
      <c r="T2431">
        <v>0</v>
      </c>
      <c r="U2431" t="s">
        <v>65</v>
      </c>
      <c r="V2431">
        <v>1</v>
      </c>
      <c r="W2431" t="s">
        <v>66</v>
      </c>
      <c r="X2431" s="51" t="s">
        <v>111</v>
      </c>
      <c r="Y2431" s="51" t="s">
        <v>79</v>
      </c>
      <c r="Z2431" s="26">
        <v>0</v>
      </c>
      <c r="AA2431" s="51" t="s">
        <v>66</v>
      </c>
      <c r="AB2431" s="51" t="s">
        <v>69</v>
      </c>
    </row>
    <row r="2432" spans="1:28">
      <c r="A2432" s="51" t="s">
        <v>4651</v>
      </c>
      <c r="B2432" s="51" t="s">
        <v>97</v>
      </c>
      <c r="C2432" s="1">
        <v>45335</v>
      </c>
      <c r="D2432">
        <v>2024</v>
      </c>
      <c r="E2432" s="26">
        <v>2</v>
      </c>
      <c r="F2432" s="51" t="s">
        <v>22</v>
      </c>
      <c r="G2432" s="26">
        <v>1</v>
      </c>
      <c r="H2432" s="26">
        <v>1</v>
      </c>
      <c r="I2432" t="s">
        <v>15</v>
      </c>
      <c r="J2432" t="s">
        <v>82</v>
      </c>
      <c r="K2432" t="s">
        <v>124</v>
      </c>
      <c r="L2432" t="s">
        <v>74</v>
      </c>
      <c r="M2432" t="s">
        <v>93</v>
      </c>
      <c r="N2432">
        <v>2679.3644400680741</v>
      </c>
      <c r="O2432">
        <v>2679.3644400680741</v>
      </c>
      <c r="P2432" t="s">
        <v>64</v>
      </c>
      <c r="Q2432">
        <v>6.05</v>
      </c>
      <c r="R2432">
        <v>2</v>
      </c>
      <c r="S2432">
        <v>1</v>
      </c>
      <c r="T2432">
        <v>1</v>
      </c>
      <c r="U2432" t="s">
        <v>76</v>
      </c>
      <c r="V2432">
        <v>1</v>
      </c>
      <c r="W2432" t="s">
        <v>66</v>
      </c>
      <c r="X2432" s="51" t="s">
        <v>4652</v>
      </c>
      <c r="Y2432" s="51" t="s">
        <v>95</v>
      </c>
      <c r="Z2432" s="26">
        <v>0</v>
      </c>
      <c r="AA2432" s="51" t="s">
        <v>66</v>
      </c>
      <c r="AB2432" s="51" t="s">
        <v>69</v>
      </c>
    </row>
    <row r="2433" spans="1:28">
      <c r="A2433" s="51" t="s">
        <v>4653</v>
      </c>
      <c r="B2433" s="51" t="s">
        <v>140</v>
      </c>
      <c r="C2433" s="1">
        <v>43975</v>
      </c>
      <c r="D2433">
        <v>2020</v>
      </c>
      <c r="E2433" s="26">
        <v>5</v>
      </c>
      <c r="F2433" s="51" t="s">
        <v>25</v>
      </c>
      <c r="G2433" s="26">
        <v>5</v>
      </c>
      <c r="H2433" s="26">
        <v>5</v>
      </c>
      <c r="I2433" t="s">
        <v>15</v>
      </c>
      <c r="J2433" t="s">
        <v>72</v>
      </c>
      <c r="K2433" t="s">
        <v>133</v>
      </c>
      <c r="L2433" t="s">
        <v>125</v>
      </c>
      <c r="M2433" t="s">
        <v>93</v>
      </c>
      <c r="N2433">
        <v>16009.387759386478</v>
      </c>
      <c r="O2433">
        <v>16009.387759386478</v>
      </c>
      <c r="P2433" t="s">
        <v>64</v>
      </c>
      <c r="Q2433">
        <v>11.84</v>
      </c>
      <c r="R2433">
        <v>2</v>
      </c>
      <c r="S2433">
        <v>3</v>
      </c>
      <c r="T2433">
        <v>1</v>
      </c>
      <c r="U2433" t="s">
        <v>76</v>
      </c>
      <c r="V2433">
        <v>3</v>
      </c>
      <c r="W2433" t="s">
        <v>84</v>
      </c>
      <c r="X2433" s="51" t="s">
        <v>4654</v>
      </c>
      <c r="Y2433" s="51" t="s">
        <v>119</v>
      </c>
      <c r="Z2433" s="26">
        <v>3</v>
      </c>
      <c r="AA2433" s="51" t="s">
        <v>77</v>
      </c>
      <c r="AB2433" s="51" t="s">
        <v>108</v>
      </c>
    </row>
    <row r="2434" spans="1:28">
      <c r="A2434" s="51" t="s">
        <v>4655</v>
      </c>
      <c r="B2434" s="51" t="s">
        <v>59</v>
      </c>
      <c r="C2434" s="1">
        <v>42238</v>
      </c>
      <c r="D2434">
        <v>2015</v>
      </c>
      <c r="E2434" s="26">
        <v>8</v>
      </c>
      <c r="F2434" s="51" t="s">
        <v>28</v>
      </c>
      <c r="G2434" s="26">
        <v>10</v>
      </c>
      <c r="H2434" s="26">
        <v>10</v>
      </c>
      <c r="I2434" t="s">
        <v>15</v>
      </c>
      <c r="J2434" t="s">
        <v>102</v>
      </c>
      <c r="K2434" t="s">
        <v>88</v>
      </c>
      <c r="L2434" t="s">
        <v>125</v>
      </c>
      <c r="M2434" t="s">
        <v>75</v>
      </c>
      <c r="N2434">
        <v>5594.796523548358</v>
      </c>
      <c r="O2434">
        <v>5594.796523548358</v>
      </c>
      <c r="P2434" t="s">
        <v>64</v>
      </c>
      <c r="Q2434">
        <v>16.21</v>
      </c>
      <c r="R2434">
        <v>4</v>
      </c>
      <c r="S2434">
        <v>1</v>
      </c>
      <c r="T2434">
        <v>1</v>
      </c>
      <c r="U2434" t="s">
        <v>76</v>
      </c>
      <c r="V2434">
        <v>2</v>
      </c>
      <c r="W2434" t="s">
        <v>77</v>
      </c>
      <c r="X2434" s="51" t="s">
        <v>3664</v>
      </c>
      <c r="Y2434" s="51" t="s">
        <v>100</v>
      </c>
      <c r="Z2434" s="26">
        <v>2</v>
      </c>
      <c r="AA2434" s="51" t="s">
        <v>77</v>
      </c>
      <c r="AB2434" s="51" t="s">
        <v>69</v>
      </c>
    </row>
    <row r="2435" spans="1:28">
      <c r="A2435" s="51" t="s">
        <v>4656</v>
      </c>
      <c r="B2435" s="51" t="s">
        <v>121</v>
      </c>
      <c r="C2435" s="1">
        <v>42564</v>
      </c>
      <c r="D2435">
        <v>2016</v>
      </c>
      <c r="E2435" s="26">
        <v>7</v>
      </c>
      <c r="F2435" s="51" t="s">
        <v>27</v>
      </c>
      <c r="G2435" s="26">
        <v>9</v>
      </c>
      <c r="H2435" s="26">
        <v>9</v>
      </c>
      <c r="I2435" t="s">
        <v>15</v>
      </c>
      <c r="J2435" t="s">
        <v>60</v>
      </c>
      <c r="K2435" t="s">
        <v>133</v>
      </c>
      <c r="L2435" t="s">
        <v>116</v>
      </c>
      <c r="M2435" t="s">
        <v>90</v>
      </c>
      <c r="N2435">
        <v>12046.734324381036</v>
      </c>
      <c r="O2435">
        <v>12046.734324381036</v>
      </c>
      <c r="P2435" t="s">
        <v>64</v>
      </c>
      <c r="Q2435">
        <v>2.65</v>
      </c>
      <c r="R2435">
        <v>4</v>
      </c>
      <c r="S2435">
        <v>3</v>
      </c>
      <c r="T2435">
        <v>1</v>
      </c>
      <c r="U2435" t="s">
        <v>76</v>
      </c>
      <c r="V2435">
        <v>2</v>
      </c>
      <c r="W2435" t="s">
        <v>77</v>
      </c>
      <c r="X2435" s="51" t="s">
        <v>4657</v>
      </c>
      <c r="Y2435" s="51" t="s">
        <v>95</v>
      </c>
      <c r="Z2435" s="26">
        <v>3</v>
      </c>
      <c r="AA2435" s="51" t="s">
        <v>77</v>
      </c>
      <c r="AB2435" s="51" t="s">
        <v>108</v>
      </c>
    </row>
    <row r="2436" spans="1:28">
      <c r="A2436" s="51" t="s">
        <v>4658</v>
      </c>
      <c r="B2436" s="51" t="s">
        <v>59</v>
      </c>
      <c r="C2436" s="1">
        <v>42739</v>
      </c>
      <c r="D2436">
        <v>2017</v>
      </c>
      <c r="E2436" s="26">
        <v>1</v>
      </c>
      <c r="F2436" s="51" t="s">
        <v>21</v>
      </c>
      <c r="G2436" s="26">
        <v>8</v>
      </c>
      <c r="H2436" s="26">
        <v>8</v>
      </c>
      <c r="I2436" t="s">
        <v>15</v>
      </c>
      <c r="J2436" t="s">
        <v>60</v>
      </c>
      <c r="K2436" t="s">
        <v>88</v>
      </c>
      <c r="L2436" t="s">
        <v>98</v>
      </c>
      <c r="M2436" t="s">
        <v>93</v>
      </c>
      <c r="N2436">
        <v>4600.8603154979055</v>
      </c>
      <c r="O2436">
        <v>4600.8603154979055</v>
      </c>
      <c r="P2436" t="s">
        <v>64</v>
      </c>
      <c r="Q2436">
        <v>4.8</v>
      </c>
      <c r="R2436">
        <v>4</v>
      </c>
      <c r="S2436">
        <v>2</v>
      </c>
      <c r="T2436">
        <v>1</v>
      </c>
      <c r="U2436" t="s">
        <v>76</v>
      </c>
      <c r="V2436">
        <v>1</v>
      </c>
      <c r="W2436" t="s">
        <v>66</v>
      </c>
      <c r="X2436" s="51" t="s">
        <v>4473</v>
      </c>
      <c r="Y2436" s="51" t="s">
        <v>100</v>
      </c>
      <c r="Z2436" s="26">
        <v>1</v>
      </c>
      <c r="AA2436" s="51" t="s">
        <v>66</v>
      </c>
      <c r="AB2436" s="51" t="s">
        <v>69</v>
      </c>
    </row>
    <row r="2437" spans="1:28">
      <c r="A2437" s="51" t="s">
        <v>4659</v>
      </c>
      <c r="B2437" s="51" t="s">
        <v>81</v>
      </c>
      <c r="C2437" s="1">
        <v>44138</v>
      </c>
      <c r="D2437">
        <v>2020</v>
      </c>
      <c r="E2437" s="26">
        <v>11</v>
      </c>
      <c r="F2437" s="51" t="s">
        <v>19</v>
      </c>
      <c r="G2437" s="26">
        <v>5</v>
      </c>
      <c r="H2437" s="26">
        <v>5</v>
      </c>
      <c r="I2437" t="s">
        <v>15</v>
      </c>
      <c r="J2437" t="s">
        <v>72</v>
      </c>
      <c r="K2437" t="s">
        <v>61</v>
      </c>
      <c r="L2437" t="s">
        <v>116</v>
      </c>
      <c r="M2437" t="s">
        <v>63</v>
      </c>
      <c r="N2437">
        <v>4859.7869017907642</v>
      </c>
      <c r="O2437">
        <v>4859.7869017907642</v>
      </c>
      <c r="P2437" t="s">
        <v>64</v>
      </c>
      <c r="Q2437">
        <v>5.8</v>
      </c>
      <c r="R2437">
        <v>3</v>
      </c>
      <c r="S2437">
        <v>2</v>
      </c>
      <c r="T2437">
        <v>1</v>
      </c>
      <c r="U2437" t="s">
        <v>76</v>
      </c>
      <c r="V2437">
        <v>2</v>
      </c>
      <c r="W2437" t="s">
        <v>77</v>
      </c>
      <c r="X2437" s="51" t="s">
        <v>4660</v>
      </c>
      <c r="Y2437" s="51" t="s">
        <v>100</v>
      </c>
      <c r="Z2437" s="26">
        <v>0</v>
      </c>
      <c r="AA2437" s="51" t="s">
        <v>66</v>
      </c>
      <c r="AB2437" s="51" t="s">
        <v>69</v>
      </c>
    </row>
    <row r="2438" spans="1:28">
      <c r="A2438" s="51" t="s">
        <v>4661</v>
      </c>
      <c r="B2438" s="51" t="s">
        <v>59</v>
      </c>
      <c r="C2438" s="1">
        <v>44942</v>
      </c>
      <c r="D2438">
        <v>2023</v>
      </c>
      <c r="E2438" s="26">
        <v>1</v>
      </c>
      <c r="F2438" s="51" t="s">
        <v>21</v>
      </c>
      <c r="G2438" s="26">
        <v>2</v>
      </c>
      <c r="H2438" s="26">
        <v>2</v>
      </c>
      <c r="I2438" t="s">
        <v>15</v>
      </c>
      <c r="J2438" t="s">
        <v>82</v>
      </c>
      <c r="K2438" t="s">
        <v>83</v>
      </c>
      <c r="L2438" t="s">
        <v>103</v>
      </c>
      <c r="M2438" t="s">
        <v>152</v>
      </c>
      <c r="N2438">
        <v>6002.3724770777808</v>
      </c>
      <c r="O2438">
        <v>6002.3724770777808</v>
      </c>
      <c r="P2438" t="s">
        <v>64</v>
      </c>
      <c r="Q2438">
        <v>7.53</v>
      </c>
      <c r="R2438">
        <v>2</v>
      </c>
      <c r="S2438">
        <v>4</v>
      </c>
      <c r="T2438">
        <v>1</v>
      </c>
      <c r="U2438" t="s">
        <v>76</v>
      </c>
      <c r="V2438">
        <v>2</v>
      </c>
      <c r="W2438" t="s">
        <v>77</v>
      </c>
      <c r="X2438" s="51" t="s">
        <v>4662</v>
      </c>
      <c r="Y2438" s="51" t="s">
        <v>100</v>
      </c>
      <c r="Z2438" s="26">
        <v>1</v>
      </c>
      <c r="AA2438" s="51" t="s">
        <v>66</v>
      </c>
      <c r="AB2438" s="51" t="s">
        <v>69</v>
      </c>
    </row>
    <row r="2439" spans="1:28">
      <c r="A2439" s="51" t="s">
        <v>4663</v>
      </c>
      <c r="B2439" s="51" t="s">
        <v>97</v>
      </c>
      <c r="C2439" s="1">
        <v>43681</v>
      </c>
      <c r="D2439">
        <v>2019</v>
      </c>
      <c r="E2439" s="26">
        <v>8</v>
      </c>
      <c r="F2439" s="51" t="s">
        <v>28</v>
      </c>
      <c r="G2439" s="26">
        <v>6</v>
      </c>
      <c r="H2439" s="26">
        <v>6</v>
      </c>
      <c r="I2439" t="s">
        <v>15</v>
      </c>
      <c r="J2439" t="s">
        <v>72</v>
      </c>
      <c r="K2439" t="s">
        <v>133</v>
      </c>
      <c r="L2439" t="s">
        <v>62</v>
      </c>
      <c r="M2439" t="s">
        <v>152</v>
      </c>
      <c r="N2439">
        <v>5716.2644407170956</v>
      </c>
      <c r="O2439">
        <v>5716.2644407170956</v>
      </c>
      <c r="P2439" t="s">
        <v>64</v>
      </c>
      <c r="Q2439">
        <v>4.6399999999999997</v>
      </c>
      <c r="R2439">
        <v>3</v>
      </c>
      <c r="S2439">
        <v>1</v>
      </c>
      <c r="T2439">
        <v>1</v>
      </c>
      <c r="U2439" t="s">
        <v>76</v>
      </c>
      <c r="V2439">
        <v>1</v>
      </c>
      <c r="W2439" t="s">
        <v>66</v>
      </c>
      <c r="X2439" s="51" t="s">
        <v>1023</v>
      </c>
      <c r="Y2439" s="51" t="s">
        <v>79</v>
      </c>
      <c r="Z2439" s="26">
        <v>0</v>
      </c>
      <c r="AA2439" s="51" t="s">
        <v>66</v>
      </c>
      <c r="AB2439" s="51" t="s">
        <v>69</v>
      </c>
    </row>
    <row r="2440" spans="1:28">
      <c r="A2440" s="51" t="s">
        <v>4664</v>
      </c>
      <c r="B2440" s="51" t="s">
        <v>71</v>
      </c>
      <c r="C2440" s="1">
        <v>44507</v>
      </c>
      <c r="D2440">
        <v>2021</v>
      </c>
      <c r="E2440" s="26">
        <v>11</v>
      </c>
      <c r="F2440" s="51" t="s">
        <v>19</v>
      </c>
      <c r="G2440" s="26">
        <v>4</v>
      </c>
      <c r="H2440" s="26">
        <v>4</v>
      </c>
      <c r="I2440" t="s">
        <v>15</v>
      </c>
      <c r="J2440" t="s">
        <v>72</v>
      </c>
      <c r="K2440" t="s">
        <v>83</v>
      </c>
      <c r="L2440" t="s">
        <v>157</v>
      </c>
      <c r="M2440" t="s">
        <v>152</v>
      </c>
      <c r="N2440">
        <v>452.88131758511008</v>
      </c>
      <c r="O2440">
        <v>452.88131758511008</v>
      </c>
      <c r="P2440" t="s">
        <v>64</v>
      </c>
      <c r="Q2440">
        <v>5.15</v>
      </c>
      <c r="R2440">
        <v>3</v>
      </c>
      <c r="S2440">
        <v>2</v>
      </c>
      <c r="T2440">
        <v>1</v>
      </c>
      <c r="U2440" t="s">
        <v>76</v>
      </c>
      <c r="V2440">
        <v>1</v>
      </c>
      <c r="W2440" t="s">
        <v>66</v>
      </c>
      <c r="X2440" s="51" t="s">
        <v>4665</v>
      </c>
      <c r="Y2440" s="51" t="s">
        <v>119</v>
      </c>
      <c r="Z2440" s="26">
        <v>0</v>
      </c>
      <c r="AA2440" s="51" t="s">
        <v>66</v>
      </c>
      <c r="AB2440" s="51" t="s">
        <v>69</v>
      </c>
    </row>
    <row r="2441" spans="1:28">
      <c r="A2441" s="51" t="s">
        <v>4666</v>
      </c>
      <c r="B2441" s="51" t="s">
        <v>59</v>
      </c>
      <c r="C2441" s="1">
        <v>44563</v>
      </c>
      <c r="D2441">
        <v>2022</v>
      </c>
      <c r="E2441" s="26">
        <v>1</v>
      </c>
      <c r="F2441" s="51" t="s">
        <v>21</v>
      </c>
      <c r="G2441" s="26">
        <v>3</v>
      </c>
      <c r="H2441" s="26">
        <v>3</v>
      </c>
      <c r="I2441" t="s">
        <v>15</v>
      </c>
      <c r="J2441" t="s">
        <v>82</v>
      </c>
      <c r="K2441" t="s">
        <v>61</v>
      </c>
      <c r="L2441" t="s">
        <v>113</v>
      </c>
      <c r="M2441" t="s">
        <v>104</v>
      </c>
      <c r="N2441">
        <v>15270.827078370745</v>
      </c>
      <c r="O2441">
        <v>15270.827078370745</v>
      </c>
      <c r="P2441" t="s">
        <v>64</v>
      </c>
      <c r="Q2441">
        <v>28.58</v>
      </c>
      <c r="R2441">
        <v>3</v>
      </c>
      <c r="S2441">
        <v>1</v>
      </c>
      <c r="T2441">
        <v>1</v>
      </c>
      <c r="U2441" t="s">
        <v>76</v>
      </c>
      <c r="V2441">
        <v>3</v>
      </c>
      <c r="W2441" t="s">
        <v>84</v>
      </c>
      <c r="X2441" s="51" t="s">
        <v>4667</v>
      </c>
      <c r="Y2441" s="51" t="s">
        <v>119</v>
      </c>
      <c r="Z2441" s="26">
        <v>3</v>
      </c>
      <c r="AA2441" s="51" t="s">
        <v>77</v>
      </c>
      <c r="AB2441" s="51" t="s">
        <v>108</v>
      </c>
    </row>
    <row r="2442" spans="1:28">
      <c r="A2442" s="51" t="s">
        <v>4668</v>
      </c>
      <c r="B2442" s="51" t="s">
        <v>97</v>
      </c>
      <c r="C2442" s="1">
        <v>44074</v>
      </c>
      <c r="D2442">
        <v>2020</v>
      </c>
      <c r="E2442" s="26">
        <v>8</v>
      </c>
      <c r="F2442" s="51" t="s">
        <v>28</v>
      </c>
      <c r="G2442" s="26">
        <v>5</v>
      </c>
      <c r="H2442" s="26">
        <v>5</v>
      </c>
      <c r="I2442" t="s">
        <v>15</v>
      </c>
      <c r="J2442" t="s">
        <v>72</v>
      </c>
      <c r="K2442" t="s">
        <v>73</v>
      </c>
      <c r="L2442" t="s">
        <v>128</v>
      </c>
      <c r="M2442" t="s">
        <v>75</v>
      </c>
      <c r="N2442">
        <v>12950.720555692438</v>
      </c>
      <c r="O2442">
        <v>12950.720555692438</v>
      </c>
      <c r="P2442" t="s">
        <v>64</v>
      </c>
      <c r="Q2442">
        <v>28.95</v>
      </c>
      <c r="R2442">
        <v>3</v>
      </c>
      <c r="S2442">
        <v>2</v>
      </c>
      <c r="T2442">
        <v>1</v>
      </c>
      <c r="U2442" t="s">
        <v>76</v>
      </c>
      <c r="V2442">
        <v>3</v>
      </c>
      <c r="W2442" t="s">
        <v>84</v>
      </c>
      <c r="X2442" s="51" t="s">
        <v>4669</v>
      </c>
      <c r="Y2442" s="51" t="s">
        <v>100</v>
      </c>
      <c r="Z2442" s="26">
        <v>3</v>
      </c>
      <c r="AA2442" s="51" t="s">
        <v>77</v>
      </c>
      <c r="AB2442" s="51" t="s">
        <v>108</v>
      </c>
    </row>
    <row r="2443" spans="1:28">
      <c r="A2443" s="51" t="s">
        <v>4670</v>
      </c>
      <c r="B2443" s="51" t="s">
        <v>71</v>
      </c>
      <c r="C2443" s="1">
        <v>42518</v>
      </c>
      <c r="D2443">
        <v>2016</v>
      </c>
      <c r="E2443" s="26">
        <v>5</v>
      </c>
      <c r="F2443" s="51" t="s">
        <v>25</v>
      </c>
      <c r="G2443" s="26">
        <v>9</v>
      </c>
      <c r="H2443" s="26">
        <v>9</v>
      </c>
      <c r="I2443" t="s">
        <v>15</v>
      </c>
      <c r="J2443" t="s">
        <v>60</v>
      </c>
      <c r="K2443" t="s">
        <v>133</v>
      </c>
      <c r="L2443" t="s">
        <v>157</v>
      </c>
      <c r="M2443" t="s">
        <v>75</v>
      </c>
      <c r="N2443">
        <v>6883.4331732032379</v>
      </c>
      <c r="O2443">
        <v>6883.4331732032379</v>
      </c>
      <c r="P2443" t="s">
        <v>64</v>
      </c>
      <c r="Q2443">
        <v>4.6100000000000003</v>
      </c>
      <c r="R2443">
        <v>5</v>
      </c>
      <c r="S2443">
        <v>4</v>
      </c>
      <c r="T2443">
        <v>1</v>
      </c>
      <c r="U2443" t="s">
        <v>76</v>
      </c>
      <c r="V2443">
        <v>3</v>
      </c>
      <c r="W2443" t="s">
        <v>84</v>
      </c>
      <c r="X2443" s="51" t="s">
        <v>4671</v>
      </c>
      <c r="Y2443" s="51" t="s">
        <v>68</v>
      </c>
      <c r="Z2443" s="26">
        <v>3</v>
      </c>
      <c r="AA2443" s="51" t="s">
        <v>77</v>
      </c>
      <c r="AB2443" s="51" t="s">
        <v>108</v>
      </c>
    </row>
    <row r="2444" spans="1:28">
      <c r="A2444" s="51" t="s">
        <v>4672</v>
      </c>
      <c r="B2444" s="51" t="s">
        <v>59</v>
      </c>
      <c r="C2444" s="1">
        <v>43292</v>
      </c>
      <c r="D2444">
        <v>2018</v>
      </c>
      <c r="E2444" s="26">
        <v>7</v>
      </c>
      <c r="F2444" s="51" t="s">
        <v>27</v>
      </c>
      <c r="G2444" s="26">
        <v>7</v>
      </c>
      <c r="H2444" s="26">
        <v>7</v>
      </c>
      <c r="I2444" t="s">
        <v>15</v>
      </c>
      <c r="J2444" t="s">
        <v>60</v>
      </c>
      <c r="K2444" t="s">
        <v>124</v>
      </c>
      <c r="L2444" t="s">
        <v>113</v>
      </c>
      <c r="M2444" t="s">
        <v>90</v>
      </c>
      <c r="N2444">
        <v>6338.5048013399346</v>
      </c>
      <c r="O2444">
        <v>6338.5048013399346</v>
      </c>
      <c r="P2444" t="s">
        <v>64</v>
      </c>
      <c r="Q2444">
        <v>9.9</v>
      </c>
      <c r="R2444">
        <v>3</v>
      </c>
      <c r="S2444">
        <v>2</v>
      </c>
      <c r="T2444">
        <v>1</v>
      </c>
      <c r="U2444" t="s">
        <v>76</v>
      </c>
      <c r="V2444">
        <v>2</v>
      </c>
      <c r="W2444" t="s">
        <v>77</v>
      </c>
      <c r="X2444" s="51" t="s">
        <v>4673</v>
      </c>
      <c r="Y2444" s="51" t="s">
        <v>68</v>
      </c>
      <c r="Z2444" s="26">
        <v>0</v>
      </c>
      <c r="AA2444" s="51" t="s">
        <v>66</v>
      </c>
      <c r="AB2444" s="51" t="s">
        <v>69</v>
      </c>
    </row>
    <row r="2445" spans="1:28">
      <c r="A2445" s="51" t="s">
        <v>4674</v>
      </c>
      <c r="B2445" s="51" t="s">
        <v>97</v>
      </c>
      <c r="C2445" s="1">
        <v>41420</v>
      </c>
      <c r="D2445">
        <v>2013</v>
      </c>
      <c r="E2445" s="26">
        <v>5</v>
      </c>
      <c r="F2445" s="51" t="s">
        <v>25</v>
      </c>
      <c r="G2445" s="26">
        <v>12</v>
      </c>
      <c r="H2445" s="26">
        <v>12</v>
      </c>
      <c r="I2445" t="s">
        <v>15</v>
      </c>
      <c r="J2445" t="s">
        <v>102</v>
      </c>
      <c r="K2445" t="s">
        <v>83</v>
      </c>
      <c r="L2445" t="s">
        <v>128</v>
      </c>
      <c r="M2445" t="s">
        <v>90</v>
      </c>
      <c r="N2445">
        <v>4979.4246101317131</v>
      </c>
      <c r="O2445">
        <v>4979.4246101317131</v>
      </c>
      <c r="P2445" t="s">
        <v>64</v>
      </c>
      <c r="Q2445">
        <v>11.9</v>
      </c>
      <c r="R2445">
        <v>5</v>
      </c>
      <c r="S2445">
        <v>3</v>
      </c>
      <c r="T2445">
        <v>1</v>
      </c>
      <c r="U2445" t="s">
        <v>76</v>
      </c>
      <c r="V2445">
        <v>2</v>
      </c>
      <c r="W2445" t="s">
        <v>77</v>
      </c>
      <c r="X2445" s="51" t="s">
        <v>4675</v>
      </c>
      <c r="Y2445" s="51" t="s">
        <v>100</v>
      </c>
      <c r="Z2445" s="26">
        <v>2</v>
      </c>
      <c r="AA2445" s="51" t="s">
        <v>77</v>
      </c>
      <c r="AB2445" s="51" t="s">
        <v>108</v>
      </c>
    </row>
    <row r="2446" spans="1:28">
      <c r="A2446" s="51" t="s">
        <v>4676</v>
      </c>
      <c r="B2446" s="51" t="s">
        <v>81</v>
      </c>
      <c r="C2446" s="1">
        <v>45148</v>
      </c>
      <c r="D2446">
        <v>2023</v>
      </c>
      <c r="E2446" s="26">
        <v>8</v>
      </c>
      <c r="F2446" s="51" t="s">
        <v>28</v>
      </c>
      <c r="G2446" s="26">
        <v>2</v>
      </c>
      <c r="H2446" s="26">
        <v>2</v>
      </c>
      <c r="I2446" t="s">
        <v>15</v>
      </c>
      <c r="J2446" t="s">
        <v>82</v>
      </c>
      <c r="K2446" t="s">
        <v>83</v>
      </c>
      <c r="L2446" t="s">
        <v>125</v>
      </c>
      <c r="M2446" t="s">
        <v>152</v>
      </c>
      <c r="N2446">
        <v>4091.3297402782177</v>
      </c>
      <c r="O2446">
        <v>4091.3297402782177</v>
      </c>
      <c r="P2446" t="s">
        <v>64</v>
      </c>
      <c r="Q2446">
        <v>11.4</v>
      </c>
      <c r="R2446">
        <v>5</v>
      </c>
      <c r="S2446">
        <v>2</v>
      </c>
      <c r="T2446">
        <v>1</v>
      </c>
      <c r="U2446" t="s">
        <v>76</v>
      </c>
      <c r="V2446">
        <v>1</v>
      </c>
      <c r="W2446" t="s">
        <v>66</v>
      </c>
      <c r="X2446" s="51" t="s">
        <v>4677</v>
      </c>
      <c r="Y2446" s="51" t="s">
        <v>144</v>
      </c>
      <c r="Z2446" s="26">
        <v>0</v>
      </c>
      <c r="AA2446" s="51" t="s">
        <v>66</v>
      </c>
      <c r="AB2446" s="51" t="s">
        <v>69</v>
      </c>
    </row>
    <row r="2447" spans="1:28">
      <c r="A2447" s="51" t="s">
        <v>4678</v>
      </c>
      <c r="B2447" s="51" t="s">
        <v>140</v>
      </c>
      <c r="C2447" s="1">
        <v>41871</v>
      </c>
      <c r="D2447">
        <v>2014</v>
      </c>
      <c r="E2447" s="26">
        <v>8</v>
      </c>
      <c r="F2447" s="51" t="s">
        <v>28</v>
      </c>
      <c r="G2447" s="26">
        <v>11</v>
      </c>
      <c r="H2447" s="26">
        <v>11</v>
      </c>
      <c r="I2447" t="s">
        <v>15</v>
      </c>
      <c r="J2447" t="s">
        <v>102</v>
      </c>
      <c r="K2447" t="s">
        <v>88</v>
      </c>
      <c r="L2447" t="s">
        <v>202</v>
      </c>
      <c r="M2447" t="s">
        <v>90</v>
      </c>
      <c r="N2447">
        <v>5600.106915116613</v>
      </c>
      <c r="O2447">
        <v>5600.106915116613</v>
      </c>
      <c r="P2447" t="s">
        <v>64</v>
      </c>
      <c r="Q2447">
        <v>4.5599999999999996</v>
      </c>
      <c r="R2447">
        <v>5</v>
      </c>
      <c r="S2447">
        <v>0</v>
      </c>
      <c r="T2447">
        <v>0</v>
      </c>
      <c r="U2447" t="s">
        <v>65</v>
      </c>
      <c r="V2447">
        <v>1</v>
      </c>
      <c r="W2447" t="s">
        <v>66</v>
      </c>
      <c r="X2447" s="51" t="s">
        <v>4679</v>
      </c>
      <c r="Y2447" s="51" t="s">
        <v>100</v>
      </c>
      <c r="Z2447" s="26">
        <v>1</v>
      </c>
      <c r="AA2447" s="51" t="s">
        <v>66</v>
      </c>
      <c r="AB2447" s="51" t="s">
        <v>69</v>
      </c>
    </row>
    <row r="2448" spans="1:28">
      <c r="A2448" s="51" t="s">
        <v>4680</v>
      </c>
      <c r="B2448" s="51" t="s">
        <v>97</v>
      </c>
      <c r="C2448" s="1">
        <v>43617</v>
      </c>
      <c r="D2448">
        <v>2019</v>
      </c>
      <c r="E2448" s="26">
        <v>6</v>
      </c>
      <c r="F2448" s="51" t="s">
        <v>26</v>
      </c>
      <c r="G2448" s="26">
        <v>6</v>
      </c>
      <c r="H2448" s="26">
        <v>6</v>
      </c>
      <c r="I2448" t="s">
        <v>15</v>
      </c>
      <c r="J2448" t="s">
        <v>72</v>
      </c>
      <c r="K2448" t="s">
        <v>73</v>
      </c>
      <c r="L2448" t="s">
        <v>110</v>
      </c>
      <c r="M2448" t="s">
        <v>90</v>
      </c>
      <c r="N2448">
        <v>14657.170276799005</v>
      </c>
      <c r="O2448">
        <v>14657.170276799005</v>
      </c>
      <c r="P2448" t="s">
        <v>64</v>
      </c>
      <c r="Q2448">
        <v>6.7</v>
      </c>
      <c r="R2448">
        <v>1</v>
      </c>
      <c r="S2448">
        <v>2</v>
      </c>
      <c r="T2448">
        <v>1</v>
      </c>
      <c r="U2448" t="s">
        <v>76</v>
      </c>
      <c r="V2448">
        <v>2</v>
      </c>
      <c r="W2448" t="s">
        <v>77</v>
      </c>
      <c r="X2448" s="51" t="s">
        <v>4681</v>
      </c>
      <c r="Y2448" s="51" t="s">
        <v>119</v>
      </c>
      <c r="Z2448" s="26">
        <v>1</v>
      </c>
      <c r="AA2448" s="51" t="s">
        <v>66</v>
      </c>
      <c r="AB2448" s="51" t="s">
        <v>69</v>
      </c>
    </row>
    <row r="2449" spans="1:28">
      <c r="A2449" s="51" t="s">
        <v>4682</v>
      </c>
      <c r="B2449" s="51" t="s">
        <v>81</v>
      </c>
      <c r="C2449" s="1">
        <v>43353</v>
      </c>
      <c r="D2449">
        <v>2018</v>
      </c>
      <c r="E2449" s="26">
        <v>9</v>
      </c>
      <c r="F2449" s="51" t="s">
        <v>29</v>
      </c>
      <c r="G2449" s="26">
        <v>7</v>
      </c>
      <c r="H2449" s="26">
        <v>7</v>
      </c>
      <c r="I2449" t="s">
        <v>15</v>
      </c>
      <c r="J2449" t="s">
        <v>60</v>
      </c>
      <c r="K2449" t="s">
        <v>73</v>
      </c>
      <c r="L2449" t="s">
        <v>128</v>
      </c>
      <c r="M2449" t="s">
        <v>104</v>
      </c>
      <c r="N2449">
        <v>2077.8792600837123</v>
      </c>
      <c r="O2449">
        <v>2077.8792600837123</v>
      </c>
      <c r="P2449" t="s">
        <v>64</v>
      </c>
      <c r="Q2449">
        <v>2.3199999999999998</v>
      </c>
      <c r="R2449">
        <v>1</v>
      </c>
      <c r="S2449">
        <v>1</v>
      </c>
      <c r="T2449">
        <v>1</v>
      </c>
      <c r="U2449" t="s">
        <v>76</v>
      </c>
      <c r="V2449">
        <v>1</v>
      </c>
      <c r="W2449" t="s">
        <v>66</v>
      </c>
      <c r="X2449" s="51" t="s">
        <v>426</v>
      </c>
      <c r="Y2449" s="51" t="s">
        <v>86</v>
      </c>
      <c r="Z2449" s="26">
        <v>0</v>
      </c>
      <c r="AA2449" s="51" t="s">
        <v>66</v>
      </c>
      <c r="AB2449" s="51" t="s">
        <v>69</v>
      </c>
    </row>
    <row r="2450" spans="1:28">
      <c r="A2450" s="51" t="s">
        <v>4683</v>
      </c>
      <c r="B2450" s="51" t="s">
        <v>81</v>
      </c>
      <c r="C2450" s="1">
        <v>41914</v>
      </c>
      <c r="D2450">
        <v>2014</v>
      </c>
      <c r="E2450" s="26">
        <v>10</v>
      </c>
      <c r="F2450" s="51" t="s">
        <v>10</v>
      </c>
      <c r="G2450" s="26">
        <v>11</v>
      </c>
      <c r="H2450" s="26">
        <v>11</v>
      </c>
      <c r="I2450" t="s">
        <v>15</v>
      </c>
      <c r="J2450" t="s">
        <v>102</v>
      </c>
      <c r="K2450" t="s">
        <v>88</v>
      </c>
      <c r="L2450" t="s">
        <v>103</v>
      </c>
      <c r="M2450" t="s">
        <v>104</v>
      </c>
      <c r="N2450">
        <v>7984.8210601455121</v>
      </c>
      <c r="O2450">
        <v>7984.8210601455121</v>
      </c>
      <c r="P2450" t="s">
        <v>64</v>
      </c>
      <c r="Q2450">
        <v>14.46</v>
      </c>
      <c r="R2450">
        <v>3</v>
      </c>
      <c r="S2450">
        <v>2</v>
      </c>
      <c r="T2450">
        <v>1</v>
      </c>
      <c r="U2450" t="s">
        <v>76</v>
      </c>
      <c r="V2450">
        <v>3</v>
      </c>
      <c r="W2450" t="s">
        <v>84</v>
      </c>
      <c r="X2450" s="51" t="s">
        <v>4684</v>
      </c>
      <c r="Y2450" s="51" t="s">
        <v>119</v>
      </c>
      <c r="Z2450" s="26">
        <v>2</v>
      </c>
      <c r="AA2450" s="51" t="s">
        <v>77</v>
      </c>
      <c r="AB2450" s="51" t="s">
        <v>69</v>
      </c>
    </row>
    <row r="2451" spans="1:28">
      <c r="A2451" s="51" t="s">
        <v>4685</v>
      </c>
      <c r="B2451" s="51" t="s">
        <v>71</v>
      </c>
      <c r="C2451" s="1">
        <v>43055</v>
      </c>
      <c r="D2451">
        <v>2017</v>
      </c>
      <c r="E2451" s="26">
        <v>11</v>
      </c>
      <c r="F2451" s="51" t="s">
        <v>19</v>
      </c>
      <c r="G2451" s="26">
        <v>8</v>
      </c>
      <c r="H2451" s="26">
        <v>8</v>
      </c>
      <c r="I2451" t="s">
        <v>15</v>
      </c>
      <c r="J2451" t="s">
        <v>60</v>
      </c>
      <c r="K2451" t="s">
        <v>83</v>
      </c>
      <c r="L2451" t="s">
        <v>157</v>
      </c>
      <c r="M2451" t="s">
        <v>152</v>
      </c>
      <c r="N2451">
        <v>10670.576159481074</v>
      </c>
      <c r="O2451">
        <v>10670.576159481074</v>
      </c>
      <c r="P2451" t="s">
        <v>64</v>
      </c>
      <c r="Q2451">
        <v>11.4</v>
      </c>
      <c r="R2451">
        <v>3</v>
      </c>
      <c r="S2451">
        <v>1</v>
      </c>
      <c r="T2451">
        <v>1</v>
      </c>
      <c r="U2451" t="s">
        <v>76</v>
      </c>
      <c r="V2451">
        <v>2</v>
      </c>
      <c r="W2451" t="s">
        <v>77</v>
      </c>
      <c r="X2451" s="51" t="s">
        <v>3869</v>
      </c>
      <c r="Y2451" s="51" t="s">
        <v>95</v>
      </c>
      <c r="Z2451" s="26">
        <v>1</v>
      </c>
      <c r="AA2451" s="51" t="s">
        <v>66</v>
      </c>
      <c r="AB2451" s="51" t="s">
        <v>69</v>
      </c>
    </row>
    <row r="2452" spans="1:28">
      <c r="A2452" s="51" t="s">
        <v>4686</v>
      </c>
      <c r="B2452" s="51" t="s">
        <v>81</v>
      </c>
      <c r="C2452" s="1">
        <v>43914</v>
      </c>
      <c r="D2452">
        <v>2020</v>
      </c>
      <c r="E2452" s="26">
        <v>3</v>
      </c>
      <c r="F2452" s="51" t="s">
        <v>23</v>
      </c>
      <c r="G2452" s="26">
        <v>5</v>
      </c>
      <c r="H2452" s="26">
        <v>5</v>
      </c>
      <c r="I2452" t="s">
        <v>15</v>
      </c>
      <c r="J2452" t="s">
        <v>72</v>
      </c>
      <c r="K2452" t="s">
        <v>83</v>
      </c>
      <c r="L2452" t="s">
        <v>62</v>
      </c>
      <c r="M2452" t="s">
        <v>90</v>
      </c>
      <c r="N2452">
        <v>2536.2335312563519</v>
      </c>
      <c r="O2452">
        <v>2536.2335312563519</v>
      </c>
      <c r="P2452" t="s">
        <v>64</v>
      </c>
      <c r="Q2452">
        <v>1.71</v>
      </c>
      <c r="R2452">
        <v>4</v>
      </c>
      <c r="S2452">
        <v>2</v>
      </c>
      <c r="T2452">
        <v>1</v>
      </c>
      <c r="U2452" t="s">
        <v>76</v>
      </c>
      <c r="V2452">
        <v>1</v>
      </c>
      <c r="W2452" t="s">
        <v>66</v>
      </c>
      <c r="X2452" s="51" t="s">
        <v>857</v>
      </c>
      <c r="Y2452" s="51" t="s">
        <v>100</v>
      </c>
      <c r="Z2452" s="26">
        <v>0</v>
      </c>
      <c r="AA2452" s="51" t="s">
        <v>66</v>
      </c>
      <c r="AB2452" s="51" t="s">
        <v>69</v>
      </c>
    </row>
    <row r="2453" spans="1:28">
      <c r="A2453" s="51" t="s">
        <v>4687</v>
      </c>
      <c r="B2453" s="51" t="s">
        <v>71</v>
      </c>
      <c r="C2453" s="1">
        <v>45018</v>
      </c>
      <c r="D2453">
        <v>2023</v>
      </c>
      <c r="E2453" s="26">
        <v>4</v>
      </c>
      <c r="F2453" s="51" t="s">
        <v>24</v>
      </c>
      <c r="G2453" s="26">
        <v>2</v>
      </c>
      <c r="H2453" s="26">
        <v>2</v>
      </c>
      <c r="I2453" t="s">
        <v>15</v>
      </c>
      <c r="J2453" t="s">
        <v>82</v>
      </c>
      <c r="K2453" t="s">
        <v>124</v>
      </c>
      <c r="L2453" t="s">
        <v>62</v>
      </c>
      <c r="M2453" t="s">
        <v>75</v>
      </c>
      <c r="N2453">
        <v>5966.0903842293292</v>
      </c>
      <c r="O2453">
        <v>5966.0903842293292</v>
      </c>
      <c r="P2453" t="s">
        <v>64</v>
      </c>
      <c r="Q2453">
        <v>8.2200000000000006</v>
      </c>
      <c r="R2453">
        <v>1</v>
      </c>
      <c r="S2453">
        <v>1</v>
      </c>
      <c r="T2453">
        <v>1</v>
      </c>
      <c r="U2453" t="s">
        <v>76</v>
      </c>
      <c r="V2453">
        <v>1</v>
      </c>
      <c r="W2453" t="s">
        <v>66</v>
      </c>
      <c r="X2453" s="51" t="s">
        <v>4415</v>
      </c>
      <c r="Y2453" s="51" t="s">
        <v>68</v>
      </c>
      <c r="Z2453" s="26">
        <v>0</v>
      </c>
      <c r="AA2453" s="51" t="s">
        <v>66</v>
      </c>
      <c r="AB2453" s="51" t="s">
        <v>69</v>
      </c>
    </row>
    <row r="2454" spans="1:28">
      <c r="A2454" s="51" t="s">
        <v>4688</v>
      </c>
      <c r="B2454" s="51" t="s">
        <v>121</v>
      </c>
      <c r="C2454" s="1">
        <v>42268</v>
      </c>
      <c r="D2454">
        <v>2015</v>
      </c>
      <c r="E2454" s="26">
        <v>9</v>
      </c>
      <c r="F2454" s="51" t="s">
        <v>29</v>
      </c>
      <c r="G2454" s="26">
        <v>10</v>
      </c>
      <c r="H2454" s="26">
        <v>10</v>
      </c>
      <c r="I2454" t="s">
        <v>15</v>
      </c>
      <c r="J2454" t="s">
        <v>102</v>
      </c>
      <c r="K2454" t="s">
        <v>83</v>
      </c>
      <c r="L2454" t="s">
        <v>113</v>
      </c>
      <c r="M2454" t="s">
        <v>152</v>
      </c>
      <c r="N2454">
        <v>6431.6402141552198</v>
      </c>
      <c r="O2454">
        <v>6431.6402141552198</v>
      </c>
      <c r="P2454" t="s">
        <v>64</v>
      </c>
      <c r="Q2454">
        <v>5.07</v>
      </c>
      <c r="R2454">
        <v>3</v>
      </c>
      <c r="S2454">
        <v>3</v>
      </c>
      <c r="T2454">
        <v>1</v>
      </c>
      <c r="U2454" t="s">
        <v>76</v>
      </c>
      <c r="V2454">
        <v>1</v>
      </c>
      <c r="W2454" t="s">
        <v>66</v>
      </c>
      <c r="X2454" s="51" t="s">
        <v>4689</v>
      </c>
      <c r="Y2454" s="51" t="s">
        <v>95</v>
      </c>
      <c r="Z2454" s="26">
        <v>2</v>
      </c>
      <c r="AA2454" s="51" t="s">
        <v>77</v>
      </c>
      <c r="AB2454" s="51" t="s">
        <v>108</v>
      </c>
    </row>
    <row r="2455" spans="1:28">
      <c r="A2455" s="51" t="s">
        <v>4690</v>
      </c>
      <c r="B2455" s="51" t="s">
        <v>59</v>
      </c>
      <c r="C2455" s="1">
        <v>42264</v>
      </c>
      <c r="D2455">
        <v>2015</v>
      </c>
      <c r="E2455" s="26">
        <v>9</v>
      </c>
      <c r="F2455" s="51" t="s">
        <v>29</v>
      </c>
      <c r="G2455" s="26">
        <v>10</v>
      </c>
      <c r="H2455" s="26">
        <v>10</v>
      </c>
      <c r="I2455" t="s">
        <v>15</v>
      </c>
      <c r="J2455" t="s">
        <v>102</v>
      </c>
      <c r="K2455" t="s">
        <v>61</v>
      </c>
      <c r="L2455" t="s">
        <v>74</v>
      </c>
      <c r="M2455" t="s">
        <v>63</v>
      </c>
      <c r="N2455">
        <v>601.01284074138778</v>
      </c>
      <c r="O2455">
        <v>601.01284074138778</v>
      </c>
      <c r="P2455" t="s">
        <v>64</v>
      </c>
      <c r="Q2455">
        <v>4.05</v>
      </c>
      <c r="R2455">
        <v>5</v>
      </c>
      <c r="S2455">
        <v>6</v>
      </c>
      <c r="T2455">
        <v>1</v>
      </c>
      <c r="U2455" t="s">
        <v>76</v>
      </c>
      <c r="V2455">
        <v>1</v>
      </c>
      <c r="W2455" t="s">
        <v>66</v>
      </c>
      <c r="X2455" s="51" t="s">
        <v>4691</v>
      </c>
      <c r="Y2455" s="51" t="s">
        <v>119</v>
      </c>
      <c r="Z2455" s="26">
        <v>2</v>
      </c>
      <c r="AA2455" s="51" t="s">
        <v>77</v>
      </c>
      <c r="AB2455" s="51" t="s">
        <v>108</v>
      </c>
    </row>
    <row r="2456" spans="1:28">
      <c r="A2456" s="51" t="s">
        <v>4692</v>
      </c>
      <c r="B2456" s="51" t="s">
        <v>81</v>
      </c>
      <c r="C2456" s="1">
        <v>45201</v>
      </c>
      <c r="D2456">
        <v>2023</v>
      </c>
      <c r="E2456" s="26">
        <v>10</v>
      </c>
      <c r="F2456" s="51" t="s">
        <v>10</v>
      </c>
      <c r="G2456" s="26">
        <v>2</v>
      </c>
      <c r="H2456" s="26">
        <v>2</v>
      </c>
      <c r="I2456" t="s">
        <v>15</v>
      </c>
      <c r="J2456" t="s">
        <v>82</v>
      </c>
      <c r="K2456" t="s">
        <v>133</v>
      </c>
      <c r="L2456" t="s">
        <v>103</v>
      </c>
      <c r="M2456" t="s">
        <v>152</v>
      </c>
      <c r="N2456">
        <v>275.40750861162041</v>
      </c>
      <c r="O2456">
        <v>275.40750861162041</v>
      </c>
      <c r="P2456" t="s">
        <v>64</v>
      </c>
      <c r="Q2456">
        <v>10.26</v>
      </c>
      <c r="R2456">
        <v>5</v>
      </c>
      <c r="S2456">
        <v>3</v>
      </c>
      <c r="T2456">
        <v>1</v>
      </c>
      <c r="U2456" t="s">
        <v>76</v>
      </c>
      <c r="V2456">
        <v>3</v>
      </c>
      <c r="W2456" t="s">
        <v>84</v>
      </c>
      <c r="X2456" s="51" t="s">
        <v>4693</v>
      </c>
      <c r="Y2456" s="51" t="s">
        <v>119</v>
      </c>
      <c r="Z2456" s="26">
        <v>2</v>
      </c>
      <c r="AA2456" s="51" t="s">
        <v>77</v>
      </c>
      <c r="AB2456" s="51" t="s">
        <v>108</v>
      </c>
    </row>
    <row r="2457" spans="1:28">
      <c r="A2457" s="51" t="s">
        <v>4694</v>
      </c>
      <c r="B2457" s="51" t="s">
        <v>71</v>
      </c>
      <c r="C2457" s="1">
        <v>44484</v>
      </c>
      <c r="D2457">
        <v>2021</v>
      </c>
      <c r="E2457" s="26">
        <v>10</v>
      </c>
      <c r="F2457" s="51" t="s">
        <v>10</v>
      </c>
      <c r="G2457" s="26">
        <v>4</v>
      </c>
      <c r="H2457" s="26">
        <v>4</v>
      </c>
      <c r="I2457" t="s">
        <v>15</v>
      </c>
      <c r="J2457" t="s">
        <v>72</v>
      </c>
      <c r="K2457" t="s">
        <v>73</v>
      </c>
      <c r="L2457" t="s">
        <v>157</v>
      </c>
      <c r="M2457" t="s">
        <v>90</v>
      </c>
      <c r="N2457">
        <v>20893.867267404843</v>
      </c>
      <c r="O2457">
        <v>20893.867267404843</v>
      </c>
      <c r="P2457" t="s">
        <v>64</v>
      </c>
      <c r="Q2457">
        <v>26.35</v>
      </c>
      <c r="R2457">
        <v>5</v>
      </c>
      <c r="S2457">
        <v>4</v>
      </c>
      <c r="T2457">
        <v>1</v>
      </c>
      <c r="U2457" t="s">
        <v>76</v>
      </c>
      <c r="V2457">
        <v>3</v>
      </c>
      <c r="W2457" t="s">
        <v>84</v>
      </c>
      <c r="X2457" s="51" t="s">
        <v>4695</v>
      </c>
      <c r="Y2457" s="51" t="s">
        <v>144</v>
      </c>
      <c r="Z2457" s="26">
        <v>4</v>
      </c>
      <c r="AA2457" s="51" t="s">
        <v>84</v>
      </c>
      <c r="AB2457" s="51" t="s">
        <v>108</v>
      </c>
    </row>
    <row r="2458" spans="1:28">
      <c r="A2458" s="51" t="s">
        <v>4696</v>
      </c>
      <c r="B2458" s="51" t="s">
        <v>121</v>
      </c>
      <c r="C2458" s="1">
        <v>44852</v>
      </c>
      <c r="D2458">
        <v>2022</v>
      </c>
      <c r="E2458" s="26">
        <v>10</v>
      </c>
      <c r="F2458" s="51" t="s">
        <v>10</v>
      </c>
      <c r="G2458" s="26">
        <v>3</v>
      </c>
      <c r="H2458" s="26">
        <v>3</v>
      </c>
      <c r="I2458" t="s">
        <v>15</v>
      </c>
      <c r="J2458" t="s">
        <v>82</v>
      </c>
      <c r="K2458" t="s">
        <v>61</v>
      </c>
      <c r="L2458" t="s">
        <v>128</v>
      </c>
      <c r="M2458" t="s">
        <v>63</v>
      </c>
      <c r="N2458">
        <v>4875.4046069686738</v>
      </c>
      <c r="O2458">
        <v>4875.4046069686738</v>
      </c>
      <c r="P2458" t="s">
        <v>64</v>
      </c>
      <c r="Q2458">
        <v>9.4700000000000006</v>
      </c>
      <c r="R2458">
        <v>5</v>
      </c>
      <c r="S2458">
        <v>3</v>
      </c>
      <c r="T2458">
        <v>1</v>
      </c>
      <c r="U2458" t="s">
        <v>76</v>
      </c>
      <c r="V2458">
        <v>1</v>
      </c>
      <c r="W2458" t="s">
        <v>66</v>
      </c>
      <c r="X2458" s="51" t="s">
        <v>4697</v>
      </c>
      <c r="Y2458" s="51" t="s">
        <v>95</v>
      </c>
      <c r="Z2458" s="26">
        <v>1</v>
      </c>
      <c r="AA2458" s="51" t="s">
        <v>66</v>
      </c>
      <c r="AB2458" s="51" t="s">
        <v>69</v>
      </c>
    </row>
    <row r="2459" spans="1:28">
      <c r="A2459" s="51" t="s">
        <v>4698</v>
      </c>
      <c r="B2459" s="51" t="s">
        <v>97</v>
      </c>
      <c r="C2459" s="1">
        <v>44182</v>
      </c>
      <c r="D2459">
        <v>2020</v>
      </c>
      <c r="E2459" s="26">
        <v>12</v>
      </c>
      <c r="F2459" s="51" t="s">
        <v>20</v>
      </c>
      <c r="G2459" s="26">
        <v>5</v>
      </c>
      <c r="H2459" s="26">
        <v>5</v>
      </c>
      <c r="I2459" t="s">
        <v>15</v>
      </c>
      <c r="J2459" t="s">
        <v>72</v>
      </c>
      <c r="K2459" t="s">
        <v>133</v>
      </c>
      <c r="L2459" t="s">
        <v>128</v>
      </c>
      <c r="M2459" t="s">
        <v>152</v>
      </c>
      <c r="N2459">
        <v>14191.704537119169</v>
      </c>
      <c r="O2459">
        <v>14191.704537119169</v>
      </c>
      <c r="P2459" t="s">
        <v>64</v>
      </c>
      <c r="Q2459">
        <v>2.96</v>
      </c>
      <c r="R2459">
        <v>3</v>
      </c>
      <c r="S2459">
        <v>0</v>
      </c>
      <c r="T2459">
        <v>0</v>
      </c>
      <c r="U2459" t="s">
        <v>65</v>
      </c>
      <c r="V2459">
        <v>2</v>
      </c>
      <c r="W2459" t="s">
        <v>77</v>
      </c>
      <c r="X2459" s="51" t="s">
        <v>4699</v>
      </c>
      <c r="Y2459" s="51" t="s">
        <v>79</v>
      </c>
      <c r="Z2459" s="26">
        <v>1</v>
      </c>
      <c r="AA2459" s="51" t="s">
        <v>66</v>
      </c>
      <c r="AB2459" s="51" t="s">
        <v>69</v>
      </c>
    </row>
    <row r="2460" spans="1:28">
      <c r="A2460" s="51" t="s">
        <v>4700</v>
      </c>
      <c r="B2460" s="51" t="s">
        <v>81</v>
      </c>
      <c r="C2460" s="1">
        <v>44671</v>
      </c>
      <c r="D2460">
        <v>2022</v>
      </c>
      <c r="E2460" s="26">
        <v>4</v>
      </c>
      <c r="F2460" s="51" t="s">
        <v>24</v>
      </c>
      <c r="G2460" s="26">
        <v>3</v>
      </c>
      <c r="H2460" s="26">
        <v>3</v>
      </c>
      <c r="I2460" t="s">
        <v>15</v>
      </c>
      <c r="J2460" t="s">
        <v>82</v>
      </c>
      <c r="K2460" t="s">
        <v>83</v>
      </c>
      <c r="L2460" t="s">
        <v>110</v>
      </c>
      <c r="M2460" t="s">
        <v>152</v>
      </c>
      <c r="N2460">
        <v>8607.0053950087149</v>
      </c>
      <c r="O2460">
        <v>8607.0053950087149</v>
      </c>
      <c r="P2460" t="s">
        <v>64</v>
      </c>
      <c r="Q2460">
        <v>5.64</v>
      </c>
      <c r="R2460">
        <v>2</v>
      </c>
      <c r="S2460">
        <v>1</v>
      </c>
      <c r="T2460">
        <v>1</v>
      </c>
      <c r="U2460" t="s">
        <v>76</v>
      </c>
      <c r="V2460">
        <v>2</v>
      </c>
      <c r="W2460" t="s">
        <v>77</v>
      </c>
      <c r="X2460" s="51" t="s">
        <v>4701</v>
      </c>
      <c r="Y2460" s="51" t="s">
        <v>100</v>
      </c>
      <c r="Z2460" s="26">
        <v>0</v>
      </c>
      <c r="AA2460" s="51" t="s">
        <v>66</v>
      </c>
      <c r="AB2460" s="51" t="s">
        <v>69</v>
      </c>
    </row>
    <row r="2461" spans="1:28">
      <c r="A2461" s="51" t="s">
        <v>4702</v>
      </c>
      <c r="B2461" s="51" t="s">
        <v>71</v>
      </c>
      <c r="C2461" s="1">
        <v>41718</v>
      </c>
      <c r="D2461">
        <v>2014</v>
      </c>
      <c r="E2461" s="26">
        <v>3</v>
      </c>
      <c r="F2461" s="51" t="s">
        <v>23</v>
      </c>
      <c r="G2461" s="26">
        <v>11</v>
      </c>
      <c r="H2461" s="26">
        <v>11</v>
      </c>
      <c r="I2461" t="s">
        <v>15</v>
      </c>
      <c r="J2461" t="s">
        <v>102</v>
      </c>
      <c r="K2461" t="s">
        <v>133</v>
      </c>
      <c r="L2461" t="s">
        <v>125</v>
      </c>
      <c r="M2461" t="s">
        <v>75</v>
      </c>
      <c r="N2461">
        <v>8172.1662818815839</v>
      </c>
      <c r="O2461">
        <v>8172.1662818815839</v>
      </c>
      <c r="P2461" t="s">
        <v>64</v>
      </c>
      <c r="Q2461">
        <v>9.83</v>
      </c>
      <c r="R2461">
        <v>2</v>
      </c>
      <c r="S2461">
        <v>1</v>
      </c>
      <c r="T2461">
        <v>1</v>
      </c>
      <c r="U2461" t="s">
        <v>76</v>
      </c>
      <c r="V2461">
        <v>2</v>
      </c>
      <c r="W2461" t="s">
        <v>77</v>
      </c>
      <c r="X2461" s="51" t="s">
        <v>3930</v>
      </c>
      <c r="Y2461" s="51" t="s">
        <v>95</v>
      </c>
      <c r="Z2461" s="26">
        <v>1</v>
      </c>
      <c r="AA2461" s="51" t="s">
        <v>66</v>
      </c>
      <c r="AB2461" s="51" t="s">
        <v>69</v>
      </c>
    </row>
    <row r="2462" spans="1:28">
      <c r="A2462" s="51" t="s">
        <v>4703</v>
      </c>
      <c r="B2462" s="51" t="s">
        <v>121</v>
      </c>
      <c r="C2462" s="1">
        <v>41503</v>
      </c>
      <c r="D2462">
        <v>2013</v>
      </c>
      <c r="E2462" s="26">
        <v>8</v>
      </c>
      <c r="F2462" s="51" t="s">
        <v>28</v>
      </c>
      <c r="G2462" s="26">
        <v>12</v>
      </c>
      <c r="H2462" s="26">
        <v>12</v>
      </c>
      <c r="I2462" t="s">
        <v>15</v>
      </c>
      <c r="J2462" t="s">
        <v>102</v>
      </c>
      <c r="K2462" t="s">
        <v>133</v>
      </c>
      <c r="L2462" t="s">
        <v>157</v>
      </c>
      <c r="M2462" t="s">
        <v>75</v>
      </c>
      <c r="N2462">
        <v>10015.490531842006</v>
      </c>
      <c r="O2462">
        <v>10015.490531842006</v>
      </c>
      <c r="P2462" t="s">
        <v>64</v>
      </c>
      <c r="Q2462">
        <v>15.47</v>
      </c>
      <c r="R2462">
        <v>2</v>
      </c>
      <c r="S2462">
        <v>3</v>
      </c>
      <c r="T2462">
        <v>1</v>
      </c>
      <c r="U2462" t="s">
        <v>76</v>
      </c>
      <c r="V2462">
        <v>2</v>
      </c>
      <c r="W2462" t="s">
        <v>77</v>
      </c>
      <c r="X2462" s="51" t="s">
        <v>804</v>
      </c>
      <c r="Y2462" s="51" t="s">
        <v>86</v>
      </c>
      <c r="Z2462" s="26">
        <v>3</v>
      </c>
      <c r="AA2462" s="51" t="s">
        <v>77</v>
      </c>
      <c r="AB2462" s="51" t="s">
        <v>108</v>
      </c>
    </row>
    <row r="2463" spans="1:28">
      <c r="A2463" s="51" t="s">
        <v>4704</v>
      </c>
      <c r="B2463" s="51" t="s">
        <v>121</v>
      </c>
      <c r="C2463" s="1">
        <v>44566</v>
      </c>
      <c r="D2463">
        <v>2022</v>
      </c>
      <c r="E2463" s="26">
        <v>1</v>
      </c>
      <c r="F2463" s="51" t="s">
        <v>21</v>
      </c>
      <c r="G2463" s="26">
        <v>3</v>
      </c>
      <c r="H2463" s="26">
        <v>3</v>
      </c>
      <c r="I2463" t="s">
        <v>15</v>
      </c>
      <c r="J2463" t="s">
        <v>82</v>
      </c>
      <c r="K2463" t="s">
        <v>133</v>
      </c>
      <c r="L2463" t="s">
        <v>89</v>
      </c>
      <c r="M2463" t="s">
        <v>104</v>
      </c>
      <c r="N2463">
        <v>2865.5553754884809</v>
      </c>
      <c r="O2463">
        <v>2865.5553754884809</v>
      </c>
      <c r="P2463" t="s">
        <v>64</v>
      </c>
      <c r="Q2463">
        <v>7.33</v>
      </c>
      <c r="R2463">
        <v>1</v>
      </c>
      <c r="S2463">
        <v>1</v>
      </c>
      <c r="T2463">
        <v>1</v>
      </c>
      <c r="U2463" t="s">
        <v>76</v>
      </c>
      <c r="V2463">
        <v>1</v>
      </c>
      <c r="W2463" t="s">
        <v>66</v>
      </c>
      <c r="X2463" s="51" t="s">
        <v>4705</v>
      </c>
      <c r="Y2463" s="51" t="s">
        <v>68</v>
      </c>
      <c r="Z2463" s="26">
        <v>0</v>
      </c>
      <c r="AA2463" s="51" t="s">
        <v>66</v>
      </c>
      <c r="AB2463" s="51" t="s">
        <v>69</v>
      </c>
    </row>
    <row r="2464" spans="1:28">
      <c r="A2464" s="51" t="s">
        <v>4706</v>
      </c>
      <c r="B2464" s="51" t="s">
        <v>81</v>
      </c>
      <c r="C2464" s="1">
        <v>45021</v>
      </c>
      <c r="D2464">
        <v>2023</v>
      </c>
      <c r="E2464" s="26">
        <v>4</v>
      </c>
      <c r="F2464" s="51" t="s">
        <v>24</v>
      </c>
      <c r="G2464" s="26">
        <v>2</v>
      </c>
      <c r="H2464" s="26">
        <v>2</v>
      </c>
      <c r="I2464" t="s">
        <v>15</v>
      </c>
      <c r="J2464" t="s">
        <v>82</v>
      </c>
      <c r="K2464" t="s">
        <v>73</v>
      </c>
      <c r="L2464" t="s">
        <v>125</v>
      </c>
      <c r="M2464" t="s">
        <v>152</v>
      </c>
      <c r="N2464">
        <v>13911.027444622045</v>
      </c>
      <c r="O2464">
        <v>13911.027444622045</v>
      </c>
      <c r="P2464" t="s">
        <v>64</v>
      </c>
      <c r="Q2464">
        <v>15.45</v>
      </c>
      <c r="R2464">
        <v>2</v>
      </c>
      <c r="S2464">
        <v>1</v>
      </c>
      <c r="T2464">
        <v>1</v>
      </c>
      <c r="U2464" t="s">
        <v>76</v>
      </c>
      <c r="V2464">
        <v>2</v>
      </c>
      <c r="W2464" t="s">
        <v>77</v>
      </c>
      <c r="X2464" s="51" t="s">
        <v>4707</v>
      </c>
      <c r="Y2464" s="51" t="s">
        <v>95</v>
      </c>
      <c r="Z2464" s="26">
        <v>2</v>
      </c>
      <c r="AA2464" s="51" t="s">
        <v>77</v>
      </c>
      <c r="AB2464" s="51" t="s">
        <v>108</v>
      </c>
    </row>
    <row r="2465" spans="1:28">
      <c r="A2465" s="51" t="s">
        <v>4708</v>
      </c>
      <c r="B2465" s="51" t="s">
        <v>97</v>
      </c>
      <c r="C2465" s="1">
        <v>43974</v>
      </c>
      <c r="D2465">
        <v>2020</v>
      </c>
      <c r="E2465" s="26">
        <v>5</v>
      </c>
      <c r="F2465" s="51" t="s">
        <v>25</v>
      </c>
      <c r="G2465" s="26">
        <v>5</v>
      </c>
      <c r="H2465" s="26">
        <v>5</v>
      </c>
      <c r="I2465" t="s">
        <v>15</v>
      </c>
      <c r="J2465" t="s">
        <v>72</v>
      </c>
      <c r="K2465" t="s">
        <v>83</v>
      </c>
      <c r="L2465" t="s">
        <v>62</v>
      </c>
      <c r="M2465" t="s">
        <v>104</v>
      </c>
      <c r="N2465">
        <v>20402.842418431857</v>
      </c>
      <c r="O2465">
        <v>20402.842418431857</v>
      </c>
      <c r="P2465" t="s">
        <v>64</v>
      </c>
      <c r="Q2465">
        <v>12.9</v>
      </c>
      <c r="R2465">
        <v>1</v>
      </c>
      <c r="S2465">
        <v>1</v>
      </c>
      <c r="T2465">
        <v>1</v>
      </c>
      <c r="U2465" t="s">
        <v>76</v>
      </c>
      <c r="V2465">
        <v>3</v>
      </c>
      <c r="W2465" t="s">
        <v>84</v>
      </c>
      <c r="X2465" s="51" t="s">
        <v>4709</v>
      </c>
      <c r="Y2465" s="51" t="s">
        <v>95</v>
      </c>
      <c r="Z2465" s="26">
        <v>2</v>
      </c>
      <c r="AA2465" s="51" t="s">
        <v>77</v>
      </c>
      <c r="AB2465" s="51" t="s">
        <v>69</v>
      </c>
    </row>
    <row r="2466" spans="1:28">
      <c r="A2466" s="51" t="s">
        <v>4710</v>
      </c>
      <c r="B2466" s="51" t="s">
        <v>71</v>
      </c>
      <c r="C2466" s="1">
        <v>42611</v>
      </c>
      <c r="D2466">
        <v>2016</v>
      </c>
      <c r="E2466" s="26">
        <v>8</v>
      </c>
      <c r="F2466" s="51" t="s">
        <v>28</v>
      </c>
      <c r="G2466" s="26">
        <v>9</v>
      </c>
      <c r="H2466" s="26">
        <v>9</v>
      </c>
      <c r="I2466" t="s">
        <v>15</v>
      </c>
      <c r="J2466" t="s">
        <v>60</v>
      </c>
      <c r="K2466" t="s">
        <v>61</v>
      </c>
      <c r="L2466" t="s">
        <v>103</v>
      </c>
      <c r="M2466" t="s">
        <v>75</v>
      </c>
      <c r="N2466">
        <v>5132.2064207741605</v>
      </c>
      <c r="O2466">
        <v>5132.2064207741605</v>
      </c>
      <c r="P2466" t="s">
        <v>64</v>
      </c>
      <c r="Q2466">
        <v>8.85</v>
      </c>
      <c r="R2466">
        <v>2</v>
      </c>
      <c r="S2466">
        <v>3</v>
      </c>
      <c r="T2466">
        <v>1</v>
      </c>
      <c r="U2466" t="s">
        <v>76</v>
      </c>
      <c r="V2466">
        <v>1</v>
      </c>
      <c r="W2466" t="s">
        <v>66</v>
      </c>
      <c r="X2466" s="51" t="s">
        <v>1985</v>
      </c>
      <c r="Y2466" s="51" t="s">
        <v>100</v>
      </c>
      <c r="Z2466" s="26">
        <v>2</v>
      </c>
      <c r="AA2466" s="51" t="s">
        <v>77</v>
      </c>
      <c r="AB2466" s="51" t="s">
        <v>108</v>
      </c>
    </row>
    <row r="2467" spans="1:28">
      <c r="A2467" s="51" t="s">
        <v>4711</v>
      </c>
      <c r="B2467" s="51" t="s">
        <v>81</v>
      </c>
      <c r="C2467" s="1">
        <v>44487</v>
      </c>
      <c r="D2467">
        <v>2021</v>
      </c>
      <c r="E2467" s="26">
        <v>10</v>
      </c>
      <c r="F2467" s="51" t="s">
        <v>10</v>
      </c>
      <c r="G2467" s="26">
        <v>4</v>
      </c>
      <c r="H2467" s="26">
        <v>4</v>
      </c>
      <c r="I2467" t="s">
        <v>15</v>
      </c>
      <c r="J2467" t="s">
        <v>72</v>
      </c>
      <c r="K2467" t="s">
        <v>133</v>
      </c>
      <c r="L2467" t="s">
        <v>62</v>
      </c>
      <c r="M2467" t="s">
        <v>93</v>
      </c>
      <c r="N2467">
        <v>13978.808591880796</v>
      </c>
      <c r="O2467">
        <v>13978.808591880796</v>
      </c>
      <c r="P2467" t="s">
        <v>64</v>
      </c>
      <c r="Q2467">
        <v>22.27</v>
      </c>
      <c r="R2467">
        <v>3</v>
      </c>
      <c r="S2467">
        <v>6</v>
      </c>
      <c r="T2467">
        <v>1</v>
      </c>
      <c r="U2467" t="s">
        <v>76</v>
      </c>
      <c r="V2467">
        <v>3</v>
      </c>
      <c r="W2467" t="s">
        <v>84</v>
      </c>
      <c r="X2467" s="51" t="s">
        <v>3460</v>
      </c>
      <c r="Y2467" s="51" t="s">
        <v>95</v>
      </c>
      <c r="Z2467" s="26">
        <v>4</v>
      </c>
      <c r="AA2467" s="51" t="s">
        <v>84</v>
      </c>
      <c r="AB2467" s="51" t="s">
        <v>108</v>
      </c>
    </row>
    <row r="2468" spans="1:28">
      <c r="A2468" s="51" t="s">
        <v>4712</v>
      </c>
      <c r="B2468" s="51" t="s">
        <v>121</v>
      </c>
      <c r="C2468" s="1">
        <v>43770</v>
      </c>
      <c r="D2468">
        <v>2019</v>
      </c>
      <c r="E2468" s="26">
        <v>11</v>
      </c>
      <c r="F2468" s="51" t="s">
        <v>19</v>
      </c>
      <c r="G2468" s="26">
        <v>6</v>
      </c>
      <c r="H2468" s="26">
        <v>6</v>
      </c>
      <c r="I2468" t="s">
        <v>15</v>
      </c>
      <c r="J2468" t="s">
        <v>72</v>
      </c>
      <c r="K2468" t="s">
        <v>83</v>
      </c>
      <c r="L2468" t="s">
        <v>110</v>
      </c>
      <c r="M2468" t="s">
        <v>152</v>
      </c>
      <c r="N2468">
        <v>3144.0546307938635</v>
      </c>
      <c r="O2468">
        <v>3144.0546307938635</v>
      </c>
      <c r="P2468" t="s">
        <v>64</v>
      </c>
      <c r="Q2468">
        <v>6.22</v>
      </c>
      <c r="R2468">
        <v>5</v>
      </c>
      <c r="S2468">
        <v>7</v>
      </c>
      <c r="T2468">
        <v>1</v>
      </c>
      <c r="U2468" t="s">
        <v>76</v>
      </c>
      <c r="V2468">
        <v>2</v>
      </c>
      <c r="W2468" t="s">
        <v>77</v>
      </c>
      <c r="X2468" s="51" t="s">
        <v>4713</v>
      </c>
      <c r="Y2468" s="51" t="s">
        <v>95</v>
      </c>
      <c r="Z2468" s="26">
        <v>1</v>
      </c>
      <c r="AA2468" s="51" t="s">
        <v>66</v>
      </c>
      <c r="AB2468" s="51" t="s">
        <v>69</v>
      </c>
    </row>
    <row r="2469" spans="1:28">
      <c r="A2469" s="51" t="s">
        <v>4714</v>
      </c>
      <c r="B2469" s="51" t="s">
        <v>121</v>
      </c>
      <c r="C2469" s="1">
        <v>44037</v>
      </c>
      <c r="D2469">
        <v>2020</v>
      </c>
      <c r="E2469" s="26">
        <v>7</v>
      </c>
      <c r="F2469" s="51" t="s">
        <v>27</v>
      </c>
      <c r="G2469" s="26">
        <v>5</v>
      </c>
      <c r="H2469" s="26">
        <v>5</v>
      </c>
      <c r="I2469" t="s">
        <v>15</v>
      </c>
      <c r="J2469" t="s">
        <v>72</v>
      </c>
      <c r="K2469" t="s">
        <v>133</v>
      </c>
      <c r="L2469" t="s">
        <v>74</v>
      </c>
      <c r="M2469" t="s">
        <v>90</v>
      </c>
      <c r="N2469">
        <v>21966.681848834265</v>
      </c>
      <c r="O2469">
        <v>21966.681848834265</v>
      </c>
      <c r="P2469" t="s">
        <v>64</v>
      </c>
      <c r="Q2469">
        <v>27.52</v>
      </c>
      <c r="R2469">
        <v>2</v>
      </c>
      <c r="S2469">
        <v>2</v>
      </c>
      <c r="T2469">
        <v>1</v>
      </c>
      <c r="U2469" t="s">
        <v>76</v>
      </c>
      <c r="V2469">
        <v>3</v>
      </c>
      <c r="W2469" t="s">
        <v>84</v>
      </c>
      <c r="X2469" s="51" t="s">
        <v>2143</v>
      </c>
      <c r="Y2469" s="51" t="s">
        <v>119</v>
      </c>
      <c r="Z2469" s="26">
        <v>3</v>
      </c>
      <c r="AA2469" s="51" t="s">
        <v>77</v>
      </c>
      <c r="AB2469" s="51" t="s">
        <v>108</v>
      </c>
    </row>
    <row r="2470" spans="1:28">
      <c r="A2470" s="51" t="s">
        <v>4715</v>
      </c>
      <c r="B2470" s="51" t="s">
        <v>140</v>
      </c>
      <c r="C2470" s="1">
        <v>44186</v>
      </c>
      <c r="D2470">
        <v>2020</v>
      </c>
      <c r="E2470" s="26">
        <v>12</v>
      </c>
      <c r="F2470" s="51" t="s">
        <v>20</v>
      </c>
      <c r="G2470" s="26">
        <v>5</v>
      </c>
      <c r="H2470" s="26">
        <v>5</v>
      </c>
      <c r="I2470" t="s">
        <v>15</v>
      </c>
      <c r="J2470" t="s">
        <v>72</v>
      </c>
      <c r="K2470" t="s">
        <v>61</v>
      </c>
      <c r="L2470" t="s">
        <v>116</v>
      </c>
      <c r="M2470" t="s">
        <v>152</v>
      </c>
      <c r="N2470">
        <v>25342.956215275692</v>
      </c>
      <c r="O2470">
        <v>25342.956215275692</v>
      </c>
      <c r="P2470" t="s">
        <v>64</v>
      </c>
      <c r="Q2470">
        <v>4.24</v>
      </c>
      <c r="R2470">
        <v>1</v>
      </c>
      <c r="S2470">
        <v>3</v>
      </c>
      <c r="T2470">
        <v>1</v>
      </c>
      <c r="U2470" t="s">
        <v>76</v>
      </c>
      <c r="V2470">
        <v>3</v>
      </c>
      <c r="W2470" t="s">
        <v>84</v>
      </c>
      <c r="X2470" s="51" t="s">
        <v>4716</v>
      </c>
      <c r="Y2470" s="51" t="s">
        <v>79</v>
      </c>
      <c r="Z2470" s="26">
        <v>3</v>
      </c>
      <c r="AA2470" s="51" t="s">
        <v>77</v>
      </c>
      <c r="AB2470" s="51" t="s">
        <v>108</v>
      </c>
    </row>
    <row r="2471" spans="1:28">
      <c r="A2471" s="51" t="s">
        <v>4717</v>
      </c>
      <c r="B2471" s="51" t="s">
        <v>121</v>
      </c>
      <c r="C2471" s="1">
        <v>42346</v>
      </c>
      <c r="D2471">
        <v>2015</v>
      </c>
      <c r="E2471" s="26">
        <v>12</v>
      </c>
      <c r="F2471" s="51" t="s">
        <v>20</v>
      </c>
      <c r="G2471" s="26">
        <v>10</v>
      </c>
      <c r="H2471" s="26">
        <v>10</v>
      </c>
      <c r="I2471" t="s">
        <v>15</v>
      </c>
      <c r="J2471" t="s">
        <v>102</v>
      </c>
      <c r="K2471" t="s">
        <v>61</v>
      </c>
      <c r="L2471" t="s">
        <v>74</v>
      </c>
      <c r="M2471" t="s">
        <v>104</v>
      </c>
      <c r="N2471">
        <v>10665.19089266863</v>
      </c>
      <c r="O2471">
        <v>10665.19089266863</v>
      </c>
      <c r="P2471" t="s">
        <v>64</v>
      </c>
      <c r="Q2471">
        <v>10.61</v>
      </c>
      <c r="R2471">
        <v>4</v>
      </c>
      <c r="S2471">
        <v>0</v>
      </c>
      <c r="T2471">
        <v>0</v>
      </c>
      <c r="U2471" t="s">
        <v>65</v>
      </c>
      <c r="V2471">
        <v>3</v>
      </c>
      <c r="W2471" t="s">
        <v>84</v>
      </c>
      <c r="X2471" s="51" t="s">
        <v>4718</v>
      </c>
      <c r="Y2471" s="51" t="s">
        <v>100</v>
      </c>
      <c r="Z2471" s="26">
        <v>2</v>
      </c>
      <c r="AA2471" s="51" t="s">
        <v>77</v>
      </c>
      <c r="AB2471" s="51" t="s">
        <v>69</v>
      </c>
    </row>
    <row r="2472" spans="1:28">
      <c r="A2472" s="51" t="s">
        <v>4719</v>
      </c>
      <c r="B2472" s="51" t="s">
        <v>121</v>
      </c>
      <c r="C2472" s="1">
        <v>44114</v>
      </c>
      <c r="D2472">
        <v>2020</v>
      </c>
      <c r="E2472" s="26">
        <v>10</v>
      </c>
      <c r="F2472" s="51" t="s">
        <v>10</v>
      </c>
      <c r="G2472" s="26">
        <v>5</v>
      </c>
      <c r="H2472" s="26">
        <v>5</v>
      </c>
      <c r="I2472" t="s">
        <v>15</v>
      </c>
      <c r="J2472" t="s">
        <v>72</v>
      </c>
      <c r="K2472" t="s">
        <v>88</v>
      </c>
      <c r="L2472" t="s">
        <v>113</v>
      </c>
      <c r="M2472" t="s">
        <v>63</v>
      </c>
      <c r="N2472">
        <v>2418.729555937804</v>
      </c>
      <c r="O2472">
        <v>2418.729555937804</v>
      </c>
      <c r="P2472" t="s">
        <v>64</v>
      </c>
      <c r="Q2472">
        <v>1.65</v>
      </c>
      <c r="R2472">
        <v>4</v>
      </c>
      <c r="S2472">
        <v>0</v>
      </c>
      <c r="T2472">
        <v>0</v>
      </c>
      <c r="U2472" t="s">
        <v>65</v>
      </c>
      <c r="V2472">
        <v>1</v>
      </c>
      <c r="W2472" t="s">
        <v>66</v>
      </c>
      <c r="X2472" s="51" t="s">
        <v>3628</v>
      </c>
      <c r="Y2472" s="51" t="s">
        <v>86</v>
      </c>
      <c r="Z2472" s="26">
        <v>0</v>
      </c>
      <c r="AA2472" s="51" t="s">
        <v>66</v>
      </c>
      <c r="AB2472" s="51" t="s">
        <v>69</v>
      </c>
    </row>
    <row r="2473" spans="1:28">
      <c r="A2473" s="51" t="s">
        <v>4720</v>
      </c>
      <c r="B2473" s="51" t="s">
        <v>140</v>
      </c>
      <c r="C2473" s="1">
        <v>43682</v>
      </c>
      <c r="D2473">
        <v>2019</v>
      </c>
      <c r="E2473" s="26">
        <v>8</v>
      </c>
      <c r="F2473" s="51" t="s">
        <v>28</v>
      </c>
      <c r="G2473" s="26">
        <v>6</v>
      </c>
      <c r="H2473" s="26">
        <v>6</v>
      </c>
      <c r="I2473" t="s">
        <v>15</v>
      </c>
      <c r="J2473" t="s">
        <v>72</v>
      </c>
      <c r="K2473" t="s">
        <v>124</v>
      </c>
      <c r="L2473" t="s">
        <v>202</v>
      </c>
      <c r="M2473" t="s">
        <v>75</v>
      </c>
      <c r="N2473">
        <v>13051.052692485737</v>
      </c>
      <c r="O2473">
        <v>13051.052692485737</v>
      </c>
      <c r="P2473" t="s">
        <v>64</v>
      </c>
      <c r="Q2473">
        <v>9.15</v>
      </c>
      <c r="R2473">
        <v>2</v>
      </c>
      <c r="S2473">
        <v>3</v>
      </c>
      <c r="T2473">
        <v>1</v>
      </c>
      <c r="U2473" t="s">
        <v>76</v>
      </c>
      <c r="V2473">
        <v>3</v>
      </c>
      <c r="W2473" t="s">
        <v>84</v>
      </c>
      <c r="X2473" s="51" t="s">
        <v>1927</v>
      </c>
      <c r="Y2473" s="51" t="s">
        <v>79</v>
      </c>
      <c r="Z2473" s="26">
        <v>3</v>
      </c>
      <c r="AA2473" s="51" t="s">
        <v>77</v>
      </c>
      <c r="AB2473" s="51" t="s">
        <v>108</v>
      </c>
    </row>
    <row r="2474" spans="1:28">
      <c r="A2474" s="51" t="s">
        <v>4721</v>
      </c>
      <c r="B2474" s="51" t="s">
        <v>121</v>
      </c>
      <c r="C2474" s="1">
        <v>43176</v>
      </c>
      <c r="D2474">
        <v>2018</v>
      </c>
      <c r="E2474" s="26">
        <v>3</v>
      </c>
      <c r="F2474" s="51" t="s">
        <v>23</v>
      </c>
      <c r="G2474" s="26">
        <v>7</v>
      </c>
      <c r="H2474" s="26">
        <v>7</v>
      </c>
      <c r="I2474" t="s">
        <v>15</v>
      </c>
      <c r="J2474" t="s">
        <v>60</v>
      </c>
      <c r="K2474" t="s">
        <v>88</v>
      </c>
      <c r="L2474" t="s">
        <v>98</v>
      </c>
      <c r="M2474" t="s">
        <v>93</v>
      </c>
      <c r="N2474">
        <v>9087.9054959200512</v>
      </c>
      <c r="O2474">
        <v>9087.9054959200512</v>
      </c>
      <c r="P2474" t="s">
        <v>64</v>
      </c>
      <c r="Q2474">
        <v>5.48</v>
      </c>
      <c r="R2474">
        <v>5</v>
      </c>
      <c r="S2474">
        <v>2</v>
      </c>
      <c r="T2474">
        <v>1</v>
      </c>
      <c r="U2474" t="s">
        <v>76</v>
      </c>
      <c r="V2474">
        <v>2</v>
      </c>
      <c r="W2474" t="s">
        <v>77</v>
      </c>
      <c r="X2474" s="51" t="s">
        <v>2716</v>
      </c>
      <c r="Y2474" s="51" t="s">
        <v>86</v>
      </c>
      <c r="Z2474" s="26">
        <v>0</v>
      </c>
      <c r="AA2474" s="51" t="s">
        <v>66</v>
      </c>
      <c r="AB2474" s="51" t="s">
        <v>69</v>
      </c>
    </row>
    <row r="2475" spans="1:28">
      <c r="A2475" s="51" t="s">
        <v>4722</v>
      </c>
      <c r="B2475" s="51" t="s">
        <v>140</v>
      </c>
      <c r="C2475" s="1">
        <v>44162</v>
      </c>
      <c r="D2475">
        <v>2020</v>
      </c>
      <c r="E2475" s="26">
        <v>11</v>
      </c>
      <c r="F2475" s="51" t="s">
        <v>19</v>
      </c>
      <c r="G2475" s="26">
        <v>5</v>
      </c>
      <c r="H2475" s="26">
        <v>5</v>
      </c>
      <c r="I2475" t="s">
        <v>15</v>
      </c>
      <c r="J2475" t="s">
        <v>72</v>
      </c>
      <c r="K2475" t="s">
        <v>61</v>
      </c>
      <c r="L2475" t="s">
        <v>62</v>
      </c>
      <c r="M2475" t="s">
        <v>63</v>
      </c>
      <c r="N2475">
        <v>23577.02262242707</v>
      </c>
      <c r="O2475">
        <v>23577.02262242707</v>
      </c>
      <c r="P2475" t="s">
        <v>64</v>
      </c>
      <c r="Q2475">
        <v>24.38</v>
      </c>
      <c r="R2475">
        <v>3</v>
      </c>
      <c r="S2475">
        <v>4</v>
      </c>
      <c r="T2475">
        <v>1</v>
      </c>
      <c r="U2475" t="s">
        <v>76</v>
      </c>
      <c r="V2475">
        <v>3</v>
      </c>
      <c r="W2475" t="s">
        <v>84</v>
      </c>
      <c r="X2475" s="51" t="s">
        <v>4723</v>
      </c>
      <c r="Y2475" s="51" t="s">
        <v>100</v>
      </c>
      <c r="Z2475" s="26">
        <v>4</v>
      </c>
      <c r="AA2475" s="51" t="s">
        <v>84</v>
      </c>
      <c r="AB2475" s="51" t="s">
        <v>108</v>
      </c>
    </row>
    <row r="2476" spans="1:28">
      <c r="A2476" s="51" t="s">
        <v>4724</v>
      </c>
      <c r="B2476" s="51" t="s">
        <v>71</v>
      </c>
      <c r="C2476" s="1">
        <v>45134</v>
      </c>
      <c r="D2476">
        <v>2023</v>
      </c>
      <c r="E2476" s="26">
        <v>7</v>
      </c>
      <c r="F2476" s="51" t="s">
        <v>27</v>
      </c>
      <c r="G2476" s="26">
        <v>2</v>
      </c>
      <c r="H2476" s="26">
        <v>2</v>
      </c>
      <c r="I2476" t="s">
        <v>15</v>
      </c>
      <c r="J2476" t="s">
        <v>82</v>
      </c>
      <c r="K2476" t="s">
        <v>88</v>
      </c>
      <c r="L2476" t="s">
        <v>125</v>
      </c>
      <c r="M2476" t="s">
        <v>152</v>
      </c>
      <c r="N2476">
        <v>15084.57103259619</v>
      </c>
      <c r="O2476">
        <v>15084.57103259619</v>
      </c>
      <c r="P2476" t="s">
        <v>64</v>
      </c>
      <c r="Q2476">
        <v>5.09</v>
      </c>
      <c r="R2476">
        <v>4</v>
      </c>
      <c r="S2476">
        <v>0</v>
      </c>
      <c r="T2476">
        <v>0</v>
      </c>
      <c r="U2476" t="s">
        <v>65</v>
      </c>
      <c r="V2476">
        <v>3</v>
      </c>
      <c r="W2476" t="s">
        <v>84</v>
      </c>
      <c r="X2476" s="51" t="s">
        <v>4725</v>
      </c>
      <c r="Y2476" s="51" t="s">
        <v>119</v>
      </c>
      <c r="Z2476" s="26">
        <v>2</v>
      </c>
      <c r="AA2476" s="51" t="s">
        <v>77</v>
      </c>
      <c r="AB2476" s="51" t="s">
        <v>69</v>
      </c>
    </row>
    <row r="2477" spans="1:28">
      <c r="A2477" s="51" t="s">
        <v>4726</v>
      </c>
      <c r="B2477" s="51" t="s">
        <v>71</v>
      </c>
      <c r="C2477" s="1">
        <v>42700</v>
      </c>
      <c r="D2477">
        <v>2016</v>
      </c>
      <c r="E2477" s="26">
        <v>11</v>
      </c>
      <c r="F2477" s="51" t="s">
        <v>19</v>
      </c>
      <c r="G2477" s="26">
        <v>9</v>
      </c>
      <c r="H2477" s="26">
        <v>9</v>
      </c>
      <c r="I2477" t="s">
        <v>15</v>
      </c>
      <c r="J2477" t="s">
        <v>60</v>
      </c>
      <c r="K2477" t="s">
        <v>88</v>
      </c>
      <c r="L2477" t="s">
        <v>157</v>
      </c>
      <c r="M2477" t="s">
        <v>93</v>
      </c>
      <c r="N2477">
        <v>4262.2240445676707</v>
      </c>
      <c r="O2477">
        <v>4262.2240445676707</v>
      </c>
      <c r="P2477" t="s">
        <v>64</v>
      </c>
      <c r="Q2477">
        <v>15.2</v>
      </c>
      <c r="R2477">
        <v>1</v>
      </c>
      <c r="S2477">
        <v>1</v>
      </c>
      <c r="T2477">
        <v>1</v>
      </c>
      <c r="U2477" t="s">
        <v>76</v>
      </c>
      <c r="V2477">
        <v>2</v>
      </c>
      <c r="W2477" t="s">
        <v>77</v>
      </c>
      <c r="X2477" s="51" t="s">
        <v>4660</v>
      </c>
      <c r="Y2477" s="51" t="s">
        <v>100</v>
      </c>
      <c r="Z2477" s="26">
        <v>2</v>
      </c>
      <c r="AA2477" s="51" t="s">
        <v>77</v>
      </c>
      <c r="AB2477" s="51" t="s">
        <v>69</v>
      </c>
    </row>
    <row r="2478" spans="1:28">
      <c r="A2478" s="51" t="s">
        <v>4727</v>
      </c>
      <c r="B2478" s="51" t="s">
        <v>71</v>
      </c>
      <c r="C2478" s="1">
        <v>44184</v>
      </c>
      <c r="D2478">
        <v>2020</v>
      </c>
      <c r="E2478" s="26">
        <v>12</v>
      </c>
      <c r="F2478" s="51" t="s">
        <v>20</v>
      </c>
      <c r="G2478" s="26">
        <v>5</v>
      </c>
      <c r="H2478" s="26">
        <v>5</v>
      </c>
      <c r="I2478" t="s">
        <v>15</v>
      </c>
      <c r="J2478" t="s">
        <v>72</v>
      </c>
      <c r="K2478" t="s">
        <v>83</v>
      </c>
      <c r="L2478" t="s">
        <v>110</v>
      </c>
      <c r="M2478" t="s">
        <v>75</v>
      </c>
      <c r="N2478">
        <v>6062.5701582590536</v>
      </c>
      <c r="O2478">
        <v>6062.5701582590536</v>
      </c>
      <c r="P2478" t="s">
        <v>64</v>
      </c>
      <c r="Q2478">
        <v>13.41</v>
      </c>
      <c r="R2478">
        <v>2</v>
      </c>
      <c r="S2478">
        <v>3</v>
      </c>
      <c r="T2478">
        <v>1</v>
      </c>
      <c r="U2478" t="s">
        <v>76</v>
      </c>
      <c r="V2478">
        <v>2</v>
      </c>
      <c r="W2478" t="s">
        <v>77</v>
      </c>
      <c r="X2478" s="51" t="s">
        <v>4728</v>
      </c>
      <c r="Y2478" s="51" t="s">
        <v>86</v>
      </c>
      <c r="Z2478" s="26">
        <v>1</v>
      </c>
      <c r="AA2478" s="51" t="s">
        <v>66</v>
      </c>
      <c r="AB2478" s="51" t="s">
        <v>69</v>
      </c>
    </row>
    <row r="2479" spans="1:28">
      <c r="A2479" s="51" t="s">
        <v>4729</v>
      </c>
      <c r="B2479" s="51" t="s">
        <v>71</v>
      </c>
      <c r="C2479" s="1">
        <v>45285</v>
      </c>
      <c r="D2479">
        <v>2023</v>
      </c>
      <c r="E2479" s="26">
        <v>12</v>
      </c>
      <c r="F2479" s="51" t="s">
        <v>20</v>
      </c>
      <c r="G2479" s="26">
        <v>2</v>
      </c>
      <c r="H2479" s="26">
        <v>2</v>
      </c>
      <c r="I2479" t="s">
        <v>15</v>
      </c>
      <c r="J2479" t="s">
        <v>82</v>
      </c>
      <c r="K2479" t="s">
        <v>61</v>
      </c>
      <c r="L2479" t="s">
        <v>103</v>
      </c>
      <c r="M2479" t="s">
        <v>152</v>
      </c>
      <c r="N2479">
        <v>5339.9130476831724</v>
      </c>
      <c r="O2479">
        <v>5339.9130476831724</v>
      </c>
      <c r="P2479" t="s">
        <v>64</v>
      </c>
      <c r="Q2479">
        <v>9.93</v>
      </c>
      <c r="R2479">
        <v>5</v>
      </c>
      <c r="S2479">
        <v>1</v>
      </c>
      <c r="T2479">
        <v>1</v>
      </c>
      <c r="U2479" t="s">
        <v>76</v>
      </c>
      <c r="V2479">
        <v>1</v>
      </c>
      <c r="W2479" t="s">
        <v>66</v>
      </c>
      <c r="X2479" s="51" t="s">
        <v>834</v>
      </c>
      <c r="Y2479" s="51" t="s">
        <v>86</v>
      </c>
      <c r="Z2479" s="26">
        <v>0</v>
      </c>
      <c r="AA2479" s="51" t="s">
        <v>66</v>
      </c>
      <c r="AB2479" s="51" t="s">
        <v>69</v>
      </c>
    </row>
    <row r="2480" spans="1:28">
      <c r="A2480" s="51" t="s">
        <v>4730</v>
      </c>
      <c r="B2480" s="51" t="s">
        <v>97</v>
      </c>
      <c r="C2480" s="1">
        <v>42398</v>
      </c>
      <c r="D2480">
        <v>2016</v>
      </c>
      <c r="E2480" s="26">
        <v>1</v>
      </c>
      <c r="F2480" s="51" t="s">
        <v>21</v>
      </c>
      <c r="G2480" s="26">
        <v>9</v>
      </c>
      <c r="H2480" s="26">
        <v>9</v>
      </c>
      <c r="I2480" t="s">
        <v>15</v>
      </c>
      <c r="J2480" t="s">
        <v>60</v>
      </c>
      <c r="K2480" t="s">
        <v>133</v>
      </c>
      <c r="L2480" t="s">
        <v>110</v>
      </c>
      <c r="M2480" t="s">
        <v>63</v>
      </c>
      <c r="N2480">
        <v>7379.7789142185084</v>
      </c>
      <c r="O2480">
        <v>7379.7789142185084</v>
      </c>
      <c r="P2480" t="s">
        <v>64</v>
      </c>
      <c r="Q2480">
        <v>5.97</v>
      </c>
      <c r="R2480">
        <v>5</v>
      </c>
      <c r="S2480">
        <v>1</v>
      </c>
      <c r="T2480">
        <v>1</v>
      </c>
      <c r="U2480" t="s">
        <v>76</v>
      </c>
      <c r="V2480">
        <v>2</v>
      </c>
      <c r="W2480" t="s">
        <v>77</v>
      </c>
      <c r="X2480" s="51" t="s">
        <v>4731</v>
      </c>
      <c r="Y2480" s="51" t="s">
        <v>119</v>
      </c>
      <c r="Z2480" s="26">
        <v>1</v>
      </c>
      <c r="AA2480" s="51" t="s">
        <v>66</v>
      </c>
      <c r="AB2480" s="51" t="s">
        <v>69</v>
      </c>
    </row>
    <row r="2481" spans="1:28">
      <c r="A2481" s="51" t="s">
        <v>4732</v>
      </c>
      <c r="B2481" s="51" t="s">
        <v>71</v>
      </c>
      <c r="C2481" s="1">
        <v>41859</v>
      </c>
      <c r="D2481">
        <v>2014</v>
      </c>
      <c r="E2481" s="26">
        <v>8</v>
      </c>
      <c r="F2481" s="51" t="s">
        <v>28</v>
      </c>
      <c r="G2481" s="26">
        <v>11</v>
      </c>
      <c r="H2481" s="26">
        <v>11</v>
      </c>
      <c r="I2481" t="s">
        <v>15</v>
      </c>
      <c r="J2481" t="s">
        <v>102</v>
      </c>
      <c r="K2481" t="s">
        <v>73</v>
      </c>
      <c r="L2481" t="s">
        <v>110</v>
      </c>
      <c r="M2481" t="s">
        <v>90</v>
      </c>
      <c r="N2481">
        <v>8603.4666999176898</v>
      </c>
      <c r="O2481">
        <v>8603.4666999176898</v>
      </c>
      <c r="P2481" t="s">
        <v>64</v>
      </c>
      <c r="Q2481">
        <v>5.24</v>
      </c>
      <c r="R2481">
        <v>4</v>
      </c>
      <c r="S2481">
        <v>0</v>
      </c>
      <c r="T2481">
        <v>0</v>
      </c>
      <c r="U2481" t="s">
        <v>65</v>
      </c>
      <c r="V2481">
        <v>2</v>
      </c>
      <c r="W2481" t="s">
        <v>77</v>
      </c>
      <c r="X2481" s="51" t="s">
        <v>4733</v>
      </c>
      <c r="Y2481" s="51" t="s">
        <v>68</v>
      </c>
      <c r="Z2481" s="26">
        <v>1</v>
      </c>
      <c r="AA2481" s="51" t="s">
        <v>66</v>
      </c>
      <c r="AB2481" s="51" t="s">
        <v>69</v>
      </c>
    </row>
    <row r="2482" spans="1:28">
      <c r="A2482" s="51" t="s">
        <v>4734</v>
      </c>
      <c r="B2482" s="51" t="s">
        <v>140</v>
      </c>
      <c r="C2482" s="1">
        <v>45200</v>
      </c>
      <c r="D2482">
        <v>2023</v>
      </c>
      <c r="E2482" s="26">
        <v>10</v>
      </c>
      <c r="F2482" s="51" t="s">
        <v>10</v>
      </c>
      <c r="G2482" s="26">
        <v>2</v>
      </c>
      <c r="H2482" s="26">
        <v>2</v>
      </c>
      <c r="I2482" t="s">
        <v>15</v>
      </c>
      <c r="J2482" t="s">
        <v>82</v>
      </c>
      <c r="K2482" t="s">
        <v>124</v>
      </c>
      <c r="L2482" t="s">
        <v>113</v>
      </c>
      <c r="M2482" t="s">
        <v>90</v>
      </c>
      <c r="N2482">
        <v>7493.9776554350919</v>
      </c>
      <c r="O2482">
        <v>7493.9776554350919</v>
      </c>
      <c r="P2482" t="s">
        <v>64</v>
      </c>
      <c r="Q2482">
        <v>2.1800000000000002</v>
      </c>
      <c r="R2482">
        <v>2</v>
      </c>
      <c r="S2482">
        <v>1</v>
      </c>
      <c r="T2482">
        <v>1</v>
      </c>
      <c r="U2482" t="s">
        <v>76</v>
      </c>
      <c r="V2482">
        <v>1</v>
      </c>
      <c r="W2482" t="s">
        <v>66</v>
      </c>
      <c r="X2482" s="51" t="s">
        <v>4735</v>
      </c>
      <c r="Y2482" s="51" t="s">
        <v>79</v>
      </c>
      <c r="Z2482" s="26">
        <v>0</v>
      </c>
      <c r="AA2482" s="51" t="s">
        <v>66</v>
      </c>
      <c r="AB2482" s="51" t="s">
        <v>69</v>
      </c>
    </row>
    <row r="2483" spans="1:28">
      <c r="A2483" s="51" t="s">
        <v>4736</v>
      </c>
      <c r="B2483" s="51" t="s">
        <v>59</v>
      </c>
      <c r="C2483" s="1">
        <v>43506</v>
      </c>
      <c r="D2483">
        <v>2019</v>
      </c>
      <c r="E2483" s="26">
        <v>2</v>
      </c>
      <c r="F2483" s="51" t="s">
        <v>22</v>
      </c>
      <c r="G2483" s="26">
        <v>6</v>
      </c>
      <c r="H2483" s="26">
        <v>6</v>
      </c>
      <c r="I2483" t="s">
        <v>15</v>
      </c>
      <c r="J2483" t="s">
        <v>72</v>
      </c>
      <c r="K2483" t="s">
        <v>83</v>
      </c>
      <c r="L2483" t="s">
        <v>128</v>
      </c>
      <c r="M2483" t="s">
        <v>75</v>
      </c>
      <c r="N2483">
        <v>1370.3051372959314</v>
      </c>
      <c r="O2483">
        <v>1370.3051372959314</v>
      </c>
      <c r="P2483" t="s">
        <v>64</v>
      </c>
      <c r="Q2483">
        <v>6.43</v>
      </c>
      <c r="R2483">
        <v>5</v>
      </c>
      <c r="S2483">
        <v>2</v>
      </c>
      <c r="T2483">
        <v>1</v>
      </c>
      <c r="U2483" t="s">
        <v>76</v>
      </c>
      <c r="V2483">
        <v>3</v>
      </c>
      <c r="W2483" t="s">
        <v>84</v>
      </c>
      <c r="X2483" s="51" t="s">
        <v>4737</v>
      </c>
      <c r="Y2483" s="51" t="s">
        <v>68</v>
      </c>
      <c r="Z2483" s="26">
        <v>1</v>
      </c>
      <c r="AA2483" s="51" t="s">
        <v>66</v>
      </c>
      <c r="AB2483" s="51" t="s">
        <v>69</v>
      </c>
    </row>
    <row r="2484" spans="1:28">
      <c r="A2484" s="51" t="s">
        <v>4738</v>
      </c>
      <c r="B2484" s="51" t="s">
        <v>81</v>
      </c>
      <c r="C2484" s="1">
        <v>42061</v>
      </c>
      <c r="D2484">
        <v>2015</v>
      </c>
      <c r="E2484" s="26">
        <v>2</v>
      </c>
      <c r="F2484" s="51" t="s">
        <v>22</v>
      </c>
      <c r="G2484" s="26">
        <v>10</v>
      </c>
      <c r="H2484" s="26">
        <v>10</v>
      </c>
      <c r="I2484" t="s">
        <v>15</v>
      </c>
      <c r="J2484" t="s">
        <v>102</v>
      </c>
      <c r="K2484" t="s">
        <v>61</v>
      </c>
      <c r="L2484" t="s">
        <v>62</v>
      </c>
      <c r="M2484" t="s">
        <v>75</v>
      </c>
      <c r="N2484">
        <v>9288.4458107517639</v>
      </c>
      <c r="O2484">
        <v>9288.4458107517639</v>
      </c>
      <c r="P2484" t="s">
        <v>64</v>
      </c>
      <c r="Q2484">
        <v>7.72</v>
      </c>
      <c r="R2484">
        <v>2</v>
      </c>
      <c r="S2484">
        <v>2</v>
      </c>
      <c r="T2484">
        <v>1</v>
      </c>
      <c r="U2484" t="s">
        <v>76</v>
      </c>
      <c r="V2484">
        <v>1</v>
      </c>
      <c r="W2484" t="s">
        <v>66</v>
      </c>
      <c r="X2484" s="51" t="s">
        <v>677</v>
      </c>
      <c r="Y2484" s="51" t="s">
        <v>95</v>
      </c>
      <c r="Z2484" s="26">
        <v>1</v>
      </c>
      <c r="AA2484" s="51" t="s">
        <v>66</v>
      </c>
      <c r="AB2484" s="51" t="s">
        <v>69</v>
      </c>
    </row>
    <row r="2485" spans="1:28">
      <c r="A2485" s="51" t="s">
        <v>4739</v>
      </c>
      <c r="B2485" s="51" t="s">
        <v>121</v>
      </c>
      <c r="C2485" s="1">
        <v>42817</v>
      </c>
      <c r="D2485">
        <v>2017</v>
      </c>
      <c r="E2485" s="26">
        <v>3</v>
      </c>
      <c r="F2485" s="51" t="s">
        <v>23</v>
      </c>
      <c r="G2485" s="26">
        <v>8</v>
      </c>
      <c r="H2485" s="26">
        <v>8</v>
      </c>
      <c r="I2485" t="s">
        <v>15</v>
      </c>
      <c r="J2485" t="s">
        <v>60</v>
      </c>
      <c r="K2485" t="s">
        <v>133</v>
      </c>
      <c r="L2485" t="s">
        <v>125</v>
      </c>
      <c r="M2485" t="s">
        <v>63</v>
      </c>
      <c r="N2485">
        <v>15813.80575501647</v>
      </c>
      <c r="O2485">
        <v>15813.80575501647</v>
      </c>
      <c r="P2485" t="s">
        <v>64</v>
      </c>
      <c r="Q2485">
        <v>7.35</v>
      </c>
      <c r="R2485">
        <v>1</v>
      </c>
      <c r="S2485">
        <v>1</v>
      </c>
      <c r="T2485">
        <v>1</v>
      </c>
      <c r="U2485" t="s">
        <v>76</v>
      </c>
      <c r="V2485">
        <v>2</v>
      </c>
      <c r="W2485" t="s">
        <v>77</v>
      </c>
      <c r="X2485" s="51" t="s">
        <v>4740</v>
      </c>
      <c r="Y2485" s="51" t="s">
        <v>95</v>
      </c>
      <c r="Z2485" s="26">
        <v>2</v>
      </c>
      <c r="AA2485" s="51" t="s">
        <v>77</v>
      </c>
      <c r="AB2485" s="51" t="s">
        <v>69</v>
      </c>
    </row>
    <row r="2486" spans="1:28">
      <c r="A2486" s="51" t="s">
        <v>4741</v>
      </c>
      <c r="B2486" s="51" t="s">
        <v>140</v>
      </c>
      <c r="C2486" s="1">
        <v>44883</v>
      </c>
      <c r="D2486">
        <v>2022</v>
      </c>
      <c r="E2486" s="26">
        <v>11</v>
      </c>
      <c r="F2486" s="51" t="s">
        <v>19</v>
      </c>
      <c r="G2486" s="26">
        <v>3</v>
      </c>
      <c r="H2486" s="26">
        <v>3</v>
      </c>
      <c r="I2486" t="s">
        <v>15</v>
      </c>
      <c r="J2486" t="s">
        <v>82</v>
      </c>
      <c r="K2486" t="s">
        <v>124</v>
      </c>
      <c r="L2486" t="s">
        <v>74</v>
      </c>
      <c r="M2486" t="s">
        <v>152</v>
      </c>
      <c r="N2486">
        <v>3084.3955219089544</v>
      </c>
      <c r="O2486">
        <v>3084.3955219089544</v>
      </c>
      <c r="P2486" t="s">
        <v>64</v>
      </c>
      <c r="Q2486">
        <v>4.71</v>
      </c>
      <c r="R2486">
        <v>4</v>
      </c>
      <c r="S2486">
        <v>1</v>
      </c>
      <c r="T2486">
        <v>1</v>
      </c>
      <c r="U2486" t="s">
        <v>76</v>
      </c>
      <c r="V2486">
        <v>1</v>
      </c>
      <c r="W2486" t="s">
        <v>66</v>
      </c>
      <c r="X2486" s="51" t="s">
        <v>4742</v>
      </c>
      <c r="Y2486" s="51" t="s">
        <v>95</v>
      </c>
      <c r="Z2486" s="26">
        <v>0</v>
      </c>
      <c r="AA2486" s="51" t="s">
        <v>66</v>
      </c>
      <c r="AB2486" s="51" t="s">
        <v>69</v>
      </c>
    </row>
    <row r="2487" spans="1:28">
      <c r="A2487" s="51" t="s">
        <v>4743</v>
      </c>
      <c r="B2487" s="51" t="s">
        <v>71</v>
      </c>
      <c r="C2487" s="1">
        <v>42518</v>
      </c>
      <c r="D2487">
        <v>2016</v>
      </c>
      <c r="E2487" s="26">
        <v>5</v>
      </c>
      <c r="F2487" s="51" t="s">
        <v>25</v>
      </c>
      <c r="G2487" s="26">
        <v>9</v>
      </c>
      <c r="H2487" s="26">
        <v>9</v>
      </c>
      <c r="I2487" t="s">
        <v>15</v>
      </c>
      <c r="J2487" t="s">
        <v>60</v>
      </c>
      <c r="K2487" t="s">
        <v>133</v>
      </c>
      <c r="L2487" t="s">
        <v>113</v>
      </c>
      <c r="M2487" t="s">
        <v>75</v>
      </c>
      <c r="N2487">
        <v>23140.37286683984</v>
      </c>
      <c r="O2487">
        <v>23140.37286683984</v>
      </c>
      <c r="P2487" t="s">
        <v>64</v>
      </c>
      <c r="Q2487">
        <v>27.42</v>
      </c>
      <c r="R2487">
        <v>5</v>
      </c>
      <c r="S2487">
        <v>2</v>
      </c>
      <c r="T2487">
        <v>1</v>
      </c>
      <c r="U2487" t="s">
        <v>76</v>
      </c>
      <c r="V2487">
        <v>3</v>
      </c>
      <c r="W2487" t="s">
        <v>84</v>
      </c>
      <c r="X2487" s="51" t="s">
        <v>4744</v>
      </c>
      <c r="Y2487" s="51" t="s">
        <v>95</v>
      </c>
      <c r="Z2487" s="26">
        <v>4</v>
      </c>
      <c r="AA2487" s="51" t="s">
        <v>84</v>
      </c>
      <c r="AB2487" s="51" t="s">
        <v>108</v>
      </c>
    </row>
    <row r="2488" spans="1:28">
      <c r="A2488" s="51" t="s">
        <v>4745</v>
      </c>
      <c r="B2488" s="51" t="s">
        <v>140</v>
      </c>
      <c r="C2488" s="1">
        <v>42537</v>
      </c>
      <c r="D2488">
        <v>2016</v>
      </c>
      <c r="E2488" s="26">
        <v>6</v>
      </c>
      <c r="F2488" s="51" t="s">
        <v>26</v>
      </c>
      <c r="G2488" s="26">
        <v>9</v>
      </c>
      <c r="H2488" s="26">
        <v>9</v>
      </c>
      <c r="I2488" t="s">
        <v>15</v>
      </c>
      <c r="J2488" t="s">
        <v>60</v>
      </c>
      <c r="K2488" t="s">
        <v>133</v>
      </c>
      <c r="L2488" t="s">
        <v>74</v>
      </c>
      <c r="M2488" t="s">
        <v>152</v>
      </c>
      <c r="N2488">
        <v>12023.912820714162</v>
      </c>
      <c r="O2488">
        <v>12023.912820714162</v>
      </c>
      <c r="P2488" t="s">
        <v>64</v>
      </c>
      <c r="Q2488">
        <v>4.7300000000000004</v>
      </c>
      <c r="R2488">
        <v>2</v>
      </c>
      <c r="S2488">
        <v>3</v>
      </c>
      <c r="T2488">
        <v>1</v>
      </c>
      <c r="U2488" t="s">
        <v>76</v>
      </c>
      <c r="V2488">
        <v>2</v>
      </c>
      <c r="W2488" t="s">
        <v>77</v>
      </c>
      <c r="X2488" s="51" t="s">
        <v>4746</v>
      </c>
      <c r="Y2488" s="51" t="s">
        <v>68</v>
      </c>
      <c r="Z2488" s="26">
        <v>3</v>
      </c>
      <c r="AA2488" s="51" t="s">
        <v>77</v>
      </c>
      <c r="AB2488" s="51" t="s">
        <v>108</v>
      </c>
    </row>
    <row r="2489" spans="1:28">
      <c r="A2489" s="51" t="s">
        <v>4747</v>
      </c>
      <c r="B2489" s="51" t="s">
        <v>81</v>
      </c>
      <c r="C2489" s="1">
        <v>44853</v>
      </c>
      <c r="D2489">
        <v>2022</v>
      </c>
      <c r="E2489" s="26">
        <v>10</v>
      </c>
      <c r="F2489" s="51" t="s">
        <v>10</v>
      </c>
      <c r="G2489" s="26">
        <v>3</v>
      </c>
      <c r="H2489" s="26">
        <v>3</v>
      </c>
      <c r="I2489" t="s">
        <v>15</v>
      </c>
      <c r="J2489" t="s">
        <v>82</v>
      </c>
      <c r="K2489" t="s">
        <v>61</v>
      </c>
      <c r="L2489" t="s">
        <v>202</v>
      </c>
      <c r="M2489" t="s">
        <v>93</v>
      </c>
      <c r="N2489">
        <v>14669.75944169013</v>
      </c>
      <c r="O2489">
        <v>14669.75944169013</v>
      </c>
      <c r="P2489" t="s">
        <v>64</v>
      </c>
      <c r="Q2489">
        <v>2.37</v>
      </c>
      <c r="R2489">
        <v>2</v>
      </c>
      <c r="S2489">
        <v>2</v>
      </c>
      <c r="T2489">
        <v>1</v>
      </c>
      <c r="U2489" t="s">
        <v>76</v>
      </c>
      <c r="V2489">
        <v>2</v>
      </c>
      <c r="W2489" t="s">
        <v>77</v>
      </c>
      <c r="X2489" s="51" t="s">
        <v>4748</v>
      </c>
      <c r="Y2489" s="51" t="s">
        <v>68</v>
      </c>
      <c r="Z2489" s="26">
        <v>1</v>
      </c>
      <c r="AA2489" s="51" t="s">
        <v>66</v>
      </c>
      <c r="AB2489" s="51" t="s">
        <v>69</v>
      </c>
    </row>
    <row r="2490" spans="1:28">
      <c r="A2490" s="51" t="s">
        <v>4749</v>
      </c>
      <c r="B2490" s="51" t="s">
        <v>71</v>
      </c>
      <c r="C2490" s="1">
        <v>43926</v>
      </c>
      <c r="D2490">
        <v>2020</v>
      </c>
      <c r="E2490" s="26">
        <v>4</v>
      </c>
      <c r="F2490" s="51" t="s">
        <v>24</v>
      </c>
      <c r="G2490" s="26">
        <v>5</v>
      </c>
      <c r="H2490" s="26">
        <v>5</v>
      </c>
      <c r="I2490" t="s">
        <v>15</v>
      </c>
      <c r="J2490" t="s">
        <v>72</v>
      </c>
      <c r="K2490" t="s">
        <v>83</v>
      </c>
      <c r="L2490" t="s">
        <v>98</v>
      </c>
      <c r="M2490" t="s">
        <v>75</v>
      </c>
      <c r="N2490">
        <v>10192.866333550784</v>
      </c>
      <c r="O2490">
        <v>10192.866333550784</v>
      </c>
      <c r="P2490" t="s">
        <v>64</v>
      </c>
      <c r="Q2490">
        <v>20.47</v>
      </c>
      <c r="R2490">
        <v>4</v>
      </c>
      <c r="S2490">
        <v>6</v>
      </c>
      <c r="T2490">
        <v>1</v>
      </c>
      <c r="U2490" t="s">
        <v>76</v>
      </c>
      <c r="V2490">
        <v>3</v>
      </c>
      <c r="W2490" t="s">
        <v>84</v>
      </c>
      <c r="X2490" s="51" t="s">
        <v>4750</v>
      </c>
      <c r="Y2490" s="51" t="s">
        <v>95</v>
      </c>
      <c r="Z2490" s="26">
        <v>3</v>
      </c>
      <c r="AA2490" s="51" t="s">
        <v>77</v>
      </c>
      <c r="AB2490" s="51" t="s">
        <v>108</v>
      </c>
    </row>
    <row r="2491" spans="1:28">
      <c r="A2491" s="51" t="s">
        <v>4751</v>
      </c>
      <c r="B2491" s="51" t="s">
        <v>121</v>
      </c>
      <c r="C2491" s="1">
        <v>43579</v>
      </c>
      <c r="D2491">
        <v>2019</v>
      </c>
      <c r="E2491" s="26">
        <v>4</v>
      </c>
      <c r="F2491" s="51" t="s">
        <v>24</v>
      </c>
      <c r="G2491" s="26">
        <v>6</v>
      </c>
      <c r="H2491" s="26">
        <v>6</v>
      </c>
      <c r="I2491" t="s">
        <v>15</v>
      </c>
      <c r="J2491" t="s">
        <v>72</v>
      </c>
      <c r="K2491" t="s">
        <v>88</v>
      </c>
      <c r="L2491" t="s">
        <v>157</v>
      </c>
      <c r="M2491" t="s">
        <v>152</v>
      </c>
      <c r="N2491">
        <v>5118.2918185913004</v>
      </c>
      <c r="O2491">
        <v>5118.2918185913004</v>
      </c>
      <c r="P2491" t="s">
        <v>64</v>
      </c>
      <c r="Q2491">
        <v>15.88</v>
      </c>
      <c r="R2491">
        <v>1</v>
      </c>
      <c r="S2491">
        <v>2</v>
      </c>
      <c r="T2491">
        <v>1</v>
      </c>
      <c r="U2491" t="s">
        <v>76</v>
      </c>
      <c r="V2491">
        <v>3</v>
      </c>
      <c r="W2491" t="s">
        <v>84</v>
      </c>
      <c r="X2491" s="51" t="s">
        <v>4752</v>
      </c>
      <c r="Y2491" s="51" t="s">
        <v>95</v>
      </c>
      <c r="Z2491" s="26">
        <v>2</v>
      </c>
      <c r="AA2491" s="51" t="s">
        <v>77</v>
      </c>
      <c r="AB2491" s="51" t="s">
        <v>69</v>
      </c>
    </row>
    <row r="2492" spans="1:28">
      <c r="A2492" s="51" t="s">
        <v>4753</v>
      </c>
      <c r="B2492" s="51" t="s">
        <v>59</v>
      </c>
      <c r="C2492" s="1">
        <v>42687</v>
      </c>
      <c r="D2492">
        <v>2016</v>
      </c>
      <c r="E2492" s="26">
        <v>11</v>
      </c>
      <c r="F2492" s="51" t="s">
        <v>19</v>
      </c>
      <c r="G2492" s="26">
        <v>9</v>
      </c>
      <c r="H2492" s="26">
        <v>9</v>
      </c>
      <c r="I2492" t="s">
        <v>15</v>
      </c>
      <c r="J2492" t="s">
        <v>60</v>
      </c>
      <c r="K2492" t="s">
        <v>61</v>
      </c>
      <c r="L2492" t="s">
        <v>74</v>
      </c>
      <c r="M2492" t="s">
        <v>93</v>
      </c>
      <c r="N2492">
        <v>6119.0428536863255</v>
      </c>
      <c r="O2492">
        <v>6119.0428536863255</v>
      </c>
      <c r="P2492" t="s">
        <v>64</v>
      </c>
      <c r="Q2492">
        <v>10.68</v>
      </c>
      <c r="R2492">
        <v>1</v>
      </c>
      <c r="S2492">
        <v>2</v>
      </c>
      <c r="T2492">
        <v>1</v>
      </c>
      <c r="U2492" t="s">
        <v>76</v>
      </c>
      <c r="V2492">
        <v>2</v>
      </c>
      <c r="W2492" t="s">
        <v>77</v>
      </c>
      <c r="X2492" s="51" t="s">
        <v>4754</v>
      </c>
      <c r="Y2492" s="51" t="s">
        <v>86</v>
      </c>
      <c r="Z2492" s="26">
        <v>1</v>
      </c>
      <c r="AA2492" s="51" t="s">
        <v>66</v>
      </c>
      <c r="AB2492" s="51" t="s">
        <v>69</v>
      </c>
    </row>
    <row r="2493" spans="1:28">
      <c r="A2493" s="51" t="s">
        <v>4755</v>
      </c>
      <c r="B2493" s="51" t="s">
        <v>97</v>
      </c>
      <c r="C2493" s="1">
        <v>45281</v>
      </c>
      <c r="D2493">
        <v>2023</v>
      </c>
      <c r="E2493" s="26">
        <v>12</v>
      </c>
      <c r="F2493" s="51" t="s">
        <v>20</v>
      </c>
      <c r="G2493" s="26">
        <v>2</v>
      </c>
      <c r="H2493" s="26">
        <v>2</v>
      </c>
      <c r="I2493" t="s">
        <v>15</v>
      </c>
      <c r="J2493" t="s">
        <v>82</v>
      </c>
      <c r="K2493" t="s">
        <v>133</v>
      </c>
      <c r="L2493" t="s">
        <v>113</v>
      </c>
      <c r="M2493" t="s">
        <v>152</v>
      </c>
      <c r="N2493">
        <v>6057.7704940336735</v>
      </c>
      <c r="O2493">
        <v>6057.7704940336735</v>
      </c>
      <c r="P2493" t="s">
        <v>64</v>
      </c>
      <c r="Q2493">
        <v>2.65</v>
      </c>
      <c r="R2493">
        <v>2</v>
      </c>
      <c r="S2493">
        <v>2</v>
      </c>
      <c r="T2493">
        <v>1</v>
      </c>
      <c r="U2493" t="s">
        <v>76</v>
      </c>
      <c r="V2493">
        <v>1</v>
      </c>
      <c r="W2493" t="s">
        <v>66</v>
      </c>
      <c r="X2493" s="51" t="s">
        <v>4756</v>
      </c>
      <c r="Y2493" s="51" t="s">
        <v>144</v>
      </c>
      <c r="Z2493" s="26">
        <v>0</v>
      </c>
      <c r="AA2493" s="51" t="s">
        <v>66</v>
      </c>
      <c r="AB2493" s="51" t="s">
        <v>69</v>
      </c>
    </row>
    <row r="2494" spans="1:28">
      <c r="A2494" s="51" t="s">
        <v>4757</v>
      </c>
      <c r="B2494" s="51" t="s">
        <v>71</v>
      </c>
      <c r="C2494" s="1">
        <v>42681</v>
      </c>
      <c r="D2494">
        <v>2016</v>
      </c>
      <c r="E2494" s="26">
        <v>11</v>
      </c>
      <c r="F2494" s="51" t="s">
        <v>19</v>
      </c>
      <c r="G2494" s="26">
        <v>9</v>
      </c>
      <c r="H2494" s="26">
        <v>9</v>
      </c>
      <c r="I2494" t="s">
        <v>15</v>
      </c>
      <c r="J2494" t="s">
        <v>60</v>
      </c>
      <c r="K2494" t="s">
        <v>88</v>
      </c>
      <c r="L2494" t="s">
        <v>89</v>
      </c>
      <c r="M2494" t="s">
        <v>104</v>
      </c>
      <c r="N2494">
        <v>3589.4307010512771</v>
      </c>
      <c r="O2494">
        <v>3589.4307010512771</v>
      </c>
      <c r="P2494" t="s">
        <v>64</v>
      </c>
      <c r="Q2494">
        <v>4.45</v>
      </c>
      <c r="R2494">
        <v>3</v>
      </c>
      <c r="S2494">
        <v>3</v>
      </c>
      <c r="T2494">
        <v>1</v>
      </c>
      <c r="U2494" t="s">
        <v>76</v>
      </c>
      <c r="V2494">
        <v>1</v>
      </c>
      <c r="W2494" t="s">
        <v>66</v>
      </c>
      <c r="X2494" s="51" t="s">
        <v>4758</v>
      </c>
      <c r="Y2494" s="51" t="s">
        <v>100</v>
      </c>
      <c r="Z2494" s="26">
        <v>2</v>
      </c>
      <c r="AA2494" s="51" t="s">
        <v>77</v>
      </c>
      <c r="AB2494" s="51" t="s">
        <v>108</v>
      </c>
    </row>
    <row r="2495" spans="1:28">
      <c r="A2495" s="51" t="s">
        <v>4759</v>
      </c>
      <c r="B2495" s="51" t="s">
        <v>71</v>
      </c>
      <c r="C2495" s="1">
        <v>42702</v>
      </c>
      <c r="D2495">
        <v>2016</v>
      </c>
      <c r="E2495" s="26">
        <v>11</v>
      </c>
      <c r="F2495" s="51" t="s">
        <v>19</v>
      </c>
      <c r="G2495" s="26">
        <v>9</v>
      </c>
      <c r="H2495" s="26">
        <v>9</v>
      </c>
      <c r="I2495" t="s">
        <v>15</v>
      </c>
      <c r="J2495" t="s">
        <v>60</v>
      </c>
      <c r="K2495" t="s">
        <v>88</v>
      </c>
      <c r="L2495" t="s">
        <v>125</v>
      </c>
      <c r="M2495" t="s">
        <v>75</v>
      </c>
      <c r="N2495">
        <v>17233.799622344432</v>
      </c>
      <c r="O2495">
        <v>17233.799622344432</v>
      </c>
      <c r="P2495" t="s">
        <v>64</v>
      </c>
      <c r="Q2495">
        <v>13.99</v>
      </c>
      <c r="R2495">
        <v>3</v>
      </c>
      <c r="S2495">
        <v>2</v>
      </c>
      <c r="T2495">
        <v>1</v>
      </c>
      <c r="U2495" t="s">
        <v>76</v>
      </c>
      <c r="V2495">
        <v>3</v>
      </c>
      <c r="W2495" t="s">
        <v>84</v>
      </c>
      <c r="X2495" s="51" t="s">
        <v>4760</v>
      </c>
      <c r="Y2495" s="51" t="s">
        <v>68</v>
      </c>
      <c r="Z2495" s="26">
        <v>3</v>
      </c>
      <c r="AA2495" s="51" t="s">
        <v>77</v>
      </c>
      <c r="AB2495" s="51" t="s">
        <v>69</v>
      </c>
    </row>
    <row r="2496" spans="1:28">
      <c r="A2496" s="51" t="s">
        <v>4761</v>
      </c>
      <c r="B2496" s="51" t="s">
        <v>97</v>
      </c>
      <c r="C2496" s="1">
        <v>44307</v>
      </c>
      <c r="D2496">
        <v>2021</v>
      </c>
      <c r="E2496" s="26">
        <v>4</v>
      </c>
      <c r="F2496" s="51" t="s">
        <v>24</v>
      </c>
      <c r="G2496" s="26">
        <v>4</v>
      </c>
      <c r="H2496" s="26">
        <v>4</v>
      </c>
      <c r="I2496" t="s">
        <v>15</v>
      </c>
      <c r="J2496" t="s">
        <v>72</v>
      </c>
      <c r="K2496" t="s">
        <v>83</v>
      </c>
      <c r="L2496" t="s">
        <v>103</v>
      </c>
      <c r="M2496" t="s">
        <v>75</v>
      </c>
      <c r="N2496">
        <v>4945.6964777179446</v>
      </c>
      <c r="O2496">
        <v>4945.6964777179446</v>
      </c>
      <c r="P2496" t="s">
        <v>64</v>
      </c>
      <c r="Q2496">
        <v>2.0099999999999998</v>
      </c>
      <c r="R2496">
        <v>3</v>
      </c>
      <c r="S2496">
        <v>1</v>
      </c>
      <c r="T2496">
        <v>1</v>
      </c>
      <c r="U2496" t="s">
        <v>76</v>
      </c>
      <c r="V2496">
        <v>1</v>
      </c>
      <c r="W2496" t="s">
        <v>66</v>
      </c>
      <c r="X2496" s="51" t="s">
        <v>4762</v>
      </c>
      <c r="Y2496" s="51" t="s">
        <v>100</v>
      </c>
      <c r="Z2496" s="26">
        <v>0</v>
      </c>
      <c r="AA2496" s="51" t="s">
        <v>66</v>
      </c>
      <c r="AB2496" s="51" t="s">
        <v>69</v>
      </c>
    </row>
    <row r="2497" spans="1:28">
      <c r="A2497" s="51" t="s">
        <v>4763</v>
      </c>
      <c r="B2497" s="51" t="s">
        <v>71</v>
      </c>
      <c r="C2497" s="1">
        <v>44067</v>
      </c>
      <c r="D2497">
        <v>2020</v>
      </c>
      <c r="E2497" s="26">
        <v>8</v>
      </c>
      <c r="F2497" s="51" t="s">
        <v>28</v>
      </c>
      <c r="G2497" s="26">
        <v>5</v>
      </c>
      <c r="H2497" s="26">
        <v>5</v>
      </c>
      <c r="I2497" t="s">
        <v>15</v>
      </c>
      <c r="J2497" t="s">
        <v>72</v>
      </c>
      <c r="K2497" t="s">
        <v>88</v>
      </c>
      <c r="L2497" t="s">
        <v>74</v>
      </c>
      <c r="M2497" t="s">
        <v>63</v>
      </c>
      <c r="N2497">
        <v>4959.7967436761601</v>
      </c>
      <c r="O2497">
        <v>4959.7967436761601</v>
      </c>
      <c r="P2497" t="s">
        <v>64</v>
      </c>
      <c r="Q2497">
        <v>4.58</v>
      </c>
      <c r="R2497">
        <v>3</v>
      </c>
      <c r="S2497">
        <v>2</v>
      </c>
      <c r="T2497">
        <v>1</v>
      </c>
      <c r="U2497" t="s">
        <v>76</v>
      </c>
      <c r="V2497">
        <v>1</v>
      </c>
      <c r="W2497" t="s">
        <v>66</v>
      </c>
      <c r="X2497" s="51" t="s">
        <v>4764</v>
      </c>
      <c r="Y2497" s="51" t="s">
        <v>95</v>
      </c>
      <c r="Z2497" s="26">
        <v>0</v>
      </c>
      <c r="AA2497" s="51" t="s">
        <v>66</v>
      </c>
      <c r="AB2497" s="51" t="s">
        <v>69</v>
      </c>
    </row>
    <row r="2498" spans="1:28">
      <c r="A2498" s="51" t="s">
        <v>4765</v>
      </c>
      <c r="B2498" s="51" t="s">
        <v>121</v>
      </c>
      <c r="C2498" s="1">
        <v>43168</v>
      </c>
      <c r="D2498">
        <v>2018</v>
      </c>
      <c r="E2498" s="26">
        <v>3</v>
      </c>
      <c r="F2498" s="51" t="s">
        <v>23</v>
      </c>
      <c r="G2498" s="26">
        <v>7</v>
      </c>
      <c r="H2498" s="26">
        <v>7</v>
      </c>
      <c r="I2498" t="s">
        <v>15</v>
      </c>
      <c r="J2498" t="s">
        <v>60</v>
      </c>
      <c r="K2498" t="s">
        <v>61</v>
      </c>
      <c r="L2498" t="s">
        <v>116</v>
      </c>
      <c r="M2498" t="s">
        <v>75</v>
      </c>
      <c r="N2498">
        <v>6558.0498816957943</v>
      </c>
      <c r="O2498">
        <v>6558.0498816957943</v>
      </c>
      <c r="P2498" t="s">
        <v>64</v>
      </c>
      <c r="Q2498">
        <v>3.58</v>
      </c>
      <c r="R2498">
        <v>4</v>
      </c>
      <c r="S2498">
        <v>1</v>
      </c>
      <c r="T2498">
        <v>1</v>
      </c>
      <c r="U2498" t="s">
        <v>76</v>
      </c>
      <c r="V2498">
        <v>1</v>
      </c>
      <c r="W2498" t="s">
        <v>66</v>
      </c>
      <c r="X2498" s="51" t="s">
        <v>4766</v>
      </c>
      <c r="Y2498" s="51" t="s">
        <v>95</v>
      </c>
      <c r="Z2498" s="26">
        <v>0</v>
      </c>
      <c r="AA2498" s="51" t="s">
        <v>66</v>
      </c>
      <c r="AB2498" s="51" t="s">
        <v>69</v>
      </c>
    </row>
    <row r="2499" spans="1:28">
      <c r="A2499" s="51" t="s">
        <v>4767</v>
      </c>
      <c r="B2499" s="51" t="s">
        <v>71</v>
      </c>
      <c r="C2499" s="1">
        <v>44526</v>
      </c>
      <c r="D2499">
        <v>2021</v>
      </c>
      <c r="E2499" s="26">
        <v>11</v>
      </c>
      <c r="F2499" s="51" t="s">
        <v>19</v>
      </c>
      <c r="G2499" s="26">
        <v>4</v>
      </c>
      <c r="H2499" s="26">
        <v>4</v>
      </c>
      <c r="I2499" t="s">
        <v>15</v>
      </c>
      <c r="J2499" t="s">
        <v>72</v>
      </c>
      <c r="K2499" t="s">
        <v>88</v>
      </c>
      <c r="L2499" t="s">
        <v>113</v>
      </c>
      <c r="M2499" t="s">
        <v>75</v>
      </c>
      <c r="N2499">
        <v>7837.4968993196471</v>
      </c>
      <c r="O2499">
        <v>7837.4968993196471</v>
      </c>
      <c r="P2499" t="s">
        <v>64</v>
      </c>
      <c r="Q2499">
        <v>28.97</v>
      </c>
      <c r="R2499">
        <v>5</v>
      </c>
      <c r="S2499">
        <v>1</v>
      </c>
      <c r="T2499">
        <v>1</v>
      </c>
      <c r="U2499" t="s">
        <v>76</v>
      </c>
      <c r="V2499">
        <v>3</v>
      </c>
      <c r="W2499" t="s">
        <v>84</v>
      </c>
      <c r="X2499" s="51" t="s">
        <v>4768</v>
      </c>
      <c r="Y2499" s="51" t="s">
        <v>119</v>
      </c>
      <c r="Z2499" s="26">
        <v>2</v>
      </c>
      <c r="AA2499" s="51" t="s">
        <v>77</v>
      </c>
      <c r="AB2499" s="51" t="s">
        <v>69</v>
      </c>
    </row>
    <row r="2500" spans="1:28">
      <c r="A2500" s="51" t="s">
        <v>4769</v>
      </c>
      <c r="B2500" s="51" t="s">
        <v>59</v>
      </c>
      <c r="C2500" s="1">
        <v>45165</v>
      </c>
      <c r="D2500">
        <v>2023</v>
      </c>
      <c r="E2500" s="26">
        <v>8</v>
      </c>
      <c r="F2500" s="51" t="s">
        <v>28</v>
      </c>
      <c r="G2500" s="26">
        <v>2</v>
      </c>
      <c r="H2500" s="26">
        <v>2</v>
      </c>
      <c r="I2500" t="s">
        <v>15</v>
      </c>
      <c r="J2500" t="s">
        <v>82</v>
      </c>
      <c r="K2500" t="s">
        <v>88</v>
      </c>
      <c r="L2500" t="s">
        <v>74</v>
      </c>
      <c r="M2500" t="s">
        <v>93</v>
      </c>
      <c r="N2500">
        <v>1508.0742962037159</v>
      </c>
      <c r="O2500">
        <v>1508.0742962037159</v>
      </c>
      <c r="P2500" t="s">
        <v>64</v>
      </c>
      <c r="Q2500">
        <v>7.93</v>
      </c>
      <c r="R2500">
        <v>3</v>
      </c>
      <c r="S2500">
        <v>3</v>
      </c>
      <c r="T2500">
        <v>1</v>
      </c>
      <c r="U2500" t="s">
        <v>76</v>
      </c>
      <c r="V2500">
        <v>1</v>
      </c>
      <c r="W2500" t="s">
        <v>66</v>
      </c>
      <c r="X2500" s="51" t="s">
        <v>4770</v>
      </c>
      <c r="Y2500" s="51" t="s">
        <v>68</v>
      </c>
      <c r="Z2500" s="26">
        <v>1</v>
      </c>
      <c r="AA2500" s="51" t="s">
        <v>66</v>
      </c>
      <c r="AB2500" s="51" t="s">
        <v>69</v>
      </c>
    </row>
    <row r="2501" spans="1:28">
      <c r="A2501" s="51" t="s">
        <v>4771</v>
      </c>
      <c r="B2501" s="51" t="s">
        <v>140</v>
      </c>
      <c r="C2501" s="1">
        <v>42473</v>
      </c>
      <c r="D2501">
        <v>2016</v>
      </c>
      <c r="E2501" s="26">
        <v>4</v>
      </c>
      <c r="F2501" s="51" t="s">
        <v>24</v>
      </c>
      <c r="G2501" s="26">
        <v>9</v>
      </c>
      <c r="H2501" s="26">
        <v>9</v>
      </c>
      <c r="I2501" t="s">
        <v>15</v>
      </c>
      <c r="J2501" t="s">
        <v>60</v>
      </c>
      <c r="K2501" t="s">
        <v>88</v>
      </c>
      <c r="L2501" t="s">
        <v>98</v>
      </c>
      <c r="M2501" t="s">
        <v>63</v>
      </c>
      <c r="N2501">
        <v>22192.536760596304</v>
      </c>
      <c r="O2501">
        <v>22192.536760596304</v>
      </c>
      <c r="P2501" t="s">
        <v>64</v>
      </c>
      <c r="Q2501">
        <v>22.06</v>
      </c>
      <c r="R2501">
        <v>2</v>
      </c>
      <c r="S2501">
        <v>1</v>
      </c>
      <c r="T2501">
        <v>1</v>
      </c>
      <c r="U2501" t="s">
        <v>76</v>
      </c>
      <c r="V2501">
        <v>3</v>
      </c>
      <c r="W2501" t="s">
        <v>84</v>
      </c>
      <c r="X2501" s="51" t="s">
        <v>2039</v>
      </c>
      <c r="Y2501" s="51" t="s">
        <v>144</v>
      </c>
      <c r="Z2501" s="26">
        <v>4</v>
      </c>
      <c r="AA2501" s="51" t="s">
        <v>84</v>
      </c>
      <c r="AB2501" s="51" t="s">
        <v>108</v>
      </c>
    </row>
    <row r="2502" spans="1:28">
      <c r="A2502" s="51" t="s">
        <v>4772</v>
      </c>
      <c r="B2502" s="51" t="s">
        <v>81</v>
      </c>
      <c r="C2502" s="1">
        <v>44563</v>
      </c>
      <c r="D2502">
        <v>2022</v>
      </c>
      <c r="E2502" s="26">
        <v>1</v>
      </c>
      <c r="F2502" s="51" t="s">
        <v>21</v>
      </c>
      <c r="G2502" s="26">
        <v>3</v>
      </c>
      <c r="H2502" s="26">
        <v>3</v>
      </c>
      <c r="I2502" t="s">
        <v>15</v>
      </c>
      <c r="J2502" t="s">
        <v>82</v>
      </c>
      <c r="K2502" t="s">
        <v>83</v>
      </c>
      <c r="L2502" t="s">
        <v>157</v>
      </c>
      <c r="M2502" t="s">
        <v>75</v>
      </c>
      <c r="N2502">
        <v>4958.2702667712238</v>
      </c>
      <c r="O2502">
        <v>4958.2702667712238</v>
      </c>
      <c r="P2502" t="s">
        <v>64</v>
      </c>
      <c r="Q2502">
        <v>10.73</v>
      </c>
      <c r="R2502">
        <v>1</v>
      </c>
      <c r="S2502">
        <v>2</v>
      </c>
      <c r="T2502">
        <v>1</v>
      </c>
      <c r="U2502" t="s">
        <v>76</v>
      </c>
      <c r="V2502">
        <v>2</v>
      </c>
      <c r="W2502" t="s">
        <v>77</v>
      </c>
      <c r="X2502" s="51" t="s">
        <v>4773</v>
      </c>
      <c r="Y2502" s="51" t="s">
        <v>95</v>
      </c>
      <c r="Z2502" s="26">
        <v>0</v>
      </c>
      <c r="AA2502" s="51" t="s">
        <v>66</v>
      </c>
      <c r="AB2502" s="51" t="s">
        <v>69</v>
      </c>
    </row>
    <row r="2503" spans="1:28">
      <c r="A2503" s="51" t="s">
        <v>4774</v>
      </c>
      <c r="B2503" s="51" t="s">
        <v>121</v>
      </c>
      <c r="C2503" s="1">
        <v>44924</v>
      </c>
      <c r="D2503">
        <v>2022</v>
      </c>
      <c r="E2503" s="26">
        <v>12</v>
      </c>
      <c r="F2503" s="51" t="s">
        <v>20</v>
      </c>
      <c r="G2503" s="26">
        <v>3</v>
      </c>
      <c r="H2503" s="26">
        <v>3</v>
      </c>
      <c r="I2503" t="s">
        <v>15</v>
      </c>
      <c r="J2503" t="s">
        <v>82</v>
      </c>
      <c r="K2503" t="s">
        <v>88</v>
      </c>
      <c r="L2503" t="s">
        <v>113</v>
      </c>
      <c r="M2503" t="s">
        <v>93</v>
      </c>
      <c r="N2503">
        <v>19047.932041345583</v>
      </c>
      <c r="O2503">
        <v>19047.932041345583</v>
      </c>
      <c r="P2503" t="s">
        <v>64</v>
      </c>
      <c r="Q2503">
        <v>15.77</v>
      </c>
      <c r="R2503">
        <v>1</v>
      </c>
      <c r="S2503">
        <v>4</v>
      </c>
      <c r="T2503">
        <v>1</v>
      </c>
      <c r="U2503" t="s">
        <v>76</v>
      </c>
      <c r="V2503">
        <v>3</v>
      </c>
      <c r="W2503" t="s">
        <v>84</v>
      </c>
      <c r="X2503" s="51" t="s">
        <v>4775</v>
      </c>
      <c r="Y2503" s="51" t="s">
        <v>95</v>
      </c>
      <c r="Z2503" s="26">
        <v>4</v>
      </c>
      <c r="AA2503" s="51" t="s">
        <v>84</v>
      </c>
      <c r="AB2503" s="51" t="s">
        <v>108</v>
      </c>
    </row>
    <row r="2504" spans="1:28">
      <c r="A2504" s="51" t="s">
        <v>4776</v>
      </c>
      <c r="B2504" s="51" t="s">
        <v>71</v>
      </c>
      <c r="C2504" s="1">
        <v>43904</v>
      </c>
      <c r="D2504">
        <v>2020</v>
      </c>
      <c r="E2504" s="26">
        <v>3</v>
      </c>
      <c r="F2504" s="51" t="s">
        <v>23</v>
      </c>
      <c r="G2504" s="26">
        <v>5</v>
      </c>
      <c r="H2504" s="26">
        <v>5</v>
      </c>
      <c r="I2504" t="s">
        <v>15</v>
      </c>
      <c r="J2504" t="s">
        <v>72</v>
      </c>
      <c r="K2504" t="s">
        <v>133</v>
      </c>
      <c r="L2504" t="s">
        <v>116</v>
      </c>
      <c r="M2504" t="s">
        <v>90</v>
      </c>
      <c r="N2504">
        <v>-802.37484895593764</v>
      </c>
      <c r="O2504">
        <v>802.37484895593764</v>
      </c>
      <c r="P2504" t="s">
        <v>117</v>
      </c>
      <c r="Q2504">
        <v>2.11</v>
      </c>
      <c r="R2504">
        <v>1</v>
      </c>
      <c r="S2504">
        <v>2</v>
      </c>
      <c r="T2504">
        <v>1</v>
      </c>
      <c r="U2504" t="s">
        <v>76</v>
      </c>
      <c r="V2504">
        <v>1</v>
      </c>
      <c r="W2504" t="s">
        <v>66</v>
      </c>
      <c r="X2504" s="51" t="s">
        <v>4777</v>
      </c>
      <c r="Y2504" s="51" t="s">
        <v>119</v>
      </c>
      <c r="Z2504" s="26">
        <v>0</v>
      </c>
      <c r="AA2504" s="51" t="s">
        <v>66</v>
      </c>
      <c r="AB2504" s="51" t="s">
        <v>69</v>
      </c>
    </row>
    <row r="2505" spans="1:28">
      <c r="A2505" s="51" t="s">
        <v>4778</v>
      </c>
      <c r="B2505" s="51" t="s">
        <v>140</v>
      </c>
      <c r="C2505" s="1">
        <v>41638</v>
      </c>
      <c r="D2505">
        <v>2013</v>
      </c>
      <c r="E2505" s="26">
        <v>12</v>
      </c>
      <c r="F2505" s="51" t="s">
        <v>20</v>
      </c>
      <c r="G2505" s="26">
        <v>12</v>
      </c>
      <c r="H2505" s="26">
        <v>12</v>
      </c>
      <c r="I2505" t="s">
        <v>15</v>
      </c>
      <c r="J2505" t="s">
        <v>102</v>
      </c>
      <c r="K2505" t="s">
        <v>124</v>
      </c>
      <c r="L2505" t="s">
        <v>125</v>
      </c>
      <c r="M2505" t="s">
        <v>104</v>
      </c>
      <c r="N2505">
        <v>8491.0263804544811</v>
      </c>
      <c r="O2505">
        <v>8491.0263804544811</v>
      </c>
      <c r="P2505" t="s">
        <v>64</v>
      </c>
      <c r="Q2505">
        <v>2.86</v>
      </c>
      <c r="R2505">
        <v>2</v>
      </c>
      <c r="S2505">
        <v>1</v>
      </c>
      <c r="T2505">
        <v>1</v>
      </c>
      <c r="U2505" t="s">
        <v>76</v>
      </c>
      <c r="V2505">
        <v>2</v>
      </c>
      <c r="W2505" t="s">
        <v>77</v>
      </c>
      <c r="X2505" s="51" t="s">
        <v>192</v>
      </c>
      <c r="Y2505" s="51" t="s">
        <v>119</v>
      </c>
      <c r="Z2505" s="26">
        <v>1</v>
      </c>
      <c r="AA2505" s="51" t="s">
        <v>66</v>
      </c>
      <c r="AB2505" s="51" t="s">
        <v>69</v>
      </c>
    </row>
    <row r="2506" spans="1:28">
      <c r="A2506" s="51" t="s">
        <v>4779</v>
      </c>
      <c r="B2506" s="51" t="s">
        <v>97</v>
      </c>
      <c r="C2506" s="1">
        <v>44588</v>
      </c>
      <c r="D2506">
        <v>2022</v>
      </c>
      <c r="E2506" s="26">
        <v>1</v>
      </c>
      <c r="F2506" s="51" t="s">
        <v>21</v>
      </c>
      <c r="G2506" s="26">
        <v>3</v>
      </c>
      <c r="H2506" s="26">
        <v>3</v>
      </c>
      <c r="I2506" t="s">
        <v>15</v>
      </c>
      <c r="J2506" t="s">
        <v>82</v>
      </c>
      <c r="K2506" t="s">
        <v>73</v>
      </c>
      <c r="L2506" t="s">
        <v>74</v>
      </c>
      <c r="M2506" t="s">
        <v>90</v>
      </c>
      <c r="N2506">
        <v>744.16397356602454</v>
      </c>
      <c r="O2506">
        <v>744.16397356602454</v>
      </c>
      <c r="P2506" t="s">
        <v>64</v>
      </c>
      <c r="Q2506">
        <v>29.97</v>
      </c>
      <c r="R2506">
        <v>2</v>
      </c>
      <c r="S2506">
        <v>0</v>
      </c>
      <c r="T2506">
        <v>0</v>
      </c>
      <c r="U2506" t="s">
        <v>65</v>
      </c>
      <c r="V2506">
        <v>3</v>
      </c>
      <c r="W2506" t="s">
        <v>84</v>
      </c>
      <c r="X2506" s="51" t="s">
        <v>4780</v>
      </c>
      <c r="Y2506" s="51" t="s">
        <v>119</v>
      </c>
      <c r="Z2506" s="26">
        <v>2</v>
      </c>
      <c r="AA2506" s="51" t="s">
        <v>77</v>
      </c>
      <c r="AB2506" s="51" t="s">
        <v>69</v>
      </c>
    </row>
    <row r="2507" spans="1:28">
      <c r="A2507" s="51" t="s">
        <v>4781</v>
      </c>
      <c r="B2507" s="51" t="s">
        <v>140</v>
      </c>
      <c r="C2507" s="1">
        <v>45355</v>
      </c>
      <c r="D2507">
        <v>2024</v>
      </c>
      <c r="E2507" s="26">
        <v>3</v>
      </c>
      <c r="F2507" s="51" t="s">
        <v>23</v>
      </c>
      <c r="G2507" s="26">
        <v>1</v>
      </c>
      <c r="H2507" s="26">
        <v>1</v>
      </c>
      <c r="I2507" t="s">
        <v>15</v>
      </c>
      <c r="J2507" t="s">
        <v>82</v>
      </c>
      <c r="K2507" t="s">
        <v>88</v>
      </c>
      <c r="L2507" t="s">
        <v>157</v>
      </c>
      <c r="M2507" t="s">
        <v>63</v>
      </c>
      <c r="N2507">
        <v>6009.3092773552416</v>
      </c>
      <c r="O2507">
        <v>6009.3092773552416</v>
      </c>
      <c r="P2507" t="s">
        <v>64</v>
      </c>
      <c r="Q2507">
        <v>8.86</v>
      </c>
      <c r="R2507">
        <v>4</v>
      </c>
      <c r="S2507">
        <v>3</v>
      </c>
      <c r="T2507">
        <v>1</v>
      </c>
      <c r="U2507" t="s">
        <v>76</v>
      </c>
      <c r="V2507">
        <v>1</v>
      </c>
      <c r="W2507" t="s">
        <v>66</v>
      </c>
      <c r="X2507" s="51" t="s">
        <v>4782</v>
      </c>
      <c r="Y2507" s="51" t="s">
        <v>95</v>
      </c>
      <c r="Z2507" s="26">
        <v>1</v>
      </c>
      <c r="AA2507" s="51" t="s">
        <v>66</v>
      </c>
      <c r="AB2507" s="51" t="s">
        <v>69</v>
      </c>
    </row>
    <row r="2508" spans="1:28">
      <c r="A2508" s="51" t="s">
        <v>4783</v>
      </c>
      <c r="B2508" s="51" t="s">
        <v>121</v>
      </c>
      <c r="C2508" s="1">
        <v>42328</v>
      </c>
      <c r="D2508">
        <v>2015</v>
      </c>
      <c r="E2508" s="26">
        <v>11</v>
      </c>
      <c r="F2508" s="51" t="s">
        <v>19</v>
      </c>
      <c r="G2508" s="26">
        <v>10</v>
      </c>
      <c r="H2508" s="26">
        <v>10</v>
      </c>
      <c r="I2508" t="s">
        <v>15</v>
      </c>
      <c r="J2508" t="s">
        <v>102</v>
      </c>
      <c r="K2508" t="s">
        <v>133</v>
      </c>
      <c r="L2508" t="s">
        <v>62</v>
      </c>
      <c r="M2508" t="s">
        <v>75</v>
      </c>
      <c r="N2508">
        <v>13355.650454361226</v>
      </c>
      <c r="O2508">
        <v>13355.650454361226</v>
      </c>
      <c r="P2508" t="s">
        <v>64</v>
      </c>
      <c r="Q2508">
        <v>8.86</v>
      </c>
      <c r="R2508">
        <v>2</v>
      </c>
      <c r="S2508">
        <v>1</v>
      </c>
      <c r="T2508">
        <v>1</v>
      </c>
      <c r="U2508" t="s">
        <v>76</v>
      </c>
      <c r="V2508">
        <v>2</v>
      </c>
      <c r="W2508" t="s">
        <v>77</v>
      </c>
      <c r="X2508" s="51" t="s">
        <v>4784</v>
      </c>
      <c r="Y2508" s="51" t="s">
        <v>95</v>
      </c>
      <c r="Z2508" s="26">
        <v>2</v>
      </c>
      <c r="AA2508" s="51" t="s">
        <v>77</v>
      </c>
      <c r="AB2508" s="51" t="s">
        <v>69</v>
      </c>
    </row>
    <row r="2509" spans="1:28">
      <c r="A2509" s="51" t="s">
        <v>4785</v>
      </c>
      <c r="B2509" s="51" t="s">
        <v>121</v>
      </c>
      <c r="C2509" s="1">
        <v>44372</v>
      </c>
      <c r="D2509">
        <v>2021</v>
      </c>
      <c r="E2509" s="26">
        <v>6</v>
      </c>
      <c r="F2509" s="51" t="s">
        <v>26</v>
      </c>
      <c r="G2509" s="26">
        <v>4</v>
      </c>
      <c r="H2509" s="26">
        <v>4</v>
      </c>
      <c r="I2509" t="s">
        <v>15</v>
      </c>
      <c r="J2509" t="s">
        <v>72</v>
      </c>
      <c r="K2509" t="s">
        <v>73</v>
      </c>
      <c r="L2509" t="s">
        <v>62</v>
      </c>
      <c r="M2509" t="s">
        <v>93</v>
      </c>
      <c r="N2509">
        <v>1548.5430344461888</v>
      </c>
      <c r="O2509">
        <v>1548.5430344461888</v>
      </c>
      <c r="P2509" t="s">
        <v>64</v>
      </c>
      <c r="Q2509">
        <v>6.64</v>
      </c>
      <c r="R2509">
        <v>1</v>
      </c>
      <c r="S2509">
        <v>1</v>
      </c>
      <c r="T2509">
        <v>1</v>
      </c>
      <c r="U2509" t="s">
        <v>76</v>
      </c>
      <c r="V2509">
        <v>1</v>
      </c>
      <c r="W2509" t="s">
        <v>66</v>
      </c>
      <c r="X2509" s="51" t="s">
        <v>4786</v>
      </c>
      <c r="Y2509" s="51" t="s">
        <v>68</v>
      </c>
      <c r="Z2509" s="26">
        <v>0</v>
      </c>
      <c r="AA2509" s="51" t="s">
        <v>66</v>
      </c>
      <c r="AB2509" s="51" t="s">
        <v>69</v>
      </c>
    </row>
    <row r="2510" spans="1:28">
      <c r="A2510" s="51" t="s">
        <v>4787</v>
      </c>
      <c r="B2510" s="51" t="s">
        <v>81</v>
      </c>
      <c r="C2510" s="1">
        <v>42180</v>
      </c>
      <c r="D2510">
        <v>2015</v>
      </c>
      <c r="E2510" s="26">
        <v>6</v>
      </c>
      <c r="F2510" s="51" t="s">
        <v>26</v>
      </c>
      <c r="G2510" s="26">
        <v>10</v>
      </c>
      <c r="H2510" s="26">
        <v>10</v>
      </c>
      <c r="I2510" t="s">
        <v>15</v>
      </c>
      <c r="J2510" t="s">
        <v>102</v>
      </c>
      <c r="K2510" t="s">
        <v>61</v>
      </c>
      <c r="L2510" t="s">
        <v>89</v>
      </c>
      <c r="M2510" t="s">
        <v>93</v>
      </c>
      <c r="N2510">
        <v>11008.952671007572</v>
      </c>
      <c r="O2510">
        <v>11008.952671007572</v>
      </c>
      <c r="P2510" t="s">
        <v>64</v>
      </c>
      <c r="Q2510">
        <v>3.77</v>
      </c>
      <c r="R2510">
        <v>3</v>
      </c>
      <c r="S2510">
        <v>1</v>
      </c>
      <c r="T2510">
        <v>1</v>
      </c>
      <c r="U2510" t="s">
        <v>76</v>
      </c>
      <c r="V2510">
        <v>2</v>
      </c>
      <c r="W2510" t="s">
        <v>77</v>
      </c>
      <c r="X2510" s="51" t="s">
        <v>4788</v>
      </c>
      <c r="Y2510" s="51" t="s">
        <v>79</v>
      </c>
      <c r="Z2510" s="26">
        <v>1</v>
      </c>
      <c r="AA2510" s="51" t="s">
        <v>66</v>
      </c>
      <c r="AB2510" s="51" t="s">
        <v>69</v>
      </c>
    </row>
    <row r="2511" spans="1:28">
      <c r="A2511" s="51" t="s">
        <v>4789</v>
      </c>
      <c r="B2511" s="51" t="s">
        <v>121</v>
      </c>
      <c r="C2511" s="1">
        <v>43271</v>
      </c>
      <c r="D2511">
        <v>2018</v>
      </c>
      <c r="E2511" s="26">
        <v>6</v>
      </c>
      <c r="F2511" s="51" t="s">
        <v>26</v>
      </c>
      <c r="G2511" s="26">
        <v>7</v>
      </c>
      <c r="H2511" s="26">
        <v>7</v>
      </c>
      <c r="I2511" t="s">
        <v>15</v>
      </c>
      <c r="J2511" t="s">
        <v>60</v>
      </c>
      <c r="K2511" t="s">
        <v>61</v>
      </c>
      <c r="L2511" t="s">
        <v>125</v>
      </c>
      <c r="M2511" t="s">
        <v>90</v>
      </c>
      <c r="N2511">
        <v>16259.353714413475</v>
      </c>
      <c r="O2511">
        <v>16259.353714413475</v>
      </c>
      <c r="P2511" t="s">
        <v>64</v>
      </c>
      <c r="Q2511">
        <v>20.65</v>
      </c>
      <c r="R2511">
        <v>2</v>
      </c>
      <c r="S2511">
        <v>1</v>
      </c>
      <c r="T2511">
        <v>1</v>
      </c>
      <c r="U2511" t="s">
        <v>76</v>
      </c>
      <c r="V2511">
        <v>3</v>
      </c>
      <c r="W2511" t="s">
        <v>84</v>
      </c>
      <c r="X2511" s="51" t="s">
        <v>4790</v>
      </c>
      <c r="Y2511" s="51" t="s">
        <v>79</v>
      </c>
      <c r="Z2511" s="26">
        <v>3</v>
      </c>
      <c r="AA2511" s="51" t="s">
        <v>77</v>
      </c>
      <c r="AB2511" s="51" t="s">
        <v>108</v>
      </c>
    </row>
    <row r="2512" spans="1:28">
      <c r="A2512" s="51" t="s">
        <v>4791</v>
      </c>
      <c r="B2512" s="51" t="s">
        <v>71</v>
      </c>
      <c r="C2512" s="1">
        <v>42474</v>
      </c>
      <c r="D2512">
        <v>2016</v>
      </c>
      <c r="E2512" s="26">
        <v>4</v>
      </c>
      <c r="F2512" s="51" t="s">
        <v>24</v>
      </c>
      <c r="G2512" s="26">
        <v>9</v>
      </c>
      <c r="H2512" s="26">
        <v>9</v>
      </c>
      <c r="I2512" t="s">
        <v>15</v>
      </c>
      <c r="J2512" t="s">
        <v>60</v>
      </c>
      <c r="K2512" t="s">
        <v>133</v>
      </c>
      <c r="L2512" t="s">
        <v>74</v>
      </c>
      <c r="M2512" t="s">
        <v>90</v>
      </c>
      <c r="N2512">
        <v>7119.8285040512519</v>
      </c>
      <c r="O2512">
        <v>7119.8285040512519</v>
      </c>
      <c r="P2512" t="s">
        <v>64</v>
      </c>
      <c r="Q2512">
        <v>4.7300000000000004</v>
      </c>
      <c r="R2512">
        <v>4</v>
      </c>
      <c r="S2512">
        <v>3</v>
      </c>
      <c r="T2512">
        <v>1</v>
      </c>
      <c r="U2512" t="s">
        <v>76</v>
      </c>
      <c r="V2512">
        <v>2</v>
      </c>
      <c r="W2512" t="s">
        <v>77</v>
      </c>
      <c r="X2512" s="51" t="s">
        <v>4374</v>
      </c>
      <c r="Y2512" s="51" t="s">
        <v>95</v>
      </c>
      <c r="Z2512" s="26">
        <v>2</v>
      </c>
      <c r="AA2512" s="51" t="s">
        <v>77</v>
      </c>
      <c r="AB2512" s="51" t="s">
        <v>108</v>
      </c>
    </row>
    <row r="2513" spans="1:28">
      <c r="A2513" s="51" t="s">
        <v>4792</v>
      </c>
      <c r="B2513" s="51" t="s">
        <v>59</v>
      </c>
      <c r="C2513" s="1">
        <v>44978</v>
      </c>
      <c r="D2513">
        <v>2023</v>
      </c>
      <c r="E2513" s="26">
        <v>2</v>
      </c>
      <c r="F2513" s="51" t="s">
        <v>22</v>
      </c>
      <c r="G2513" s="26">
        <v>2</v>
      </c>
      <c r="H2513" s="26">
        <v>2</v>
      </c>
      <c r="I2513" t="s">
        <v>15</v>
      </c>
      <c r="J2513" t="s">
        <v>82</v>
      </c>
      <c r="K2513" t="s">
        <v>61</v>
      </c>
      <c r="L2513" t="s">
        <v>202</v>
      </c>
      <c r="M2513" t="s">
        <v>63</v>
      </c>
      <c r="N2513">
        <v>5826.9751879445203</v>
      </c>
      <c r="O2513">
        <v>5826.9751879445203</v>
      </c>
      <c r="P2513" t="s">
        <v>64</v>
      </c>
      <c r="Q2513">
        <v>3.75</v>
      </c>
      <c r="R2513">
        <v>3</v>
      </c>
      <c r="S2513">
        <v>2</v>
      </c>
      <c r="T2513">
        <v>1</v>
      </c>
      <c r="U2513" t="s">
        <v>76</v>
      </c>
      <c r="V2513">
        <v>1</v>
      </c>
      <c r="W2513" t="s">
        <v>66</v>
      </c>
      <c r="X2513" s="51" t="s">
        <v>4793</v>
      </c>
      <c r="Y2513" s="51" t="s">
        <v>119</v>
      </c>
      <c r="Z2513" s="26">
        <v>0</v>
      </c>
      <c r="AA2513" s="51" t="s">
        <v>66</v>
      </c>
      <c r="AB2513" s="51" t="s">
        <v>69</v>
      </c>
    </row>
    <row r="2514" spans="1:28">
      <c r="A2514" s="51" t="s">
        <v>4794</v>
      </c>
      <c r="B2514" s="51" t="s">
        <v>59</v>
      </c>
      <c r="C2514" s="1">
        <v>41978</v>
      </c>
      <c r="D2514">
        <v>2014</v>
      </c>
      <c r="E2514" s="26">
        <v>12</v>
      </c>
      <c r="F2514" s="51" t="s">
        <v>20</v>
      </c>
      <c r="G2514" s="26">
        <v>11</v>
      </c>
      <c r="H2514" s="26">
        <v>11</v>
      </c>
      <c r="I2514" t="s">
        <v>15</v>
      </c>
      <c r="J2514" t="s">
        <v>102</v>
      </c>
      <c r="K2514" t="s">
        <v>133</v>
      </c>
      <c r="L2514" t="s">
        <v>103</v>
      </c>
      <c r="M2514" t="s">
        <v>75</v>
      </c>
      <c r="N2514">
        <v>2035.0485457472539</v>
      </c>
      <c r="O2514">
        <v>2035.0485457472539</v>
      </c>
      <c r="P2514" t="s">
        <v>64</v>
      </c>
      <c r="Q2514">
        <v>6.72</v>
      </c>
      <c r="R2514">
        <v>1</v>
      </c>
      <c r="S2514">
        <v>0</v>
      </c>
      <c r="T2514">
        <v>0</v>
      </c>
      <c r="U2514" t="s">
        <v>65</v>
      </c>
      <c r="V2514">
        <v>1</v>
      </c>
      <c r="W2514" t="s">
        <v>66</v>
      </c>
      <c r="X2514" s="51" t="s">
        <v>4795</v>
      </c>
      <c r="Y2514" s="51" t="s">
        <v>95</v>
      </c>
      <c r="Z2514" s="26">
        <v>1</v>
      </c>
      <c r="AA2514" s="51" t="s">
        <v>66</v>
      </c>
      <c r="AB2514" s="51" t="s">
        <v>69</v>
      </c>
    </row>
    <row r="2515" spans="1:28">
      <c r="A2515" s="51" t="s">
        <v>4796</v>
      </c>
      <c r="B2515" s="51" t="s">
        <v>140</v>
      </c>
      <c r="C2515" s="1">
        <v>44908</v>
      </c>
      <c r="D2515">
        <v>2022</v>
      </c>
      <c r="E2515" s="26">
        <v>12</v>
      </c>
      <c r="F2515" s="51" t="s">
        <v>20</v>
      </c>
      <c r="G2515" s="26">
        <v>3</v>
      </c>
      <c r="H2515" s="26">
        <v>3</v>
      </c>
      <c r="I2515" t="s">
        <v>15</v>
      </c>
      <c r="J2515" t="s">
        <v>82</v>
      </c>
      <c r="K2515" t="s">
        <v>73</v>
      </c>
      <c r="L2515" t="s">
        <v>113</v>
      </c>
      <c r="M2515" t="s">
        <v>63</v>
      </c>
      <c r="N2515">
        <v>-1838.353828900905</v>
      </c>
      <c r="O2515">
        <v>1838.353828900905</v>
      </c>
      <c r="P2515" t="s">
        <v>117</v>
      </c>
      <c r="Q2515">
        <v>0.95</v>
      </c>
      <c r="R2515">
        <v>4</v>
      </c>
      <c r="S2515">
        <v>3</v>
      </c>
      <c r="T2515">
        <v>1</v>
      </c>
      <c r="U2515" t="s">
        <v>76</v>
      </c>
      <c r="V2515">
        <v>1</v>
      </c>
      <c r="W2515" t="s">
        <v>66</v>
      </c>
      <c r="X2515" s="51" t="s">
        <v>4797</v>
      </c>
      <c r="Y2515" s="51" t="s">
        <v>68</v>
      </c>
      <c r="Z2515" s="26">
        <v>1</v>
      </c>
      <c r="AA2515" s="51" t="s">
        <v>66</v>
      </c>
      <c r="AB2515" s="51" t="s">
        <v>69</v>
      </c>
    </row>
    <row r="2516" spans="1:28">
      <c r="A2516" s="51" t="s">
        <v>4798</v>
      </c>
      <c r="B2516" s="51" t="s">
        <v>140</v>
      </c>
      <c r="C2516" s="1">
        <v>42225</v>
      </c>
      <c r="D2516">
        <v>2015</v>
      </c>
      <c r="E2516" s="26">
        <v>8</v>
      </c>
      <c r="F2516" s="51" t="s">
        <v>28</v>
      </c>
      <c r="G2516" s="26">
        <v>10</v>
      </c>
      <c r="H2516" s="26">
        <v>10</v>
      </c>
      <c r="I2516" t="s">
        <v>15</v>
      </c>
      <c r="J2516" t="s">
        <v>102</v>
      </c>
      <c r="K2516" t="s">
        <v>83</v>
      </c>
      <c r="L2516" t="s">
        <v>125</v>
      </c>
      <c r="M2516" t="s">
        <v>75</v>
      </c>
      <c r="N2516">
        <v>3277.1054394211824</v>
      </c>
      <c r="O2516">
        <v>3277.1054394211824</v>
      </c>
      <c r="P2516" t="s">
        <v>64</v>
      </c>
      <c r="Q2516">
        <v>9.51</v>
      </c>
      <c r="R2516">
        <v>3</v>
      </c>
      <c r="S2516">
        <v>2</v>
      </c>
      <c r="T2516">
        <v>1</v>
      </c>
      <c r="U2516" t="s">
        <v>76</v>
      </c>
      <c r="V2516">
        <v>1</v>
      </c>
      <c r="W2516" t="s">
        <v>66</v>
      </c>
      <c r="X2516" s="51" t="s">
        <v>4799</v>
      </c>
      <c r="Y2516" s="51" t="s">
        <v>100</v>
      </c>
      <c r="Z2516" s="26">
        <v>1</v>
      </c>
      <c r="AA2516" s="51" t="s">
        <v>66</v>
      </c>
      <c r="AB2516" s="51" t="s">
        <v>69</v>
      </c>
    </row>
    <row r="2517" spans="1:28">
      <c r="A2517" s="51" t="s">
        <v>4800</v>
      </c>
      <c r="B2517" s="51" t="s">
        <v>97</v>
      </c>
      <c r="C2517" s="1">
        <v>42850</v>
      </c>
      <c r="D2517">
        <v>2017</v>
      </c>
      <c r="E2517" s="26">
        <v>4</v>
      </c>
      <c r="F2517" s="51" t="s">
        <v>24</v>
      </c>
      <c r="G2517" s="26">
        <v>8</v>
      </c>
      <c r="H2517" s="26">
        <v>8</v>
      </c>
      <c r="I2517" t="s">
        <v>15</v>
      </c>
      <c r="J2517" t="s">
        <v>60</v>
      </c>
      <c r="K2517" t="s">
        <v>61</v>
      </c>
      <c r="L2517" t="s">
        <v>128</v>
      </c>
      <c r="M2517" t="s">
        <v>93</v>
      </c>
      <c r="N2517">
        <v>4023.0001534919888</v>
      </c>
      <c r="O2517">
        <v>4023.0001534919888</v>
      </c>
      <c r="P2517" t="s">
        <v>64</v>
      </c>
      <c r="Q2517">
        <v>6.64</v>
      </c>
      <c r="R2517">
        <v>5</v>
      </c>
      <c r="S2517">
        <v>1</v>
      </c>
      <c r="T2517">
        <v>1</v>
      </c>
      <c r="U2517" t="s">
        <v>76</v>
      </c>
      <c r="V2517">
        <v>3</v>
      </c>
      <c r="W2517" t="s">
        <v>84</v>
      </c>
      <c r="X2517" s="51" t="s">
        <v>4801</v>
      </c>
      <c r="Y2517" s="51" t="s">
        <v>119</v>
      </c>
      <c r="Z2517" s="26">
        <v>2</v>
      </c>
      <c r="AA2517" s="51" t="s">
        <v>77</v>
      </c>
      <c r="AB2517" s="51" t="s">
        <v>69</v>
      </c>
    </row>
    <row r="2518" spans="1:28">
      <c r="A2518" s="51" t="s">
        <v>4802</v>
      </c>
      <c r="B2518" s="51" t="s">
        <v>121</v>
      </c>
      <c r="C2518" s="1">
        <v>41940</v>
      </c>
      <c r="D2518">
        <v>2014</v>
      </c>
      <c r="E2518" s="26">
        <v>10</v>
      </c>
      <c r="F2518" s="51" t="s">
        <v>10</v>
      </c>
      <c r="G2518" s="26">
        <v>11</v>
      </c>
      <c r="H2518" s="26">
        <v>11</v>
      </c>
      <c r="I2518" t="s">
        <v>15</v>
      </c>
      <c r="J2518" t="s">
        <v>102</v>
      </c>
      <c r="K2518" t="s">
        <v>133</v>
      </c>
      <c r="L2518" t="s">
        <v>74</v>
      </c>
      <c r="M2518" t="s">
        <v>63</v>
      </c>
      <c r="N2518">
        <v>1092.168014835866</v>
      </c>
      <c r="O2518">
        <v>1092.168014835866</v>
      </c>
      <c r="P2518" t="s">
        <v>64</v>
      </c>
      <c r="Q2518">
        <v>7.69</v>
      </c>
      <c r="R2518">
        <v>4</v>
      </c>
      <c r="S2518">
        <v>1</v>
      </c>
      <c r="T2518">
        <v>1</v>
      </c>
      <c r="U2518" t="s">
        <v>76</v>
      </c>
      <c r="V2518">
        <v>1</v>
      </c>
      <c r="W2518" t="s">
        <v>66</v>
      </c>
      <c r="X2518" s="51" t="s">
        <v>4803</v>
      </c>
      <c r="Y2518" s="51" t="s">
        <v>95</v>
      </c>
      <c r="Z2518" s="26">
        <v>1</v>
      </c>
      <c r="AA2518" s="51" t="s">
        <v>66</v>
      </c>
      <c r="AB2518" s="51" t="s">
        <v>69</v>
      </c>
    </row>
    <row r="2519" spans="1:28">
      <c r="A2519" s="51" t="s">
        <v>4804</v>
      </c>
      <c r="B2519" s="51" t="s">
        <v>71</v>
      </c>
      <c r="C2519" s="1">
        <v>41419</v>
      </c>
      <c r="D2519">
        <v>2013</v>
      </c>
      <c r="E2519" s="26">
        <v>5</v>
      </c>
      <c r="F2519" s="51" t="s">
        <v>25</v>
      </c>
      <c r="G2519" s="26">
        <v>12</v>
      </c>
      <c r="H2519" s="26">
        <v>12</v>
      </c>
      <c r="I2519" t="s">
        <v>15</v>
      </c>
      <c r="J2519" t="s">
        <v>102</v>
      </c>
      <c r="K2519" t="s">
        <v>83</v>
      </c>
      <c r="L2519" t="s">
        <v>113</v>
      </c>
      <c r="M2519" t="s">
        <v>75</v>
      </c>
      <c r="N2519">
        <v>7400.9459718562794</v>
      </c>
      <c r="O2519">
        <v>7400.9459718562794</v>
      </c>
      <c r="P2519" t="s">
        <v>64</v>
      </c>
      <c r="Q2519">
        <v>9.89</v>
      </c>
      <c r="R2519">
        <v>2</v>
      </c>
      <c r="S2519">
        <v>0</v>
      </c>
      <c r="T2519">
        <v>0</v>
      </c>
      <c r="U2519" t="s">
        <v>65</v>
      </c>
      <c r="V2519">
        <v>2</v>
      </c>
      <c r="W2519" t="s">
        <v>77</v>
      </c>
      <c r="X2519" s="51" t="s">
        <v>4805</v>
      </c>
      <c r="Y2519" s="51" t="s">
        <v>95</v>
      </c>
      <c r="Z2519" s="26">
        <v>1</v>
      </c>
      <c r="AA2519" s="51" t="s">
        <v>66</v>
      </c>
      <c r="AB2519" s="51" t="s">
        <v>69</v>
      </c>
    </row>
    <row r="2520" spans="1:28">
      <c r="A2520" s="51" t="s">
        <v>4806</v>
      </c>
      <c r="B2520" s="51" t="s">
        <v>71</v>
      </c>
      <c r="C2520" s="1">
        <v>41774</v>
      </c>
      <c r="D2520">
        <v>2014</v>
      </c>
      <c r="E2520" s="26">
        <v>5</v>
      </c>
      <c r="F2520" s="51" t="s">
        <v>25</v>
      </c>
      <c r="G2520" s="26">
        <v>11</v>
      </c>
      <c r="H2520" s="26">
        <v>11</v>
      </c>
      <c r="I2520" t="s">
        <v>15</v>
      </c>
      <c r="J2520" t="s">
        <v>102</v>
      </c>
      <c r="K2520" t="s">
        <v>73</v>
      </c>
      <c r="L2520" t="s">
        <v>62</v>
      </c>
      <c r="M2520" t="s">
        <v>93</v>
      </c>
      <c r="N2520">
        <v>9059.2277594919378</v>
      </c>
      <c r="O2520">
        <v>9059.2277594919378</v>
      </c>
      <c r="P2520" t="s">
        <v>64</v>
      </c>
      <c r="Q2520">
        <v>20.6</v>
      </c>
      <c r="R2520">
        <v>5</v>
      </c>
      <c r="S2520">
        <v>2</v>
      </c>
      <c r="T2520">
        <v>1</v>
      </c>
      <c r="U2520" t="s">
        <v>76</v>
      </c>
      <c r="V2520">
        <v>3</v>
      </c>
      <c r="W2520" t="s">
        <v>84</v>
      </c>
      <c r="X2520" s="51" t="s">
        <v>4807</v>
      </c>
      <c r="Y2520" s="51" t="s">
        <v>79</v>
      </c>
      <c r="Z2520" s="26">
        <v>3</v>
      </c>
      <c r="AA2520" s="51" t="s">
        <v>77</v>
      </c>
      <c r="AB2520" s="51" t="s">
        <v>69</v>
      </c>
    </row>
    <row r="2521" spans="1:28">
      <c r="A2521" s="51" t="s">
        <v>4808</v>
      </c>
      <c r="B2521" s="51" t="s">
        <v>97</v>
      </c>
      <c r="C2521" s="1">
        <v>41587</v>
      </c>
      <c r="D2521">
        <v>2013</v>
      </c>
      <c r="E2521" s="26">
        <v>11</v>
      </c>
      <c r="F2521" s="51" t="s">
        <v>19</v>
      </c>
      <c r="G2521" s="26">
        <v>12</v>
      </c>
      <c r="H2521" s="26">
        <v>12</v>
      </c>
      <c r="I2521" t="s">
        <v>15</v>
      </c>
      <c r="J2521" t="s">
        <v>102</v>
      </c>
      <c r="K2521" t="s">
        <v>124</v>
      </c>
      <c r="L2521" t="s">
        <v>110</v>
      </c>
      <c r="M2521" t="s">
        <v>93</v>
      </c>
      <c r="N2521">
        <v>12650.263961663888</v>
      </c>
      <c r="O2521">
        <v>12650.263961663888</v>
      </c>
      <c r="P2521" t="s">
        <v>64</v>
      </c>
      <c r="Q2521">
        <v>14.04</v>
      </c>
      <c r="R2521">
        <v>2</v>
      </c>
      <c r="S2521">
        <v>0</v>
      </c>
      <c r="T2521">
        <v>0</v>
      </c>
      <c r="U2521" t="s">
        <v>65</v>
      </c>
      <c r="V2521">
        <v>2</v>
      </c>
      <c r="W2521" t="s">
        <v>77</v>
      </c>
      <c r="X2521" s="51" t="s">
        <v>4809</v>
      </c>
      <c r="Y2521" s="51" t="s">
        <v>68</v>
      </c>
      <c r="Z2521" s="26">
        <v>2</v>
      </c>
      <c r="AA2521" s="51" t="s">
        <v>77</v>
      </c>
      <c r="AB2521" s="51" t="s">
        <v>69</v>
      </c>
    </row>
    <row r="2522" spans="1:28">
      <c r="A2522" s="51" t="s">
        <v>4810</v>
      </c>
      <c r="B2522" s="51" t="s">
        <v>121</v>
      </c>
      <c r="C2522" s="1">
        <v>41737</v>
      </c>
      <c r="D2522">
        <v>2014</v>
      </c>
      <c r="E2522" s="26">
        <v>4</v>
      </c>
      <c r="F2522" s="51" t="s">
        <v>24</v>
      </c>
      <c r="G2522" s="26">
        <v>11</v>
      </c>
      <c r="H2522" s="26">
        <v>11</v>
      </c>
      <c r="I2522" t="s">
        <v>15</v>
      </c>
      <c r="J2522" t="s">
        <v>102</v>
      </c>
      <c r="K2522" t="s">
        <v>133</v>
      </c>
      <c r="L2522" t="s">
        <v>74</v>
      </c>
      <c r="M2522" t="s">
        <v>104</v>
      </c>
      <c r="N2522">
        <v>3859.3236878915268</v>
      </c>
      <c r="O2522">
        <v>3859.3236878915268</v>
      </c>
      <c r="P2522" t="s">
        <v>64</v>
      </c>
      <c r="Q2522">
        <v>10.53</v>
      </c>
      <c r="R2522">
        <v>1</v>
      </c>
      <c r="S2522">
        <v>5</v>
      </c>
      <c r="T2522">
        <v>1</v>
      </c>
      <c r="U2522" t="s">
        <v>76</v>
      </c>
      <c r="V2522">
        <v>1</v>
      </c>
      <c r="W2522" t="s">
        <v>66</v>
      </c>
      <c r="X2522" s="51" t="s">
        <v>4811</v>
      </c>
      <c r="Y2522" s="51" t="s">
        <v>100</v>
      </c>
      <c r="Z2522" s="26">
        <v>2</v>
      </c>
      <c r="AA2522" s="51" t="s">
        <v>77</v>
      </c>
      <c r="AB2522" s="51" t="s">
        <v>108</v>
      </c>
    </row>
    <row r="2523" spans="1:28">
      <c r="A2523" s="51" t="s">
        <v>4812</v>
      </c>
      <c r="B2523" s="51" t="s">
        <v>97</v>
      </c>
      <c r="C2523" s="1">
        <v>43246</v>
      </c>
      <c r="D2523">
        <v>2018</v>
      </c>
      <c r="E2523" s="26">
        <v>5</v>
      </c>
      <c r="F2523" s="51" t="s">
        <v>25</v>
      </c>
      <c r="G2523" s="26">
        <v>7</v>
      </c>
      <c r="H2523" s="26">
        <v>7</v>
      </c>
      <c r="I2523" t="s">
        <v>15</v>
      </c>
      <c r="J2523" t="s">
        <v>60</v>
      </c>
      <c r="K2523" t="s">
        <v>133</v>
      </c>
      <c r="L2523" t="s">
        <v>125</v>
      </c>
      <c r="M2523" t="s">
        <v>75</v>
      </c>
      <c r="N2523">
        <v>10385.379986216163</v>
      </c>
      <c r="O2523">
        <v>10385.379986216163</v>
      </c>
      <c r="P2523" t="s">
        <v>64</v>
      </c>
      <c r="Q2523">
        <v>15.44</v>
      </c>
      <c r="R2523">
        <v>1</v>
      </c>
      <c r="S2523">
        <v>4</v>
      </c>
      <c r="T2523">
        <v>1</v>
      </c>
      <c r="U2523" t="s">
        <v>76</v>
      </c>
      <c r="V2523">
        <v>2</v>
      </c>
      <c r="W2523" t="s">
        <v>77</v>
      </c>
      <c r="X2523" s="51" t="s">
        <v>172</v>
      </c>
      <c r="Y2523" s="51" t="s">
        <v>95</v>
      </c>
      <c r="Z2523" s="26">
        <v>2</v>
      </c>
      <c r="AA2523" s="51" t="s">
        <v>77</v>
      </c>
      <c r="AB2523" s="51" t="s">
        <v>69</v>
      </c>
    </row>
    <row r="2524" spans="1:28">
      <c r="A2524" s="51" t="s">
        <v>4813</v>
      </c>
      <c r="B2524" s="51" t="s">
        <v>97</v>
      </c>
      <c r="C2524" s="1">
        <v>44261</v>
      </c>
      <c r="D2524">
        <v>2021</v>
      </c>
      <c r="E2524" s="26">
        <v>3</v>
      </c>
      <c r="F2524" s="51" t="s">
        <v>23</v>
      </c>
      <c r="G2524" s="26">
        <v>4</v>
      </c>
      <c r="H2524" s="26">
        <v>4</v>
      </c>
      <c r="I2524" t="s">
        <v>15</v>
      </c>
      <c r="J2524" t="s">
        <v>72</v>
      </c>
      <c r="K2524" t="s">
        <v>83</v>
      </c>
      <c r="L2524" t="s">
        <v>62</v>
      </c>
      <c r="M2524" t="s">
        <v>63</v>
      </c>
      <c r="N2524">
        <v>13746.23299735143</v>
      </c>
      <c r="O2524">
        <v>13746.23299735143</v>
      </c>
      <c r="P2524" t="s">
        <v>64</v>
      </c>
      <c r="Q2524">
        <v>9.6199999999999992</v>
      </c>
      <c r="R2524">
        <v>5</v>
      </c>
      <c r="S2524">
        <v>2</v>
      </c>
      <c r="T2524">
        <v>1</v>
      </c>
      <c r="U2524" t="s">
        <v>76</v>
      </c>
      <c r="V2524">
        <v>3</v>
      </c>
      <c r="W2524" t="s">
        <v>84</v>
      </c>
      <c r="X2524" s="51" t="s">
        <v>4814</v>
      </c>
      <c r="Y2524" s="51" t="s">
        <v>119</v>
      </c>
      <c r="Z2524" s="26">
        <v>2</v>
      </c>
      <c r="AA2524" s="51" t="s">
        <v>77</v>
      </c>
      <c r="AB2524" s="51" t="s">
        <v>69</v>
      </c>
    </row>
    <row r="2525" spans="1:28">
      <c r="A2525" s="51" t="s">
        <v>4815</v>
      </c>
      <c r="B2525" s="51" t="s">
        <v>81</v>
      </c>
      <c r="C2525" s="1">
        <v>44242</v>
      </c>
      <c r="D2525">
        <v>2021</v>
      </c>
      <c r="E2525" s="26">
        <v>2</v>
      </c>
      <c r="F2525" s="51" t="s">
        <v>22</v>
      </c>
      <c r="G2525" s="26">
        <v>4</v>
      </c>
      <c r="H2525" s="26">
        <v>4</v>
      </c>
      <c r="I2525" t="s">
        <v>15</v>
      </c>
      <c r="J2525" t="s">
        <v>72</v>
      </c>
      <c r="K2525" t="s">
        <v>83</v>
      </c>
      <c r="L2525" t="s">
        <v>74</v>
      </c>
      <c r="M2525" t="s">
        <v>152</v>
      </c>
      <c r="N2525">
        <v>5331.4404242280871</v>
      </c>
      <c r="O2525">
        <v>5331.4404242280871</v>
      </c>
      <c r="P2525" t="s">
        <v>64</v>
      </c>
      <c r="Q2525">
        <v>5.99</v>
      </c>
      <c r="R2525">
        <v>5</v>
      </c>
      <c r="S2525">
        <v>4</v>
      </c>
      <c r="T2525">
        <v>1</v>
      </c>
      <c r="U2525" t="s">
        <v>76</v>
      </c>
      <c r="V2525">
        <v>1</v>
      </c>
      <c r="W2525" t="s">
        <v>66</v>
      </c>
      <c r="X2525" s="51" t="s">
        <v>4816</v>
      </c>
      <c r="Y2525" s="51" t="s">
        <v>100</v>
      </c>
      <c r="Z2525" s="26">
        <v>1</v>
      </c>
      <c r="AA2525" s="51" t="s">
        <v>66</v>
      </c>
      <c r="AB2525" s="51" t="s">
        <v>69</v>
      </c>
    </row>
    <row r="2526" spans="1:28">
      <c r="A2526" s="51" t="s">
        <v>4817</v>
      </c>
      <c r="B2526" s="51" t="s">
        <v>121</v>
      </c>
      <c r="C2526" s="1">
        <v>44493</v>
      </c>
      <c r="D2526">
        <v>2021</v>
      </c>
      <c r="E2526" s="26">
        <v>10</v>
      </c>
      <c r="F2526" s="51" t="s">
        <v>10</v>
      </c>
      <c r="G2526" s="26">
        <v>4</v>
      </c>
      <c r="H2526" s="26">
        <v>4</v>
      </c>
      <c r="I2526" t="s">
        <v>15</v>
      </c>
      <c r="J2526" t="s">
        <v>72</v>
      </c>
      <c r="K2526" t="s">
        <v>83</v>
      </c>
      <c r="L2526" t="s">
        <v>116</v>
      </c>
      <c r="M2526" t="s">
        <v>152</v>
      </c>
      <c r="N2526">
        <v>6046.5941645074763</v>
      </c>
      <c r="O2526">
        <v>6046.5941645074763</v>
      </c>
      <c r="P2526" t="s">
        <v>64</v>
      </c>
      <c r="Q2526">
        <v>9.56</v>
      </c>
      <c r="R2526">
        <v>1</v>
      </c>
      <c r="S2526">
        <v>2</v>
      </c>
      <c r="T2526">
        <v>1</v>
      </c>
      <c r="U2526" t="s">
        <v>76</v>
      </c>
      <c r="V2526">
        <v>2</v>
      </c>
      <c r="W2526" t="s">
        <v>77</v>
      </c>
      <c r="X2526" s="51" t="s">
        <v>4818</v>
      </c>
      <c r="Y2526" s="51" t="s">
        <v>79</v>
      </c>
      <c r="Z2526" s="26">
        <v>0</v>
      </c>
      <c r="AA2526" s="51" t="s">
        <v>66</v>
      </c>
      <c r="AB2526" s="51" t="s">
        <v>69</v>
      </c>
    </row>
    <row r="2527" spans="1:28">
      <c r="A2527" s="51" t="s">
        <v>4819</v>
      </c>
      <c r="B2527" s="51" t="s">
        <v>140</v>
      </c>
      <c r="C2527" s="1">
        <v>42170</v>
      </c>
      <c r="D2527">
        <v>2015</v>
      </c>
      <c r="E2527" s="26">
        <v>6</v>
      </c>
      <c r="F2527" s="51" t="s">
        <v>26</v>
      </c>
      <c r="G2527" s="26">
        <v>10</v>
      </c>
      <c r="H2527" s="26">
        <v>10</v>
      </c>
      <c r="I2527" t="s">
        <v>15</v>
      </c>
      <c r="J2527" t="s">
        <v>102</v>
      </c>
      <c r="K2527" t="s">
        <v>133</v>
      </c>
      <c r="L2527" t="s">
        <v>125</v>
      </c>
      <c r="M2527" t="s">
        <v>152</v>
      </c>
      <c r="N2527">
        <v>25314.057166541857</v>
      </c>
      <c r="O2527">
        <v>25314.057166541857</v>
      </c>
      <c r="P2527" t="s">
        <v>64</v>
      </c>
      <c r="Q2527">
        <v>20.09</v>
      </c>
      <c r="R2527">
        <v>2</v>
      </c>
      <c r="S2527">
        <v>2</v>
      </c>
      <c r="T2527">
        <v>1</v>
      </c>
      <c r="U2527" t="s">
        <v>76</v>
      </c>
      <c r="V2527">
        <v>3</v>
      </c>
      <c r="W2527" t="s">
        <v>84</v>
      </c>
      <c r="X2527" s="51" t="s">
        <v>4820</v>
      </c>
      <c r="Y2527" s="51" t="s">
        <v>100</v>
      </c>
      <c r="Z2527" s="26">
        <v>4</v>
      </c>
      <c r="AA2527" s="51" t="s">
        <v>84</v>
      </c>
      <c r="AB2527" s="51" t="s">
        <v>108</v>
      </c>
    </row>
    <row r="2528" spans="1:28">
      <c r="A2528" s="51" t="s">
        <v>4821</v>
      </c>
      <c r="B2528" s="51" t="s">
        <v>140</v>
      </c>
      <c r="C2528" s="1">
        <v>44585</v>
      </c>
      <c r="D2528">
        <v>2022</v>
      </c>
      <c r="E2528" s="26">
        <v>1</v>
      </c>
      <c r="F2528" s="51" t="s">
        <v>21</v>
      </c>
      <c r="G2528" s="26">
        <v>3</v>
      </c>
      <c r="H2528" s="26">
        <v>3</v>
      </c>
      <c r="I2528" t="s">
        <v>15</v>
      </c>
      <c r="J2528" t="s">
        <v>82</v>
      </c>
      <c r="K2528" t="s">
        <v>73</v>
      </c>
      <c r="L2528" t="s">
        <v>157</v>
      </c>
      <c r="M2528" t="s">
        <v>75</v>
      </c>
      <c r="N2528">
        <v>1855.1432643130845</v>
      </c>
      <c r="O2528">
        <v>1855.1432643130845</v>
      </c>
      <c r="P2528" t="s">
        <v>64</v>
      </c>
      <c r="Q2528">
        <v>1.1200000000000001</v>
      </c>
      <c r="R2528">
        <v>4</v>
      </c>
      <c r="S2528">
        <v>0</v>
      </c>
      <c r="T2528">
        <v>0</v>
      </c>
      <c r="U2528" t="s">
        <v>65</v>
      </c>
      <c r="V2528">
        <v>1</v>
      </c>
      <c r="W2528" t="s">
        <v>66</v>
      </c>
      <c r="X2528" s="51" t="s">
        <v>4822</v>
      </c>
      <c r="Y2528" s="51" t="s">
        <v>100</v>
      </c>
      <c r="Z2528" s="26">
        <v>0</v>
      </c>
      <c r="AA2528" s="51" t="s">
        <v>66</v>
      </c>
      <c r="AB2528" s="51" t="s">
        <v>69</v>
      </c>
    </row>
    <row r="2529" spans="1:28">
      <c r="A2529" s="51" t="s">
        <v>4823</v>
      </c>
      <c r="B2529" s="51" t="s">
        <v>97</v>
      </c>
      <c r="C2529" s="1">
        <v>42627</v>
      </c>
      <c r="D2529">
        <v>2016</v>
      </c>
      <c r="E2529" s="26">
        <v>9</v>
      </c>
      <c r="F2529" s="51" t="s">
        <v>29</v>
      </c>
      <c r="G2529" s="26">
        <v>9</v>
      </c>
      <c r="H2529" s="26">
        <v>9</v>
      </c>
      <c r="I2529" t="s">
        <v>15</v>
      </c>
      <c r="J2529" t="s">
        <v>60</v>
      </c>
      <c r="K2529" t="s">
        <v>61</v>
      </c>
      <c r="L2529" t="s">
        <v>113</v>
      </c>
      <c r="M2529" t="s">
        <v>152</v>
      </c>
      <c r="N2529">
        <v>10223.279520986687</v>
      </c>
      <c r="O2529">
        <v>10223.279520986687</v>
      </c>
      <c r="P2529" t="s">
        <v>64</v>
      </c>
      <c r="Q2529">
        <v>12.01</v>
      </c>
      <c r="R2529">
        <v>5</v>
      </c>
      <c r="S2529">
        <v>5</v>
      </c>
      <c r="T2529">
        <v>1</v>
      </c>
      <c r="U2529" t="s">
        <v>76</v>
      </c>
      <c r="V2529">
        <v>2</v>
      </c>
      <c r="W2529" t="s">
        <v>77</v>
      </c>
      <c r="X2529" s="51" t="s">
        <v>4824</v>
      </c>
      <c r="Y2529" s="51" t="s">
        <v>86</v>
      </c>
      <c r="Z2529" s="26">
        <v>2</v>
      </c>
      <c r="AA2529" s="51" t="s">
        <v>77</v>
      </c>
      <c r="AB2529" s="51" t="s">
        <v>108</v>
      </c>
    </row>
    <row r="2530" spans="1:28">
      <c r="A2530" s="51" t="s">
        <v>4825</v>
      </c>
      <c r="B2530" s="51" t="s">
        <v>71</v>
      </c>
      <c r="C2530" s="1">
        <v>43156</v>
      </c>
      <c r="D2530">
        <v>2018</v>
      </c>
      <c r="E2530" s="26">
        <v>2</v>
      </c>
      <c r="F2530" s="51" t="s">
        <v>22</v>
      </c>
      <c r="G2530" s="26">
        <v>7</v>
      </c>
      <c r="H2530" s="26">
        <v>7</v>
      </c>
      <c r="I2530" t="s">
        <v>15</v>
      </c>
      <c r="J2530" t="s">
        <v>60</v>
      </c>
      <c r="K2530" t="s">
        <v>83</v>
      </c>
      <c r="L2530" t="s">
        <v>116</v>
      </c>
      <c r="M2530" t="s">
        <v>75</v>
      </c>
      <c r="N2530">
        <v>6099.4664375720922</v>
      </c>
      <c r="O2530">
        <v>6099.4664375720922</v>
      </c>
      <c r="P2530" t="s">
        <v>64</v>
      </c>
      <c r="Q2530">
        <v>1.92</v>
      </c>
      <c r="R2530">
        <v>3</v>
      </c>
      <c r="S2530">
        <v>1</v>
      </c>
      <c r="T2530">
        <v>1</v>
      </c>
      <c r="U2530" t="s">
        <v>76</v>
      </c>
      <c r="V2530">
        <v>1</v>
      </c>
      <c r="W2530" t="s">
        <v>66</v>
      </c>
      <c r="X2530" s="51" t="s">
        <v>4826</v>
      </c>
      <c r="Y2530" s="51" t="s">
        <v>119</v>
      </c>
      <c r="Z2530" s="26">
        <v>0</v>
      </c>
      <c r="AA2530" s="51" t="s">
        <v>66</v>
      </c>
      <c r="AB2530" s="51" t="s">
        <v>69</v>
      </c>
    </row>
    <row r="2531" spans="1:28">
      <c r="A2531" s="51" t="s">
        <v>4827</v>
      </c>
      <c r="B2531" s="51" t="s">
        <v>81</v>
      </c>
      <c r="C2531" s="1">
        <v>44919</v>
      </c>
      <c r="D2531">
        <v>2022</v>
      </c>
      <c r="E2531" s="26">
        <v>12</v>
      </c>
      <c r="F2531" s="51" t="s">
        <v>20</v>
      </c>
      <c r="G2531" s="26">
        <v>3</v>
      </c>
      <c r="H2531" s="26">
        <v>3</v>
      </c>
      <c r="I2531" t="s">
        <v>15</v>
      </c>
      <c r="J2531" t="s">
        <v>82</v>
      </c>
      <c r="K2531" t="s">
        <v>88</v>
      </c>
      <c r="L2531" t="s">
        <v>74</v>
      </c>
      <c r="M2531" t="s">
        <v>104</v>
      </c>
      <c r="N2531">
        <v>6985.8465318540884</v>
      </c>
      <c r="O2531">
        <v>6985.8465318540884</v>
      </c>
      <c r="P2531" t="s">
        <v>64</v>
      </c>
      <c r="Q2531">
        <v>1.31</v>
      </c>
      <c r="R2531">
        <v>4</v>
      </c>
      <c r="S2531">
        <v>1</v>
      </c>
      <c r="T2531">
        <v>1</v>
      </c>
      <c r="U2531" t="s">
        <v>76</v>
      </c>
      <c r="V2531">
        <v>1</v>
      </c>
      <c r="W2531" t="s">
        <v>66</v>
      </c>
      <c r="X2531" s="51" t="s">
        <v>4828</v>
      </c>
      <c r="Y2531" s="51" t="s">
        <v>100</v>
      </c>
      <c r="Z2531" s="26">
        <v>0</v>
      </c>
      <c r="AA2531" s="51" t="s">
        <v>66</v>
      </c>
      <c r="AB2531" s="51" t="s">
        <v>69</v>
      </c>
    </row>
    <row r="2532" spans="1:28">
      <c r="A2532" s="51" t="s">
        <v>4829</v>
      </c>
      <c r="B2532" s="51" t="s">
        <v>97</v>
      </c>
      <c r="C2532" s="1">
        <v>41827</v>
      </c>
      <c r="D2532">
        <v>2014</v>
      </c>
      <c r="E2532" s="26">
        <v>7</v>
      </c>
      <c r="F2532" s="51" t="s">
        <v>27</v>
      </c>
      <c r="G2532" s="26">
        <v>11</v>
      </c>
      <c r="H2532" s="26">
        <v>11</v>
      </c>
      <c r="I2532" t="s">
        <v>15</v>
      </c>
      <c r="J2532" t="s">
        <v>102</v>
      </c>
      <c r="K2532" t="s">
        <v>83</v>
      </c>
      <c r="L2532" t="s">
        <v>113</v>
      </c>
      <c r="M2532" t="s">
        <v>104</v>
      </c>
      <c r="N2532">
        <v>6064.6338587618493</v>
      </c>
      <c r="O2532">
        <v>6064.6338587618493</v>
      </c>
      <c r="P2532" t="s">
        <v>64</v>
      </c>
      <c r="Q2532">
        <v>2.59</v>
      </c>
      <c r="R2532">
        <v>4</v>
      </c>
      <c r="S2532">
        <v>1</v>
      </c>
      <c r="T2532">
        <v>1</v>
      </c>
      <c r="U2532" t="s">
        <v>76</v>
      </c>
      <c r="V2532">
        <v>1</v>
      </c>
      <c r="W2532" t="s">
        <v>66</v>
      </c>
      <c r="X2532" s="51" t="s">
        <v>4830</v>
      </c>
      <c r="Y2532" s="51" t="s">
        <v>100</v>
      </c>
      <c r="Z2532" s="26">
        <v>1</v>
      </c>
      <c r="AA2532" s="51" t="s">
        <v>66</v>
      </c>
      <c r="AB2532" s="51" t="s">
        <v>69</v>
      </c>
    </row>
    <row r="2533" spans="1:28">
      <c r="A2533" s="51" t="s">
        <v>4831</v>
      </c>
      <c r="B2533" s="51" t="s">
        <v>97</v>
      </c>
      <c r="C2533" s="1">
        <v>45143</v>
      </c>
      <c r="D2533">
        <v>2023</v>
      </c>
      <c r="E2533" s="26">
        <v>8</v>
      </c>
      <c r="F2533" s="51" t="s">
        <v>28</v>
      </c>
      <c r="G2533" s="26">
        <v>2</v>
      </c>
      <c r="H2533" s="26">
        <v>2</v>
      </c>
      <c r="I2533" t="s">
        <v>15</v>
      </c>
      <c r="J2533" t="s">
        <v>82</v>
      </c>
      <c r="K2533" t="s">
        <v>133</v>
      </c>
      <c r="L2533" t="s">
        <v>110</v>
      </c>
      <c r="M2533" t="s">
        <v>93</v>
      </c>
      <c r="N2533">
        <v>3868.3486107331169</v>
      </c>
      <c r="O2533">
        <v>3868.3486107331169</v>
      </c>
      <c r="P2533" t="s">
        <v>64</v>
      </c>
      <c r="Q2533">
        <v>2.8</v>
      </c>
      <c r="R2533">
        <v>3</v>
      </c>
      <c r="S2533">
        <v>0</v>
      </c>
      <c r="T2533">
        <v>0</v>
      </c>
      <c r="U2533" t="s">
        <v>65</v>
      </c>
      <c r="V2533">
        <v>1</v>
      </c>
      <c r="W2533" t="s">
        <v>66</v>
      </c>
      <c r="X2533" s="51" t="s">
        <v>4832</v>
      </c>
      <c r="Y2533" s="51" t="s">
        <v>95</v>
      </c>
      <c r="Z2533" s="26">
        <v>0</v>
      </c>
      <c r="AA2533" s="51" t="s">
        <v>66</v>
      </c>
      <c r="AB2533" s="51" t="s">
        <v>69</v>
      </c>
    </row>
    <row r="2534" spans="1:28">
      <c r="A2534" s="51" t="s">
        <v>4833</v>
      </c>
      <c r="B2534" s="51" t="s">
        <v>81</v>
      </c>
      <c r="C2534" s="1">
        <v>44178</v>
      </c>
      <c r="D2534">
        <v>2020</v>
      </c>
      <c r="E2534" s="26">
        <v>12</v>
      </c>
      <c r="F2534" s="51" t="s">
        <v>20</v>
      </c>
      <c r="G2534" s="26">
        <v>5</v>
      </c>
      <c r="H2534" s="26">
        <v>5</v>
      </c>
      <c r="I2534" t="s">
        <v>15</v>
      </c>
      <c r="J2534" t="s">
        <v>72</v>
      </c>
      <c r="K2534" t="s">
        <v>133</v>
      </c>
      <c r="L2534" t="s">
        <v>202</v>
      </c>
      <c r="M2534" t="s">
        <v>93</v>
      </c>
      <c r="N2534">
        <v>7269.1941756875822</v>
      </c>
      <c r="O2534">
        <v>7269.1941756875822</v>
      </c>
      <c r="P2534" t="s">
        <v>64</v>
      </c>
      <c r="Q2534">
        <v>5.94</v>
      </c>
      <c r="R2534">
        <v>4</v>
      </c>
      <c r="S2534">
        <v>3</v>
      </c>
      <c r="T2534">
        <v>1</v>
      </c>
      <c r="U2534" t="s">
        <v>76</v>
      </c>
      <c r="V2534">
        <v>2</v>
      </c>
      <c r="W2534" t="s">
        <v>77</v>
      </c>
      <c r="X2534" s="51" t="s">
        <v>4834</v>
      </c>
      <c r="Y2534" s="51" t="s">
        <v>86</v>
      </c>
      <c r="Z2534" s="26">
        <v>1</v>
      </c>
      <c r="AA2534" s="51" t="s">
        <v>66</v>
      </c>
      <c r="AB2534" s="51" t="s">
        <v>69</v>
      </c>
    </row>
    <row r="2535" spans="1:28">
      <c r="A2535" s="51" t="s">
        <v>4835</v>
      </c>
      <c r="B2535" s="51" t="s">
        <v>81</v>
      </c>
      <c r="C2535" s="1">
        <v>44871</v>
      </c>
      <c r="D2535">
        <v>2022</v>
      </c>
      <c r="E2535" s="26">
        <v>11</v>
      </c>
      <c r="F2535" s="51" t="s">
        <v>19</v>
      </c>
      <c r="G2535" s="26">
        <v>3</v>
      </c>
      <c r="H2535" s="26">
        <v>3</v>
      </c>
      <c r="I2535" t="s">
        <v>15</v>
      </c>
      <c r="J2535" t="s">
        <v>82</v>
      </c>
      <c r="K2535" t="s">
        <v>73</v>
      </c>
      <c r="L2535" t="s">
        <v>62</v>
      </c>
      <c r="M2535" t="s">
        <v>75</v>
      </c>
      <c r="N2535">
        <v>24390.545641851138</v>
      </c>
      <c r="O2535">
        <v>24390.545641851138</v>
      </c>
      <c r="P2535" t="s">
        <v>64</v>
      </c>
      <c r="Q2535">
        <v>3.94</v>
      </c>
      <c r="R2535">
        <v>1</v>
      </c>
      <c r="S2535">
        <v>3</v>
      </c>
      <c r="T2535">
        <v>1</v>
      </c>
      <c r="U2535" t="s">
        <v>76</v>
      </c>
      <c r="V2535">
        <v>3</v>
      </c>
      <c r="W2535" t="s">
        <v>84</v>
      </c>
      <c r="X2535" s="51" t="s">
        <v>4836</v>
      </c>
      <c r="Y2535" s="51" t="s">
        <v>79</v>
      </c>
      <c r="Z2535" s="26">
        <v>3</v>
      </c>
      <c r="AA2535" s="51" t="s">
        <v>77</v>
      </c>
      <c r="AB2535" s="51" t="s">
        <v>108</v>
      </c>
    </row>
    <row r="2536" spans="1:28">
      <c r="A2536" s="51" t="s">
        <v>4837</v>
      </c>
      <c r="B2536" s="51" t="s">
        <v>71</v>
      </c>
      <c r="C2536" s="1">
        <v>42046</v>
      </c>
      <c r="D2536">
        <v>2015</v>
      </c>
      <c r="E2536" s="26">
        <v>2</v>
      </c>
      <c r="F2536" s="51" t="s">
        <v>22</v>
      </c>
      <c r="G2536" s="26">
        <v>10</v>
      </c>
      <c r="H2536" s="26">
        <v>10</v>
      </c>
      <c r="I2536" t="s">
        <v>15</v>
      </c>
      <c r="J2536" t="s">
        <v>102</v>
      </c>
      <c r="K2536" t="s">
        <v>73</v>
      </c>
      <c r="L2536" t="s">
        <v>98</v>
      </c>
      <c r="M2536" t="s">
        <v>90</v>
      </c>
      <c r="N2536">
        <v>-1105.9070955303721</v>
      </c>
      <c r="O2536">
        <v>1105.9070955303721</v>
      </c>
      <c r="P2536" t="s">
        <v>117</v>
      </c>
      <c r="Q2536">
        <v>7.56</v>
      </c>
      <c r="R2536">
        <v>4</v>
      </c>
      <c r="S2536">
        <v>2</v>
      </c>
      <c r="T2536">
        <v>1</v>
      </c>
      <c r="U2536" t="s">
        <v>76</v>
      </c>
      <c r="V2536">
        <v>1</v>
      </c>
      <c r="W2536" t="s">
        <v>66</v>
      </c>
      <c r="X2536" s="51" t="s">
        <v>270</v>
      </c>
      <c r="Y2536" s="51" t="s">
        <v>95</v>
      </c>
      <c r="Z2536" s="26">
        <v>1</v>
      </c>
      <c r="AA2536" s="51" t="s">
        <v>66</v>
      </c>
      <c r="AB2536" s="51" t="s">
        <v>69</v>
      </c>
    </row>
    <row r="2537" spans="1:28">
      <c r="A2537" s="51" t="s">
        <v>4838</v>
      </c>
      <c r="B2537" s="51" t="s">
        <v>121</v>
      </c>
      <c r="C2537" s="1">
        <v>44112</v>
      </c>
      <c r="D2537">
        <v>2020</v>
      </c>
      <c r="E2537" s="26">
        <v>10</v>
      </c>
      <c r="F2537" s="51" t="s">
        <v>10</v>
      </c>
      <c r="G2537" s="26">
        <v>5</v>
      </c>
      <c r="H2537" s="26">
        <v>5</v>
      </c>
      <c r="I2537" t="s">
        <v>15</v>
      </c>
      <c r="J2537" t="s">
        <v>72</v>
      </c>
      <c r="K2537" t="s">
        <v>88</v>
      </c>
      <c r="L2537" t="s">
        <v>125</v>
      </c>
      <c r="M2537" t="s">
        <v>63</v>
      </c>
      <c r="N2537">
        <v>6119.2081757392925</v>
      </c>
      <c r="O2537">
        <v>6119.2081757392925</v>
      </c>
      <c r="P2537" t="s">
        <v>64</v>
      </c>
      <c r="Q2537">
        <v>29.61</v>
      </c>
      <c r="R2537">
        <v>2</v>
      </c>
      <c r="S2537">
        <v>2</v>
      </c>
      <c r="T2537">
        <v>1</v>
      </c>
      <c r="U2537" t="s">
        <v>76</v>
      </c>
      <c r="V2537">
        <v>3</v>
      </c>
      <c r="W2537" t="s">
        <v>84</v>
      </c>
      <c r="X2537" s="51" t="s">
        <v>510</v>
      </c>
      <c r="Y2537" s="51" t="s">
        <v>79</v>
      </c>
      <c r="Z2537" s="26">
        <v>2</v>
      </c>
      <c r="AA2537" s="51" t="s">
        <v>77</v>
      </c>
      <c r="AB2537" s="51" t="s">
        <v>69</v>
      </c>
    </row>
    <row r="2538" spans="1:28">
      <c r="A2538" s="51" t="s">
        <v>4839</v>
      </c>
      <c r="B2538" s="51" t="s">
        <v>71</v>
      </c>
      <c r="C2538" s="1">
        <v>44361</v>
      </c>
      <c r="D2538">
        <v>2021</v>
      </c>
      <c r="E2538" s="26">
        <v>6</v>
      </c>
      <c r="F2538" s="51" t="s">
        <v>26</v>
      </c>
      <c r="G2538" s="26">
        <v>4</v>
      </c>
      <c r="H2538" s="26">
        <v>4</v>
      </c>
      <c r="I2538" t="s">
        <v>15</v>
      </c>
      <c r="J2538" t="s">
        <v>72</v>
      </c>
      <c r="K2538" t="s">
        <v>124</v>
      </c>
      <c r="L2538" t="s">
        <v>157</v>
      </c>
      <c r="M2538" t="s">
        <v>63</v>
      </c>
      <c r="N2538">
        <v>14360.086880101104</v>
      </c>
      <c r="O2538">
        <v>14360.086880101104</v>
      </c>
      <c r="P2538" t="s">
        <v>64</v>
      </c>
      <c r="Q2538">
        <v>22.07</v>
      </c>
      <c r="R2538">
        <v>1</v>
      </c>
      <c r="S2538">
        <v>1</v>
      </c>
      <c r="T2538">
        <v>1</v>
      </c>
      <c r="U2538" t="s">
        <v>76</v>
      </c>
      <c r="V2538">
        <v>3</v>
      </c>
      <c r="W2538" t="s">
        <v>84</v>
      </c>
      <c r="X2538" s="51" t="s">
        <v>4840</v>
      </c>
      <c r="Y2538" s="51" t="s">
        <v>95</v>
      </c>
      <c r="Z2538" s="26">
        <v>3</v>
      </c>
      <c r="AA2538" s="51" t="s">
        <v>77</v>
      </c>
      <c r="AB2538" s="51" t="s">
        <v>108</v>
      </c>
    </row>
    <row r="2539" spans="1:28">
      <c r="A2539" s="51" t="s">
        <v>4841</v>
      </c>
      <c r="B2539" s="51" t="s">
        <v>121</v>
      </c>
      <c r="C2539" s="1">
        <v>44803</v>
      </c>
      <c r="D2539">
        <v>2022</v>
      </c>
      <c r="E2539" s="26">
        <v>8</v>
      </c>
      <c r="F2539" s="51" t="s">
        <v>28</v>
      </c>
      <c r="G2539" s="26">
        <v>3</v>
      </c>
      <c r="H2539" s="26">
        <v>3</v>
      </c>
      <c r="I2539" t="s">
        <v>15</v>
      </c>
      <c r="J2539" t="s">
        <v>82</v>
      </c>
      <c r="K2539" t="s">
        <v>73</v>
      </c>
      <c r="L2539" t="s">
        <v>116</v>
      </c>
      <c r="M2539" t="s">
        <v>152</v>
      </c>
      <c r="N2539">
        <v>17178.681626962898</v>
      </c>
      <c r="O2539">
        <v>17178.681626962898</v>
      </c>
      <c r="P2539" t="s">
        <v>64</v>
      </c>
      <c r="Q2539">
        <v>10.050000000000001</v>
      </c>
      <c r="R2539">
        <v>3</v>
      </c>
      <c r="S2539">
        <v>2</v>
      </c>
      <c r="T2539">
        <v>1</v>
      </c>
      <c r="U2539" t="s">
        <v>76</v>
      </c>
      <c r="V2539">
        <v>3</v>
      </c>
      <c r="W2539" t="s">
        <v>84</v>
      </c>
      <c r="X2539" s="51" t="s">
        <v>4842</v>
      </c>
      <c r="Y2539" s="51" t="s">
        <v>144</v>
      </c>
      <c r="Z2539" s="26">
        <v>2</v>
      </c>
      <c r="AA2539" s="51" t="s">
        <v>77</v>
      </c>
      <c r="AB2539" s="51" t="s">
        <v>69</v>
      </c>
    </row>
    <row r="2540" spans="1:28">
      <c r="A2540" s="51" t="s">
        <v>4843</v>
      </c>
      <c r="B2540" s="51" t="s">
        <v>81</v>
      </c>
      <c r="C2540" s="1">
        <v>43397</v>
      </c>
      <c r="D2540">
        <v>2018</v>
      </c>
      <c r="E2540" s="26">
        <v>10</v>
      </c>
      <c r="F2540" s="51" t="s">
        <v>10</v>
      </c>
      <c r="G2540" s="26">
        <v>7</v>
      </c>
      <c r="H2540" s="26">
        <v>7</v>
      </c>
      <c r="I2540" t="s">
        <v>15</v>
      </c>
      <c r="J2540" t="s">
        <v>60</v>
      </c>
      <c r="K2540" t="s">
        <v>83</v>
      </c>
      <c r="L2540" t="s">
        <v>74</v>
      </c>
      <c r="M2540" t="s">
        <v>93</v>
      </c>
      <c r="N2540">
        <v>9861.9043431690297</v>
      </c>
      <c r="O2540">
        <v>9861.9043431690297</v>
      </c>
      <c r="P2540" t="s">
        <v>64</v>
      </c>
      <c r="Q2540">
        <v>11.24</v>
      </c>
      <c r="R2540">
        <v>4</v>
      </c>
      <c r="S2540">
        <v>3</v>
      </c>
      <c r="T2540">
        <v>1</v>
      </c>
      <c r="U2540" t="s">
        <v>76</v>
      </c>
      <c r="V2540">
        <v>1</v>
      </c>
      <c r="W2540" t="s">
        <v>66</v>
      </c>
      <c r="X2540" s="51" t="s">
        <v>4844</v>
      </c>
      <c r="Y2540" s="51" t="s">
        <v>95</v>
      </c>
      <c r="Z2540" s="26">
        <v>1</v>
      </c>
      <c r="AA2540" s="51" t="s">
        <v>66</v>
      </c>
      <c r="AB2540" s="51" t="s">
        <v>69</v>
      </c>
    </row>
    <row r="2541" spans="1:28">
      <c r="A2541" s="51" t="s">
        <v>4845</v>
      </c>
      <c r="B2541" s="51" t="s">
        <v>97</v>
      </c>
      <c r="C2541" s="1">
        <v>44808</v>
      </c>
      <c r="D2541">
        <v>2022</v>
      </c>
      <c r="E2541" s="26">
        <v>9</v>
      </c>
      <c r="F2541" s="51" t="s">
        <v>29</v>
      </c>
      <c r="G2541" s="26">
        <v>3</v>
      </c>
      <c r="H2541" s="26">
        <v>3</v>
      </c>
      <c r="I2541" t="s">
        <v>15</v>
      </c>
      <c r="J2541" t="s">
        <v>82</v>
      </c>
      <c r="K2541" t="s">
        <v>83</v>
      </c>
      <c r="L2541" t="s">
        <v>202</v>
      </c>
      <c r="M2541" t="s">
        <v>75</v>
      </c>
      <c r="N2541">
        <v>3437.674050858082</v>
      </c>
      <c r="O2541">
        <v>3437.674050858082</v>
      </c>
      <c r="P2541" t="s">
        <v>64</v>
      </c>
      <c r="Q2541">
        <v>4.51</v>
      </c>
      <c r="R2541">
        <v>2</v>
      </c>
      <c r="S2541">
        <v>2</v>
      </c>
      <c r="T2541">
        <v>1</v>
      </c>
      <c r="U2541" t="s">
        <v>76</v>
      </c>
      <c r="V2541">
        <v>1</v>
      </c>
      <c r="W2541" t="s">
        <v>66</v>
      </c>
      <c r="X2541" s="51" t="s">
        <v>4846</v>
      </c>
      <c r="Y2541" s="51" t="s">
        <v>86</v>
      </c>
      <c r="Z2541" s="26">
        <v>0</v>
      </c>
      <c r="AA2541" s="51" t="s">
        <v>66</v>
      </c>
      <c r="AB2541" s="51" t="s">
        <v>69</v>
      </c>
    </row>
    <row r="2542" spans="1:28">
      <c r="A2542" s="51" t="s">
        <v>4847</v>
      </c>
      <c r="B2542" s="51" t="s">
        <v>71</v>
      </c>
      <c r="C2542" s="1">
        <v>43732</v>
      </c>
      <c r="D2542">
        <v>2019</v>
      </c>
      <c r="E2542" s="26">
        <v>9</v>
      </c>
      <c r="F2542" s="51" t="s">
        <v>29</v>
      </c>
      <c r="G2542" s="26">
        <v>6</v>
      </c>
      <c r="H2542" s="26">
        <v>6</v>
      </c>
      <c r="I2542" t="s">
        <v>15</v>
      </c>
      <c r="J2542" t="s">
        <v>72</v>
      </c>
      <c r="K2542" t="s">
        <v>88</v>
      </c>
      <c r="L2542" t="s">
        <v>116</v>
      </c>
      <c r="M2542" t="s">
        <v>75</v>
      </c>
      <c r="N2542">
        <v>6828.3971670657274</v>
      </c>
      <c r="O2542">
        <v>6828.3971670657274</v>
      </c>
      <c r="P2542" t="s">
        <v>64</v>
      </c>
      <c r="Q2542">
        <v>7.14</v>
      </c>
      <c r="R2542">
        <v>3</v>
      </c>
      <c r="S2542">
        <v>1</v>
      </c>
      <c r="T2542">
        <v>1</v>
      </c>
      <c r="U2542" t="s">
        <v>76</v>
      </c>
      <c r="V2542">
        <v>1</v>
      </c>
      <c r="W2542" t="s">
        <v>66</v>
      </c>
      <c r="X2542" s="51" t="s">
        <v>4848</v>
      </c>
      <c r="Y2542" s="51" t="s">
        <v>68</v>
      </c>
      <c r="Z2542" s="26">
        <v>0</v>
      </c>
      <c r="AA2542" s="51" t="s">
        <v>66</v>
      </c>
      <c r="AB2542" s="51" t="s">
        <v>69</v>
      </c>
    </row>
    <row r="2543" spans="1:28">
      <c r="A2543" s="51" t="s">
        <v>4849</v>
      </c>
      <c r="B2543" s="51" t="s">
        <v>71</v>
      </c>
      <c r="C2543" s="1">
        <v>44854</v>
      </c>
      <c r="D2543">
        <v>2022</v>
      </c>
      <c r="E2543" s="26">
        <v>10</v>
      </c>
      <c r="F2543" s="51" t="s">
        <v>10</v>
      </c>
      <c r="G2543" s="26">
        <v>3</v>
      </c>
      <c r="H2543" s="26">
        <v>3</v>
      </c>
      <c r="I2543" t="s">
        <v>15</v>
      </c>
      <c r="J2543" t="s">
        <v>82</v>
      </c>
      <c r="K2543" t="s">
        <v>124</v>
      </c>
      <c r="L2543" t="s">
        <v>157</v>
      </c>
      <c r="M2543" t="s">
        <v>63</v>
      </c>
      <c r="N2543">
        <v>4367.3149523793581</v>
      </c>
      <c r="O2543">
        <v>4367.3149523793581</v>
      </c>
      <c r="P2543" t="s">
        <v>64</v>
      </c>
      <c r="Q2543">
        <v>7.69</v>
      </c>
      <c r="R2543">
        <v>5</v>
      </c>
      <c r="S2543">
        <v>3</v>
      </c>
      <c r="T2543">
        <v>1</v>
      </c>
      <c r="U2543" t="s">
        <v>76</v>
      </c>
      <c r="V2543">
        <v>2</v>
      </c>
      <c r="W2543" t="s">
        <v>77</v>
      </c>
      <c r="X2543" s="51" t="s">
        <v>4850</v>
      </c>
      <c r="Y2543" s="51" t="s">
        <v>79</v>
      </c>
      <c r="Z2543" s="26">
        <v>1</v>
      </c>
      <c r="AA2543" s="51" t="s">
        <v>66</v>
      </c>
      <c r="AB2543" s="51" t="s">
        <v>69</v>
      </c>
    </row>
    <row r="2544" spans="1:28">
      <c r="A2544" s="51" t="s">
        <v>4851</v>
      </c>
      <c r="B2544" s="51" t="s">
        <v>59</v>
      </c>
      <c r="C2544" s="1">
        <v>45139</v>
      </c>
      <c r="D2544">
        <v>2023</v>
      </c>
      <c r="E2544" s="26">
        <v>8</v>
      </c>
      <c r="F2544" s="51" t="s">
        <v>28</v>
      </c>
      <c r="G2544" s="26">
        <v>2</v>
      </c>
      <c r="H2544" s="26">
        <v>2</v>
      </c>
      <c r="I2544" t="s">
        <v>15</v>
      </c>
      <c r="J2544" t="s">
        <v>82</v>
      </c>
      <c r="K2544" t="s">
        <v>133</v>
      </c>
      <c r="L2544" t="s">
        <v>103</v>
      </c>
      <c r="M2544" t="s">
        <v>75</v>
      </c>
      <c r="N2544">
        <v>8209.2884372543303</v>
      </c>
      <c r="O2544">
        <v>8209.2884372543303</v>
      </c>
      <c r="P2544" t="s">
        <v>64</v>
      </c>
      <c r="Q2544">
        <v>5.7</v>
      </c>
      <c r="R2544">
        <v>4</v>
      </c>
      <c r="S2544">
        <v>2</v>
      </c>
      <c r="T2544">
        <v>1</v>
      </c>
      <c r="U2544" t="s">
        <v>76</v>
      </c>
      <c r="V2544">
        <v>1</v>
      </c>
      <c r="W2544" t="s">
        <v>66</v>
      </c>
      <c r="X2544" s="51" t="s">
        <v>3027</v>
      </c>
      <c r="Y2544" s="51" t="s">
        <v>86</v>
      </c>
      <c r="Z2544" s="26">
        <v>0</v>
      </c>
      <c r="AA2544" s="51" t="s">
        <v>66</v>
      </c>
      <c r="AB2544" s="51" t="s">
        <v>69</v>
      </c>
    </row>
    <row r="2545" spans="1:28">
      <c r="A2545" s="51" t="s">
        <v>4852</v>
      </c>
      <c r="B2545" s="51" t="s">
        <v>59</v>
      </c>
      <c r="C2545" s="1">
        <v>45034</v>
      </c>
      <c r="D2545">
        <v>2023</v>
      </c>
      <c r="E2545" s="26">
        <v>4</v>
      </c>
      <c r="F2545" s="51" t="s">
        <v>24</v>
      </c>
      <c r="G2545" s="26">
        <v>2</v>
      </c>
      <c r="H2545" s="26">
        <v>2</v>
      </c>
      <c r="I2545" t="s">
        <v>15</v>
      </c>
      <c r="J2545" t="s">
        <v>82</v>
      </c>
      <c r="K2545" t="s">
        <v>73</v>
      </c>
      <c r="L2545" t="s">
        <v>157</v>
      </c>
      <c r="M2545" t="s">
        <v>75</v>
      </c>
      <c r="N2545">
        <v>20247.48835981527</v>
      </c>
      <c r="O2545">
        <v>20247.48835981527</v>
      </c>
      <c r="P2545" t="s">
        <v>64</v>
      </c>
      <c r="Q2545">
        <v>11.47</v>
      </c>
      <c r="R2545">
        <v>3</v>
      </c>
      <c r="S2545">
        <v>4</v>
      </c>
      <c r="T2545">
        <v>1</v>
      </c>
      <c r="U2545" t="s">
        <v>76</v>
      </c>
      <c r="V2545">
        <v>3</v>
      </c>
      <c r="W2545" t="s">
        <v>84</v>
      </c>
      <c r="X2545" s="51" t="s">
        <v>4853</v>
      </c>
      <c r="Y2545" s="51" t="s">
        <v>119</v>
      </c>
      <c r="Z2545" s="26">
        <v>3</v>
      </c>
      <c r="AA2545" s="51" t="s">
        <v>77</v>
      </c>
      <c r="AB2545" s="51" t="s">
        <v>108</v>
      </c>
    </row>
    <row r="2546" spans="1:28">
      <c r="A2546" s="51" t="s">
        <v>4854</v>
      </c>
      <c r="B2546" s="51" t="s">
        <v>97</v>
      </c>
      <c r="C2546" s="1">
        <v>44386</v>
      </c>
      <c r="D2546">
        <v>2021</v>
      </c>
      <c r="E2546" s="26">
        <v>7</v>
      </c>
      <c r="F2546" s="51" t="s">
        <v>27</v>
      </c>
      <c r="G2546" s="26">
        <v>4</v>
      </c>
      <c r="H2546" s="26">
        <v>4</v>
      </c>
      <c r="I2546" t="s">
        <v>15</v>
      </c>
      <c r="J2546" t="s">
        <v>72</v>
      </c>
      <c r="K2546" t="s">
        <v>88</v>
      </c>
      <c r="L2546" t="s">
        <v>62</v>
      </c>
      <c r="M2546" t="s">
        <v>152</v>
      </c>
      <c r="N2546">
        <v>4885.8203329141534</v>
      </c>
      <c r="O2546">
        <v>4885.8203329141534</v>
      </c>
      <c r="P2546" t="s">
        <v>64</v>
      </c>
      <c r="Q2546">
        <v>7.87</v>
      </c>
      <c r="R2546">
        <v>4</v>
      </c>
      <c r="S2546">
        <v>2</v>
      </c>
      <c r="T2546">
        <v>1</v>
      </c>
      <c r="U2546" t="s">
        <v>76</v>
      </c>
      <c r="V2546">
        <v>1</v>
      </c>
      <c r="W2546" t="s">
        <v>66</v>
      </c>
      <c r="X2546" s="51" t="s">
        <v>3154</v>
      </c>
      <c r="Y2546" s="51" t="s">
        <v>95</v>
      </c>
      <c r="Z2546" s="26">
        <v>0</v>
      </c>
      <c r="AA2546" s="51" t="s">
        <v>66</v>
      </c>
      <c r="AB2546" s="51" t="s">
        <v>69</v>
      </c>
    </row>
    <row r="2547" spans="1:28">
      <c r="A2547" s="51" t="s">
        <v>4855</v>
      </c>
      <c r="B2547" s="51" t="s">
        <v>71</v>
      </c>
      <c r="C2547" s="1">
        <v>41509</v>
      </c>
      <c r="D2547">
        <v>2013</v>
      </c>
      <c r="E2547" s="26">
        <v>8</v>
      </c>
      <c r="F2547" s="51" t="s">
        <v>28</v>
      </c>
      <c r="G2547" s="26">
        <v>12</v>
      </c>
      <c r="H2547" s="26">
        <v>12</v>
      </c>
      <c r="I2547" t="s">
        <v>15</v>
      </c>
      <c r="J2547" t="s">
        <v>102</v>
      </c>
      <c r="K2547" t="s">
        <v>83</v>
      </c>
      <c r="L2547" t="s">
        <v>98</v>
      </c>
      <c r="M2547" t="s">
        <v>104</v>
      </c>
      <c r="N2547">
        <v>25025.949255602525</v>
      </c>
      <c r="O2547">
        <v>25025.949255602525</v>
      </c>
      <c r="P2547" t="s">
        <v>64</v>
      </c>
      <c r="Q2547">
        <v>13.83</v>
      </c>
      <c r="R2547">
        <v>5</v>
      </c>
      <c r="S2547">
        <v>7</v>
      </c>
      <c r="T2547">
        <v>1</v>
      </c>
      <c r="U2547" t="s">
        <v>76</v>
      </c>
      <c r="V2547">
        <v>3</v>
      </c>
      <c r="W2547" t="s">
        <v>84</v>
      </c>
      <c r="X2547" s="51" t="s">
        <v>4856</v>
      </c>
      <c r="Y2547" s="51" t="s">
        <v>119</v>
      </c>
      <c r="Z2547" s="26">
        <v>4</v>
      </c>
      <c r="AA2547" s="51" t="s">
        <v>84</v>
      </c>
      <c r="AB2547" s="51" t="s">
        <v>108</v>
      </c>
    </row>
    <row r="2548" spans="1:28">
      <c r="A2548" s="51" t="s">
        <v>4857</v>
      </c>
      <c r="B2548" s="51" t="s">
        <v>121</v>
      </c>
      <c r="C2548" s="1">
        <v>43585</v>
      </c>
      <c r="D2548">
        <v>2019</v>
      </c>
      <c r="E2548" s="26">
        <v>4</v>
      </c>
      <c r="F2548" s="51" t="s">
        <v>24</v>
      </c>
      <c r="G2548" s="26">
        <v>6</v>
      </c>
      <c r="H2548" s="26">
        <v>6</v>
      </c>
      <c r="I2548" t="s">
        <v>15</v>
      </c>
      <c r="J2548" t="s">
        <v>72</v>
      </c>
      <c r="K2548" t="s">
        <v>73</v>
      </c>
      <c r="L2548" t="s">
        <v>98</v>
      </c>
      <c r="M2548" t="s">
        <v>90</v>
      </c>
      <c r="N2548">
        <v>3432.9759533678111</v>
      </c>
      <c r="O2548">
        <v>3432.9759533678111</v>
      </c>
      <c r="P2548" t="s">
        <v>64</v>
      </c>
      <c r="Q2548">
        <v>8.26</v>
      </c>
      <c r="R2548">
        <v>2</v>
      </c>
      <c r="S2548">
        <v>0</v>
      </c>
      <c r="T2548">
        <v>0</v>
      </c>
      <c r="U2548" t="s">
        <v>65</v>
      </c>
      <c r="V2548">
        <v>1</v>
      </c>
      <c r="W2548" t="s">
        <v>66</v>
      </c>
      <c r="X2548" s="51" t="s">
        <v>3415</v>
      </c>
      <c r="Y2548" s="51" t="s">
        <v>68</v>
      </c>
      <c r="Z2548" s="26">
        <v>0</v>
      </c>
      <c r="AA2548" s="51" t="s">
        <v>66</v>
      </c>
      <c r="AB2548" s="51" t="s">
        <v>69</v>
      </c>
    </row>
    <row r="2549" spans="1:28">
      <c r="A2549" s="51" t="s">
        <v>4858</v>
      </c>
      <c r="B2549" s="51" t="s">
        <v>59</v>
      </c>
      <c r="C2549" s="1">
        <v>43746</v>
      </c>
      <c r="D2549">
        <v>2019</v>
      </c>
      <c r="E2549" s="26">
        <v>10</v>
      </c>
      <c r="F2549" s="51" t="s">
        <v>10</v>
      </c>
      <c r="G2549" s="26">
        <v>6</v>
      </c>
      <c r="H2549" s="26">
        <v>6</v>
      </c>
      <c r="I2549" t="s">
        <v>15</v>
      </c>
      <c r="J2549" t="s">
        <v>72</v>
      </c>
      <c r="K2549" t="s">
        <v>133</v>
      </c>
      <c r="L2549" t="s">
        <v>202</v>
      </c>
      <c r="M2549" t="s">
        <v>104</v>
      </c>
      <c r="N2549">
        <v>5881.1206237552879</v>
      </c>
      <c r="O2549">
        <v>5881.1206237552879</v>
      </c>
      <c r="P2549" t="s">
        <v>64</v>
      </c>
      <c r="Q2549">
        <v>9.9600000000000009</v>
      </c>
      <c r="R2549">
        <v>2</v>
      </c>
      <c r="S2549">
        <v>1</v>
      </c>
      <c r="T2549">
        <v>1</v>
      </c>
      <c r="U2549" t="s">
        <v>76</v>
      </c>
      <c r="V2549">
        <v>2</v>
      </c>
      <c r="W2549" t="s">
        <v>77</v>
      </c>
      <c r="X2549" s="51" t="s">
        <v>4859</v>
      </c>
      <c r="Y2549" s="51" t="s">
        <v>95</v>
      </c>
      <c r="Z2549" s="26">
        <v>0</v>
      </c>
      <c r="AA2549" s="51" t="s">
        <v>66</v>
      </c>
      <c r="AB2549" s="51" t="s">
        <v>69</v>
      </c>
    </row>
    <row r="2550" spans="1:28">
      <c r="A2550" s="51" t="s">
        <v>4860</v>
      </c>
      <c r="B2550" s="51" t="s">
        <v>71</v>
      </c>
      <c r="C2550" s="1">
        <v>43000</v>
      </c>
      <c r="D2550">
        <v>2017</v>
      </c>
      <c r="E2550" s="26">
        <v>9</v>
      </c>
      <c r="F2550" s="51" t="s">
        <v>29</v>
      </c>
      <c r="G2550" s="26">
        <v>8</v>
      </c>
      <c r="H2550" s="26">
        <v>8</v>
      </c>
      <c r="I2550" t="s">
        <v>15</v>
      </c>
      <c r="J2550" t="s">
        <v>60</v>
      </c>
      <c r="K2550" t="s">
        <v>133</v>
      </c>
      <c r="L2550" t="s">
        <v>89</v>
      </c>
      <c r="M2550" t="s">
        <v>63</v>
      </c>
      <c r="N2550">
        <v>8088.9683456297116</v>
      </c>
      <c r="O2550">
        <v>8088.9683456297116</v>
      </c>
      <c r="P2550" t="s">
        <v>64</v>
      </c>
      <c r="Q2550">
        <v>5.63</v>
      </c>
      <c r="R2550">
        <v>2</v>
      </c>
      <c r="S2550">
        <v>0</v>
      </c>
      <c r="T2550">
        <v>0</v>
      </c>
      <c r="U2550" t="s">
        <v>65</v>
      </c>
      <c r="V2550">
        <v>1</v>
      </c>
      <c r="W2550" t="s">
        <v>66</v>
      </c>
      <c r="X2550" s="51" t="s">
        <v>4861</v>
      </c>
      <c r="Y2550" s="51" t="s">
        <v>100</v>
      </c>
      <c r="Z2550" s="26">
        <v>1</v>
      </c>
      <c r="AA2550" s="51" t="s">
        <v>66</v>
      </c>
      <c r="AB2550" s="51" t="s">
        <v>69</v>
      </c>
    </row>
    <row r="2551" spans="1:28">
      <c r="A2551" s="51" t="s">
        <v>4862</v>
      </c>
      <c r="B2551" s="51" t="s">
        <v>140</v>
      </c>
      <c r="C2551" s="1">
        <v>42999</v>
      </c>
      <c r="D2551">
        <v>2017</v>
      </c>
      <c r="E2551" s="26">
        <v>9</v>
      </c>
      <c r="F2551" s="51" t="s">
        <v>29</v>
      </c>
      <c r="G2551" s="26">
        <v>8</v>
      </c>
      <c r="H2551" s="26">
        <v>8</v>
      </c>
      <c r="I2551" t="s">
        <v>15</v>
      </c>
      <c r="J2551" t="s">
        <v>60</v>
      </c>
      <c r="K2551" t="s">
        <v>88</v>
      </c>
      <c r="L2551" t="s">
        <v>103</v>
      </c>
      <c r="M2551" t="s">
        <v>90</v>
      </c>
      <c r="N2551">
        <v>5396.4437320039542</v>
      </c>
      <c r="O2551">
        <v>5396.4437320039542</v>
      </c>
      <c r="P2551" t="s">
        <v>64</v>
      </c>
      <c r="Q2551">
        <v>9.8800000000000008</v>
      </c>
      <c r="R2551">
        <v>3</v>
      </c>
      <c r="S2551">
        <v>2</v>
      </c>
      <c r="T2551">
        <v>1</v>
      </c>
      <c r="U2551" t="s">
        <v>76</v>
      </c>
      <c r="V2551">
        <v>1</v>
      </c>
      <c r="W2551" t="s">
        <v>66</v>
      </c>
      <c r="X2551" s="51" t="s">
        <v>4863</v>
      </c>
      <c r="Y2551" s="51" t="s">
        <v>100</v>
      </c>
      <c r="Z2551" s="26">
        <v>1</v>
      </c>
      <c r="AA2551" s="51" t="s">
        <v>66</v>
      </c>
      <c r="AB2551" s="51" t="s">
        <v>69</v>
      </c>
    </row>
    <row r="2552" spans="1:28">
      <c r="A2552" s="51" t="s">
        <v>4864</v>
      </c>
      <c r="B2552" s="51" t="s">
        <v>140</v>
      </c>
      <c r="C2552" s="1">
        <v>43750</v>
      </c>
      <c r="D2552">
        <v>2019</v>
      </c>
      <c r="E2552" s="26">
        <v>10</v>
      </c>
      <c r="F2552" s="51" t="s">
        <v>10</v>
      </c>
      <c r="G2552" s="26">
        <v>6</v>
      </c>
      <c r="H2552" s="26">
        <v>6</v>
      </c>
      <c r="I2552" t="s">
        <v>15</v>
      </c>
      <c r="J2552" t="s">
        <v>72</v>
      </c>
      <c r="K2552" t="s">
        <v>61</v>
      </c>
      <c r="L2552" t="s">
        <v>157</v>
      </c>
      <c r="M2552" t="s">
        <v>90</v>
      </c>
      <c r="N2552">
        <v>14768.340799289208</v>
      </c>
      <c r="O2552">
        <v>14768.340799289208</v>
      </c>
      <c r="P2552" t="s">
        <v>64</v>
      </c>
      <c r="Q2552">
        <v>6.94</v>
      </c>
      <c r="R2552">
        <v>3</v>
      </c>
      <c r="S2552">
        <v>4</v>
      </c>
      <c r="T2552">
        <v>1</v>
      </c>
      <c r="U2552" t="s">
        <v>76</v>
      </c>
      <c r="V2552">
        <v>2</v>
      </c>
      <c r="W2552" t="s">
        <v>77</v>
      </c>
      <c r="X2552" s="51" t="s">
        <v>4865</v>
      </c>
      <c r="Y2552" s="51" t="s">
        <v>68</v>
      </c>
      <c r="Z2552" s="26">
        <v>2</v>
      </c>
      <c r="AA2552" s="51" t="s">
        <v>77</v>
      </c>
      <c r="AB2552" s="51" t="s">
        <v>69</v>
      </c>
    </row>
    <row r="2553" spans="1:28">
      <c r="A2553" s="51" t="s">
        <v>4866</v>
      </c>
      <c r="B2553" s="51" t="s">
        <v>59</v>
      </c>
      <c r="C2553" s="1">
        <v>41602</v>
      </c>
      <c r="D2553">
        <v>2013</v>
      </c>
      <c r="E2553" s="26">
        <v>11</v>
      </c>
      <c r="F2553" s="51" t="s">
        <v>19</v>
      </c>
      <c r="G2553" s="26">
        <v>12</v>
      </c>
      <c r="H2553" s="26">
        <v>12</v>
      </c>
      <c r="I2553" t="s">
        <v>15</v>
      </c>
      <c r="J2553" t="s">
        <v>102</v>
      </c>
      <c r="K2553" t="s">
        <v>83</v>
      </c>
      <c r="L2553" t="s">
        <v>74</v>
      </c>
      <c r="M2553" t="s">
        <v>75</v>
      </c>
      <c r="N2553">
        <v>9918.9869437003836</v>
      </c>
      <c r="O2553">
        <v>9918.9869437003836</v>
      </c>
      <c r="P2553" t="s">
        <v>64</v>
      </c>
      <c r="Q2553">
        <v>2.85</v>
      </c>
      <c r="R2553">
        <v>3</v>
      </c>
      <c r="S2553">
        <v>3</v>
      </c>
      <c r="T2553">
        <v>1</v>
      </c>
      <c r="U2553" t="s">
        <v>76</v>
      </c>
      <c r="V2553">
        <v>2</v>
      </c>
      <c r="W2553" t="s">
        <v>77</v>
      </c>
      <c r="X2553" s="51" t="s">
        <v>4867</v>
      </c>
      <c r="Y2553" s="51" t="s">
        <v>79</v>
      </c>
      <c r="Z2553" s="26">
        <v>2</v>
      </c>
      <c r="AA2553" s="51" t="s">
        <v>77</v>
      </c>
      <c r="AB2553" s="51" t="s">
        <v>108</v>
      </c>
    </row>
    <row r="2554" spans="1:28">
      <c r="A2554" s="51" t="s">
        <v>4868</v>
      </c>
      <c r="B2554" s="51" t="s">
        <v>97</v>
      </c>
      <c r="C2554" s="1">
        <v>42830</v>
      </c>
      <c r="D2554">
        <v>2017</v>
      </c>
      <c r="E2554" s="26">
        <v>4</v>
      </c>
      <c r="F2554" s="51" t="s">
        <v>24</v>
      </c>
      <c r="G2554" s="26">
        <v>8</v>
      </c>
      <c r="H2554" s="26">
        <v>8</v>
      </c>
      <c r="I2554" t="s">
        <v>15</v>
      </c>
      <c r="J2554" t="s">
        <v>60</v>
      </c>
      <c r="K2554" t="s">
        <v>61</v>
      </c>
      <c r="L2554" t="s">
        <v>103</v>
      </c>
      <c r="M2554" t="s">
        <v>90</v>
      </c>
      <c r="N2554">
        <v>12802.056841979576</v>
      </c>
      <c r="O2554">
        <v>12802.056841979576</v>
      </c>
      <c r="P2554" t="s">
        <v>64</v>
      </c>
      <c r="Q2554">
        <v>22.9</v>
      </c>
      <c r="R2554">
        <v>3</v>
      </c>
      <c r="S2554">
        <v>3</v>
      </c>
      <c r="T2554">
        <v>1</v>
      </c>
      <c r="U2554" t="s">
        <v>76</v>
      </c>
      <c r="V2554">
        <v>3</v>
      </c>
      <c r="W2554" t="s">
        <v>84</v>
      </c>
      <c r="X2554" s="51" t="s">
        <v>624</v>
      </c>
      <c r="Y2554" s="51" t="s">
        <v>119</v>
      </c>
      <c r="Z2554" s="26">
        <v>5</v>
      </c>
      <c r="AA2554" s="51" t="s">
        <v>84</v>
      </c>
      <c r="AB2554" s="51" t="s">
        <v>108</v>
      </c>
    </row>
    <row r="2555" spans="1:28">
      <c r="A2555" s="51" t="s">
        <v>4869</v>
      </c>
      <c r="B2555" s="51" t="s">
        <v>81</v>
      </c>
      <c r="C2555" s="1">
        <v>41443</v>
      </c>
      <c r="D2555">
        <v>2013</v>
      </c>
      <c r="E2555" s="26">
        <v>6</v>
      </c>
      <c r="F2555" s="51" t="s">
        <v>26</v>
      </c>
      <c r="G2555" s="26">
        <v>12</v>
      </c>
      <c r="H2555" s="26">
        <v>12</v>
      </c>
      <c r="I2555" t="s">
        <v>15</v>
      </c>
      <c r="J2555" t="s">
        <v>102</v>
      </c>
      <c r="K2555" t="s">
        <v>124</v>
      </c>
      <c r="L2555" t="s">
        <v>103</v>
      </c>
      <c r="M2555" t="s">
        <v>93</v>
      </c>
      <c r="N2555">
        <v>827.88641794301725</v>
      </c>
      <c r="O2555">
        <v>827.88641794301725</v>
      </c>
      <c r="P2555" t="s">
        <v>64</v>
      </c>
      <c r="Q2555">
        <v>2.0299999999999998</v>
      </c>
      <c r="R2555">
        <v>4</v>
      </c>
      <c r="S2555">
        <v>1</v>
      </c>
      <c r="T2555">
        <v>1</v>
      </c>
      <c r="U2555" t="s">
        <v>76</v>
      </c>
      <c r="V2555">
        <v>1</v>
      </c>
      <c r="W2555" t="s">
        <v>66</v>
      </c>
      <c r="X2555" s="51" t="s">
        <v>1971</v>
      </c>
      <c r="Y2555" s="51" t="s">
        <v>86</v>
      </c>
      <c r="Z2555" s="26">
        <v>1</v>
      </c>
      <c r="AA2555" s="51" t="s">
        <v>66</v>
      </c>
      <c r="AB2555" s="51" t="s">
        <v>69</v>
      </c>
    </row>
    <row r="2556" spans="1:28">
      <c r="A2556" s="51" t="s">
        <v>4870</v>
      </c>
      <c r="B2556" s="51" t="s">
        <v>59</v>
      </c>
      <c r="C2556" s="1">
        <v>44494</v>
      </c>
      <c r="D2556">
        <v>2021</v>
      </c>
      <c r="E2556" s="26">
        <v>10</v>
      </c>
      <c r="F2556" s="51" t="s">
        <v>10</v>
      </c>
      <c r="G2556" s="26">
        <v>4</v>
      </c>
      <c r="H2556" s="26">
        <v>4</v>
      </c>
      <c r="I2556" t="s">
        <v>15</v>
      </c>
      <c r="J2556" t="s">
        <v>72</v>
      </c>
      <c r="K2556" t="s">
        <v>88</v>
      </c>
      <c r="L2556" t="s">
        <v>74</v>
      </c>
      <c r="M2556" t="s">
        <v>152</v>
      </c>
      <c r="N2556">
        <v>1873.8200131826893</v>
      </c>
      <c r="O2556">
        <v>1873.8200131826893</v>
      </c>
      <c r="P2556" t="s">
        <v>64</v>
      </c>
      <c r="Q2556">
        <v>7.32</v>
      </c>
      <c r="R2556">
        <v>4</v>
      </c>
      <c r="S2556">
        <v>1</v>
      </c>
      <c r="T2556">
        <v>1</v>
      </c>
      <c r="U2556" t="s">
        <v>76</v>
      </c>
      <c r="V2556">
        <v>1</v>
      </c>
      <c r="W2556" t="s">
        <v>66</v>
      </c>
      <c r="X2556" s="51" t="s">
        <v>4871</v>
      </c>
      <c r="Y2556" s="51" t="s">
        <v>95</v>
      </c>
      <c r="Z2556" s="26">
        <v>0</v>
      </c>
      <c r="AA2556" s="51" t="s">
        <v>66</v>
      </c>
      <c r="AB2556" s="51" t="s">
        <v>69</v>
      </c>
    </row>
    <row r="2557" spans="1:28">
      <c r="A2557" s="51" t="s">
        <v>4872</v>
      </c>
      <c r="B2557" s="51" t="s">
        <v>59</v>
      </c>
      <c r="C2557" s="1">
        <v>44703</v>
      </c>
      <c r="D2557">
        <v>2022</v>
      </c>
      <c r="E2557" s="26">
        <v>5</v>
      </c>
      <c r="F2557" s="51" t="s">
        <v>25</v>
      </c>
      <c r="G2557" s="26">
        <v>3</v>
      </c>
      <c r="H2557" s="26">
        <v>3</v>
      </c>
      <c r="I2557" t="s">
        <v>15</v>
      </c>
      <c r="J2557" t="s">
        <v>82</v>
      </c>
      <c r="K2557" t="s">
        <v>133</v>
      </c>
      <c r="L2557" t="s">
        <v>74</v>
      </c>
      <c r="M2557" t="s">
        <v>152</v>
      </c>
      <c r="N2557">
        <v>2994.3203173445841</v>
      </c>
      <c r="O2557">
        <v>2994.3203173445841</v>
      </c>
      <c r="P2557" t="s">
        <v>64</v>
      </c>
      <c r="Q2557">
        <v>14.62</v>
      </c>
      <c r="R2557">
        <v>1</v>
      </c>
      <c r="S2557">
        <v>1</v>
      </c>
      <c r="T2557">
        <v>1</v>
      </c>
      <c r="U2557" t="s">
        <v>76</v>
      </c>
      <c r="V2557">
        <v>2</v>
      </c>
      <c r="W2557" t="s">
        <v>77</v>
      </c>
      <c r="X2557" s="51" t="s">
        <v>4873</v>
      </c>
      <c r="Y2557" s="51" t="s">
        <v>79</v>
      </c>
      <c r="Z2557" s="26">
        <v>0</v>
      </c>
      <c r="AA2557" s="51" t="s">
        <v>66</v>
      </c>
      <c r="AB2557" s="51" t="s">
        <v>69</v>
      </c>
    </row>
    <row r="2558" spans="1:28">
      <c r="A2558" s="51" t="s">
        <v>4874</v>
      </c>
      <c r="B2558" s="51" t="s">
        <v>97</v>
      </c>
      <c r="C2558" s="1">
        <v>43063</v>
      </c>
      <c r="D2558">
        <v>2017</v>
      </c>
      <c r="E2558" s="26">
        <v>11</v>
      </c>
      <c r="F2558" s="51" t="s">
        <v>19</v>
      </c>
      <c r="G2558" s="26">
        <v>8</v>
      </c>
      <c r="H2558" s="26">
        <v>8</v>
      </c>
      <c r="I2558" t="s">
        <v>15</v>
      </c>
      <c r="J2558" t="s">
        <v>60</v>
      </c>
      <c r="K2558" t="s">
        <v>133</v>
      </c>
      <c r="L2558" t="s">
        <v>128</v>
      </c>
      <c r="M2558" t="s">
        <v>104</v>
      </c>
      <c r="N2558">
        <v>3654.3007056291658</v>
      </c>
      <c r="O2558">
        <v>3654.3007056291658</v>
      </c>
      <c r="P2558" t="s">
        <v>64</v>
      </c>
      <c r="Q2558">
        <v>8.67</v>
      </c>
      <c r="R2558">
        <v>5</v>
      </c>
      <c r="S2558">
        <v>0</v>
      </c>
      <c r="T2558">
        <v>0</v>
      </c>
      <c r="U2558" t="s">
        <v>65</v>
      </c>
      <c r="V2558">
        <v>1</v>
      </c>
      <c r="W2558" t="s">
        <v>66</v>
      </c>
      <c r="X2558" s="51" t="s">
        <v>4875</v>
      </c>
      <c r="Y2558" s="51" t="s">
        <v>100</v>
      </c>
      <c r="Z2558" s="26">
        <v>1</v>
      </c>
      <c r="AA2558" s="51" t="s">
        <v>66</v>
      </c>
      <c r="AB2558" s="51" t="s">
        <v>69</v>
      </c>
    </row>
    <row r="2559" spans="1:28">
      <c r="A2559" s="51" t="s">
        <v>4876</v>
      </c>
      <c r="B2559" s="51" t="s">
        <v>71</v>
      </c>
      <c r="C2559" s="1">
        <v>44830</v>
      </c>
      <c r="D2559">
        <v>2022</v>
      </c>
      <c r="E2559" s="26">
        <v>9</v>
      </c>
      <c r="F2559" s="51" t="s">
        <v>29</v>
      </c>
      <c r="G2559" s="26">
        <v>3</v>
      </c>
      <c r="H2559" s="26">
        <v>3</v>
      </c>
      <c r="I2559" t="s">
        <v>15</v>
      </c>
      <c r="J2559" t="s">
        <v>82</v>
      </c>
      <c r="K2559" t="s">
        <v>83</v>
      </c>
      <c r="L2559" t="s">
        <v>110</v>
      </c>
      <c r="M2559" t="s">
        <v>63</v>
      </c>
      <c r="N2559">
        <v>5448.3458034898804</v>
      </c>
      <c r="O2559">
        <v>5448.3458034898804</v>
      </c>
      <c r="P2559" t="s">
        <v>64</v>
      </c>
      <c r="Q2559">
        <v>5.37</v>
      </c>
      <c r="R2559">
        <v>4</v>
      </c>
      <c r="S2559">
        <v>0</v>
      </c>
      <c r="T2559">
        <v>0</v>
      </c>
      <c r="U2559" t="s">
        <v>65</v>
      </c>
      <c r="V2559">
        <v>1</v>
      </c>
      <c r="W2559" t="s">
        <v>66</v>
      </c>
      <c r="X2559" s="51" t="s">
        <v>4877</v>
      </c>
      <c r="Y2559" s="51" t="s">
        <v>68</v>
      </c>
      <c r="Z2559" s="26">
        <v>0</v>
      </c>
      <c r="AA2559" s="51" t="s">
        <v>66</v>
      </c>
      <c r="AB2559" s="51" t="s">
        <v>69</v>
      </c>
    </row>
    <row r="2560" spans="1:28">
      <c r="A2560" s="51" t="s">
        <v>4878</v>
      </c>
      <c r="B2560" s="51" t="s">
        <v>121</v>
      </c>
      <c r="C2560" s="1">
        <v>44024</v>
      </c>
      <c r="D2560">
        <v>2020</v>
      </c>
      <c r="E2560" s="26">
        <v>7</v>
      </c>
      <c r="F2560" s="51" t="s">
        <v>27</v>
      </c>
      <c r="G2560" s="26">
        <v>5</v>
      </c>
      <c r="H2560" s="26">
        <v>5</v>
      </c>
      <c r="I2560" t="s">
        <v>15</v>
      </c>
      <c r="J2560" t="s">
        <v>72</v>
      </c>
      <c r="K2560" t="s">
        <v>73</v>
      </c>
      <c r="L2560" t="s">
        <v>89</v>
      </c>
      <c r="M2560" t="s">
        <v>152</v>
      </c>
      <c r="N2560">
        <v>2763.4411179519416</v>
      </c>
      <c r="O2560">
        <v>2763.4411179519416</v>
      </c>
      <c r="P2560" t="s">
        <v>64</v>
      </c>
      <c r="Q2560">
        <v>1.18</v>
      </c>
      <c r="R2560">
        <v>3</v>
      </c>
      <c r="S2560">
        <v>2</v>
      </c>
      <c r="T2560">
        <v>1</v>
      </c>
      <c r="U2560" t="s">
        <v>76</v>
      </c>
      <c r="V2560">
        <v>1</v>
      </c>
      <c r="W2560" t="s">
        <v>66</v>
      </c>
      <c r="X2560" s="51" t="s">
        <v>4879</v>
      </c>
      <c r="Y2560" s="51" t="s">
        <v>119</v>
      </c>
      <c r="Z2560" s="26">
        <v>0</v>
      </c>
      <c r="AA2560" s="51" t="s">
        <v>66</v>
      </c>
      <c r="AB2560" s="51" t="s">
        <v>69</v>
      </c>
    </row>
    <row r="2561" spans="1:28">
      <c r="A2561" s="51" t="s">
        <v>4880</v>
      </c>
      <c r="B2561" s="51" t="s">
        <v>140</v>
      </c>
      <c r="C2561" s="1">
        <v>43303</v>
      </c>
      <c r="D2561">
        <v>2018</v>
      </c>
      <c r="E2561" s="26">
        <v>7</v>
      </c>
      <c r="F2561" s="51" t="s">
        <v>27</v>
      </c>
      <c r="G2561" s="26">
        <v>7</v>
      </c>
      <c r="H2561" s="26">
        <v>7</v>
      </c>
      <c r="I2561" t="s">
        <v>15</v>
      </c>
      <c r="J2561" t="s">
        <v>60</v>
      </c>
      <c r="K2561" t="s">
        <v>83</v>
      </c>
      <c r="L2561" t="s">
        <v>125</v>
      </c>
      <c r="M2561" t="s">
        <v>75</v>
      </c>
      <c r="N2561">
        <v>385.56374539973592</v>
      </c>
      <c r="O2561">
        <v>385.56374539973592</v>
      </c>
      <c r="P2561" t="s">
        <v>64</v>
      </c>
      <c r="Q2561">
        <v>8.8699999999999992</v>
      </c>
      <c r="R2561">
        <v>1</v>
      </c>
      <c r="S2561">
        <v>3</v>
      </c>
      <c r="T2561">
        <v>1</v>
      </c>
      <c r="U2561" t="s">
        <v>76</v>
      </c>
      <c r="V2561">
        <v>1</v>
      </c>
      <c r="W2561" t="s">
        <v>66</v>
      </c>
      <c r="X2561" s="51" t="s">
        <v>685</v>
      </c>
      <c r="Y2561" s="51" t="s">
        <v>100</v>
      </c>
      <c r="Z2561" s="26">
        <v>1</v>
      </c>
      <c r="AA2561" s="51" t="s">
        <v>66</v>
      </c>
      <c r="AB2561" s="51" t="s">
        <v>69</v>
      </c>
    </row>
    <row r="2562" spans="1:28">
      <c r="A2562" s="51" t="s">
        <v>4881</v>
      </c>
      <c r="B2562" s="51" t="s">
        <v>140</v>
      </c>
      <c r="C2562" s="1">
        <v>43451</v>
      </c>
      <c r="D2562">
        <v>2018</v>
      </c>
      <c r="E2562" s="26">
        <v>12</v>
      </c>
      <c r="F2562" s="51" t="s">
        <v>20</v>
      </c>
      <c r="G2562" s="26">
        <v>7</v>
      </c>
      <c r="H2562" s="26">
        <v>7</v>
      </c>
      <c r="I2562" t="s">
        <v>15</v>
      </c>
      <c r="J2562" t="s">
        <v>60</v>
      </c>
      <c r="K2562" t="s">
        <v>124</v>
      </c>
      <c r="L2562" t="s">
        <v>128</v>
      </c>
      <c r="M2562" t="s">
        <v>104</v>
      </c>
      <c r="N2562">
        <v>19337.681243991083</v>
      </c>
      <c r="O2562">
        <v>19337.681243991083</v>
      </c>
      <c r="P2562" t="s">
        <v>64</v>
      </c>
      <c r="Q2562">
        <v>13.83</v>
      </c>
      <c r="R2562">
        <v>5</v>
      </c>
      <c r="S2562">
        <v>1</v>
      </c>
      <c r="T2562">
        <v>1</v>
      </c>
      <c r="U2562" t="s">
        <v>76</v>
      </c>
      <c r="V2562">
        <v>3</v>
      </c>
      <c r="W2562" t="s">
        <v>84</v>
      </c>
      <c r="X2562" s="51" t="s">
        <v>4882</v>
      </c>
      <c r="Y2562" s="51" t="s">
        <v>68</v>
      </c>
      <c r="Z2562" s="26">
        <v>2</v>
      </c>
      <c r="AA2562" s="51" t="s">
        <v>77</v>
      </c>
      <c r="AB2562" s="51" t="s">
        <v>69</v>
      </c>
    </row>
    <row r="2563" spans="1:28">
      <c r="A2563" s="51" t="s">
        <v>4883</v>
      </c>
      <c r="B2563" s="51" t="s">
        <v>97</v>
      </c>
      <c r="C2563" s="1">
        <v>44418</v>
      </c>
      <c r="D2563">
        <v>2021</v>
      </c>
      <c r="E2563" s="26">
        <v>8</v>
      </c>
      <c r="F2563" s="51" t="s">
        <v>28</v>
      </c>
      <c r="G2563" s="26">
        <v>4</v>
      </c>
      <c r="H2563" s="26">
        <v>4</v>
      </c>
      <c r="I2563" t="s">
        <v>15</v>
      </c>
      <c r="J2563" t="s">
        <v>72</v>
      </c>
      <c r="K2563" t="s">
        <v>133</v>
      </c>
      <c r="L2563" t="s">
        <v>74</v>
      </c>
      <c r="M2563" t="s">
        <v>75</v>
      </c>
      <c r="N2563">
        <v>10593.784203596981</v>
      </c>
      <c r="O2563">
        <v>10593.784203596981</v>
      </c>
      <c r="P2563" t="s">
        <v>64</v>
      </c>
      <c r="Q2563">
        <v>2.4900000000000002</v>
      </c>
      <c r="R2563">
        <v>3</v>
      </c>
      <c r="S2563">
        <v>1</v>
      </c>
      <c r="T2563">
        <v>1</v>
      </c>
      <c r="U2563" t="s">
        <v>76</v>
      </c>
      <c r="V2563">
        <v>2</v>
      </c>
      <c r="W2563" t="s">
        <v>77</v>
      </c>
      <c r="X2563" s="51" t="s">
        <v>4884</v>
      </c>
      <c r="Y2563" s="51" t="s">
        <v>95</v>
      </c>
      <c r="Z2563" s="26">
        <v>0</v>
      </c>
      <c r="AA2563" s="51" t="s">
        <v>66</v>
      </c>
      <c r="AB2563" s="51" t="s">
        <v>69</v>
      </c>
    </row>
    <row r="2564" spans="1:28">
      <c r="A2564" s="51" t="s">
        <v>4885</v>
      </c>
      <c r="B2564" s="51" t="s">
        <v>81</v>
      </c>
      <c r="C2564" s="1">
        <v>41655</v>
      </c>
      <c r="D2564">
        <v>2014</v>
      </c>
      <c r="E2564" s="26">
        <v>1</v>
      </c>
      <c r="F2564" s="51" t="s">
        <v>21</v>
      </c>
      <c r="G2564" s="26">
        <v>11</v>
      </c>
      <c r="H2564" s="26">
        <v>11</v>
      </c>
      <c r="I2564" t="s">
        <v>15</v>
      </c>
      <c r="J2564" t="s">
        <v>102</v>
      </c>
      <c r="K2564" t="s">
        <v>88</v>
      </c>
      <c r="L2564" t="s">
        <v>202</v>
      </c>
      <c r="M2564" t="s">
        <v>93</v>
      </c>
      <c r="N2564">
        <v>17080.364725713665</v>
      </c>
      <c r="O2564">
        <v>17080.364725713665</v>
      </c>
      <c r="P2564" t="s">
        <v>64</v>
      </c>
      <c r="Q2564">
        <v>4.79</v>
      </c>
      <c r="R2564">
        <v>2</v>
      </c>
      <c r="S2564">
        <v>3</v>
      </c>
      <c r="T2564">
        <v>1</v>
      </c>
      <c r="U2564" t="s">
        <v>76</v>
      </c>
      <c r="V2564">
        <v>3</v>
      </c>
      <c r="W2564" t="s">
        <v>84</v>
      </c>
      <c r="X2564" s="51" t="s">
        <v>4886</v>
      </c>
      <c r="Y2564" s="51" t="s">
        <v>68</v>
      </c>
      <c r="Z2564" s="26">
        <v>4</v>
      </c>
      <c r="AA2564" s="51" t="s">
        <v>84</v>
      </c>
      <c r="AB2564" s="51" t="s">
        <v>108</v>
      </c>
    </row>
    <row r="2565" spans="1:28">
      <c r="A2565" s="51" t="s">
        <v>4887</v>
      </c>
      <c r="B2565" s="51" t="s">
        <v>59</v>
      </c>
      <c r="C2565" s="1">
        <v>45313</v>
      </c>
      <c r="D2565">
        <v>2024</v>
      </c>
      <c r="E2565" s="26">
        <v>1</v>
      </c>
      <c r="F2565" s="51" t="s">
        <v>21</v>
      </c>
      <c r="G2565" s="26">
        <v>1</v>
      </c>
      <c r="H2565" s="26">
        <v>1</v>
      </c>
      <c r="I2565" t="s">
        <v>15</v>
      </c>
      <c r="J2565" t="s">
        <v>82</v>
      </c>
      <c r="K2565" t="s">
        <v>133</v>
      </c>
      <c r="L2565" t="s">
        <v>116</v>
      </c>
      <c r="M2565" t="s">
        <v>152</v>
      </c>
      <c r="N2565">
        <v>3337.5078127759029</v>
      </c>
      <c r="O2565">
        <v>3337.5078127759029</v>
      </c>
      <c r="P2565" t="s">
        <v>64</v>
      </c>
      <c r="Q2565">
        <v>2.88</v>
      </c>
      <c r="R2565">
        <v>3</v>
      </c>
      <c r="S2565">
        <v>5</v>
      </c>
      <c r="T2565">
        <v>1</v>
      </c>
      <c r="U2565" t="s">
        <v>76</v>
      </c>
      <c r="V2565">
        <v>1</v>
      </c>
      <c r="W2565" t="s">
        <v>66</v>
      </c>
      <c r="X2565" s="51" t="s">
        <v>4888</v>
      </c>
      <c r="Y2565" s="51" t="s">
        <v>68</v>
      </c>
      <c r="Z2565" s="26">
        <v>1</v>
      </c>
      <c r="AA2565" s="51" t="s">
        <v>66</v>
      </c>
      <c r="AB2565" s="51" t="s">
        <v>69</v>
      </c>
    </row>
    <row r="2566" spans="1:28">
      <c r="A2566" s="51" t="s">
        <v>4889</v>
      </c>
      <c r="B2566" s="51" t="s">
        <v>140</v>
      </c>
      <c r="C2566" s="1">
        <v>44778</v>
      </c>
      <c r="D2566">
        <v>2022</v>
      </c>
      <c r="E2566" s="26">
        <v>8</v>
      </c>
      <c r="F2566" s="51" t="s">
        <v>28</v>
      </c>
      <c r="G2566" s="26">
        <v>3</v>
      </c>
      <c r="H2566" s="26">
        <v>3</v>
      </c>
      <c r="I2566" t="s">
        <v>15</v>
      </c>
      <c r="J2566" t="s">
        <v>82</v>
      </c>
      <c r="K2566" t="s">
        <v>133</v>
      </c>
      <c r="L2566" t="s">
        <v>113</v>
      </c>
      <c r="M2566" t="s">
        <v>75</v>
      </c>
      <c r="N2566">
        <v>6477.0892751330521</v>
      </c>
      <c r="O2566">
        <v>6477.0892751330521</v>
      </c>
      <c r="P2566" t="s">
        <v>64</v>
      </c>
      <c r="Q2566">
        <v>5.3</v>
      </c>
      <c r="R2566">
        <v>4</v>
      </c>
      <c r="S2566">
        <v>4</v>
      </c>
      <c r="T2566">
        <v>1</v>
      </c>
      <c r="U2566" t="s">
        <v>76</v>
      </c>
      <c r="V2566">
        <v>1</v>
      </c>
      <c r="W2566" t="s">
        <v>66</v>
      </c>
      <c r="X2566" s="51" t="s">
        <v>4890</v>
      </c>
      <c r="Y2566" s="51" t="s">
        <v>119</v>
      </c>
      <c r="Z2566" s="26">
        <v>1</v>
      </c>
      <c r="AA2566" s="51" t="s">
        <v>66</v>
      </c>
      <c r="AB2566" s="51" t="s">
        <v>69</v>
      </c>
    </row>
    <row r="2567" spans="1:28">
      <c r="A2567" s="51" t="s">
        <v>4891</v>
      </c>
      <c r="B2567" s="51" t="s">
        <v>71</v>
      </c>
      <c r="C2567" s="1">
        <v>43596</v>
      </c>
      <c r="D2567">
        <v>2019</v>
      </c>
      <c r="E2567" s="26">
        <v>5</v>
      </c>
      <c r="F2567" s="51" t="s">
        <v>25</v>
      </c>
      <c r="G2567" s="26">
        <v>6</v>
      </c>
      <c r="H2567" s="26">
        <v>6</v>
      </c>
      <c r="I2567" t="s">
        <v>15</v>
      </c>
      <c r="J2567" t="s">
        <v>72</v>
      </c>
      <c r="K2567" t="s">
        <v>61</v>
      </c>
      <c r="L2567" t="s">
        <v>103</v>
      </c>
      <c r="M2567" t="s">
        <v>104</v>
      </c>
      <c r="N2567">
        <v>3271.7630854695512</v>
      </c>
      <c r="O2567">
        <v>3271.7630854695512</v>
      </c>
      <c r="P2567" t="s">
        <v>64</v>
      </c>
      <c r="Q2567">
        <v>8.25</v>
      </c>
      <c r="R2567">
        <v>4</v>
      </c>
      <c r="S2567">
        <v>0</v>
      </c>
      <c r="T2567">
        <v>0</v>
      </c>
      <c r="U2567" t="s">
        <v>65</v>
      </c>
      <c r="V2567">
        <v>2</v>
      </c>
      <c r="W2567" t="s">
        <v>77</v>
      </c>
      <c r="X2567" s="51" t="s">
        <v>4892</v>
      </c>
      <c r="Y2567" s="51" t="s">
        <v>100</v>
      </c>
      <c r="Z2567" s="26">
        <v>0</v>
      </c>
      <c r="AA2567" s="51" t="s">
        <v>66</v>
      </c>
      <c r="AB2567" s="51" t="s">
        <v>69</v>
      </c>
    </row>
    <row r="2568" spans="1:28">
      <c r="A2568" s="51" t="s">
        <v>4893</v>
      </c>
      <c r="B2568" s="51" t="s">
        <v>59</v>
      </c>
      <c r="C2568" s="1">
        <v>44836</v>
      </c>
      <c r="D2568">
        <v>2022</v>
      </c>
      <c r="E2568" s="26">
        <v>10</v>
      </c>
      <c r="F2568" s="51" t="s">
        <v>10</v>
      </c>
      <c r="G2568" s="26">
        <v>3</v>
      </c>
      <c r="H2568" s="26">
        <v>3</v>
      </c>
      <c r="I2568" t="s">
        <v>15</v>
      </c>
      <c r="J2568" t="s">
        <v>82</v>
      </c>
      <c r="K2568" t="s">
        <v>88</v>
      </c>
      <c r="L2568" t="s">
        <v>157</v>
      </c>
      <c r="M2568" t="s">
        <v>93</v>
      </c>
      <c r="N2568">
        <v>18601.925965663915</v>
      </c>
      <c r="O2568">
        <v>18601.925965663915</v>
      </c>
      <c r="P2568" t="s">
        <v>64</v>
      </c>
      <c r="Q2568">
        <v>17.95</v>
      </c>
      <c r="R2568">
        <v>3</v>
      </c>
      <c r="S2568">
        <v>2</v>
      </c>
      <c r="T2568">
        <v>1</v>
      </c>
      <c r="U2568" t="s">
        <v>76</v>
      </c>
      <c r="V2568">
        <v>3</v>
      </c>
      <c r="W2568" t="s">
        <v>84</v>
      </c>
      <c r="X2568" s="51" t="s">
        <v>4894</v>
      </c>
      <c r="Y2568" s="51" t="s">
        <v>119</v>
      </c>
      <c r="Z2568" s="26">
        <v>3</v>
      </c>
      <c r="AA2568" s="51" t="s">
        <v>77</v>
      </c>
      <c r="AB2568" s="51" t="s">
        <v>108</v>
      </c>
    </row>
    <row r="2569" spans="1:28">
      <c r="A2569" s="51" t="s">
        <v>4895</v>
      </c>
      <c r="B2569" s="51" t="s">
        <v>81</v>
      </c>
      <c r="C2569" s="1">
        <v>44258</v>
      </c>
      <c r="D2569">
        <v>2021</v>
      </c>
      <c r="E2569" s="26">
        <v>3</v>
      </c>
      <c r="F2569" s="51" t="s">
        <v>23</v>
      </c>
      <c r="G2569" s="26">
        <v>4</v>
      </c>
      <c r="H2569" s="26">
        <v>4</v>
      </c>
      <c r="I2569" t="s">
        <v>15</v>
      </c>
      <c r="J2569" t="s">
        <v>72</v>
      </c>
      <c r="K2569" t="s">
        <v>88</v>
      </c>
      <c r="L2569" t="s">
        <v>202</v>
      </c>
      <c r="M2569" t="s">
        <v>93</v>
      </c>
      <c r="N2569">
        <v>4612.0336609969891</v>
      </c>
      <c r="O2569">
        <v>4612.0336609969891</v>
      </c>
      <c r="P2569" t="s">
        <v>64</v>
      </c>
      <c r="Q2569">
        <v>2.91</v>
      </c>
      <c r="R2569">
        <v>5</v>
      </c>
      <c r="S2569">
        <v>1</v>
      </c>
      <c r="T2569">
        <v>1</v>
      </c>
      <c r="U2569" t="s">
        <v>76</v>
      </c>
      <c r="V2569">
        <v>2</v>
      </c>
      <c r="W2569" t="s">
        <v>77</v>
      </c>
      <c r="X2569" s="51" t="s">
        <v>4896</v>
      </c>
      <c r="Y2569" s="51" t="s">
        <v>95</v>
      </c>
      <c r="Z2569" s="26">
        <v>0</v>
      </c>
      <c r="AA2569" s="51" t="s">
        <v>66</v>
      </c>
      <c r="AB2569" s="51" t="s">
        <v>69</v>
      </c>
    </row>
    <row r="2570" spans="1:28">
      <c r="A2570" s="51" t="s">
        <v>4897</v>
      </c>
      <c r="B2570" s="51" t="s">
        <v>59</v>
      </c>
      <c r="C2570" s="1">
        <v>43234</v>
      </c>
      <c r="D2570">
        <v>2018</v>
      </c>
      <c r="E2570" s="26">
        <v>5</v>
      </c>
      <c r="F2570" s="51" t="s">
        <v>25</v>
      </c>
      <c r="G2570" s="26">
        <v>7</v>
      </c>
      <c r="H2570" s="26">
        <v>7</v>
      </c>
      <c r="I2570" t="s">
        <v>15</v>
      </c>
      <c r="J2570" t="s">
        <v>60</v>
      </c>
      <c r="K2570" t="s">
        <v>83</v>
      </c>
      <c r="L2570" t="s">
        <v>125</v>
      </c>
      <c r="M2570" t="s">
        <v>63</v>
      </c>
      <c r="N2570">
        <v>14081.706800011463</v>
      </c>
      <c r="O2570">
        <v>14081.706800011463</v>
      </c>
      <c r="P2570" t="s">
        <v>64</v>
      </c>
      <c r="Q2570">
        <v>5.24</v>
      </c>
      <c r="R2570">
        <v>2</v>
      </c>
      <c r="S2570">
        <v>5</v>
      </c>
      <c r="T2570">
        <v>1</v>
      </c>
      <c r="U2570" t="s">
        <v>76</v>
      </c>
      <c r="V2570">
        <v>3</v>
      </c>
      <c r="W2570" t="s">
        <v>84</v>
      </c>
      <c r="X2570" s="51" t="s">
        <v>3777</v>
      </c>
      <c r="Y2570" s="51" t="s">
        <v>119</v>
      </c>
      <c r="Z2570" s="26">
        <v>3</v>
      </c>
      <c r="AA2570" s="51" t="s">
        <v>77</v>
      </c>
      <c r="AB2570" s="51" t="s">
        <v>108</v>
      </c>
    </row>
    <row r="2571" spans="1:28">
      <c r="A2571" s="51" t="s">
        <v>4898</v>
      </c>
      <c r="B2571" s="51" t="s">
        <v>140</v>
      </c>
      <c r="C2571" s="1">
        <v>45056</v>
      </c>
      <c r="D2571">
        <v>2023</v>
      </c>
      <c r="E2571" s="26">
        <v>5</v>
      </c>
      <c r="F2571" s="51" t="s">
        <v>25</v>
      </c>
      <c r="G2571" s="26">
        <v>2</v>
      </c>
      <c r="H2571" s="26">
        <v>2</v>
      </c>
      <c r="I2571" t="s">
        <v>15</v>
      </c>
      <c r="J2571" t="s">
        <v>82</v>
      </c>
      <c r="K2571" t="s">
        <v>124</v>
      </c>
      <c r="L2571" t="s">
        <v>74</v>
      </c>
      <c r="M2571" t="s">
        <v>63</v>
      </c>
      <c r="N2571">
        <v>15040.280213171824</v>
      </c>
      <c r="O2571">
        <v>15040.280213171824</v>
      </c>
      <c r="P2571" t="s">
        <v>64</v>
      </c>
      <c r="Q2571">
        <v>28.5</v>
      </c>
      <c r="R2571">
        <v>5</v>
      </c>
      <c r="S2571">
        <v>1</v>
      </c>
      <c r="T2571">
        <v>1</v>
      </c>
      <c r="U2571" t="s">
        <v>76</v>
      </c>
      <c r="V2571">
        <v>3</v>
      </c>
      <c r="W2571" t="s">
        <v>84</v>
      </c>
      <c r="X2571" s="51" t="s">
        <v>4899</v>
      </c>
      <c r="Y2571" s="51" t="s">
        <v>95</v>
      </c>
      <c r="Z2571" s="26">
        <v>3</v>
      </c>
      <c r="AA2571" s="51" t="s">
        <v>77</v>
      </c>
      <c r="AB2571" s="51" t="s">
        <v>108</v>
      </c>
    </row>
    <row r="2572" spans="1:28">
      <c r="A2572" s="51" t="s">
        <v>4900</v>
      </c>
      <c r="B2572" s="51" t="s">
        <v>81</v>
      </c>
      <c r="C2572" s="1">
        <v>43359</v>
      </c>
      <c r="D2572">
        <v>2018</v>
      </c>
      <c r="E2572" s="26">
        <v>9</v>
      </c>
      <c r="F2572" s="51" t="s">
        <v>29</v>
      </c>
      <c r="G2572" s="26">
        <v>7</v>
      </c>
      <c r="H2572" s="26">
        <v>7</v>
      </c>
      <c r="I2572" t="s">
        <v>15</v>
      </c>
      <c r="J2572" t="s">
        <v>60</v>
      </c>
      <c r="K2572" t="s">
        <v>133</v>
      </c>
      <c r="L2572" t="s">
        <v>98</v>
      </c>
      <c r="M2572" t="s">
        <v>93</v>
      </c>
      <c r="N2572">
        <v>5545.3148672400584</v>
      </c>
      <c r="O2572">
        <v>5545.3148672400584</v>
      </c>
      <c r="P2572" t="s">
        <v>64</v>
      </c>
      <c r="Q2572">
        <v>2.4900000000000002</v>
      </c>
      <c r="R2572">
        <v>3</v>
      </c>
      <c r="S2572">
        <v>1</v>
      </c>
      <c r="T2572">
        <v>1</v>
      </c>
      <c r="U2572" t="s">
        <v>76</v>
      </c>
      <c r="V2572">
        <v>1</v>
      </c>
      <c r="W2572" t="s">
        <v>66</v>
      </c>
      <c r="X2572" s="51" t="s">
        <v>4901</v>
      </c>
      <c r="Y2572" s="51" t="s">
        <v>95</v>
      </c>
      <c r="Z2572" s="26">
        <v>0</v>
      </c>
      <c r="AA2572" s="51" t="s">
        <v>66</v>
      </c>
      <c r="AB2572" s="51" t="s">
        <v>69</v>
      </c>
    </row>
    <row r="2573" spans="1:28">
      <c r="A2573" s="51" t="s">
        <v>4902</v>
      </c>
      <c r="B2573" s="51" t="s">
        <v>81</v>
      </c>
      <c r="C2573" s="1">
        <v>45142</v>
      </c>
      <c r="D2573">
        <v>2023</v>
      </c>
      <c r="E2573" s="26">
        <v>8</v>
      </c>
      <c r="F2573" s="51" t="s">
        <v>28</v>
      </c>
      <c r="G2573" s="26">
        <v>2</v>
      </c>
      <c r="H2573" s="26">
        <v>2</v>
      </c>
      <c r="I2573" t="s">
        <v>15</v>
      </c>
      <c r="J2573" t="s">
        <v>82</v>
      </c>
      <c r="K2573" t="s">
        <v>88</v>
      </c>
      <c r="L2573" t="s">
        <v>89</v>
      </c>
      <c r="M2573" t="s">
        <v>90</v>
      </c>
      <c r="N2573">
        <v>5196.5216450035578</v>
      </c>
      <c r="O2573">
        <v>5196.5216450035578</v>
      </c>
      <c r="P2573" t="s">
        <v>64</v>
      </c>
      <c r="Q2573">
        <v>4.49</v>
      </c>
      <c r="R2573">
        <v>4</v>
      </c>
      <c r="S2573">
        <v>2</v>
      </c>
      <c r="T2573">
        <v>1</v>
      </c>
      <c r="U2573" t="s">
        <v>76</v>
      </c>
      <c r="V2573">
        <v>2</v>
      </c>
      <c r="W2573" t="s">
        <v>77</v>
      </c>
      <c r="X2573" s="51" t="s">
        <v>4903</v>
      </c>
      <c r="Y2573" s="51" t="s">
        <v>68</v>
      </c>
      <c r="Z2573" s="26">
        <v>0</v>
      </c>
      <c r="AA2573" s="51" t="s">
        <v>66</v>
      </c>
      <c r="AB2573" s="51" t="s">
        <v>69</v>
      </c>
    </row>
    <row r="2574" spans="1:28">
      <c r="A2574" s="51" t="s">
        <v>4904</v>
      </c>
      <c r="B2574" s="51" t="s">
        <v>97</v>
      </c>
      <c r="C2574" s="1">
        <v>42817</v>
      </c>
      <c r="D2574">
        <v>2017</v>
      </c>
      <c r="E2574" s="26">
        <v>3</v>
      </c>
      <c r="F2574" s="51" t="s">
        <v>23</v>
      </c>
      <c r="G2574" s="26">
        <v>8</v>
      </c>
      <c r="H2574" s="26">
        <v>8</v>
      </c>
      <c r="I2574" t="s">
        <v>15</v>
      </c>
      <c r="J2574" t="s">
        <v>60</v>
      </c>
      <c r="K2574" t="s">
        <v>133</v>
      </c>
      <c r="L2574" t="s">
        <v>110</v>
      </c>
      <c r="M2574" t="s">
        <v>90</v>
      </c>
      <c r="N2574">
        <v>584.49648064362066</v>
      </c>
      <c r="O2574">
        <v>584.49648064362066</v>
      </c>
      <c r="P2574" t="s">
        <v>64</v>
      </c>
      <c r="Q2574">
        <v>6.01</v>
      </c>
      <c r="R2574">
        <v>2</v>
      </c>
      <c r="S2574">
        <v>2</v>
      </c>
      <c r="T2574">
        <v>1</v>
      </c>
      <c r="U2574" t="s">
        <v>76</v>
      </c>
      <c r="V2574">
        <v>1</v>
      </c>
      <c r="W2574" t="s">
        <v>66</v>
      </c>
      <c r="X2574" s="51" t="s">
        <v>4905</v>
      </c>
      <c r="Y2574" s="51" t="s">
        <v>100</v>
      </c>
      <c r="Z2574" s="26">
        <v>1</v>
      </c>
      <c r="AA2574" s="51" t="s">
        <v>66</v>
      </c>
      <c r="AB2574" s="51" t="s">
        <v>69</v>
      </c>
    </row>
    <row r="2575" spans="1:28">
      <c r="A2575" s="51" t="s">
        <v>4906</v>
      </c>
      <c r="B2575" s="51" t="s">
        <v>97</v>
      </c>
      <c r="C2575" s="1">
        <v>43355</v>
      </c>
      <c r="D2575">
        <v>2018</v>
      </c>
      <c r="E2575" s="26">
        <v>9</v>
      </c>
      <c r="F2575" s="51" t="s">
        <v>29</v>
      </c>
      <c r="G2575" s="26">
        <v>7</v>
      </c>
      <c r="H2575" s="26">
        <v>7</v>
      </c>
      <c r="I2575" t="s">
        <v>15</v>
      </c>
      <c r="J2575" t="s">
        <v>60</v>
      </c>
      <c r="K2575" t="s">
        <v>61</v>
      </c>
      <c r="L2575" t="s">
        <v>110</v>
      </c>
      <c r="M2575" t="s">
        <v>152</v>
      </c>
      <c r="N2575">
        <v>13466.025528566746</v>
      </c>
      <c r="O2575">
        <v>13466.025528566746</v>
      </c>
      <c r="P2575" t="s">
        <v>64</v>
      </c>
      <c r="Q2575">
        <v>6.3</v>
      </c>
      <c r="R2575">
        <v>3</v>
      </c>
      <c r="S2575">
        <v>3</v>
      </c>
      <c r="T2575">
        <v>1</v>
      </c>
      <c r="U2575" t="s">
        <v>76</v>
      </c>
      <c r="V2575">
        <v>3</v>
      </c>
      <c r="W2575" t="s">
        <v>84</v>
      </c>
      <c r="X2575" s="51" t="s">
        <v>2645</v>
      </c>
      <c r="Y2575" s="51" t="s">
        <v>95</v>
      </c>
      <c r="Z2575" s="26">
        <v>3</v>
      </c>
      <c r="AA2575" s="51" t="s">
        <v>77</v>
      </c>
      <c r="AB2575" s="51" t="s">
        <v>108</v>
      </c>
    </row>
    <row r="2576" spans="1:28">
      <c r="A2576" s="51" t="s">
        <v>4907</v>
      </c>
      <c r="B2576" s="51" t="s">
        <v>121</v>
      </c>
      <c r="C2576" s="1">
        <v>43941</v>
      </c>
      <c r="D2576">
        <v>2020</v>
      </c>
      <c r="E2576" s="26">
        <v>4</v>
      </c>
      <c r="F2576" s="51" t="s">
        <v>24</v>
      </c>
      <c r="G2576" s="26">
        <v>5</v>
      </c>
      <c r="H2576" s="26">
        <v>5</v>
      </c>
      <c r="I2576" t="s">
        <v>15</v>
      </c>
      <c r="J2576" t="s">
        <v>72</v>
      </c>
      <c r="K2576" t="s">
        <v>124</v>
      </c>
      <c r="L2576" t="s">
        <v>202</v>
      </c>
      <c r="M2576" t="s">
        <v>63</v>
      </c>
      <c r="N2576">
        <v>10764.607955683632</v>
      </c>
      <c r="O2576">
        <v>10764.607955683632</v>
      </c>
      <c r="P2576" t="s">
        <v>64</v>
      </c>
      <c r="Q2576">
        <v>10.83</v>
      </c>
      <c r="R2576">
        <v>1</v>
      </c>
      <c r="S2576">
        <v>2</v>
      </c>
      <c r="T2576">
        <v>1</v>
      </c>
      <c r="U2576" t="s">
        <v>76</v>
      </c>
      <c r="V2576">
        <v>2</v>
      </c>
      <c r="W2576" t="s">
        <v>77</v>
      </c>
      <c r="X2576" s="51" t="s">
        <v>4908</v>
      </c>
      <c r="Y2576" s="51" t="s">
        <v>95</v>
      </c>
      <c r="Z2576" s="26">
        <v>0</v>
      </c>
      <c r="AA2576" s="51" t="s">
        <v>66</v>
      </c>
      <c r="AB2576" s="51" t="s">
        <v>69</v>
      </c>
    </row>
    <row r="2577" spans="1:28">
      <c r="A2577" s="51" t="s">
        <v>4909</v>
      </c>
      <c r="B2577" s="51" t="s">
        <v>140</v>
      </c>
      <c r="C2577" s="1">
        <v>45378</v>
      </c>
      <c r="D2577">
        <v>2024</v>
      </c>
      <c r="E2577" s="26">
        <v>3</v>
      </c>
      <c r="F2577" s="51" t="s">
        <v>23</v>
      </c>
      <c r="G2577" s="26">
        <v>1</v>
      </c>
      <c r="H2577" s="26">
        <v>1</v>
      </c>
      <c r="I2577" t="s">
        <v>15</v>
      </c>
      <c r="J2577" t="s">
        <v>82</v>
      </c>
      <c r="K2577" t="s">
        <v>83</v>
      </c>
      <c r="L2577" t="s">
        <v>125</v>
      </c>
      <c r="M2577" t="s">
        <v>90</v>
      </c>
      <c r="N2577">
        <v>6523.9606130830534</v>
      </c>
      <c r="O2577">
        <v>6523.9606130830534</v>
      </c>
      <c r="P2577" t="s">
        <v>64</v>
      </c>
      <c r="Q2577">
        <v>16.11</v>
      </c>
      <c r="R2577">
        <v>4</v>
      </c>
      <c r="S2577">
        <v>1</v>
      </c>
      <c r="T2577">
        <v>1</v>
      </c>
      <c r="U2577" t="s">
        <v>76</v>
      </c>
      <c r="V2577">
        <v>2</v>
      </c>
      <c r="W2577" t="s">
        <v>77</v>
      </c>
      <c r="X2577" s="51" t="s">
        <v>4910</v>
      </c>
      <c r="Y2577" s="51" t="s">
        <v>68</v>
      </c>
      <c r="Z2577" s="26">
        <v>1</v>
      </c>
      <c r="AA2577" s="51" t="s">
        <v>66</v>
      </c>
      <c r="AB2577" s="51" t="s">
        <v>69</v>
      </c>
    </row>
    <row r="2578" spans="1:28">
      <c r="A2578" s="51" t="s">
        <v>4911</v>
      </c>
      <c r="B2578" s="51" t="s">
        <v>97</v>
      </c>
      <c r="C2578" s="1">
        <v>43804</v>
      </c>
      <c r="D2578">
        <v>2019</v>
      </c>
      <c r="E2578" s="26">
        <v>12</v>
      </c>
      <c r="F2578" s="51" t="s">
        <v>20</v>
      </c>
      <c r="G2578" s="26">
        <v>6</v>
      </c>
      <c r="H2578" s="26">
        <v>6</v>
      </c>
      <c r="I2578" t="s">
        <v>15</v>
      </c>
      <c r="J2578" t="s">
        <v>72</v>
      </c>
      <c r="K2578" t="s">
        <v>83</v>
      </c>
      <c r="L2578" t="s">
        <v>110</v>
      </c>
      <c r="M2578" t="s">
        <v>90</v>
      </c>
      <c r="N2578">
        <v>4274.9355659272333</v>
      </c>
      <c r="O2578">
        <v>4274.9355659272333</v>
      </c>
      <c r="P2578" t="s">
        <v>64</v>
      </c>
      <c r="Q2578">
        <v>16.829999999999998</v>
      </c>
      <c r="R2578">
        <v>1</v>
      </c>
      <c r="S2578">
        <v>2</v>
      </c>
      <c r="T2578">
        <v>1</v>
      </c>
      <c r="U2578" t="s">
        <v>76</v>
      </c>
      <c r="V2578">
        <v>2</v>
      </c>
      <c r="W2578" t="s">
        <v>77</v>
      </c>
      <c r="X2578" s="51" t="s">
        <v>4912</v>
      </c>
      <c r="Y2578" s="51" t="s">
        <v>100</v>
      </c>
      <c r="Z2578" s="26">
        <v>1</v>
      </c>
      <c r="AA2578" s="51" t="s">
        <v>66</v>
      </c>
      <c r="AB2578" s="51" t="s">
        <v>69</v>
      </c>
    </row>
    <row r="2579" spans="1:28">
      <c r="A2579" s="51" t="s">
        <v>4913</v>
      </c>
      <c r="B2579" s="51" t="s">
        <v>97</v>
      </c>
      <c r="C2579" s="1">
        <v>43727</v>
      </c>
      <c r="D2579">
        <v>2019</v>
      </c>
      <c r="E2579" s="26">
        <v>9</v>
      </c>
      <c r="F2579" s="51" t="s">
        <v>29</v>
      </c>
      <c r="G2579" s="26">
        <v>6</v>
      </c>
      <c r="H2579" s="26">
        <v>6</v>
      </c>
      <c r="I2579" t="s">
        <v>15</v>
      </c>
      <c r="J2579" t="s">
        <v>72</v>
      </c>
      <c r="K2579" t="s">
        <v>61</v>
      </c>
      <c r="L2579" t="s">
        <v>113</v>
      </c>
      <c r="M2579" t="s">
        <v>75</v>
      </c>
      <c r="N2579">
        <v>16951.307524379998</v>
      </c>
      <c r="O2579">
        <v>16951.307524379998</v>
      </c>
      <c r="P2579" t="s">
        <v>64</v>
      </c>
      <c r="Q2579">
        <v>17.38</v>
      </c>
      <c r="R2579">
        <v>5</v>
      </c>
      <c r="S2579">
        <v>1</v>
      </c>
      <c r="T2579">
        <v>1</v>
      </c>
      <c r="U2579" t="s">
        <v>76</v>
      </c>
      <c r="V2579">
        <v>3</v>
      </c>
      <c r="W2579" t="s">
        <v>84</v>
      </c>
      <c r="X2579" s="51" t="s">
        <v>4914</v>
      </c>
      <c r="Y2579" s="51" t="s">
        <v>68</v>
      </c>
      <c r="Z2579" s="26">
        <v>3</v>
      </c>
      <c r="AA2579" s="51" t="s">
        <v>77</v>
      </c>
      <c r="AB2579" s="51" t="s">
        <v>108</v>
      </c>
    </row>
    <row r="2580" spans="1:28">
      <c r="A2580" s="51" t="s">
        <v>4915</v>
      </c>
      <c r="B2580" s="51" t="s">
        <v>59</v>
      </c>
      <c r="C2580" s="1">
        <v>44534</v>
      </c>
      <c r="D2580">
        <v>2021</v>
      </c>
      <c r="E2580" s="26">
        <v>12</v>
      </c>
      <c r="F2580" s="51" t="s">
        <v>20</v>
      </c>
      <c r="G2580" s="26">
        <v>4</v>
      </c>
      <c r="H2580" s="26">
        <v>4</v>
      </c>
      <c r="I2580" t="s">
        <v>15</v>
      </c>
      <c r="J2580" t="s">
        <v>72</v>
      </c>
      <c r="K2580" t="s">
        <v>73</v>
      </c>
      <c r="L2580" t="s">
        <v>125</v>
      </c>
      <c r="M2580" t="s">
        <v>93</v>
      </c>
      <c r="N2580">
        <v>3352.1803773107472</v>
      </c>
      <c r="O2580">
        <v>3352.1803773107472</v>
      </c>
      <c r="P2580" t="s">
        <v>64</v>
      </c>
      <c r="Q2580">
        <v>5.43</v>
      </c>
      <c r="R2580">
        <v>1</v>
      </c>
      <c r="S2580">
        <v>3</v>
      </c>
      <c r="T2580">
        <v>1</v>
      </c>
      <c r="U2580" t="s">
        <v>76</v>
      </c>
      <c r="V2580">
        <v>1</v>
      </c>
      <c r="W2580" t="s">
        <v>66</v>
      </c>
      <c r="X2580" s="51" t="s">
        <v>4916</v>
      </c>
      <c r="Y2580" s="51" t="s">
        <v>68</v>
      </c>
      <c r="Z2580" s="26">
        <v>1</v>
      </c>
      <c r="AA2580" s="51" t="s">
        <v>66</v>
      </c>
      <c r="AB2580" s="51" t="s">
        <v>69</v>
      </c>
    </row>
    <row r="2581" spans="1:28">
      <c r="A2581" s="51" t="s">
        <v>4917</v>
      </c>
      <c r="B2581" s="51" t="s">
        <v>140</v>
      </c>
      <c r="C2581" s="1">
        <v>43665</v>
      </c>
      <c r="D2581">
        <v>2019</v>
      </c>
      <c r="E2581" s="26">
        <v>7</v>
      </c>
      <c r="F2581" s="51" t="s">
        <v>27</v>
      </c>
      <c r="G2581" s="26">
        <v>6</v>
      </c>
      <c r="H2581" s="26">
        <v>6</v>
      </c>
      <c r="I2581" t="s">
        <v>15</v>
      </c>
      <c r="J2581" t="s">
        <v>72</v>
      </c>
      <c r="K2581" t="s">
        <v>88</v>
      </c>
      <c r="L2581" t="s">
        <v>116</v>
      </c>
      <c r="M2581" t="s">
        <v>63</v>
      </c>
      <c r="N2581">
        <v>4203.9954293068804</v>
      </c>
      <c r="O2581">
        <v>4203.9954293068804</v>
      </c>
      <c r="P2581" t="s">
        <v>64</v>
      </c>
      <c r="Q2581">
        <v>4.99</v>
      </c>
      <c r="R2581">
        <v>2</v>
      </c>
      <c r="S2581">
        <v>0</v>
      </c>
      <c r="T2581">
        <v>0</v>
      </c>
      <c r="U2581" t="s">
        <v>65</v>
      </c>
      <c r="V2581">
        <v>1</v>
      </c>
      <c r="W2581" t="s">
        <v>66</v>
      </c>
      <c r="X2581" s="51" t="s">
        <v>4918</v>
      </c>
      <c r="Y2581" s="51" t="s">
        <v>79</v>
      </c>
      <c r="Z2581" s="26">
        <v>0</v>
      </c>
      <c r="AA2581" s="51" t="s">
        <v>66</v>
      </c>
      <c r="AB2581" s="51" t="s">
        <v>69</v>
      </c>
    </row>
    <row r="2582" spans="1:28">
      <c r="A2582" s="51" t="s">
        <v>4919</v>
      </c>
      <c r="B2582" s="51" t="s">
        <v>140</v>
      </c>
      <c r="C2582" s="1">
        <v>41596</v>
      </c>
      <c r="D2582">
        <v>2013</v>
      </c>
      <c r="E2582" s="26">
        <v>11</v>
      </c>
      <c r="F2582" s="51" t="s">
        <v>19</v>
      </c>
      <c r="G2582" s="26">
        <v>12</v>
      </c>
      <c r="H2582" s="26">
        <v>12</v>
      </c>
      <c r="I2582" t="s">
        <v>15</v>
      </c>
      <c r="J2582" t="s">
        <v>102</v>
      </c>
      <c r="K2582" t="s">
        <v>73</v>
      </c>
      <c r="L2582" t="s">
        <v>125</v>
      </c>
      <c r="M2582" t="s">
        <v>90</v>
      </c>
      <c r="N2582">
        <v>2181.4474640448384</v>
      </c>
      <c r="O2582">
        <v>2181.4474640448384</v>
      </c>
      <c r="P2582" t="s">
        <v>64</v>
      </c>
      <c r="Q2582">
        <v>6.54</v>
      </c>
      <c r="R2582">
        <v>3</v>
      </c>
      <c r="S2582">
        <v>2</v>
      </c>
      <c r="T2582">
        <v>1</v>
      </c>
      <c r="U2582" t="s">
        <v>76</v>
      </c>
      <c r="V2582">
        <v>1</v>
      </c>
      <c r="W2582" t="s">
        <v>66</v>
      </c>
      <c r="X2582" s="51" t="s">
        <v>4920</v>
      </c>
      <c r="Y2582" s="51" t="s">
        <v>95</v>
      </c>
      <c r="Z2582" s="26">
        <v>1</v>
      </c>
      <c r="AA2582" s="51" t="s">
        <v>66</v>
      </c>
      <c r="AB2582" s="51" t="s">
        <v>69</v>
      </c>
    </row>
    <row r="2583" spans="1:28">
      <c r="A2583" s="51" t="s">
        <v>4921</v>
      </c>
      <c r="B2583" s="51" t="s">
        <v>71</v>
      </c>
      <c r="C2583" s="1">
        <v>42729</v>
      </c>
      <c r="D2583">
        <v>2016</v>
      </c>
      <c r="E2583" s="26">
        <v>12</v>
      </c>
      <c r="F2583" s="51" t="s">
        <v>20</v>
      </c>
      <c r="G2583" s="26">
        <v>9</v>
      </c>
      <c r="H2583" s="26">
        <v>9</v>
      </c>
      <c r="I2583" t="s">
        <v>15</v>
      </c>
      <c r="J2583" t="s">
        <v>60</v>
      </c>
      <c r="K2583" t="s">
        <v>83</v>
      </c>
      <c r="L2583" t="s">
        <v>62</v>
      </c>
      <c r="M2583" t="s">
        <v>104</v>
      </c>
      <c r="N2583">
        <v>5418.8433840061134</v>
      </c>
      <c r="O2583">
        <v>5418.8433840061134</v>
      </c>
      <c r="P2583" t="s">
        <v>64</v>
      </c>
      <c r="Q2583">
        <v>27.55</v>
      </c>
      <c r="R2583">
        <v>5</v>
      </c>
      <c r="S2583">
        <v>0</v>
      </c>
      <c r="T2583">
        <v>0</v>
      </c>
      <c r="U2583" t="s">
        <v>65</v>
      </c>
      <c r="V2583">
        <v>3</v>
      </c>
      <c r="W2583" t="s">
        <v>84</v>
      </c>
      <c r="X2583" s="51" t="s">
        <v>1448</v>
      </c>
      <c r="Y2583" s="51" t="s">
        <v>119</v>
      </c>
      <c r="Z2583" s="26">
        <v>3</v>
      </c>
      <c r="AA2583" s="51" t="s">
        <v>77</v>
      </c>
      <c r="AB2583" s="51" t="s">
        <v>69</v>
      </c>
    </row>
    <row r="2584" spans="1:28">
      <c r="A2584" s="51" t="s">
        <v>4922</v>
      </c>
      <c r="B2584" s="51" t="s">
        <v>121</v>
      </c>
      <c r="C2584" s="1">
        <v>42057</v>
      </c>
      <c r="D2584">
        <v>2015</v>
      </c>
      <c r="E2584" s="26">
        <v>2</v>
      </c>
      <c r="F2584" s="51" t="s">
        <v>22</v>
      </c>
      <c r="G2584" s="26">
        <v>10</v>
      </c>
      <c r="H2584" s="26">
        <v>10</v>
      </c>
      <c r="I2584" t="s">
        <v>15</v>
      </c>
      <c r="J2584" t="s">
        <v>102</v>
      </c>
      <c r="K2584" t="s">
        <v>61</v>
      </c>
      <c r="L2584" t="s">
        <v>157</v>
      </c>
      <c r="M2584" t="s">
        <v>90</v>
      </c>
      <c r="N2584">
        <v>12426.344128971199</v>
      </c>
      <c r="O2584">
        <v>12426.344128971199</v>
      </c>
      <c r="P2584" t="s">
        <v>64</v>
      </c>
      <c r="Q2584">
        <v>15.15</v>
      </c>
      <c r="R2584">
        <v>4</v>
      </c>
      <c r="S2584">
        <v>2</v>
      </c>
      <c r="T2584">
        <v>1</v>
      </c>
      <c r="U2584" t="s">
        <v>76</v>
      </c>
      <c r="V2584">
        <v>3</v>
      </c>
      <c r="W2584" t="s">
        <v>84</v>
      </c>
      <c r="X2584" s="51" t="s">
        <v>4923</v>
      </c>
      <c r="Y2584" s="51" t="s">
        <v>119</v>
      </c>
      <c r="Z2584" s="26">
        <v>4</v>
      </c>
      <c r="AA2584" s="51" t="s">
        <v>84</v>
      </c>
      <c r="AB2584" s="51" t="s">
        <v>108</v>
      </c>
    </row>
    <row r="2585" spans="1:28">
      <c r="A2585" s="51" t="s">
        <v>4924</v>
      </c>
      <c r="B2585" s="51" t="s">
        <v>59</v>
      </c>
      <c r="C2585" s="1">
        <v>45165</v>
      </c>
      <c r="D2585">
        <v>2023</v>
      </c>
      <c r="E2585" s="26">
        <v>8</v>
      </c>
      <c r="F2585" s="51" t="s">
        <v>28</v>
      </c>
      <c r="G2585" s="26">
        <v>2</v>
      </c>
      <c r="H2585" s="26">
        <v>2</v>
      </c>
      <c r="I2585" t="s">
        <v>15</v>
      </c>
      <c r="J2585" t="s">
        <v>82</v>
      </c>
      <c r="K2585" t="s">
        <v>61</v>
      </c>
      <c r="L2585" t="s">
        <v>128</v>
      </c>
      <c r="M2585" t="s">
        <v>152</v>
      </c>
      <c r="N2585">
        <v>13381.109811486018</v>
      </c>
      <c r="O2585">
        <v>13381.109811486018</v>
      </c>
      <c r="P2585" t="s">
        <v>64</v>
      </c>
      <c r="Q2585">
        <v>12.86</v>
      </c>
      <c r="R2585">
        <v>5</v>
      </c>
      <c r="S2585">
        <v>1</v>
      </c>
      <c r="T2585">
        <v>1</v>
      </c>
      <c r="U2585" t="s">
        <v>76</v>
      </c>
      <c r="V2585">
        <v>2</v>
      </c>
      <c r="W2585" t="s">
        <v>77</v>
      </c>
      <c r="X2585" s="51" t="s">
        <v>4335</v>
      </c>
      <c r="Y2585" s="51" t="s">
        <v>95</v>
      </c>
      <c r="Z2585" s="26">
        <v>1</v>
      </c>
      <c r="AA2585" s="51" t="s">
        <v>66</v>
      </c>
      <c r="AB2585" s="51" t="s">
        <v>69</v>
      </c>
    </row>
    <row r="2586" spans="1:28">
      <c r="A2586" s="51" t="s">
        <v>4925</v>
      </c>
      <c r="B2586" s="51" t="s">
        <v>59</v>
      </c>
      <c r="C2586" s="1">
        <v>45052</v>
      </c>
      <c r="D2586">
        <v>2023</v>
      </c>
      <c r="E2586" s="26">
        <v>5</v>
      </c>
      <c r="F2586" s="51" t="s">
        <v>25</v>
      </c>
      <c r="G2586" s="26">
        <v>2</v>
      </c>
      <c r="H2586" s="26">
        <v>2</v>
      </c>
      <c r="I2586" t="s">
        <v>15</v>
      </c>
      <c r="J2586" t="s">
        <v>82</v>
      </c>
      <c r="K2586" t="s">
        <v>133</v>
      </c>
      <c r="L2586" t="s">
        <v>128</v>
      </c>
      <c r="M2586" t="s">
        <v>90</v>
      </c>
      <c r="N2586">
        <v>10534.981424508427</v>
      </c>
      <c r="O2586">
        <v>10534.981424508427</v>
      </c>
      <c r="P2586" t="s">
        <v>64</v>
      </c>
      <c r="Q2586">
        <v>7.05</v>
      </c>
      <c r="R2586">
        <v>3</v>
      </c>
      <c r="S2586">
        <v>1</v>
      </c>
      <c r="T2586">
        <v>1</v>
      </c>
      <c r="U2586" t="s">
        <v>76</v>
      </c>
      <c r="V2586">
        <v>3</v>
      </c>
      <c r="W2586" t="s">
        <v>84</v>
      </c>
      <c r="X2586" s="51" t="s">
        <v>2558</v>
      </c>
      <c r="Y2586" s="51" t="s">
        <v>119</v>
      </c>
      <c r="Z2586" s="26">
        <v>1</v>
      </c>
      <c r="AA2586" s="51" t="s">
        <v>66</v>
      </c>
      <c r="AB2586" s="51" t="s">
        <v>69</v>
      </c>
    </row>
    <row r="2587" spans="1:28">
      <c r="A2587" s="51" t="s">
        <v>4926</v>
      </c>
      <c r="B2587" s="51" t="s">
        <v>97</v>
      </c>
      <c r="C2587" s="1">
        <v>43651</v>
      </c>
      <c r="D2587">
        <v>2019</v>
      </c>
      <c r="E2587" s="26">
        <v>7</v>
      </c>
      <c r="F2587" s="51" t="s">
        <v>27</v>
      </c>
      <c r="G2587" s="26">
        <v>6</v>
      </c>
      <c r="H2587" s="26">
        <v>6</v>
      </c>
      <c r="I2587" t="s">
        <v>15</v>
      </c>
      <c r="J2587" t="s">
        <v>72</v>
      </c>
      <c r="K2587" t="s">
        <v>83</v>
      </c>
      <c r="L2587" t="s">
        <v>113</v>
      </c>
      <c r="M2587" t="s">
        <v>90</v>
      </c>
      <c r="N2587">
        <v>5107.4083608066885</v>
      </c>
      <c r="O2587">
        <v>5107.4083608066885</v>
      </c>
      <c r="P2587" t="s">
        <v>64</v>
      </c>
      <c r="Q2587">
        <v>3.77</v>
      </c>
      <c r="R2587">
        <v>1</v>
      </c>
      <c r="S2587">
        <v>0</v>
      </c>
      <c r="T2587">
        <v>0</v>
      </c>
      <c r="U2587" t="s">
        <v>65</v>
      </c>
      <c r="V2587">
        <v>3</v>
      </c>
      <c r="W2587" t="s">
        <v>84</v>
      </c>
      <c r="X2587" s="51" t="s">
        <v>4927</v>
      </c>
      <c r="Y2587" s="51" t="s">
        <v>100</v>
      </c>
      <c r="Z2587" s="26">
        <v>1</v>
      </c>
      <c r="AA2587" s="51" t="s">
        <v>66</v>
      </c>
      <c r="AB2587" s="51" t="s">
        <v>69</v>
      </c>
    </row>
    <row r="2588" spans="1:28">
      <c r="A2588" s="51" t="s">
        <v>4928</v>
      </c>
      <c r="B2588" s="51" t="s">
        <v>81</v>
      </c>
      <c r="C2588" s="1">
        <v>43260</v>
      </c>
      <c r="D2588">
        <v>2018</v>
      </c>
      <c r="E2588" s="26">
        <v>6</v>
      </c>
      <c r="F2588" s="51" t="s">
        <v>26</v>
      </c>
      <c r="G2588" s="26">
        <v>7</v>
      </c>
      <c r="H2588" s="26">
        <v>7</v>
      </c>
      <c r="I2588" t="s">
        <v>15</v>
      </c>
      <c r="J2588" t="s">
        <v>60</v>
      </c>
      <c r="K2588" t="s">
        <v>61</v>
      </c>
      <c r="L2588" t="s">
        <v>128</v>
      </c>
      <c r="M2588" t="s">
        <v>93</v>
      </c>
      <c r="N2588">
        <v>11226.856085986576</v>
      </c>
      <c r="O2588">
        <v>11226.856085986576</v>
      </c>
      <c r="P2588" t="s">
        <v>64</v>
      </c>
      <c r="Q2588">
        <v>11.46</v>
      </c>
      <c r="R2588">
        <v>2</v>
      </c>
      <c r="S2588">
        <v>3</v>
      </c>
      <c r="T2588">
        <v>1</v>
      </c>
      <c r="U2588" t="s">
        <v>76</v>
      </c>
      <c r="V2588">
        <v>2</v>
      </c>
      <c r="W2588" t="s">
        <v>77</v>
      </c>
      <c r="X2588" s="51" t="s">
        <v>2287</v>
      </c>
      <c r="Y2588" s="51" t="s">
        <v>100</v>
      </c>
      <c r="Z2588" s="26">
        <v>1</v>
      </c>
      <c r="AA2588" s="51" t="s">
        <v>66</v>
      </c>
      <c r="AB2588" s="51" t="s">
        <v>69</v>
      </c>
    </row>
    <row r="2589" spans="1:28">
      <c r="A2589" s="51" t="s">
        <v>4929</v>
      </c>
      <c r="B2589" s="51" t="s">
        <v>81</v>
      </c>
      <c r="C2589" s="1">
        <v>42632</v>
      </c>
      <c r="D2589">
        <v>2016</v>
      </c>
      <c r="E2589" s="26">
        <v>9</v>
      </c>
      <c r="F2589" s="51" t="s">
        <v>29</v>
      </c>
      <c r="G2589" s="26">
        <v>9</v>
      </c>
      <c r="H2589" s="26">
        <v>9</v>
      </c>
      <c r="I2589" t="s">
        <v>15</v>
      </c>
      <c r="J2589" t="s">
        <v>60</v>
      </c>
      <c r="K2589" t="s">
        <v>83</v>
      </c>
      <c r="L2589" t="s">
        <v>103</v>
      </c>
      <c r="M2589" t="s">
        <v>93</v>
      </c>
      <c r="N2589">
        <v>7616.3227885360866</v>
      </c>
      <c r="O2589">
        <v>7616.3227885360866</v>
      </c>
      <c r="P2589" t="s">
        <v>64</v>
      </c>
      <c r="Q2589">
        <v>14.55</v>
      </c>
      <c r="R2589">
        <v>1</v>
      </c>
      <c r="S2589">
        <v>0</v>
      </c>
      <c r="T2589">
        <v>0</v>
      </c>
      <c r="U2589" t="s">
        <v>65</v>
      </c>
      <c r="V2589">
        <v>2</v>
      </c>
      <c r="W2589" t="s">
        <v>77</v>
      </c>
      <c r="X2589" s="51" t="s">
        <v>2145</v>
      </c>
      <c r="Y2589" s="51" t="s">
        <v>100</v>
      </c>
      <c r="Z2589" s="26">
        <v>1</v>
      </c>
      <c r="AA2589" s="51" t="s">
        <v>66</v>
      </c>
      <c r="AB2589" s="51" t="s">
        <v>69</v>
      </c>
    </row>
    <row r="2590" spans="1:28">
      <c r="A2590" s="51" t="s">
        <v>4930</v>
      </c>
      <c r="B2590" s="51" t="s">
        <v>71</v>
      </c>
      <c r="C2590" s="1">
        <v>42259</v>
      </c>
      <c r="D2590">
        <v>2015</v>
      </c>
      <c r="E2590" s="26">
        <v>9</v>
      </c>
      <c r="F2590" s="51" t="s">
        <v>29</v>
      </c>
      <c r="G2590" s="26">
        <v>10</v>
      </c>
      <c r="H2590" s="26">
        <v>10</v>
      </c>
      <c r="I2590" t="s">
        <v>15</v>
      </c>
      <c r="J2590" t="s">
        <v>102</v>
      </c>
      <c r="K2590" t="s">
        <v>83</v>
      </c>
      <c r="L2590" t="s">
        <v>202</v>
      </c>
      <c r="M2590" t="s">
        <v>63</v>
      </c>
      <c r="N2590">
        <v>4623.079333401145</v>
      </c>
      <c r="O2590">
        <v>4623.079333401145</v>
      </c>
      <c r="P2590" t="s">
        <v>64</v>
      </c>
      <c r="Q2590">
        <v>2.88</v>
      </c>
      <c r="R2590">
        <v>4</v>
      </c>
      <c r="S2590">
        <v>1</v>
      </c>
      <c r="T2590">
        <v>1</v>
      </c>
      <c r="U2590" t="s">
        <v>76</v>
      </c>
      <c r="V2590">
        <v>1</v>
      </c>
      <c r="W2590" t="s">
        <v>66</v>
      </c>
      <c r="X2590" s="51" t="s">
        <v>4888</v>
      </c>
      <c r="Y2590" s="51" t="s">
        <v>68</v>
      </c>
      <c r="Z2590" s="26">
        <v>1</v>
      </c>
      <c r="AA2590" s="51" t="s">
        <v>66</v>
      </c>
      <c r="AB2590" s="51" t="s">
        <v>69</v>
      </c>
    </row>
    <row r="2591" spans="1:28">
      <c r="A2591" s="51" t="s">
        <v>4931</v>
      </c>
      <c r="B2591" s="51" t="s">
        <v>59</v>
      </c>
      <c r="C2591" s="1">
        <v>43228</v>
      </c>
      <c r="D2591">
        <v>2018</v>
      </c>
      <c r="E2591" s="26">
        <v>5</v>
      </c>
      <c r="F2591" s="51" t="s">
        <v>25</v>
      </c>
      <c r="G2591" s="26">
        <v>7</v>
      </c>
      <c r="H2591" s="26">
        <v>7</v>
      </c>
      <c r="I2591" t="s">
        <v>15</v>
      </c>
      <c r="J2591" t="s">
        <v>60</v>
      </c>
      <c r="K2591" t="s">
        <v>133</v>
      </c>
      <c r="L2591" t="s">
        <v>74</v>
      </c>
      <c r="M2591" t="s">
        <v>93</v>
      </c>
      <c r="N2591">
        <v>15164.40676774987</v>
      </c>
      <c r="O2591">
        <v>15164.40676774987</v>
      </c>
      <c r="P2591" t="s">
        <v>64</v>
      </c>
      <c r="Q2591">
        <v>20.329999999999998</v>
      </c>
      <c r="R2591">
        <v>3</v>
      </c>
      <c r="S2591">
        <v>0</v>
      </c>
      <c r="T2591">
        <v>0</v>
      </c>
      <c r="U2591" t="s">
        <v>65</v>
      </c>
      <c r="V2591">
        <v>3</v>
      </c>
      <c r="W2591" t="s">
        <v>84</v>
      </c>
      <c r="X2591" s="51" t="s">
        <v>4932</v>
      </c>
      <c r="Y2591" s="51" t="s">
        <v>95</v>
      </c>
      <c r="Z2591" s="26">
        <v>3</v>
      </c>
      <c r="AA2591" s="51" t="s">
        <v>77</v>
      </c>
      <c r="AB2591" s="51" t="s">
        <v>108</v>
      </c>
    </row>
    <row r="2592" spans="1:28">
      <c r="A2592" s="51" t="s">
        <v>4933</v>
      </c>
      <c r="B2592" s="51" t="s">
        <v>140</v>
      </c>
      <c r="C2592" s="1">
        <v>42577</v>
      </c>
      <c r="D2592">
        <v>2016</v>
      </c>
      <c r="E2592" s="26">
        <v>7</v>
      </c>
      <c r="F2592" s="51" t="s">
        <v>27</v>
      </c>
      <c r="G2592" s="26">
        <v>9</v>
      </c>
      <c r="H2592" s="26">
        <v>9</v>
      </c>
      <c r="I2592" t="s">
        <v>15</v>
      </c>
      <c r="J2592" t="s">
        <v>60</v>
      </c>
      <c r="K2592" t="s">
        <v>61</v>
      </c>
      <c r="L2592" t="s">
        <v>98</v>
      </c>
      <c r="M2592" t="s">
        <v>90</v>
      </c>
      <c r="N2592">
        <v>6307.8850690434056</v>
      </c>
      <c r="O2592">
        <v>6307.8850690434056</v>
      </c>
      <c r="P2592" t="s">
        <v>64</v>
      </c>
      <c r="Q2592">
        <v>1.22</v>
      </c>
      <c r="R2592">
        <v>2</v>
      </c>
      <c r="S2592">
        <v>2</v>
      </c>
      <c r="T2592">
        <v>1</v>
      </c>
      <c r="U2592" t="s">
        <v>76</v>
      </c>
      <c r="V2592">
        <v>1</v>
      </c>
      <c r="W2592" t="s">
        <v>66</v>
      </c>
      <c r="X2592" s="51" t="s">
        <v>4934</v>
      </c>
      <c r="Y2592" s="51" t="s">
        <v>95</v>
      </c>
      <c r="Z2592" s="26">
        <v>1</v>
      </c>
      <c r="AA2592" s="51" t="s">
        <v>66</v>
      </c>
      <c r="AB2592" s="51" t="s">
        <v>69</v>
      </c>
    </row>
    <row r="2593" spans="1:28">
      <c r="A2593" s="51" t="s">
        <v>4935</v>
      </c>
      <c r="B2593" s="51" t="s">
        <v>121</v>
      </c>
      <c r="C2593" s="1">
        <v>43098</v>
      </c>
      <c r="D2593">
        <v>2017</v>
      </c>
      <c r="E2593" s="26">
        <v>12</v>
      </c>
      <c r="F2593" s="51" t="s">
        <v>20</v>
      </c>
      <c r="G2593" s="26">
        <v>8</v>
      </c>
      <c r="H2593" s="26">
        <v>8</v>
      </c>
      <c r="I2593" t="s">
        <v>15</v>
      </c>
      <c r="J2593" t="s">
        <v>60</v>
      </c>
      <c r="K2593" t="s">
        <v>83</v>
      </c>
      <c r="L2593" t="s">
        <v>110</v>
      </c>
      <c r="M2593" t="s">
        <v>152</v>
      </c>
      <c r="N2593">
        <v>6940.1219830938489</v>
      </c>
      <c r="O2593">
        <v>6940.1219830938489</v>
      </c>
      <c r="P2593" t="s">
        <v>64</v>
      </c>
      <c r="Q2593">
        <v>7.71</v>
      </c>
      <c r="R2593">
        <v>4</v>
      </c>
      <c r="S2593">
        <v>1</v>
      </c>
      <c r="T2593">
        <v>1</v>
      </c>
      <c r="U2593" t="s">
        <v>76</v>
      </c>
      <c r="V2593">
        <v>1</v>
      </c>
      <c r="W2593" t="s">
        <v>66</v>
      </c>
      <c r="X2593" s="51" t="s">
        <v>4936</v>
      </c>
      <c r="Y2593" s="51" t="s">
        <v>95</v>
      </c>
      <c r="Z2593" s="26">
        <v>1</v>
      </c>
      <c r="AA2593" s="51" t="s">
        <v>66</v>
      </c>
      <c r="AB2593" s="51" t="s">
        <v>69</v>
      </c>
    </row>
    <row r="2594" spans="1:28">
      <c r="A2594" s="51" t="s">
        <v>4937</v>
      </c>
      <c r="B2594" s="51" t="s">
        <v>121</v>
      </c>
      <c r="C2594" s="1">
        <v>44716</v>
      </c>
      <c r="D2594">
        <v>2022</v>
      </c>
      <c r="E2594" s="26">
        <v>6</v>
      </c>
      <c r="F2594" s="51" t="s">
        <v>26</v>
      </c>
      <c r="G2594" s="26">
        <v>3</v>
      </c>
      <c r="H2594" s="26">
        <v>3</v>
      </c>
      <c r="I2594" t="s">
        <v>15</v>
      </c>
      <c r="J2594" t="s">
        <v>82</v>
      </c>
      <c r="K2594" t="s">
        <v>73</v>
      </c>
      <c r="L2594" t="s">
        <v>157</v>
      </c>
      <c r="M2594" t="s">
        <v>152</v>
      </c>
      <c r="N2594">
        <v>15175.87799679714</v>
      </c>
      <c r="O2594">
        <v>15175.87799679714</v>
      </c>
      <c r="P2594" t="s">
        <v>64</v>
      </c>
      <c r="Q2594">
        <v>10.93</v>
      </c>
      <c r="R2594">
        <v>5</v>
      </c>
      <c r="S2594">
        <v>2</v>
      </c>
      <c r="T2594">
        <v>1</v>
      </c>
      <c r="U2594" t="s">
        <v>76</v>
      </c>
      <c r="V2594">
        <v>3</v>
      </c>
      <c r="W2594" t="s">
        <v>84</v>
      </c>
      <c r="X2594" s="51" t="s">
        <v>4938</v>
      </c>
      <c r="Y2594" s="51" t="s">
        <v>79</v>
      </c>
      <c r="Z2594" s="26">
        <v>2</v>
      </c>
      <c r="AA2594" s="51" t="s">
        <v>77</v>
      </c>
      <c r="AB2594" s="51" t="s">
        <v>69</v>
      </c>
    </row>
    <row r="2595" spans="1:28">
      <c r="A2595" s="51" t="s">
        <v>4939</v>
      </c>
      <c r="B2595" s="51" t="s">
        <v>59</v>
      </c>
      <c r="C2595" s="1">
        <v>44099</v>
      </c>
      <c r="D2595">
        <v>2020</v>
      </c>
      <c r="E2595" s="26">
        <v>9</v>
      </c>
      <c r="F2595" s="51" t="s">
        <v>29</v>
      </c>
      <c r="G2595" s="26">
        <v>5</v>
      </c>
      <c r="H2595" s="26">
        <v>5</v>
      </c>
      <c r="I2595" t="s">
        <v>15</v>
      </c>
      <c r="J2595" t="s">
        <v>72</v>
      </c>
      <c r="K2595" t="s">
        <v>124</v>
      </c>
      <c r="L2595" t="s">
        <v>110</v>
      </c>
      <c r="M2595" t="s">
        <v>90</v>
      </c>
      <c r="N2595">
        <v>12178.760783286703</v>
      </c>
      <c r="O2595">
        <v>12178.760783286703</v>
      </c>
      <c r="P2595" t="s">
        <v>64</v>
      </c>
      <c r="Q2595">
        <v>24.93</v>
      </c>
      <c r="R2595">
        <v>1</v>
      </c>
      <c r="S2595">
        <v>3</v>
      </c>
      <c r="T2595">
        <v>1</v>
      </c>
      <c r="U2595" t="s">
        <v>76</v>
      </c>
      <c r="V2595">
        <v>3</v>
      </c>
      <c r="W2595" t="s">
        <v>84</v>
      </c>
      <c r="X2595" s="51" t="s">
        <v>4940</v>
      </c>
      <c r="Y2595" s="51" t="s">
        <v>86</v>
      </c>
      <c r="Z2595" s="26">
        <v>4</v>
      </c>
      <c r="AA2595" s="51" t="s">
        <v>84</v>
      </c>
      <c r="AB2595" s="51" t="s">
        <v>108</v>
      </c>
    </row>
    <row r="2596" spans="1:28">
      <c r="A2596" s="51" t="s">
        <v>4941</v>
      </c>
      <c r="B2596" s="51" t="s">
        <v>59</v>
      </c>
      <c r="C2596" s="1">
        <v>45043</v>
      </c>
      <c r="D2596">
        <v>2023</v>
      </c>
      <c r="E2596" s="26">
        <v>4</v>
      </c>
      <c r="F2596" s="51" t="s">
        <v>24</v>
      </c>
      <c r="G2596" s="26">
        <v>2</v>
      </c>
      <c r="H2596" s="26">
        <v>2</v>
      </c>
      <c r="I2596" t="s">
        <v>15</v>
      </c>
      <c r="J2596" t="s">
        <v>82</v>
      </c>
      <c r="K2596" t="s">
        <v>124</v>
      </c>
      <c r="L2596" t="s">
        <v>202</v>
      </c>
      <c r="M2596" t="s">
        <v>104</v>
      </c>
      <c r="N2596">
        <v>27817.070760032791</v>
      </c>
      <c r="O2596">
        <v>27817.070760032791</v>
      </c>
      <c r="P2596" t="s">
        <v>64</v>
      </c>
      <c r="Q2596">
        <v>4.22</v>
      </c>
      <c r="R2596">
        <v>3</v>
      </c>
      <c r="S2596">
        <v>5</v>
      </c>
      <c r="T2596">
        <v>1</v>
      </c>
      <c r="U2596" t="s">
        <v>76</v>
      </c>
      <c r="V2596">
        <v>3</v>
      </c>
      <c r="W2596" t="s">
        <v>84</v>
      </c>
      <c r="X2596" s="51" t="s">
        <v>4942</v>
      </c>
      <c r="Y2596" s="51" t="s">
        <v>95</v>
      </c>
      <c r="Z2596" s="26">
        <v>3</v>
      </c>
      <c r="AA2596" s="51" t="s">
        <v>77</v>
      </c>
      <c r="AB2596" s="51" t="s">
        <v>108</v>
      </c>
    </row>
    <row r="2597" spans="1:28">
      <c r="A2597" s="51" t="s">
        <v>4943</v>
      </c>
      <c r="B2597" s="51" t="s">
        <v>140</v>
      </c>
      <c r="C2597" s="1">
        <v>44726</v>
      </c>
      <c r="D2597">
        <v>2022</v>
      </c>
      <c r="E2597" s="26">
        <v>6</v>
      </c>
      <c r="F2597" s="51" t="s">
        <v>26</v>
      </c>
      <c r="G2597" s="26">
        <v>3</v>
      </c>
      <c r="H2597" s="26">
        <v>3</v>
      </c>
      <c r="I2597" t="s">
        <v>15</v>
      </c>
      <c r="J2597" t="s">
        <v>82</v>
      </c>
      <c r="K2597" t="s">
        <v>124</v>
      </c>
      <c r="L2597" t="s">
        <v>98</v>
      </c>
      <c r="M2597" t="s">
        <v>152</v>
      </c>
      <c r="N2597">
        <v>25836.030917082146</v>
      </c>
      <c r="O2597">
        <v>25836.030917082146</v>
      </c>
      <c r="P2597" t="s">
        <v>64</v>
      </c>
      <c r="Q2597">
        <v>25.58</v>
      </c>
      <c r="R2597">
        <v>5</v>
      </c>
      <c r="S2597">
        <v>2</v>
      </c>
      <c r="T2597">
        <v>1</v>
      </c>
      <c r="U2597" t="s">
        <v>76</v>
      </c>
      <c r="V2597">
        <v>3</v>
      </c>
      <c r="W2597" t="s">
        <v>84</v>
      </c>
      <c r="X2597" s="51" t="s">
        <v>4944</v>
      </c>
      <c r="Y2597" s="51" t="s">
        <v>95</v>
      </c>
      <c r="Z2597" s="26">
        <v>3</v>
      </c>
      <c r="AA2597" s="51" t="s">
        <v>77</v>
      </c>
      <c r="AB2597" s="51" t="s">
        <v>108</v>
      </c>
    </row>
    <row r="2598" spans="1:28">
      <c r="A2598" s="51" t="s">
        <v>4945</v>
      </c>
      <c r="B2598" s="51" t="s">
        <v>59</v>
      </c>
      <c r="C2598" s="1">
        <v>43674</v>
      </c>
      <c r="D2598">
        <v>2019</v>
      </c>
      <c r="E2598" s="26">
        <v>7</v>
      </c>
      <c r="F2598" s="51" t="s">
        <v>27</v>
      </c>
      <c r="G2598" s="26">
        <v>6</v>
      </c>
      <c r="H2598" s="26">
        <v>6</v>
      </c>
      <c r="I2598" t="s">
        <v>15</v>
      </c>
      <c r="J2598" t="s">
        <v>72</v>
      </c>
      <c r="K2598" t="s">
        <v>61</v>
      </c>
      <c r="L2598" t="s">
        <v>116</v>
      </c>
      <c r="M2598" t="s">
        <v>75</v>
      </c>
      <c r="N2598">
        <v>8841.0444749668804</v>
      </c>
      <c r="O2598">
        <v>8841.0444749668804</v>
      </c>
      <c r="P2598" t="s">
        <v>64</v>
      </c>
      <c r="Q2598">
        <v>13.41</v>
      </c>
      <c r="R2598">
        <v>5</v>
      </c>
      <c r="S2598">
        <v>4</v>
      </c>
      <c r="T2598">
        <v>1</v>
      </c>
      <c r="U2598" t="s">
        <v>76</v>
      </c>
      <c r="V2598">
        <v>2</v>
      </c>
      <c r="W2598" t="s">
        <v>77</v>
      </c>
      <c r="X2598" s="51" t="s">
        <v>2361</v>
      </c>
      <c r="Y2598" s="51" t="s">
        <v>100</v>
      </c>
      <c r="Z2598" s="26">
        <v>1</v>
      </c>
      <c r="AA2598" s="51" t="s">
        <v>66</v>
      </c>
      <c r="AB2598" s="51" t="s">
        <v>69</v>
      </c>
    </row>
    <row r="2599" spans="1:28">
      <c r="A2599" s="51" t="s">
        <v>4946</v>
      </c>
      <c r="B2599" s="51" t="s">
        <v>71</v>
      </c>
      <c r="C2599" s="1">
        <v>41634</v>
      </c>
      <c r="D2599">
        <v>2013</v>
      </c>
      <c r="E2599" s="26">
        <v>12</v>
      </c>
      <c r="F2599" s="51" t="s">
        <v>20</v>
      </c>
      <c r="G2599" s="26">
        <v>12</v>
      </c>
      <c r="H2599" s="26">
        <v>12</v>
      </c>
      <c r="I2599" t="s">
        <v>15</v>
      </c>
      <c r="J2599" t="s">
        <v>102</v>
      </c>
      <c r="K2599" t="s">
        <v>61</v>
      </c>
      <c r="L2599" t="s">
        <v>113</v>
      </c>
      <c r="M2599" t="s">
        <v>75</v>
      </c>
      <c r="N2599">
        <v>9299.8689340471719</v>
      </c>
      <c r="O2599">
        <v>9299.8689340471719</v>
      </c>
      <c r="P2599" t="s">
        <v>64</v>
      </c>
      <c r="Q2599">
        <v>27.98</v>
      </c>
      <c r="R2599">
        <v>1</v>
      </c>
      <c r="S2599">
        <v>2</v>
      </c>
      <c r="T2599">
        <v>1</v>
      </c>
      <c r="U2599" t="s">
        <v>76</v>
      </c>
      <c r="V2599">
        <v>3</v>
      </c>
      <c r="W2599" t="s">
        <v>84</v>
      </c>
      <c r="X2599" s="51" t="s">
        <v>4947</v>
      </c>
      <c r="Y2599" s="51" t="s">
        <v>119</v>
      </c>
      <c r="Z2599" s="26">
        <v>3</v>
      </c>
      <c r="AA2599" s="51" t="s">
        <v>77</v>
      </c>
      <c r="AB2599" s="51" t="s">
        <v>69</v>
      </c>
    </row>
    <row r="2600" spans="1:28">
      <c r="A2600" s="51" t="s">
        <v>4948</v>
      </c>
      <c r="B2600" s="51" t="s">
        <v>81</v>
      </c>
      <c r="C2600" s="1">
        <v>42272</v>
      </c>
      <c r="D2600">
        <v>2015</v>
      </c>
      <c r="E2600" s="26">
        <v>9</v>
      </c>
      <c r="F2600" s="51" t="s">
        <v>29</v>
      </c>
      <c r="G2600" s="26">
        <v>10</v>
      </c>
      <c r="H2600" s="26">
        <v>10</v>
      </c>
      <c r="I2600" t="s">
        <v>15</v>
      </c>
      <c r="J2600" t="s">
        <v>102</v>
      </c>
      <c r="K2600" t="s">
        <v>88</v>
      </c>
      <c r="L2600" t="s">
        <v>128</v>
      </c>
      <c r="M2600" t="s">
        <v>152</v>
      </c>
      <c r="N2600">
        <v>15447.453475882132</v>
      </c>
      <c r="O2600">
        <v>15447.453475882132</v>
      </c>
      <c r="P2600" t="s">
        <v>64</v>
      </c>
      <c r="Q2600">
        <v>15.03</v>
      </c>
      <c r="R2600">
        <v>1</v>
      </c>
      <c r="S2600">
        <v>4</v>
      </c>
      <c r="T2600">
        <v>1</v>
      </c>
      <c r="U2600" t="s">
        <v>76</v>
      </c>
      <c r="V2600">
        <v>3</v>
      </c>
      <c r="W2600" t="s">
        <v>84</v>
      </c>
      <c r="X2600" s="51" t="s">
        <v>4949</v>
      </c>
      <c r="Y2600" s="51" t="s">
        <v>86</v>
      </c>
      <c r="Z2600" s="26">
        <v>5</v>
      </c>
      <c r="AA2600" s="51" t="s">
        <v>84</v>
      </c>
      <c r="AB2600" s="51" t="s">
        <v>108</v>
      </c>
    </row>
    <row r="2601" spans="1:28">
      <c r="A2601" s="51" t="s">
        <v>4950</v>
      </c>
      <c r="B2601" s="51" t="s">
        <v>59</v>
      </c>
      <c r="C2601" s="1">
        <v>45166</v>
      </c>
      <c r="D2601">
        <v>2023</v>
      </c>
      <c r="E2601" s="26">
        <v>8</v>
      </c>
      <c r="F2601" s="51" t="s">
        <v>28</v>
      </c>
      <c r="G2601" s="26">
        <v>2</v>
      </c>
      <c r="H2601" s="26">
        <v>2</v>
      </c>
      <c r="I2601" t="s">
        <v>15</v>
      </c>
      <c r="J2601" t="s">
        <v>82</v>
      </c>
      <c r="K2601" t="s">
        <v>133</v>
      </c>
      <c r="L2601" t="s">
        <v>202</v>
      </c>
      <c r="M2601" t="s">
        <v>63</v>
      </c>
      <c r="N2601">
        <v>7567.3012921668051</v>
      </c>
      <c r="O2601">
        <v>7567.3012921668051</v>
      </c>
      <c r="P2601" t="s">
        <v>64</v>
      </c>
      <c r="Q2601">
        <v>8.8800000000000008</v>
      </c>
      <c r="R2601">
        <v>1</v>
      </c>
      <c r="S2601">
        <v>1</v>
      </c>
      <c r="T2601">
        <v>1</v>
      </c>
      <c r="U2601" t="s">
        <v>76</v>
      </c>
      <c r="V2601">
        <v>3</v>
      </c>
      <c r="W2601" t="s">
        <v>84</v>
      </c>
      <c r="X2601" s="51" t="s">
        <v>3769</v>
      </c>
      <c r="Y2601" s="51" t="s">
        <v>119</v>
      </c>
      <c r="Z2601" s="26">
        <v>1</v>
      </c>
      <c r="AA2601" s="51" t="s">
        <v>66</v>
      </c>
      <c r="AB2601" s="51" t="s">
        <v>69</v>
      </c>
    </row>
    <row r="2602" spans="1:28">
      <c r="A2602" s="51" t="s">
        <v>4951</v>
      </c>
      <c r="B2602" s="51" t="s">
        <v>71</v>
      </c>
      <c r="C2602" s="1">
        <v>45274</v>
      </c>
      <c r="D2602">
        <v>2023</v>
      </c>
      <c r="E2602" s="26">
        <v>12</v>
      </c>
      <c r="F2602" s="51" t="s">
        <v>20</v>
      </c>
      <c r="G2602" s="26">
        <v>2</v>
      </c>
      <c r="H2602" s="26">
        <v>2</v>
      </c>
      <c r="I2602" t="s">
        <v>15</v>
      </c>
      <c r="J2602" t="s">
        <v>82</v>
      </c>
      <c r="K2602" t="s">
        <v>83</v>
      </c>
      <c r="L2602" t="s">
        <v>62</v>
      </c>
      <c r="M2602" t="s">
        <v>90</v>
      </c>
      <c r="N2602">
        <v>14070.464077847266</v>
      </c>
      <c r="O2602">
        <v>14070.464077847266</v>
      </c>
      <c r="P2602" t="s">
        <v>64</v>
      </c>
      <c r="Q2602">
        <v>9.83</v>
      </c>
      <c r="R2602">
        <v>3</v>
      </c>
      <c r="S2602">
        <v>3</v>
      </c>
      <c r="T2602">
        <v>1</v>
      </c>
      <c r="U2602" t="s">
        <v>76</v>
      </c>
      <c r="V2602">
        <v>3</v>
      </c>
      <c r="W2602" t="s">
        <v>84</v>
      </c>
      <c r="X2602" s="51" t="s">
        <v>4952</v>
      </c>
      <c r="Y2602" s="51" t="s">
        <v>68</v>
      </c>
      <c r="Z2602" s="26">
        <v>3</v>
      </c>
      <c r="AA2602" s="51" t="s">
        <v>77</v>
      </c>
      <c r="AB2602" s="51" t="s">
        <v>108</v>
      </c>
    </row>
    <row r="2603" spans="1:28">
      <c r="A2603" s="51" t="s">
        <v>4953</v>
      </c>
      <c r="B2603" s="51" t="s">
        <v>71</v>
      </c>
      <c r="C2603" s="1">
        <v>42928</v>
      </c>
      <c r="D2603">
        <v>2017</v>
      </c>
      <c r="E2603" s="26">
        <v>7</v>
      </c>
      <c r="F2603" s="51" t="s">
        <v>27</v>
      </c>
      <c r="G2603" s="26">
        <v>8</v>
      </c>
      <c r="H2603" s="26">
        <v>8</v>
      </c>
      <c r="I2603" t="s">
        <v>15</v>
      </c>
      <c r="J2603" t="s">
        <v>60</v>
      </c>
      <c r="K2603" t="s">
        <v>133</v>
      </c>
      <c r="L2603" t="s">
        <v>128</v>
      </c>
      <c r="M2603" t="s">
        <v>104</v>
      </c>
      <c r="N2603">
        <v>8854.7408354976924</v>
      </c>
      <c r="O2603">
        <v>8854.7408354976924</v>
      </c>
      <c r="P2603" t="s">
        <v>64</v>
      </c>
      <c r="Q2603">
        <v>15.67</v>
      </c>
      <c r="R2603">
        <v>4</v>
      </c>
      <c r="S2603">
        <v>2</v>
      </c>
      <c r="T2603">
        <v>1</v>
      </c>
      <c r="U2603" t="s">
        <v>76</v>
      </c>
      <c r="V2603">
        <v>3</v>
      </c>
      <c r="W2603" t="s">
        <v>84</v>
      </c>
      <c r="X2603" s="51" t="s">
        <v>4954</v>
      </c>
      <c r="Y2603" s="51" t="s">
        <v>100</v>
      </c>
      <c r="Z2603" s="26">
        <v>3</v>
      </c>
      <c r="AA2603" s="51" t="s">
        <v>77</v>
      </c>
      <c r="AB2603" s="51" t="s">
        <v>69</v>
      </c>
    </row>
    <row r="2604" spans="1:28">
      <c r="A2604" s="51" t="s">
        <v>4955</v>
      </c>
      <c r="B2604" s="51" t="s">
        <v>97</v>
      </c>
      <c r="C2604" s="1">
        <v>43630</v>
      </c>
      <c r="D2604">
        <v>2019</v>
      </c>
      <c r="E2604" s="26">
        <v>6</v>
      </c>
      <c r="F2604" s="51" t="s">
        <v>26</v>
      </c>
      <c r="G2604" s="26">
        <v>6</v>
      </c>
      <c r="H2604" s="26">
        <v>6</v>
      </c>
      <c r="I2604" t="s">
        <v>15</v>
      </c>
      <c r="J2604" t="s">
        <v>72</v>
      </c>
      <c r="K2604" t="s">
        <v>133</v>
      </c>
      <c r="L2604" t="s">
        <v>128</v>
      </c>
      <c r="M2604" t="s">
        <v>93</v>
      </c>
      <c r="N2604">
        <v>2589.1556170305525</v>
      </c>
      <c r="O2604">
        <v>2589.1556170305525</v>
      </c>
      <c r="P2604" t="s">
        <v>64</v>
      </c>
      <c r="Q2604">
        <v>5.56</v>
      </c>
      <c r="R2604">
        <v>5</v>
      </c>
      <c r="S2604">
        <v>1</v>
      </c>
      <c r="T2604">
        <v>1</v>
      </c>
      <c r="U2604" t="s">
        <v>76</v>
      </c>
      <c r="V2604">
        <v>1</v>
      </c>
      <c r="W2604" t="s">
        <v>66</v>
      </c>
      <c r="X2604" s="51" t="s">
        <v>2780</v>
      </c>
      <c r="Y2604" s="51" t="s">
        <v>95</v>
      </c>
      <c r="Z2604" s="26">
        <v>0</v>
      </c>
      <c r="AA2604" s="51" t="s">
        <v>66</v>
      </c>
      <c r="AB2604" s="51" t="s">
        <v>69</v>
      </c>
    </row>
    <row r="2605" spans="1:28">
      <c r="A2605" s="51" t="s">
        <v>4956</v>
      </c>
      <c r="B2605" s="51" t="s">
        <v>97</v>
      </c>
      <c r="C2605" s="1">
        <v>44350</v>
      </c>
      <c r="D2605">
        <v>2021</v>
      </c>
      <c r="E2605" s="26">
        <v>6</v>
      </c>
      <c r="F2605" s="51" t="s">
        <v>26</v>
      </c>
      <c r="G2605" s="26">
        <v>4</v>
      </c>
      <c r="H2605" s="26">
        <v>4</v>
      </c>
      <c r="I2605" t="s">
        <v>15</v>
      </c>
      <c r="J2605" t="s">
        <v>72</v>
      </c>
      <c r="K2605" t="s">
        <v>73</v>
      </c>
      <c r="L2605" t="s">
        <v>128</v>
      </c>
      <c r="M2605" t="s">
        <v>104</v>
      </c>
      <c r="N2605">
        <v>7105.9046384178655</v>
      </c>
      <c r="O2605">
        <v>7105.9046384178655</v>
      </c>
      <c r="P2605" t="s">
        <v>64</v>
      </c>
      <c r="Q2605">
        <v>9.26</v>
      </c>
      <c r="R2605">
        <v>5</v>
      </c>
      <c r="S2605">
        <v>1</v>
      </c>
      <c r="T2605">
        <v>1</v>
      </c>
      <c r="U2605" t="s">
        <v>76</v>
      </c>
      <c r="V2605">
        <v>3</v>
      </c>
      <c r="W2605" t="s">
        <v>84</v>
      </c>
      <c r="X2605" s="51" t="s">
        <v>736</v>
      </c>
      <c r="Y2605" s="51" t="s">
        <v>95</v>
      </c>
      <c r="Z2605" s="26">
        <v>1</v>
      </c>
      <c r="AA2605" s="51" t="s">
        <v>66</v>
      </c>
      <c r="AB2605" s="51" t="s">
        <v>69</v>
      </c>
    </row>
    <row r="2606" spans="1:28">
      <c r="A2606" s="51" t="s">
        <v>4957</v>
      </c>
      <c r="B2606" s="51" t="s">
        <v>81</v>
      </c>
      <c r="C2606" s="1">
        <v>42462</v>
      </c>
      <c r="D2606">
        <v>2016</v>
      </c>
      <c r="E2606" s="26">
        <v>4</v>
      </c>
      <c r="F2606" s="51" t="s">
        <v>24</v>
      </c>
      <c r="G2606" s="26">
        <v>9</v>
      </c>
      <c r="H2606" s="26">
        <v>9</v>
      </c>
      <c r="I2606" t="s">
        <v>15</v>
      </c>
      <c r="J2606" t="s">
        <v>60</v>
      </c>
      <c r="K2606" t="s">
        <v>83</v>
      </c>
      <c r="L2606" t="s">
        <v>98</v>
      </c>
      <c r="M2606" t="s">
        <v>90</v>
      </c>
      <c r="N2606">
        <v>6643.7395791735271</v>
      </c>
      <c r="O2606">
        <v>6643.7395791735271</v>
      </c>
      <c r="P2606" t="s">
        <v>64</v>
      </c>
      <c r="Q2606">
        <v>18.149999999999999</v>
      </c>
      <c r="R2606">
        <v>2</v>
      </c>
      <c r="S2606">
        <v>1</v>
      </c>
      <c r="T2606">
        <v>1</v>
      </c>
      <c r="U2606" t="s">
        <v>76</v>
      </c>
      <c r="V2606">
        <v>2</v>
      </c>
      <c r="W2606" t="s">
        <v>77</v>
      </c>
      <c r="X2606" s="51" t="s">
        <v>4958</v>
      </c>
      <c r="Y2606" s="51" t="s">
        <v>95</v>
      </c>
      <c r="Z2606" s="26">
        <v>2</v>
      </c>
      <c r="AA2606" s="51" t="s">
        <v>77</v>
      </c>
      <c r="AB2606" s="51" t="s">
        <v>69</v>
      </c>
    </row>
    <row r="2607" spans="1:28">
      <c r="A2607" s="51" t="s">
        <v>4959</v>
      </c>
      <c r="B2607" s="51" t="s">
        <v>71</v>
      </c>
      <c r="C2607" s="1">
        <v>41380</v>
      </c>
      <c r="D2607">
        <v>2013</v>
      </c>
      <c r="E2607" s="26">
        <v>4</v>
      </c>
      <c r="F2607" s="51" t="s">
        <v>24</v>
      </c>
      <c r="G2607" s="26">
        <v>12</v>
      </c>
      <c r="H2607" s="26">
        <v>12</v>
      </c>
      <c r="I2607" t="s">
        <v>15</v>
      </c>
      <c r="J2607" t="s">
        <v>102</v>
      </c>
      <c r="K2607" t="s">
        <v>88</v>
      </c>
      <c r="L2607" t="s">
        <v>202</v>
      </c>
      <c r="M2607" t="s">
        <v>93</v>
      </c>
      <c r="N2607">
        <v>-763.58574073839475</v>
      </c>
      <c r="O2607">
        <v>763.58574073839475</v>
      </c>
      <c r="P2607" t="s">
        <v>117</v>
      </c>
      <c r="Q2607">
        <v>12.28</v>
      </c>
      <c r="R2607">
        <v>3</v>
      </c>
      <c r="S2607">
        <v>4</v>
      </c>
      <c r="T2607">
        <v>1</v>
      </c>
      <c r="U2607" t="s">
        <v>76</v>
      </c>
      <c r="V2607">
        <v>2</v>
      </c>
      <c r="W2607" t="s">
        <v>77</v>
      </c>
      <c r="X2607" s="51" t="s">
        <v>4960</v>
      </c>
      <c r="Y2607" s="51" t="s">
        <v>100</v>
      </c>
      <c r="Z2607" s="26">
        <v>2</v>
      </c>
      <c r="AA2607" s="51" t="s">
        <v>77</v>
      </c>
      <c r="AB2607" s="51" t="s">
        <v>108</v>
      </c>
    </row>
    <row r="2608" spans="1:28">
      <c r="A2608" s="51" t="s">
        <v>4961</v>
      </c>
      <c r="B2608" s="51" t="s">
        <v>81</v>
      </c>
      <c r="C2608" s="1">
        <v>45286</v>
      </c>
      <c r="D2608">
        <v>2023</v>
      </c>
      <c r="E2608" s="26">
        <v>12</v>
      </c>
      <c r="F2608" s="51" t="s">
        <v>20</v>
      </c>
      <c r="G2608" s="26">
        <v>2</v>
      </c>
      <c r="H2608" s="26">
        <v>2</v>
      </c>
      <c r="I2608" t="s">
        <v>15</v>
      </c>
      <c r="J2608" t="s">
        <v>82</v>
      </c>
      <c r="K2608" t="s">
        <v>133</v>
      </c>
      <c r="L2608" t="s">
        <v>125</v>
      </c>
      <c r="M2608" t="s">
        <v>104</v>
      </c>
      <c r="N2608">
        <v>11583.062056053355</v>
      </c>
      <c r="O2608">
        <v>11583.062056053355</v>
      </c>
      <c r="P2608" t="s">
        <v>64</v>
      </c>
      <c r="Q2608">
        <v>21.81</v>
      </c>
      <c r="R2608">
        <v>1</v>
      </c>
      <c r="S2608">
        <v>1</v>
      </c>
      <c r="T2608">
        <v>1</v>
      </c>
      <c r="U2608" t="s">
        <v>76</v>
      </c>
      <c r="V2608">
        <v>3</v>
      </c>
      <c r="W2608" t="s">
        <v>84</v>
      </c>
      <c r="X2608" s="51" t="s">
        <v>4962</v>
      </c>
      <c r="Y2608" s="51" t="s">
        <v>119</v>
      </c>
      <c r="Z2608" s="26">
        <v>2</v>
      </c>
      <c r="AA2608" s="51" t="s">
        <v>77</v>
      </c>
      <c r="AB2608" s="51" t="s">
        <v>69</v>
      </c>
    </row>
    <row r="2609" spans="1:28">
      <c r="A2609" s="51" t="s">
        <v>4963</v>
      </c>
      <c r="B2609" s="51" t="s">
        <v>97</v>
      </c>
      <c r="C2609" s="1">
        <v>43117</v>
      </c>
      <c r="D2609">
        <v>2018</v>
      </c>
      <c r="E2609" s="26">
        <v>1</v>
      </c>
      <c r="F2609" s="51" t="s">
        <v>21</v>
      </c>
      <c r="G2609" s="26">
        <v>7</v>
      </c>
      <c r="H2609" s="26">
        <v>7</v>
      </c>
      <c r="I2609" t="s">
        <v>15</v>
      </c>
      <c r="J2609" t="s">
        <v>60</v>
      </c>
      <c r="K2609" t="s">
        <v>61</v>
      </c>
      <c r="L2609" t="s">
        <v>125</v>
      </c>
      <c r="M2609" t="s">
        <v>75</v>
      </c>
      <c r="N2609">
        <v>4881.6923804954649</v>
      </c>
      <c r="O2609">
        <v>4881.6923804954649</v>
      </c>
      <c r="P2609" t="s">
        <v>64</v>
      </c>
      <c r="Q2609">
        <v>16.18</v>
      </c>
      <c r="R2609">
        <v>4</v>
      </c>
      <c r="S2609">
        <v>2</v>
      </c>
      <c r="T2609">
        <v>1</v>
      </c>
      <c r="U2609" t="s">
        <v>76</v>
      </c>
      <c r="V2609">
        <v>2</v>
      </c>
      <c r="W2609" t="s">
        <v>77</v>
      </c>
      <c r="X2609" s="51" t="s">
        <v>4964</v>
      </c>
      <c r="Y2609" s="51" t="s">
        <v>100</v>
      </c>
      <c r="Z2609" s="26">
        <v>1</v>
      </c>
      <c r="AA2609" s="51" t="s">
        <v>66</v>
      </c>
      <c r="AB2609" s="51" t="s">
        <v>69</v>
      </c>
    </row>
    <row r="2610" spans="1:28">
      <c r="A2610" s="51" t="s">
        <v>4965</v>
      </c>
      <c r="B2610" s="51" t="s">
        <v>81</v>
      </c>
      <c r="C2610" s="1">
        <v>41515</v>
      </c>
      <c r="D2610">
        <v>2013</v>
      </c>
      <c r="E2610" s="26">
        <v>8</v>
      </c>
      <c r="F2610" s="51" t="s">
        <v>28</v>
      </c>
      <c r="G2610" s="26">
        <v>12</v>
      </c>
      <c r="H2610" s="26">
        <v>12</v>
      </c>
      <c r="I2610" t="s">
        <v>15</v>
      </c>
      <c r="J2610" t="s">
        <v>102</v>
      </c>
      <c r="K2610" t="s">
        <v>83</v>
      </c>
      <c r="L2610" t="s">
        <v>116</v>
      </c>
      <c r="M2610" t="s">
        <v>152</v>
      </c>
      <c r="N2610">
        <v>4427.0699995000905</v>
      </c>
      <c r="O2610">
        <v>4427.0699995000905</v>
      </c>
      <c r="P2610" t="s">
        <v>64</v>
      </c>
      <c r="Q2610">
        <v>7.77</v>
      </c>
      <c r="R2610">
        <v>5</v>
      </c>
      <c r="S2610">
        <v>3</v>
      </c>
      <c r="T2610">
        <v>1</v>
      </c>
      <c r="U2610" t="s">
        <v>76</v>
      </c>
      <c r="V2610">
        <v>1</v>
      </c>
      <c r="W2610" t="s">
        <v>66</v>
      </c>
      <c r="X2610" s="51" t="s">
        <v>3586</v>
      </c>
      <c r="Y2610" s="51" t="s">
        <v>100</v>
      </c>
      <c r="Z2610" s="26">
        <v>2</v>
      </c>
      <c r="AA2610" s="51" t="s">
        <v>77</v>
      </c>
      <c r="AB2610" s="51" t="s">
        <v>108</v>
      </c>
    </row>
    <row r="2611" spans="1:28">
      <c r="A2611" s="51" t="s">
        <v>4966</v>
      </c>
      <c r="B2611" s="51" t="s">
        <v>81</v>
      </c>
      <c r="C2611" s="1">
        <v>42311</v>
      </c>
      <c r="D2611">
        <v>2015</v>
      </c>
      <c r="E2611" s="26">
        <v>11</v>
      </c>
      <c r="F2611" s="51" t="s">
        <v>19</v>
      </c>
      <c r="G2611" s="26">
        <v>10</v>
      </c>
      <c r="H2611" s="26">
        <v>10</v>
      </c>
      <c r="I2611" t="s">
        <v>15</v>
      </c>
      <c r="J2611" t="s">
        <v>102</v>
      </c>
      <c r="K2611" t="s">
        <v>133</v>
      </c>
      <c r="L2611" t="s">
        <v>116</v>
      </c>
      <c r="M2611" t="s">
        <v>90</v>
      </c>
      <c r="N2611">
        <v>18134.908404536171</v>
      </c>
      <c r="O2611">
        <v>18134.908404536171</v>
      </c>
      <c r="P2611" t="s">
        <v>64</v>
      </c>
      <c r="Q2611">
        <v>20.91</v>
      </c>
      <c r="R2611">
        <v>1</v>
      </c>
      <c r="S2611">
        <v>1</v>
      </c>
      <c r="T2611">
        <v>1</v>
      </c>
      <c r="U2611" t="s">
        <v>76</v>
      </c>
      <c r="V2611">
        <v>3</v>
      </c>
      <c r="W2611" t="s">
        <v>84</v>
      </c>
      <c r="X2611" s="51" t="s">
        <v>4967</v>
      </c>
      <c r="Y2611" s="51" t="s">
        <v>86</v>
      </c>
      <c r="Z2611" s="26">
        <v>4</v>
      </c>
      <c r="AA2611" s="51" t="s">
        <v>84</v>
      </c>
      <c r="AB2611" s="51" t="s">
        <v>108</v>
      </c>
    </row>
    <row r="2612" spans="1:28">
      <c r="A2612" s="51" t="s">
        <v>4968</v>
      </c>
      <c r="B2612" s="51" t="s">
        <v>71</v>
      </c>
      <c r="C2612" s="1">
        <v>43230</v>
      </c>
      <c r="D2612">
        <v>2018</v>
      </c>
      <c r="E2612" s="26">
        <v>5</v>
      </c>
      <c r="F2612" s="51" t="s">
        <v>25</v>
      </c>
      <c r="G2612" s="26">
        <v>7</v>
      </c>
      <c r="H2612" s="26">
        <v>7</v>
      </c>
      <c r="I2612" t="s">
        <v>15</v>
      </c>
      <c r="J2612" t="s">
        <v>60</v>
      </c>
      <c r="K2612" t="s">
        <v>124</v>
      </c>
      <c r="L2612" t="s">
        <v>110</v>
      </c>
      <c r="M2612" t="s">
        <v>63</v>
      </c>
      <c r="N2612">
        <v>1494.3888805303986</v>
      </c>
      <c r="O2612">
        <v>1494.3888805303986</v>
      </c>
      <c r="P2612" t="s">
        <v>64</v>
      </c>
      <c r="Q2612">
        <v>6.11</v>
      </c>
      <c r="R2612">
        <v>3</v>
      </c>
      <c r="S2612">
        <v>1</v>
      </c>
      <c r="T2612">
        <v>1</v>
      </c>
      <c r="U2612" t="s">
        <v>76</v>
      </c>
      <c r="V2612">
        <v>3</v>
      </c>
      <c r="W2612" t="s">
        <v>84</v>
      </c>
      <c r="X2612" s="51" t="s">
        <v>4969</v>
      </c>
      <c r="Y2612" s="51" t="s">
        <v>95</v>
      </c>
      <c r="Z2612" s="26">
        <v>1</v>
      </c>
      <c r="AA2612" s="51" t="s">
        <v>66</v>
      </c>
      <c r="AB2612" s="51" t="s">
        <v>69</v>
      </c>
    </row>
    <row r="2613" spans="1:28">
      <c r="A2613" s="51" t="s">
        <v>4970</v>
      </c>
      <c r="B2613" s="51" t="s">
        <v>71</v>
      </c>
      <c r="C2613" s="1">
        <v>43480</v>
      </c>
      <c r="D2613">
        <v>2019</v>
      </c>
      <c r="E2613" s="26">
        <v>1</v>
      </c>
      <c r="F2613" s="51" t="s">
        <v>21</v>
      </c>
      <c r="G2613" s="26">
        <v>6</v>
      </c>
      <c r="H2613" s="26">
        <v>6</v>
      </c>
      <c r="I2613" t="s">
        <v>15</v>
      </c>
      <c r="J2613" t="s">
        <v>72</v>
      </c>
      <c r="K2613" t="s">
        <v>83</v>
      </c>
      <c r="L2613" t="s">
        <v>125</v>
      </c>
      <c r="M2613" t="s">
        <v>63</v>
      </c>
      <c r="N2613">
        <v>13002.81088520324</v>
      </c>
      <c r="O2613">
        <v>13002.81088520324</v>
      </c>
      <c r="P2613" t="s">
        <v>64</v>
      </c>
      <c r="Q2613">
        <v>13.95</v>
      </c>
      <c r="R2613">
        <v>4</v>
      </c>
      <c r="S2613">
        <v>4</v>
      </c>
      <c r="T2613">
        <v>1</v>
      </c>
      <c r="U2613" t="s">
        <v>76</v>
      </c>
      <c r="V2613">
        <v>2</v>
      </c>
      <c r="W2613" t="s">
        <v>77</v>
      </c>
      <c r="X2613" s="51" t="s">
        <v>3816</v>
      </c>
      <c r="Y2613" s="51" t="s">
        <v>100</v>
      </c>
      <c r="Z2613" s="26">
        <v>2</v>
      </c>
      <c r="AA2613" s="51" t="s">
        <v>77</v>
      </c>
      <c r="AB2613" s="51" t="s">
        <v>69</v>
      </c>
    </row>
    <row r="2614" spans="1:28">
      <c r="A2614" s="51" t="s">
        <v>4971</v>
      </c>
      <c r="B2614" s="51" t="s">
        <v>140</v>
      </c>
      <c r="C2614" s="1">
        <v>42444</v>
      </c>
      <c r="D2614">
        <v>2016</v>
      </c>
      <c r="E2614" s="26">
        <v>3</v>
      </c>
      <c r="F2614" s="51" t="s">
        <v>23</v>
      </c>
      <c r="G2614" s="26">
        <v>9</v>
      </c>
      <c r="H2614" s="26">
        <v>9</v>
      </c>
      <c r="I2614" t="s">
        <v>15</v>
      </c>
      <c r="J2614" t="s">
        <v>60</v>
      </c>
      <c r="K2614" t="s">
        <v>61</v>
      </c>
      <c r="L2614" t="s">
        <v>110</v>
      </c>
      <c r="M2614" t="s">
        <v>75</v>
      </c>
      <c r="N2614">
        <v>4973.8517709383323</v>
      </c>
      <c r="O2614">
        <v>4973.8517709383323</v>
      </c>
      <c r="P2614" t="s">
        <v>64</v>
      </c>
      <c r="Q2614">
        <v>4.43</v>
      </c>
      <c r="R2614">
        <v>5</v>
      </c>
      <c r="S2614">
        <v>4</v>
      </c>
      <c r="T2614">
        <v>1</v>
      </c>
      <c r="U2614" t="s">
        <v>76</v>
      </c>
      <c r="V2614">
        <v>3</v>
      </c>
      <c r="W2614" t="s">
        <v>84</v>
      </c>
      <c r="X2614" s="51" t="s">
        <v>4972</v>
      </c>
      <c r="Y2614" s="51" t="s">
        <v>86</v>
      </c>
      <c r="Z2614" s="26">
        <v>3</v>
      </c>
      <c r="AA2614" s="51" t="s">
        <v>77</v>
      </c>
      <c r="AB2614" s="51" t="s">
        <v>108</v>
      </c>
    </row>
    <row r="2615" spans="1:28">
      <c r="A2615" s="51" t="s">
        <v>4973</v>
      </c>
      <c r="B2615" s="51" t="s">
        <v>121</v>
      </c>
      <c r="C2615" s="1">
        <v>42428</v>
      </c>
      <c r="D2615">
        <v>2016</v>
      </c>
      <c r="E2615" s="26">
        <v>2</v>
      </c>
      <c r="F2615" s="51" t="s">
        <v>22</v>
      </c>
      <c r="G2615" s="26">
        <v>9</v>
      </c>
      <c r="H2615" s="26">
        <v>9</v>
      </c>
      <c r="I2615" t="s">
        <v>15</v>
      </c>
      <c r="J2615" t="s">
        <v>60</v>
      </c>
      <c r="K2615" t="s">
        <v>61</v>
      </c>
      <c r="L2615" t="s">
        <v>62</v>
      </c>
      <c r="M2615" t="s">
        <v>75</v>
      </c>
      <c r="N2615">
        <v>8194.7775001133414</v>
      </c>
      <c r="O2615">
        <v>8194.7775001133414</v>
      </c>
      <c r="P2615" t="s">
        <v>64</v>
      </c>
      <c r="Q2615">
        <v>22.17</v>
      </c>
      <c r="R2615">
        <v>3</v>
      </c>
      <c r="S2615">
        <v>2</v>
      </c>
      <c r="T2615">
        <v>1</v>
      </c>
      <c r="U2615" t="s">
        <v>76</v>
      </c>
      <c r="V2615">
        <v>3</v>
      </c>
      <c r="W2615" t="s">
        <v>84</v>
      </c>
      <c r="X2615" s="51" t="s">
        <v>2324</v>
      </c>
      <c r="Y2615" s="51" t="s">
        <v>68</v>
      </c>
      <c r="Z2615" s="26">
        <v>3</v>
      </c>
      <c r="AA2615" s="51" t="s">
        <v>77</v>
      </c>
      <c r="AB2615" s="51" t="s">
        <v>69</v>
      </c>
    </row>
    <row r="2616" spans="1:28">
      <c r="A2616" s="51" t="s">
        <v>4974</v>
      </c>
      <c r="B2616" s="51" t="s">
        <v>97</v>
      </c>
      <c r="C2616" s="1">
        <v>45089</v>
      </c>
      <c r="D2616">
        <v>2023</v>
      </c>
      <c r="E2616" s="26">
        <v>6</v>
      </c>
      <c r="F2616" s="51" t="s">
        <v>26</v>
      </c>
      <c r="G2616" s="26">
        <v>2</v>
      </c>
      <c r="H2616" s="26">
        <v>2</v>
      </c>
      <c r="I2616" t="s">
        <v>15</v>
      </c>
      <c r="J2616" t="s">
        <v>82</v>
      </c>
      <c r="K2616" t="s">
        <v>88</v>
      </c>
      <c r="L2616" t="s">
        <v>113</v>
      </c>
      <c r="M2616" t="s">
        <v>104</v>
      </c>
      <c r="N2616">
        <v>21745.460070542013</v>
      </c>
      <c r="O2616">
        <v>21745.460070542013</v>
      </c>
      <c r="P2616" t="s">
        <v>64</v>
      </c>
      <c r="Q2616">
        <v>29.44</v>
      </c>
      <c r="R2616">
        <v>3</v>
      </c>
      <c r="S2616">
        <v>3</v>
      </c>
      <c r="T2616">
        <v>1</v>
      </c>
      <c r="U2616" t="s">
        <v>76</v>
      </c>
      <c r="V2616">
        <v>3</v>
      </c>
      <c r="W2616" t="s">
        <v>84</v>
      </c>
      <c r="X2616" s="51" t="s">
        <v>4975</v>
      </c>
      <c r="Y2616" s="51" t="s">
        <v>119</v>
      </c>
      <c r="Z2616" s="26">
        <v>4</v>
      </c>
      <c r="AA2616" s="51" t="s">
        <v>84</v>
      </c>
      <c r="AB2616" s="51" t="s">
        <v>108</v>
      </c>
    </row>
    <row r="2617" spans="1:28">
      <c r="A2617" s="51" t="s">
        <v>4976</v>
      </c>
      <c r="B2617" s="51" t="s">
        <v>59</v>
      </c>
      <c r="C2617" s="1">
        <v>43312</v>
      </c>
      <c r="D2617">
        <v>2018</v>
      </c>
      <c r="E2617" s="26">
        <v>7</v>
      </c>
      <c r="F2617" s="51" t="s">
        <v>27</v>
      </c>
      <c r="G2617" s="26">
        <v>7</v>
      </c>
      <c r="H2617" s="26">
        <v>7</v>
      </c>
      <c r="I2617" t="s">
        <v>15</v>
      </c>
      <c r="J2617" t="s">
        <v>60</v>
      </c>
      <c r="K2617" t="s">
        <v>83</v>
      </c>
      <c r="L2617" t="s">
        <v>98</v>
      </c>
      <c r="M2617" t="s">
        <v>93</v>
      </c>
      <c r="N2617">
        <v>930.22420487597117</v>
      </c>
      <c r="O2617">
        <v>930.22420487597117</v>
      </c>
      <c r="P2617" t="s">
        <v>64</v>
      </c>
      <c r="Q2617">
        <v>16.05</v>
      </c>
      <c r="R2617">
        <v>4</v>
      </c>
      <c r="S2617">
        <v>5</v>
      </c>
      <c r="T2617">
        <v>1</v>
      </c>
      <c r="U2617" t="s">
        <v>76</v>
      </c>
      <c r="V2617">
        <v>3</v>
      </c>
      <c r="W2617" t="s">
        <v>84</v>
      </c>
      <c r="X2617" s="51" t="s">
        <v>4977</v>
      </c>
      <c r="Y2617" s="51" t="s">
        <v>79</v>
      </c>
      <c r="Z2617" s="26">
        <v>3</v>
      </c>
      <c r="AA2617" s="51" t="s">
        <v>77</v>
      </c>
      <c r="AB2617" s="51" t="s">
        <v>108</v>
      </c>
    </row>
    <row r="2618" spans="1:28">
      <c r="A2618" s="51" t="s">
        <v>4978</v>
      </c>
      <c r="B2618" s="51" t="s">
        <v>71</v>
      </c>
      <c r="C2618" s="1">
        <v>44401</v>
      </c>
      <c r="D2618">
        <v>2021</v>
      </c>
      <c r="E2618" s="26">
        <v>7</v>
      </c>
      <c r="F2618" s="51" t="s">
        <v>27</v>
      </c>
      <c r="G2618" s="26">
        <v>4</v>
      </c>
      <c r="H2618" s="26">
        <v>4</v>
      </c>
      <c r="I2618" t="s">
        <v>15</v>
      </c>
      <c r="J2618" t="s">
        <v>72</v>
      </c>
      <c r="K2618" t="s">
        <v>88</v>
      </c>
      <c r="L2618" t="s">
        <v>157</v>
      </c>
      <c r="M2618" t="s">
        <v>75</v>
      </c>
      <c r="N2618">
        <v>278.69458539516529</v>
      </c>
      <c r="O2618">
        <v>278.69458539516529</v>
      </c>
      <c r="P2618" t="s">
        <v>64</v>
      </c>
      <c r="Q2618">
        <v>10.67</v>
      </c>
      <c r="R2618">
        <v>5</v>
      </c>
      <c r="S2618">
        <v>0</v>
      </c>
      <c r="T2618">
        <v>0</v>
      </c>
      <c r="U2618" t="s">
        <v>65</v>
      </c>
      <c r="V2618">
        <v>1</v>
      </c>
      <c r="W2618" t="s">
        <v>66</v>
      </c>
      <c r="X2618" s="51" t="s">
        <v>4979</v>
      </c>
      <c r="Y2618" s="51" t="s">
        <v>68</v>
      </c>
      <c r="Z2618" s="26">
        <v>0</v>
      </c>
      <c r="AA2618" s="51" t="s">
        <v>66</v>
      </c>
      <c r="AB2618" s="51" t="s">
        <v>69</v>
      </c>
    </row>
    <row r="2619" spans="1:28">
      <c r="A2619" s="51" t="s">
        <v>4980</v>
      </c>
      <c r="B2619" s="51" t="s">
        <v>121</v>
      </c>
      <c r="C2619" s="1">
        <v>42703</v>
      </c>
      <c r="D2619">
        <v>2016</v>
      </c>
      <c r="E2619" s="26">
        <v>11</v>
      </c>
      <c r="F2619" s="51" t="s">
        <v>19</v>
      </c>
      <c r="G2619" s="26">
        <v>9</v>
      </c>
      <c r="H2619" s="26">
        <v>9</v>
      </c>
      <c r="I2619" t="s">
        <v>15</v>
      </c>
      <c r="J2619" t="s">
        <v>60</v>
      </c>
      <c r="K2619" t="s">
        <v>133</v>
      </c>
      <c r="L2619" t="s">
        <v>202</v>
      </c>
      <c r="M2619" t="s">
        <v>75</v>
      </c>
      <c r="N2619">
        <v>4226.8911998731237</v>
      </c>
      <c r="O2619">
        <v>4226.8911998731237</v>
      </c>
      <c r="P2619" t="s">
        <v>64</v>
      </c>
      <c r="Q2619">
        <v>7.69</v>
      </c>
      <c r="R2619">
        <v>2</v>
      </c>
      <c r="S2619">
        <v>1</v>
      </c>
      <c r="T2619">
        <v>1</v>
      </c>
      <c r="U2619" t="s">
        <v>76</v>
      </c>
      <c r="V2619">
        <v>1</v>
      </c>
      <c r="W2619" t="s">
        <v>66</v>
      </c>
      <c r="X2619" s="51" t="s">
        <v>4981</v>
      </c>
      <c r="Y2619" s="51" t="s">
        <v>79</v>
      </c>
      <c r="Z2619" s="26">
        <v>1</v>
      </c>
      <c r="AA2619" s="51" t="s">
        <v>66</v>
      </c>
      <c r="AB2619" s="51" t="s">
        <v>69</v>
      </c>
    </row>
    <row r="2620" spans="1:28">
      <c r="A2620" s="51" t="s">
        <v>4982</v>
      </c>
      <c r="B2620" s="51" t="s">
        <v>121</v>
      </c>
      <c r="C2620" s="1">
        <v>44227</v>
      </c>
      <c r="D2620">
        <v>2021</v>
      </c>
      <c r="E2620" s="26">
        <v>1</v>
      </c>
      <c r="F2620" s="51" t="s">
        <v>21</v>
      </c>
      <c r="G2620" s="26">
        <v>4</v>
      </c>
      <c r="H2620" s="26">
        <v>4</v>
      </c>
      <c r="I2620" t="s">
        <v>15</v>
      </c>
      <c r="J2620" t="s">
        <v>72</v>
      </c>
      <c r="K2620" t="s">
        <v>88</v>
      </c>
      <c r="L2620" t="s">
        <v>113</v>
      </c>
      <c r="M2620" t="s">
        <v>104</v>
      </c>
      <c r="N2620">
        <v>10228.806241758555</v>
      </c>
      <c r="O2620">
        <v>10228.806241758555</v>
      </c>
      <c r="P2620" t="s">
        <v>64</v>
      </c>
      <c r="Q2620">
        <v>20.56</v>
      </c>
      <c r="R2620">
        <v>2</v>
      </c>
      <c r="S2620">
        <v>2</v>
      </c>
      <c r="T2620">
        <v>1</v>
      </c>
      <c r="U2620" t="s">
        <v>76</v>
      </c>
      <c r="V2620">
        <v>3</v>
      </c>
      <c r="W2620" t="s">
        <v>84</v>
      </c>
      <c r="X2620" s="51" t="s">
        <v>4983</v>
      </c>
      <c r="Y2620" s="51" t="s">
        <v>95</v>
      </c>
      <c r="Z2620" s="26">
        <v>2</v>
      </c>
      <c r="AA2620" s="51" t="s">
        <v>77</v>
      </c>
      <c r="AB2620" s="51" t="s">
        <v>69</v>
      </c>
    </row>
    <row r="2621" spans="1:28">
      <c r="A2621" s="51" t="s">
        <v>4984</v>
      </c>
      <c r="B2621" s="51" t="s">
        <v>97</v>
      </c>
      <c r="C2621" s="1">
        <v>44773</v>
      </c>
      <c r="D2621">
        <v>2022</v>
      </c>
      <c r="E2621" s="26">
        <v>7</v>
      </c>
      <c r="F2621" s="51" t="s">
        <v>27</v>
      </c>
      <c r="G2621" s="26">
        <v>3</v>
      </c>
      <c r="H2621" s="26">
        <v>3</v>
      </c>
      <c r="I2621" t="s">
        <v>15</v>
      </c>
      <c r="J2621" t="s">
        <v>82</v>
      </c>
      <c r="K2621" t="s">
        <v>124</v>
      </c>
      <c r="L2621" t="s">
        <v>110</v>
      </c>
      <c r="M2621" t="s">
        <v>152</v>
      </c>
      <c r="N2621">
        <v>1295.1413507694811</v>
      </c>
      <c r="O2621">
        <v>1295.1413507694811</v>
      </c>
      <c r="P2621" t="s">
        <v>64</v>
      </c>
      <c r="Q2621">
        <v>10.96</v>
      </c>
      <c r="R2621">
        <v>1</v>
      </c>
      <c r="S2621">
        <v>2</v>
      </c>
      <c r="T2621">
        <v>1</v>
      </c>
      <c r="U2621" t="s">
        <v>76</v>
      </c>
      <c r="V2621">
        <v>1</v>
      </c>
      <c r="W2621" t="s">
        <v>66</v>
      </c>
      <c r="X2621" s="51" t="s">
        <v>4985</v>
      </c>
      <c r="Y2621" s="51" t="s">
        <v>79</v>
      </c>
      <c r="Z2621" s="26">
        <v>0</v>
      </c>
      <c r="AA2621" s="51" t="s">
        <v>66</v>
      </c>
      <c r="AB2621" s="51" t="s">
        <v>69</v>
      </c>
    </row>
    <row r="2622" spans="1:28">
      <c r="A2622" s="51" t="s">
        <v>4986</v>
      </c>
      <c r="B2622" s="51" t="s">
        <v>97</v>
      </c>
      <c r="C2622" s="1">
        <v>43224</v>
      </c>
      <c r="D2622">
        <v>2018</v>
      </c>
      <c r="E2622" s="26">
        <v>5</v>
      </c>
      <c r="F2622" s="51" t="s">
        <v>25</v>
      </c>
      <c r="G2622" s="26">
        <v>7</v>
      </c>
      <c r="H2622" s="26">
        <v>7</v>
      </c>
      <c r="I2622" t="s">
        <v>15</v>
      </c>
      <c r="J2622" t="s">
        <v>60</v>
      </c>
      <c r="K2622" t="s">
        <v>133</v>
      </c>
      <c r="L2622" t="s">
        <v>113</v>
      </c>
      <c r="M2622" t="s">
        <v>104</v>
      </c>
      <c r="N2622">
        <v>7795.9461727547596</v>
      </c>
      <c r="O2622">
        <v>7795.9461727547596</v>
      </c>
      <c r="P2622" t="s">
        <v>64</v>
      </c>
      <c r="Q2622">
        <v>6.98</v>
      </c>
      <c r="R2622">
        <v>1</v>
      </c>
      <c r="S2622">
        <v>2</v>
      </c>
      <c r="T2622">
        <v>1</v>
      </c>
      <c r="U2622" t="s">
        <v>76</v>
      </c>
      <c r="V2622">
        <v>1</v>
      </c>
      <c r="W2622" t="s">
        <v>66</v>
      </c>
      <c r="X2622" s="51" t="s">
        <v>4987</v>
      </c>
      <c r="Y2622" s="51" t="s">
        <v>100</v>
      </c>
      <c r="Z2622" s="26">
        <v>0</v>
      </c>
      <c r="AA2622" s="51" t="s">
        <v>66</v>
      </c>
      <c r="AB2622" s="51" t="s">
        <v>69</v>
      </c>
    </row>
    <row r="2623" spans="1:28">
      <c r="A2623" s="51" t="s">
        <v>4988</v>
      </c>
      <c r="B2623" s="51" t="s">
        <v>140</v>
      </c>
      <c r="C2623" s="1">
        <v>44413</v>
      </c>
      <c r="D2623">
        <v>2021</v>
      </c>
      <c r="E2623" s="26">
        <v>8</v>
      </c>
      <c r="F2623" s="51" t="s">
        <v>28</v>
      </c>
      <c r="G2623" s="26">
        <v>4</v>
      </c>
      <c r="H2623" s="26">
        <v>4</v>
      </c>
      <c r="I2623" t="s">
        <v>15</v>
      </c>
      <c r="J2623" t="s">
        <v>72</v>
      </c>
      <c r="K2623" t="s">
        <v>88</v>
      </c>
      <c r="L2623" t="s">
        <v>157</v>
      </c>
      <c r="M2623" t="s">
        <v>104</v>
      </c>
      <c r="N2623">
        <v>16224.214108528098</v>
      </c>
      <c r="O2623">
        <v>16224.214108528098</v>
      </c>
      <c r="P2623" t="s">
        <v>64</v>
      </c>
      <c r="Q2623">
        <v>6.77</v>
      </c>
      <c r="R2623">
        <v>5</v>
      </c>
      <c r="S2623">
        <v>0</v>
      </c>
      <c r="T2623">
        <v>0</v>
      </c>
      <c r="U2623" t="s">
        <v>65</v>
      </c>
      <c r="V2623">
        <v>3</v>
      </c>
      <c r="W2623" t="s">
        <v>84</v>
      </c>
      <c r="X2623" s="51" t="s">
        <v>4989</v>
      </c>
      <c r="Y2623" s="51" t="s">
        <v>119</v>
      </c>
      <c r="Z2623" s="26">
        <v>2</v>
      </c>
      <c r="AA2623" s="51" t="s">
        <v>77</v>
      </c>
      <c r="AB2623" s="51" t="s">
        <v>69</v>
      </c>
    </row>
    <row r="2624" spans="1:28">
      <c r="A2624" s="51" t="s">
        <v>4990</v>
      </c>
      <c r="B2624" s="51" t="s">
        <v>121</v>
      </c>
      <c r="C2624" s="1">
        <v>44408</v>
      </c>
      <c r="D2624">
        <v>2021</v>
      </c>
      <c r="E2624" s="26">
        <v>7</v>
      </c>
      <c r="F2624" s="51" t="s">
        <v>27</v>
      </c>
      <c r="G2624" s="26">
        <v>4</v>
      </c>
      <c r="H2624" s="26">
        <v>4</v>
      </c>
      <c r="I2624" t="s">
        <v>15</v>
      </c>
      <c r="J2624" t="s">
        <v>72</v>
      </c>
      <c r="K2624" t="s">
        <v>133</v>
      </c>
      <c r="L2624" t="s">
        <v>128</v>
      </c>
      <c r="M2624" t="s">
        <v>93</v>
      </c>
      <c r="N2624">
        <v>14015.828072102888</v>
      </c>
      <c r="O2624">
        <v>14015.828072102888</v>
      </c>
      <c r="P2624" t="s">
        <v>64</v>
      </c>
      <c r="Q2624">
        <v>9.33</v>
      </c>
      <c r="R2624">
        <v>2</v>
      </c>
      <c r="S2624">
        <v>1</v>
      </c>
      <c r="T2624">
        <v>1</v>
      </c>
      <c r="U2624" t="s">
        <v>76</v>
      </c>
      <c r="V2624">
        <v>3</v>
      </c>
      <c r="W2624" t="s">
        <v>84</v>
      </c>
      <c r="X2624" s="51" t="s">
        <v>4991</v>
      </c>
      <c r="Y2624" s="51" t="s">
        <v>68</v>
      </c>
      <c r="Z2624" s="26">
        <v>2</v>
      </c>
      <c r="AA2624" s="51" t="s">
        <v>77</v>
      </c>
      <c r="AB2624" s="51" t="s">
        <v>69</v>
      </c>
    </row>
    <row r="2625" spans="1:28">
      <c r="A2625" s="51" t="s">
        <v>4992</v>
      </c>
      <c r="B2625" s="51" t="s">
        <v>59</v>
      </c>
      <c r="C2625" s="1">
        <v>41888</v>
      </c>
      <c r="D2625">
        <v>2014</v>
      </c>
      <c r="E2625" s="26">
        <v>9</v>
      </c>
      <c r="F2625" s="51" t="s">
        <v>29</v>
      </c>
      <c r="G2625" s="26">
        <v>11</v>
      </c>
      <c r="H2625" s="26">
        <v>11</v>
      </c>
      <c r="I2625" t="s">
        <v>15</v>
      </c>
      <c r="J2625" t="s">
        <v>102</v>
      </c>
      <c r="K2625" t="s">
        <v>133</v>
      </c>
      <c r="L2625" t="s">
        <v>62</v>
      </c>
      <c r="M2625" t="s">
        <v>93</v>
      </c>
      <c r="N2625">
        <v>2811.7048489800859</v>
      </c>
      <c r="O2625">
        <v>2811.7048489800859</v>
      </c>
      <c r="P2625" t="s">
        <v>64</v>
      </c>
      <c r="Q2625">
        <v>8.69</v>
      </c>
      <c r="R2625">
        <v>2</v>
      </c>
      <c r="S2625">
        <v>3</v>
      </c>
      <c r="T2625">
        <v>1</v>
      </c>
      <c r="U2625" t="s">
        <v>76</v>
      </c>
      <c r="V2625">
        <v>2</v>
      </c>
      <c r="W2625" t="s">
        <v>77</v>
      </c>
      <c r="X2625" s="51" t="s">
        <v>4993</v>
      </c>
      <c r="Y2625" s="51" t="s">
        <v>86</v>
      </c>
      <c r="Z2625" s="26">
        <v>2</v>
      </c>
      <c r="AA2625" s="51" t="s">
        <v>77</v>
      </c>
      <c r="AB2625" s="51" t="s">
        <v>108</v>
      </c>
    </row>
    <row r="2626" spans="1:28">
      <c r="A2626" s="51" t="s">
        <v>4994</v>
      </c>
      <c r="B2626" s="51" t="s">
        <v>97</v>
      </c>
      <c r="C2626" s="1">
        <v>41680</v>
      </c>
      <c r="D2626">
        <v>2014</v>
      </c>
      <c r="E2626" s="26">
        <v>2</v>
      </c>
      <c r="F2626" s="51" t="s">
        <v>22</v>
      </c>
      <c r="G2626" s="26">
        <v>11</v>
      </c>
      <c r="H2626" s="26">
        <v>11</v>
      </c>
      <c r="I2626" t="s">
        <v>15</v>
      </c>
      <c r="J2626" t="s">
        <v>102</v>
      </c>
      <c r="K2626" t="s">
        <v>73</v>
      </c>
      <c r="L2626" t="s">
        <v>157</v>
      </c>
      <c r="M2626" t="s">
        <v>63</v>
      </c>
      <c r="N2626">
        <v>2105.3957149429398</v>
      </c>
      <c r="O2626">
        <v>2105.3957149429398</v>
      </c>
      <c r="P2626" t="s">
        <v>64</v>
      </c>
      <c r="Q2626">
        <v>3.17</v>
      </c>
      <c r="R2626">
        <v>4</v>
      </c>
      <c r="S2626">
        <v>3</v>
      </c>
      <c r="T2626">
        <v>1</v>
      </c>
      <c r="U2626" t="s">
        <v>76</v>
      </c>
      <c r="V2626">
        <v>2</v>
      </c>
      <c r="W2626" t="s">
        <v>77</v>
      </c>
      <c r="X2626" s="51" t="s">
        <v>4995</v>
      </c>
      <c r="Y2626" s="51" t="s">
        <v>95</v>
      </c>
      <c r="Z2626" s="26">
        <v>2</v>
      </c>
      <c r="AA2626" s="51" t="s">
        <v>77</v>
      </c>
      <c r="AB2626" s="51" t="s">
        <v>108</v>
      </c>
    </row>
    <row r="2627" spans="1:28">
      <c r="A2627" s="51" t="s">
        <v>4996</v>
      </c>
      <c r="B2627" s="51" t="s">
        <v>121</v>
      </c>
      <c r="C2627" s="1">
        <v>43072</v>
      </c>
      <c r="D2627">
        <v>2017</v>
      </c>
      <c r="E2627" s="26">
        <v>12</v>
      </c>
      <c r="F2627" s="51" t="s">
        <v>20</v>
      </c>
      <c r="G2627" s="26">
        <v>8</v>
      </c>
      <c r="H2627" s="26">
        <v>8</v>
      </c>
      <c r="I2627" t="s">
        <v>15</v>
      </c>
      <c r="J2627" t="s">
        <v>60</v>
      </c>
      <c r="K2627" t="s">
        <v>83</v>
      </c>
      <c r="L2627" t="s">
        <v>202</v>
      </c>
      <c r="M2627" t="s">
        <v>93</v>
      </c>
      <c r="N2627">
        <v>19789.956707206296</v>
      </c>
      <c r="O2627">
        <v>19789.956707206296</v>
      </c>
      <c r="P2627" t="s">
        <v>64</v>
      </c>
      <c r="Q2627">
        <v>26.17</v>
      </c>
      <c r="R2627">
        <v>5</v>
      </c>
      <c r="S2627">
        <v>0</v>
      </c>
      <c r="T2627">
        <v>0</v>
      </c>
      <c r="U2627" t="s">
        <v>65</v>
      </c>
      <c r="V2627">
        <v>3</v>
      </c>
      <c r="W2627" t="s">
        <v>84</v>
      </c>
      <c r="X2627" s="51" t="s">
        <v>4997</v>
      </c>
      <c r="Y2627" s="51" t="s">
        <v>86</v>
      </c>
      <c r="Z2627" s="26">
        <v>4</v>
      </c>
      <c r="AA2627" s="51" t="s">
        <v>84</v>
      </c>
      <c r="AB2627" s="51" t="s">
        <v>108</v>
      </c>
    </row>
    <row r="2628" spans="1:28">
      <c r="A2628" s="51" t="s">
        <v>4998</v>
      </c>
      <c r="B2628" s="51" t="s">
        <v>121</v>
      </c>
      <c r="C2628" s="1">
        <v>42401</v>
      </c>
      <c r="D2628">
        <v>2016</v>
      </c>
      <c r="E2628" s="26">
        <v>2</v>
      </c>
      <c r="F2628" s="51" t="s">
        <v>22</v>
      </c>
      <c r="G2628" s="26">
        <v>9</v>
      </c>
      <c r="H2628" s="26">
        <v>9</v>
      </c>
      <c r="I2628" t="s">
        <v>15</v>
      </c>
      <c r="J2628" t="s">
        <v>60</v>
      </c>
      <c r="K2628" t="s">
        <v>124</v>
      </c>
      <c r="L2628" t="s">
        <v>116</v>
      </c>
      <c r="M2628" t="s">
        <v>90</v>
      </c>
      <c r="N2628">
        <v>5386.3949809472306</v>
      </c>
      <c r="O2628">
        <v>5386.3949809472306</v>
      </c>
      <c r="P2628" t="s">
        <v>64</v>
      </c>
      <c r="Q2628">
        <v>2.02</v>
      </c>
      <c r="R2628">
        <v>2</v>
      </c>
      <c r="S2628">
        <v>0</v>
      </c>
      <c r="T2628">
        <v>0</v>
      </c>
      <c r="U2628" t="s">
        <v>65</v>
      </c>
      <c r="V2628">
        <v>1</v>
      </c>
      <c r="W2628" t="s">
        <v>66</v>
      </c>
      <c r="X2628" s="51" t="s">
        <v>1778</v>
      </c>
      <c r="Y2628" s="51" t="s">
        <v>100</v>
      </c>
      <c r="Z2628" s="26">
        <v>1</v>
      </c>
      <c r="AA2628" s="51" t="s">
        <v>66</v>
      </c>
      <c r="AB2628" s="51" t="s">
        <v>69</v>
      </c>
    </row>
    <row r="2629" spans="1:28">
      <c r="A2629" s="51" t="s">
        <v>4999</v>
      </c>
      <c r="B2629" s="51" t="s">
        <v>59</v>
      </c>
      <c r="C2629" s="1">
        <v>41801</v>
      </c>
      <c r="D2629">
        <v>2014</v>
      </c>
      <c r="E2629" s="26">
        <v>6</v>
      </c>
      <c r="F2629" s="51" t="s">
        <v>26</v>
      </c>
      <c r="G2629" s="26">
        <v>11</v>
      </c>
      <c r="H2629" s="26">
        <v>11</v>
      </c>
      <c r="I2629" t="s">
        <v>15</v>
      </c>
      <c r="J2629" t="s">
        <v>102</v>
      </c>
      <c r="K2629" t="s">
        <v>61</v>
      </c>
      <c r="L2629" t="s">
        <v>202</v>
      </c>
      <c r="M2629" t="s">
        <v>93</v>
      </c>
      <c r="N2629">
        <v>3798.5004183468882</v>
      </c>
      <c r="O2629">
        <v>3798.5004183468882</v>
      </c>
      <c r="P2629" t="s">
        <v>64</v>
      </c>
      <c r="Q2629">
        <v>1.99</v>
      </c>
      <c r="R2629">
        <v>3</v>
      </c>
      <c r="S2629">
        <v>0</v>
      </c>
      <c r="T2629">
        <v>0</v>
      </c>
      <c r="U2629" t="s">
        <v>65</v>
      </c>
      <c r="V2629">
        <v>1</v>
      </c>
      <c r="W2629" t="s">
        <v>66</v>
      </c>
      <c r="X2629" s="51" t="s">
        <v>712</v>
      </c>
      <c r="Y2629" s="51" t="s">
        <v>144</v>
      </c>
      <c r="Z2629" s="26">
        <v>1</v>
      </c>
      <c r="AA2629" s="51" t="s">
        <v>66</v>
      </c>
      <c r="AB2629" s="51" t="s">
        <v>69</v>
      </c>
    </row>
    <row r="2630" spans="1:28">
      <c r="A2630" s="51" t="s">
        <v>5000</v>
      </c>
      <c r="B2630" s="51" t="s">
        <v>97</v>
      </c>
      <c r="C2630" s="1">
        <v>41998</v>
      </c>
      <c r="D2630">
        <v>2014</v>
      </c>
      <c r="E2630" s="26">
        <v>12</v>
      </c>
      <c r="F2630" s="51" t="s">
        <v>20</v>
      </c>
      <c r="G2630" s="26">
        <v>11</v>
      </c>
      <c r="H2630" s="26">
        <v>11</v>
      </c>
      <c r="I2630" t="s">
        <v>15</v>
      </c>
      <c r="J2630" t="s">
        <v>102</v>
      </c>
      <c r="K2630" t="s">
        <v>73</v>
      </c>
      <c r="L2630" t="s">
        <v>128</v>
      </c>
      <c r="M2630" t="s">
        <v>93</v>
      </c>
      <c r="N2630">
        <v>11872.41307571248</v>
      </c>
      <c r="O2630">
        <v>11872.41307571248</v>
      </c>
      <c r="P2630" t="s">
        <v>64</v>
      </c>
      <c r="Q2630">
        <v>8.92</v>
      </c>
      <c r="R2630">
        <v>3</v>
      </c>
      <c r="S2630">
        <v>4</v>
      </c>
      <c r="T2630">
        <v>1</v>
      </c>
      <c r="U2630" t="s">
        <v>76</v>
      </c>
      <c r="V2630">
        <v>3</v>
      </c>
      <c r="W2630" t="s">
        <v>84</v>
      </c>
      <c r="X2630" s="51" t="s">
        <v>5001</v>
      </c>
      <c r="Y2630" s="51" t="s">
        <v>95</v>
      </c>
      <c r="Z2630" s="26">
        <v>3</v>
      </c>
      <c r="AA2630" s="51" t="s">
        <v>77</v>
      </c>
      <c r="AB2630" s="51" t="s">
        <v>108</v>
      </c>
    </row>
    <row r="2631" spans="1:28">
      <c r="A2631" s="51" t="s">
        <v>5002</v>
      </c>
      <c r="B2631" s="51" t="s">
        <v>71</v>
      </c>
      <c r="C2631" s="1">
        <v>42735</v>
      </c>
      <c r="D2631">
        <v>2016</v>
      </c>
      <c r="E2631" s="26">
        <v>12</v>
      </c>
      <c r="F2631" s="51" t="s">
        <v>20</v>
      </c>
      <c r="G2631" s="26">
        <v>9</v>
      </c>
      <c r="H2631" s="26">
        <v>9</v>
      </c>
      <c r="I2631" t="s">
        <v>15</v>
      </c>
      <c r="J2631" t="s">
        <v>60</v>
      </c>
      <c r="K2631" t="s">
        <v>73</v>
      </c>
      <c r="L2631" t="s">
        <v>113</v>
      </c>
      <c r="M2631" t="s">
        <v>104</v>
      </c>
      <c r="N2631">
        <v>16573.984523804913</v>
      </c>
      <c r="O2631">
        <v>16573.984523804913</v>
      </c>
      <c r="P2631" t="s">
        <v>64</v>
      </c>
      <c r="Q2631">
        <v>4.05</v>
      </c>
      <c r="R2631">
        <v>1</v>
      </c>
      <c r="S2631">
        <v>4</v>
      </c>
      <c r="T2631">
        <v>1</v>
      </c>
      <c r="U2631" t="s">
        <v>76</v>
      </c>
      <c r="V2631">
        <v>2</v>
      </c>
      <c r="W2631" t="s">
        <v>77</v>
      </c>
      <c r="X2631" s="51" t="s">
        <v>910</v>
      </c>
      <c r="Y2631" s="51" t="s">
        <v>95</v>
      </c>
      <c r="Z2631" s="26">
        <v>3</v>
      </c>
      <c r="AA2631" s="51" t="s">
        <v>77</v>
      </c>
      <c r="AB2631" s="51" t="s">
        <v>108</v>
      </c>
    </row>
    <row r="2632" spans="1:28">
      <c r="A2632" s="51" t="s">
        <v>5003</v>
      </c>
      <c r="B2632" s="51" t="s">
        <v>121</v>
      </c>
      <c r="C2632" s="1">
        <v>44081</v>
      </c>
      <c r="D2632">
        <v>2020</v>
      </c>
      <c r="E2632" s="26">
        <v>9</v>
      </c>
      <c r="F2632" s="51" t="s">
        <v>29</v>
      </c>
      <c r="G2632" s="26">
        <v>5</v>
      </c>
      <c r="H2632" s="26">
        <v>5</v>
      </c>
      <c r="I2632" t="s">
        <v>15</v>
      </c>
      <c r="J2632" t="s">
        <v>72</v>
      </c>
      <c r="K2632" t="s">
        <v>73</v>
      </c>
      <c r="L2632" t="s">
        <v>89</v>
      </c>
      <c r="M2632" t="s">
        <v>104</v>
      </c>
      <c r="N2632">
        <v>5123.5562508831799</v>
      </c>
      <c r="O2632">
        <v>5123.5562508831799</v>
      </c>
      <c r="P2632" t="s">
        <v>64</v>
      </c>
      <c r="Q2632">
        <v>8.9</v>
      </c>
      <c r="R2632">
        <v>3</v>
      </c>
      <c r="S2632">
        <v>5</v>
      </c>
      <c r="T2632">
        <v>1</v>
      </c>
      <c r="U2632" t="s">
        <v>76</v>
      </c>
      <c r="V2632">
        <v>1</v>
      </c>
      <c r="W2632" t="s">
        <v>66</v>
      </c>
      <c r="X2632" s="51" t="s">
        <v>5004</v>
      </c>
      <c r="Y2632" s="51" t="s">
        <v>100</v>
      </c>
      <c r="Z2632" s="26">
        <v>1</v>
      </c>
      <c r="AA2632" s="51" t="s">
        <v>66</v>
      </c>
      <c r="AB2632" s="51" t="s">
        <v>69</v>
      </c>
    </row>
    <row r="2633" spans="1:28">
      <c r="A2633" s="51" t="s">
        <v>5005</v>
      </c>
      <c r="B2633" s="51" t="s">
        <v>59</v>
      </c>
      <c r="C2633" s="1">
        <v>44350</v>
      </c>
      <c r="D2633">
        <v>2021</v>
      </c>
      <c r="E2633" s="26">
        <v>6</v>
      </c>
      <c r="F2633" s="51" t="s">
        <v>26</v>
      </c>
      <c r="G2633" s="26">
        <v>4</v>
      </c>
      <c r="H2633" s="26">
        <v>4</v>
      </c>
      <c r="I2633" t="s">
        <v>15</v>
      </c>
      <c r="J2633" t="s">
        <v>72</v>
      </c>
      <c r="K2633" t="s">
        <v>124</v>
      </c>
      <c r="L2633" t="s">
        <v>116</v>
      </c>
      <c r="M2633" t="s">
        <v>104</v>
      </c>
      <c r="N2633">
        <v>9120.4304139746127</v>
      </c>
      <c r="O2633">
        <v>9120.4304139746127</v>
      </c>
      <c r="P2633" t="s">
        <v>64</v>
      </c>
      <c r="Q2633">
        <v>11.56</v>
      </c>
      <c r="R2633">
        <v>2</v>
      </c>
      <c r="S2633">
        <v>3</v>
      </c>
      <c r="T2633">
        <v>1</v>
      </c>
      <c r="U2633" t="s">
        <v>76</v>
      </c>
      <c r="V2633">
        <v>2</v>
      </c>
      <c r="W2633" t="s">
        <v>77</v>
      </c>
      <c r="X2633" s="51" t="s">
        <v>5006</v>
      </c>
      <c r="Y2633" s="51" t="s">
        <v>86</v>
      </c>
      <c r="Z2633" s="26">
        <v>1</v>
      </c>
      <c r="AA2633" s="51" t="s">
        <v>66</v>
      </c>
      <c r="AB2633" s="51" t="s">
        <v>69</v>
      </c>
    </row>
    <row r="2634" spans="1:28">
      <c r="A2634" s="51" t="s">
        <v>5007</v>
      </c>
      <c r="B2634" s="51" t="s">
        <v>97</v>
      </c>
      <c r="C2634" s="1">
        <v>44042</v>
      </c>
      <c r="D2634">
        <v>2020</v>
      </c>
      <c r="E2634" s="26">
        <v>7</v>
      </c>
      <c r="F2634" s="51" t="s">
        <v>27</v>
      </c>
      <c r="G2634" s="26">
        <v>5</v>
      </c>
      <c r="H2634" s="26">
        <v>5</v>
      </c>
      <c r="I2634" t="s">
        <v>15</v>
      </c>
      <c r="J2634" t="s">
        <v>72</v>
      </c>
      <c r="K2634" t="s">
        <v>83</v>
      </c>
      <c r="L2634" t="s">
        <v>113</v>
      </c>
      <c r="M2634" t="s">
        <v>63</v>
      </c>
      <c r="N2634">
        <v>10784.164015814764</v>
      </c>
      <c r="O2634">
        <v>10784.164015814764</v>
      </c>
      <c r="P2634" t="s">
        <v>64</v>
      </c>
      <c r="Q2634">
        <v>15.65</v>
      </c>
      <c r="R2634">
        <v>2</v>
      </c>
      <c r="S2634">
        <v>1</v>
      </c>
      <c r="T2634">
        <v>1</v>
      </c>
      <c r="U2634" t="s">
        <v>76</v>
      </c>
      <c r="V2634">
        <v>2</v>
      </c>
      <c r="W2634" t="s">
        <v>77</v>
      </c>
      <c r="X2634" s="51" t="s">
        <v>5008</v>
      </c>
      <c r="Y2634" s="51" t="s">
        <v>95</v>
      </c>
      <c r="Z2634" s="26">
        <v>1</v>
      </c>
      <c r="AA2634" s="51" t="s">
        <v>66</v>
      </c>
      <c r="AB2634" s="51" t="s">
        <v>69</v>
      </c>
    </row>
    <row r="2635" spans="1:28">
      <c r="A2635" s="51" t="s">
        <v>5009</v>
      </c>
      <c r="B2635" s="51" t="s">
        <v>59</v>
      </c>
      <c r="C2635" s="1">
        <v>41714</v>
      </c>
      <c r="D2635">
        <v>2014</v>
      </c>
      <c r="E2635" s="26">
        <v>3</v>
      </c>
      <c r="F2635" s="51" t="s">
        <v>23</v>
      </c>
      <c r="G2635" s="26">
        <v>11</v>
      </c>
      <c r="H2635" s="26">
        <v>11</v>
      </c>
      <c r="I2635" t="s">
        <v>15</v>
      </c>
      <c r="J2635" t="s">
        <v>102</v>
      </c>
      <c r="K2635" t="s">
        <v>61</v>
      </c>
      <c r="L2635" t="s">
        <v>128</v>
      </c>
      <c r="M2635" t="s">
        <v>152</v>
      </c>
      <c r="N2635">
        <v>14675.680653539959</v>
      </c>
      <c r="O2635">
        <v>14675.680653539959</v>
      </c>
      <c r="P2635" t="s">
        <v>64</v>
      </c>
      <c r="Q2635">
        <v>18.79</v>
      </c>
      <c r="R2635">
        <v>5</v>
      </c>
      <c r="S2635">
        <v>2</v>
      </c>
      <c r="T2635">
        <v>1</v>
      </c>
      <c r="U2635" t="s">
        <v>76</v>
      </c>
      <c r="V2635">
        <v>3</v>
      </c>
      <c r="W2635" t="s">
        <v>84</v>
      </c>
      <c r="X2635" s="51" t="s">
        <v>5010</v>
      </c>
      <c r="Y2635" s="51" t="s">
        <v>79</v>
      </c>
      <c r="Z2635" s="26">
        <v>4</v>
      </c>
      <c r="AA2635" s="51" t="s">
        <v>84</v>
      </c>
      <c r="AB2635" s="51" t="s">
        <v>108</v>
      </c>
    </row>
    <row r="2636" spans="1:28">
      <c r="A2636" s="51" t="s">
        <v>5011</v>
      </c>
      <c r="B2636" s="51" t="s">
        <v>140</v>
      </c>
      <c r="C2636" s="1">
        <v>43896</v>
      </c>
      <c r="D2636">
        <v>2020</v>
      </c>
      <c r="E2636" s="26">
        <v>3</v>
      </c>
      <c r="F2636" s="51" t="s">
        <v>23</v>
      </c>
      <c r="G2636" s="26">
        <v>5</v>
      </c>
      <c r="H2636" s="26">
        <v>5</v>
      </c>
      <c r="I2636" t="s">
        <v>15</v>
      </c>
      <c r="J2636" t="s">
        <v>72</v>
      </c>
      <c r="K2636" t="s">
        <v>61</v>
      </c>
      <c r="L2636" t="s">
        <v>98</v>
      </c>
      <c r="M2636" t="s">
        <v>75</v>
      </c>
      <c r="N2636">
        <v>8873.5239626536659</v>
      </c>
      <c r="O2636">
        <v>8873.5239626536659</v>
      </c>
      <c r="P2636" t="s">
        <v>64</v>
      </c>
      <c r="Q2636">
        <v>7.77</v>
      </c>
      <c r="R2636">
        <v>5</v>
      </c>
      <c r="S2636">
        <v>2</v>
      </c>
      <c r="T2636">
        <v>1</v>
      </c>
      <c r="U2636" t="s">
        <v>76</v>
      </c>
      <c r="V2636">
        <v>2</v>
      </c>
      <c r="W2636" t="s">
        <v>77</v>
      </c>
      <c r="X2636" s="51" t="s">
        <v>5012</v>
      </c>
      <c r="Y2636" s="51" t="s">
        <v>95</v>
      </c>
      <c r="Z2636" s="26">
        <v>0</v>
      </c>
      <c r="AA2636" s="51" t="s">
        <v>66</v>
      </c>
      <c r="AB2636" s="51" t="s">
        <v>69</v>
      </c>
    </row>
    <row r="2637" spans="1:28">
      <c r="A2637" s="51" t="s">
        <v>5013</v>
      </c>
      <c r="B2637" s="51" t="s">
        <v>71</v>
      </c>
      <c r="C2637" s="1">
        <v>43138</v>
      </c>
      <c r="D2637">
        <v>2018</v>
      </c>
      <c r="E2637" s="26">
        <v>2</v>
      </c>
      <c r="F2637" s="51" t="s">
        <v>22</v>
      </c>
      <c r="G2637" s="26">
        <v>7</v>
      </c>
      <c r="H2637" s="26">
        <v>7</v>
      </c>
      <c r="I2637" t="s">
        <v>15</v>
      </c>
      <c r="J2637" t="s">
        <v>60</v>
      </c>
      <c r="K2637" t="s">
        <v>73</v>
      </c>
      <c r="L2637" t="s">
        <v>74</v>
      </c>
      <c r="M2637" t="s">
        <v>75</v>
      </c>
      <c r="N2637">
        <v>6677.187515905036</v>
      </c>
      <c r="O2637">
        <v>6677.187515905036</v>
      </c>
      <c r="P2637" t="s">
        <v>64</v>
      </c>
      <c r="Q2637">
        <v>10.83</v>
      </c>
      <c r="R2637">
        <v>2</v>
      </c>
      <c r="S2637">
        <v>2</v>
      </c>
      <c r="T2637">
        <v>1</v>
      </c>
      <c r="U2637" t="s">
        <v>76</v>
      </c>
      <c r="V2637">
        <v>1</v>
      </c>
      <c r="W2637" t="s">
        <v>66</v>
      </c>
      <c r="X2637" s="51" t="s">
        <v>912</v>
      </c>
      <c r="Y2637" s="51" t="s">
        <v>79</v>
      </c>
      <c r="Z2637" s="26">
        <v>0</v>
      </c>
      <c r="AA2637" s="51" t="s">
        <v>66</v>
      </c>
      <c r="AB2637" s="51" t="s">
        <v>69</v>
      </c>
    </row>
    <row r="2638" spans="1:28">
      <c r="A2638" s="51" t="s">
        <v>5014</v>
      </c>
      <c r="B2638" s="51" t="s">
        <v>59</v>
      </c>
      <c r="C2638" s="1">
        <v>42634</v>
      </c>
      <c r="D2638">
        <v>2016</v>
      </c>
      <c r="E2638" s="26">
        <v>9</v>
      </c>
      <c r="F2638" s="51" t="s">
        <v>29</v>
      </c>
      <c r="G2638" s="26">
        <v>9</v>
      </c>
      <c r="H2638" s="26">
        <v>9</v>
      </c>
      <c r="I2638" t="s">
        <v>15</v>
      </c>
      <c r="J2638" t="s">
        <v>60</v>
      </c>
      <c r="K2638" t="s">
        <v>73</v>
      </c>
      <c r="L2638" t="s">
        <v>74</v>
      </c>
      <c r="M2638" t="s">
        <v>152</v>
      </c>
      <c r="N2638">
        <v>7624.3679500702137</v>
      </c>
      <c r="O2638">
        <v>7624.3679500702137</v>
      </c>
      <c r="P2638" t="s">
        <v>64</v>
      </c>
      <c r="Q2638">
        <v>14.76</v>
      </c>
      <c r="R2638">
        <v>3</v>
      </c>
      <c r="S2638">
        <v>1</v>
      </c>
      <c r="T2638">
        <v>1</v>
      </c>
      <c r="U2638" t="s">
        <v>76</v>
      </c>
      <c r="V2638">
        <v>2</v>
      </c>
      <c r="W2638" t="s">
        <v>77</v>
      </c>
      <c r="X2638" s="51" t="s">
        <v>5015</v>
      </c>
      <c r="Y2638" s="51" t="s">
        <v>144</v>
      </c>
      <c r="Z2638" s="26">
        <v>2</v>
      </c>
      <c r="AA2638" s="51" t="s">
        <v>77</v>
      </c>
      <c r="AB2638" s="51" t="s">
        <v>69</v>
      </c>
    </row>
    <row r="2639" spans="1:28">
      <c r="A2639" s="51" t="s">
        <v>5016</v>
      </c>
      <c r="B2639" s="51" t="s">
        <v>59</v>
      </c>
      <c r="C2639" s="1">
        <v>41775</v>
      </c>
      <c r="D2639">
        <v>2014</v>
      </c>
      <c r="E2639" s="26">
        <v>5</v>
      </c>
      <c r="F2639" s="51" t="s">
        <v>25</v>
      </c>
      <c r="G2639" s="26">
        <v>11</v>
      </c>
      <c r="H2639" s="26">
        <v>11</v>
      </c>
      <c r="I2639" t="s">
        <v>15</v>
      </c>
      <c r="J2639" t="s">
        <v>102</v>
      </c>
      <c r="K2639" t="s">
        <v>73</v>
      </c>
      <c r="L2639" t="s">
        <v>157</v>
      </c>
      <c r="M2639" t="s">
        <v>152</v>
      </c>
      <c r="N2639">
        <v>3553.4260640089042</v>
      </c>
      <c r="O2639">
        <v>3553.4260640089042</v>
      </c>
      <c r="P2639" t="s">
        <v>64</v>
      </c>
      <c r="Q2639">
        <v>3.52</v>
      </c>
      <c r="R2639">
        <v>4</v>
      </c>
      <c r="S2639">
        <v>1</v>
      </c>
      <c r="T2639">
        <v>1</v>
      </c>
      <c r="U2639" t="s">
        <v>76</v>
      </c>
      <c r="V2639">
        <v>1</v>
      </c>
      <c r="W2639" t="s">
        <v>66</v>
      </c>
      <c r="X2639" s="51" t="s">
        <v>983</v>
      </c>
      <c r="Y2639" s="51" t="s">
        <v>95</v>
      </c>
      <c r="Z2639" s="26">
        <v>1</v>
      </c>
      <c r="AA2639" s="51" t="s">
        <v>66</v>
      </c>
      <c r="AB2639" s="51" t="s">
        <v>69</v>
      </c>
    </row>
    <row r="2640" spans="1:28">
      <c r="A2640" s="51" t="s">
        <v>5017</v>
      </c>
      <c r="B2640" s="51" t="s">
        <v>59</v>
      </c>
      <c r="C2640" s="1">
        <v>45149</v>
      </c>
      <c r="D2640">
        <v>2023</v>
      </c>
      <c r="E2640" s="26">
        <v>8</v>
      </c>
      <c r="F2640" s="51" t="s">
        <v>28</v>
      </c>
      <c r="G2640" s="26">
        <v>2</v>
      </c>
      <c r="H2640" s="26">
        <v>2</v>
      </c>
      <c r="I2640" t="s">
        <v>15</v>
      </c>
      <c r="J2640" t="s">
        <v>82</v>
      </c>
      <c r="K2640" t="s">
        <v>83</v>
      </c>
      <c r="L2640" t="s">
        <v>128</v>
      </c>
      <c r="M2640" t="s">
        <v>90</v>
      </c>
      <c r="N2640">
        <v>2466.1187635696242</v>
      </c>
      <c r="O2640">
        <v>2466.1187635696242</v>
      </c>
      <c r="P2640" t="s">
        <v>64</v>
      </c>
      <c r="Q2640">
        <v>11.08</v>
      </c>
      <c r="R2640">
        <v>2</v>
      </c>
      <c r="S2640">
        <v>1</v>
      </c>
      <c r="T2640">
        <v>1</v>
      </c>
      <c r="U2640" t="s">
        <v>76</v>
      </c>
      <c r="V2640">
        <v>2</v>
      </c>
      <c r="W2640" t="s">
        <v>77</v>
      </c>
      <c r="X2640" s="51" t="s">
        <v>1273</v>
      </c>
      <c r="Y2640" s="51" t="s">
        <v>95</v>
      </c>
      <c r="Z2640" s="26">
        <v>0</v>
      </c>
      <c r="AA2640" s="51" t="s">
        <v>66</v>
      </c>
      <c r="AB2640" s="51" t="s">
        <v>69</v>
      </c>
    </row>
    <row r="2641" spans="1:28">
      <c r="A2641" s="51" t="s">
        <v>5018</v>
      </c>
      <c r="B2641" s="51" t="s">
        <v>59</v>
      </c>
      <c r="C2641" s="1">
        <v>42703</v>
      </c>
      <c r="D2641">
        <v>2016</v>
      </c>
      <c r="E2641" s="26">
        <v>11</v>
      </c>
      <c r="F2641" s="51" t="s">
        <v>19</v>
      </c>
      <c r="G2641" s="26">
        <v>9</v>
      </c>
      <c r="H2641" s="26">
        <v>9</v>
      </c>
      <c r="I2641" t="s">
        <v>15</v>
      </c>
      <c r="J2641" t="s">
        <v>60</v>
      </c>
      <c r="K2641" t="s">
        <v>83</v>
      </c>
      <c r="L2641" t="s">
        <v>157</v>
      </c>
      <c r="M2641" t="s">
        <v>75</v>
      </c>
      <c r="N2641">
        <v>23473.248543202331</v>
      </c>
      <c r="O2641">
        <v>23473.248543202331</v>
      </c>
      <c r="P2641" t="s">
        <v>64</v>
      </c>
      <c r="Q2641">
        <v>9.6199999999999992</v>
      </c>
      <c r="R2641">
        <v>4</v>
      </c>
      <c r="S2641">
        <v>0</v>
      </c>
      <c r="T2641">
        <v>0</v>
      </c>
      <c r="U2641" t="s">
        <v>65</v>
      </c>
      <c r="V2641">
        <v>3</v>
      </c>
      <c r="W2641" t="s">
        <v>84</v>
      </c>
      <c r="X2641" s="51" t="s">
        <v>5019</v>
      </c>
      <c r="Y2641" s="51" t="s">
        <v>79</v>
      </c>
      <c r="Z2641" s="26">
        <v>3</v>
      </c>
      <c r="AA2641" s="51" t="s">
        <v>77</v>
      </c>
      <c r="AB2641" s="51" t="s">
        <v>69</v>
      </c>
    </row>
    <row r="2642" spans="1:28">
      <c r="A2642" s="51" t="s">
        <v>5020</v>
      </c>
      <c r="B2642" s="51" t="s">
        <v>121</v>
      </c>
      <c r="C2642" s="1">
        <v>42701</v>
      </c>
      <c r="D2642">
        <v>2016</v>
      </c>
      <c r="E2642" s="26">
        <v>11</v>
      </c>
      <c r="F2642" s="51" t="s">
        <v>19</v>
      </c>
      <c r="G2642" s="26">
        <v>9</v>
      </c>
      <c r="H2642" s="26">
        <v>9</v>
      </c>
      <c r="I2642" t="s">
        <v>15</v>
      </c>
      <c r="J2642" t="s">
        <v>60</v>
      </c>
      <c r="K2642" t="s">
        <v>83</v>
      </c>
      <c r="L2642" t="s">
        <v>74</v>
      </c>
      <c r="M2642" t="s">
        <v>93</v>
      </c>
      <c r="N2642">
        <v>4487.8892925213986</v>
      </c>
      <c r="O2642">
        <v>4487.8892925213986</v>
      </c>
      <c r="P2642" t="s">
        <v>64</v>
      </c>
      <c r="Q2642">
        <v>15.82</v>
      </c>
      <c r="R2642">
        <v>5</v>
      </c>
      <c r="S2642">
        <v>1</v>
      </c>
      <c r="T2642">
        <v>1</v>
      </c>
      <c r="U2642" t="s">
        <v>76</v>
      </c>
      <c r="V2642">
        <v>2</v>
      </c>
      <c r="W2642" t="s">
        <v>77</v>
      </c>
      <c r="X2642" s="51" t="s">
        <v>5021</v>
      </c>
      <c r="Y2642" s="51" t="s">
        <v>95</v>
      </c>
      <c r="Z2642" s="26">
        <v>2</v>
      </c>
      <c r="AA2642" s="51" t="s">
        <v>77</v>
      </c>
      <c r="AB2642" s="51" t="s">
        <v>69</v>
      </c>
    </row>
    <row r="2643" spans="1:28">
      <c r="A2643" s="51" t="s">
        <v>5022</v>
      </c>
      <c r="B2643" s="51" t="s">
        <v>97</v>
      </c>
      <c r="C2643" s="1">
        <v>41567</v>
      </c>
      <c r="D2643">
        <v>2013</v>
      </c>
      <c r="E2643" s="26">
        <v>10</v>
      </c>
      <c r="F2643" s="51" t="s">
        <v>10</v>
      </c>
      <c r="G2643" s="26">
        <v>12</v>
      </c>
      <c r="H2643" s="26">
        <v>12</v>
      </c>
      <c r="I2643" t="s">
        <v>15</v>
      </c>
      <c r="J2643" t="s">
        <v>102</v>
      </c>
      <c r="K2643" t="s">
        <v>124</v>
      </c>
      <c r="L2643" t="s">
        <v>98</v>
      </c>
      <c r="M2643" t="s">
        <v>63</v>
      </c>
      <c r="N2643">
        <v>1798.9426128209348</v>
      </c>
      <c r="O2643">
        <v>1798.9426128209348</v>
      </c>
      <c r="P2643" t="s">
        <v>64</v>
      </c>
      <c r="Q2643">
        <v>8.26</v>
      </c>
      <c r="R2643">
        <v>3</v>
      </c>
      <c r="S2643">
        <v>2</v>
      </c>
      <c r="T2643">
        <v>1</v>
      </c>
      <c r="U2643" t="s">
        <v>76</v>
      </c>
      <c r="V2643">
        <v>1</v>
      </c>
      <c r="W2643" t="s">
        <v>66</v>
      </c>
      <c r="X2643" s="51" t="s">
        <v>5023</v>
      </c>
      <c r="Y2643" s="51" t="s">
        <v>86</v>
      </c>
      <c r="Z2643" s="26">
        <v>1</v>
      </c>
      <c r="AA2643" s="51" t="s">
        <v>66</v>
      </c>
      <c r="AB2643" s="51" t="s">
        <v>69</v>
      </c>
    </row>
    <row r="2644" spans="1:28">
      <c r="A2644" s="51" t="s">
        <v>5024</v>
      </c>
      <c r="B2644" s="51" t="s">
        <v>97</v>
      </c>
      <c r="C2644" s="1">
        <v>44589</v>
      </c>
      <c r="D2644">
        <v>2022</v>
      </c>
      <c r="E2644" s="26">
        <v>1</v>
      </c>
      <c r="F2644" s="51" t="s">
        <v>21</v>
      </c>
      <c r="G2644" s="26">
        <v>3</v>
      </c>
      <c r="H2644" s="26">
        <v>3</v>
      </c>
      <c r="I2644" t="s">
        <v>15</v>
      </c>
      <c r="J2644" t="s">
        <v>82</v>
      </c>
      <c r="K2644" t="s">
        <v>133</v>
      </c>
      <c r="L2644" t="s">
        <v>74</v>
      </c>
      <c r="M2644" t="s">
        <v>75</v>
      </c>
      <c r="N2644">
        <v>6290.2650087296142</v>
      </c>
      <c r="O2644">
        <v>6290.2650087296142</v>
      </c>
      <c r="P2644" t="s">
        <v>64</v>
      </c>
      <c r="Q2644">
        <v>4.43</v>
      </c>
      <c r="R2644">
        <v>4</v>
      </c>
      <c r="S2644">
        <v>2</v>
      </c>
      <c r="T2644">
        <v>1</v>
      </c>
      <c r="U2644" t="s">
        <v>76</v>
      </c>
      <c r="V2644">
        <v>1</v>
      </c>
      <c r="W2644" t="s">
        <v>66</v>
      </c>
      <c r="X2644" s="51" t="s">
        <v>2135</v>
      </c>
      <c r="Y2644" s="51" t="s">
        <v>95</v>
      </c>
      <c r="Z2644" s="26">
        <v>0</v>
      </c>
      <c r="AA2644" s="51" t="s">
        <v>66</v>
      </c>
      <c r="AB2644" s="51" t="s">
        <v>69</v>
      </c>
    </row>
    <row r="2645" spans="1:28">
      <c r="A2645" s="51" t="s">
        <v>5025</v>
      </c>
      <c r="B2645" s="51" t="s">
        <v>121</v>
      </c>
      <c r="C2645" s="1">
        <v>44667</v>
      </c>
      <c r="D2645">
        <v>2022</v>
      </c>
      <c r="E2645" s="26">
        <v>4</v>
      </c>
      <c r="F2645" s="51" t="s">
        <v>24</v>
      </c>
      <c r="G2645" s="26">
        <v>3</v>
      </c>
      <c r="H2645" s="26">
        <v>3</v>
      </c>
      <c r="I2645" t="s">
        <v>15</v>
      </c>
      <c r="J2645" t="s">
        <v>82</v>
      </c>
      <c r="K2645" t="s">
        <v>83</v>
      </c>
      <c r="L2645" t="s">
        <v>110</v>
      </c>
      <c r="M2645" t="s">
        <v>75</v>
      </c>
      <c r="N2645">
        <v>6409.7692835869448</v>
      </c>
      <c r="O2645">
        <v>6409.7692835869448</v>
      </c>
      <c r="P2645" t="s">
        <v>64</v>
      </c>
      <c r="Q2645">
        <v>2.02</v>
      </c>
      <c r="R2645">
        <v>2</v>
      </c>
      <c r="S2645">
        <v>5</v>
      </c>
      <c r="T2645">
        <v>1</v>
      </c>
      <c r="U2645" t="s">
        <v>76</v>
      </c>
      <c r="V2645">
        <v>1</v>
      </c>
      <c r="W2645" t="s">
        <v>66</v>
      </c>
      <c r="X2645" s="51" t="s">
        <v>5026</v>
      </c>
      <c r="Y2645" s="51" t="s">
        <v>100</v>
      </c>
      <c r="Z2645" s="26">
        <v>1</v>
      </c>
      <c r="AA2645" s="51" t="s">
        <v>66</v>
      </c>
      <c r="AB2645" s="51" t="s">
        <v>69</v>
      </c>
    </row>
    <row r="2646" spans="1:28">
      <c r="A2646" s="51" t="s">
        <v>5027</v>
      </c>
      <c r="B2646" s="51" t="s">
        <v>140</v>
      </c>
      <c r="C2646" s="1">
        <v>45344</v>
      </c>
      <c r="D2646">
        <v>2024</v>
      </c>
      <c r="E2646" s="26">
        <v>2</v>
      </c>
      <c r="F2646" s="51" t="s">
        <v>22</v>
      </c>
      <c r="G2646" s="26">
        <v>1</v>
      </c>
      <c r="H2646" s="26">
        <v>1</v>
      </c>
      <c r="I2646" t="s">
        <v>15</v>
      </c>
      <c r="J2646" t="s">
        <v>82</v>
      </c>
      <c r="K2646" t="s">
        <v>133</v>
      </c>
      <c r="L2646" t="s">
        <v>116</v>
      </c>
      <c r="M2646" t="s">
        <v>63</v>
      </c>
      <c r="N2646">
        <v>17790.49697297762</v>
      </c>
      <c r="O2646">
        <v>17790.49697297762</v>
      </c>
      <c r="P2646" t="s">
        <v>64</v>
      </c>
      <c r="Q2646">
        <v>11.98</v>
      </c>
      <c r="R2646">
        <v>2</v>
      </c>
      <c r="S2646">
        <v>2</v>
      </c>
      <c r="T2646">
        <v>1</v>
      </c>
      <c r="U2646" t="s">
        <v>76</v>
      </c>
      <c r="V2646">
        <v>3</v>
      </c>
      <c r="W2646" t="s">
        <v>84</v>
      </c>
      <c r="X2646" s="51" t="s">
        <v>2155</v>
      </c>
      <c r="Y2646" s="51" t="s">
        <v>119</v>
      </c>
      <c r="Z2646" s="26">
        <v>2</v>
      </c>
      <c r="AA2646" s="51" t="s">
        <v>77</v>
      </c>
      <c r="AB2646" s="51" t="s">
        <v>69</v>
      </c>
    </row>
    <row r="2647" spans="1:28">
      <c r="A2647" s="51" t="s">
        <v>5028</v>
      </c>
      <c r="B2647" s="51" t="s">
        <v>59</v>
      </c>
      <c r="C2647" s="1">
        <v>45171</v>
      </c>
      <c r="D2647">
        <v>2023</v>
      </c>
      <c r="E2647" s="26">
        <v>9</v>
      </c>
      <c r="F2647" s="51" t="s">
        <v>29</v>
      </c>
      <c r="G2647" s="26">
        <v>2</v>
      </c>
      <c r="H2647" s="26">
        <v>2</v>
      </c>
      <c r="I2647" t="s">
        <v>15</v>
      </c>
      <c r="J2647" t="s">
        <v>82</v>
      </c>
      <c r="K2647" t="s">
        <v>61</v>
      </c>
      <c r="L2647" t="s">
        <v>202</v>
      </c>
      <c r="M2647" t="s">
        <v>152</v>
      </c>
      <c r="N2647">
        <v>15397.64624980834</v>
      </c>
      <c r="O2647">
        <v>15397.64624980834</v>
      </c>
      <c r="P2647" t="s">
        <v>64</v>
      </c>
      <c r="Q2647">
        <v>12.69</v>
      </c>
      <c r="R2647">
        <v>1</v>
      </c>
      <c r="S2647">
        <v>0</v>
      </c>
      <c r="T2647">
        <v>0</v>
      </c>
      <c r="U2647" t="s">
        <v>65</v>
      </c>
      <c r="V2647">
        <v>3</v>
      </c>
      <c r="W2647" t="s">
        <v>84</v>
      </c>
      <c r="X2647" s="51" t="s">
        <v>5029</v>
      </c>
      <c r="Y2647" s="51" t="s">
        <v>95</v>
      </c>
      <c r="Z2647" s="26">
        <v>2</v>
      </c>
      <c r="AA2647" s="51" t="s">
        <v>77</v>
      </c>
      <c r="AB2647" s="51" t="s">
        <v>69</v>
      </c>
    </row>
    <row r="2648" spans="1:28">
      <c r="A2648" s="51" t="s">
        <v>5030</v>
      </c>
      <c r="B2648" s="51" t="s">
        <v>121</v>
      </c>
      <c r="C2648" s="1">
        <v>42156</v>
      </c>
      <c r="D2648">
        <v>2015</v>
      </c>
      <c r="E2648" s="26">
        <v>6</v>
      </c>
      <c r="F2648" s="51" t="s">
        <v>26</v>
      </c>
      <c r="G2648" s="26">
        <v>10</v>
      </c>
      <c r="H2648" s="26">
        <v>10</v>
      </c>
      <c r="I2648" t="s">
        <v>15</v>
      </c>
      <c r="J2648" t="s">
        <v>102</v>
      </c>
      <c r="K2648" t="s">
        <v>124</v>
      </c>
      <c r="L2648" t="s">
        <v>128</v>
      </c>
      <c r="M2648" t="s">
        <v>63</v>
      </c>
      <c r="N2648">
        <v>6309.7128060183722</v>
      </c>
      <c r="O2648">
        <v>6309.7128060183722</v>
      </c>
      <c r="P2648" t="s">
        <v>64</v>
      </c>
      <c r="Q2648">
        <v>10.88</v>
      </c>
      <c r="R2648">
        <v>4</v>
      </c>
      <c r="S2648">
        <v>0</v>
      </c>
      <c r="T2648">
        <v>0</v>
      </c>
      <c r="U2648" t="s">
        <v>65</v>
      </c>
      <c r="V2648">
        <v>2</v>
      </c>
      <c r="W2648" t="s">
        <v>77</v>
      </c>
      <c r="X2648" s="51" t="s">
        <v>5031</v>
      </c>
      <c r="Y2648" s="51" t="s">
        <v>144</v>
      </c>
      <c r="Z2648" s="26">
        <v>1</v>
      </c>
      <c r="AA2648" s="51" t="s">
        <v>66</v>
      </c>
      <c r="AB2648" s="51" t="s">
        <v>69</v>
      </c>
    </row>
    <row r="2649" spans="1:28">
      <c r="A2649" s="51" t="s">
        <v>5032</v>
      </c>
      <c r="B2649" s="51" t="s">
        <v>121</v>
      </c>
      <c r="C2649" s="1">
        <v>41530</v>
      </c>
      <c r="D2649">
        <v>2013</v>
      </c>
      <c r="E2649" s="26">
        <v>9</v>
      </c>
      <c r="F2649" s="51" t="s">
        <v>29</v>
      </c>
      <c r="G2649" s="26">
        <v>12</v>
      </c>
      <c r="H2649" s="26">
        <v>12</v>
      </c>
      <c r="I2649" t="s">
        <v>15</v>
      </c>
      <c r="J2649" t="s">
        <v>102</v>
      </c>
      <c r="K2649" t="s">
        <v>83</v>
      </c>
      <c r="L2649" t="s">
        <v>110</v>
      </c>
      <c r="M2649" t="s">
        <v>75</v>
      </c>
      <c r="N2649">
        <v>4630.5134535526149</v>
      </c>
      <c r="O2649">
        <v>4630.5134535526149</v>
      </c>
      <c r="P2649" t="s">
        <v>64</v>
      </c>
      <c r="Q2649">
        <v>3.14</v>
      </c>
      <c r="R2649">
        <v>4</v>
      </c>
      <c r="S2649">
        <v>3</v>
      </c>
      <c r="T2649">
        <v>1</v>
      </c>
      <c r="U2649" t="s">
        <v>76</v>
      </c>
      <c r="V2649">
        <v>2</v>
      </c>
      <c r="W2649" t="s">
        <v>77</v>
      </c>
      <c r="X2649" s="51" t="s">
        <v>5033</v>
      </c>
      <c r="Y2649" s="51" t="s">
        <v>119</v>
      </c>
      <c r="Z2649" s="26">
        <v>2</v>
      </c>
      <c r="AA2649" s="51" t="s">
        <v>77</v>
      </c>
      <c r="AB2649" s="51" t="s">
        <v>108</v>
      </c>
    </row>
    <row r="2650" spans="1:28">
      <c r="A2650" s="51" t="s">
        <v>5034</v>
      </c>
      <c r="B2650" s="51" t="s">
        <v>59</v>
      </c>
      <c r="C2650" s="1">
        <v>42515</v>
      </c>
      <c r="D2650">
        <v>2016</v>
      </c>
      <c r="E2650" s="26">
        <v>5</v>
      </c>
      <c r="F2650" s="51" t="s">
        <v>25</v>
      </c>
      <c r="G2650" s="26">
        <v>9</v>
      </c>
      <c r="H2650" s="26">
        <v>9</v>
      </c>
      <c r="I2650" t="s">
        <v>15</v>
      </c>
      <c r="J2650" t="s">
        <v>60</v>
      </c>
      <c r="K2650" t="s">
        <v>133</v>
      </c>
      <c r="L2650" t="s">
        <v>113</v>
      </c>
      <c r="M2650" t="s">
        <v>63</v>
      </c>
      <c r="N2650">
        <v>2811.5765636744968</v>
      </c>
      <c r="O2650">
        <v>2811.5765636744968</v>
      </c>
      <c r="P2650" t="s">
        <v>64</v>
      </c>
      <c r="Q2650">
        <v>8.4499999999999993</v>
      </c>
      <c r="R2650">
        <v>5</v>
      </c>
      <c r="S2650">
        <v>3</v>
      </c>
      <c r="T2650">
        <v>1</v>
      </c>
      <c r="U2650" t="s">
        <v>76</v>
      </c>
      <c r="V2650">
        <v>1</v>
      </c>
      <c r="W2650" t="s">
        <v>66</v>
      </c>
      <c r="X2650" s="51" t="s">
        <v>5035</v>
      </c>
      <c r="Y2650" s="51" t="s">
        <v>119</v>
      </c>
      <c r="Z2650" s="26">
        <v>2</v>
      </c>
      <c r="AA2650" s="51" t="s">
        <v>77</v>
      </c>
      <c r="AB2650" s="51" t="s">
        <v>108</v>
      </c>
    </row>
    <row r="2651" spans="1:28">
      <c r="A2651" s="51" t="s">
        <v>5036</v>
      </c>
      <c r="B2651" s="51" t="s">
        <v>121</v>
      </c>
      <c r="C2651" s="1">
        <v>41900</v>
      </c>
      <c r="D2651">
        <v>2014</v>
      </c>
      <c r="E2651" s="26">
        <v>9</v>
      </c>
      <c r="F2651" s="51" t="s">
        <v>29</v>
      </c>
      <c r="G2651" s="26">
        <v>11</v>
      </c>
      <c r="H2651" s="26">
        <v>11</v>
      </c>
      <c r="I2651" t="s">
        <v>15</v>
      </c>
      <c r="J2651" t="s">
        <v>102</v>
      </c>
      <c r="K2651" t="s">
        <v>133</v>
      </c>
      <c r="L2651" t="s">
        <v>74</v>
      </c>
      <c r="M2651" t="s">
        <v>75</v>
      </c>
      <c r="N2651">
        <v>6002.3769368283865</v>
      </c>
      <c r="O2651">
        <v>6002.3769368283865</v>
      </c>
      <c r="P2651" t="s">
        <v>64</v>
      </c>
      <c r="Q2651">
        <v>7.82</v>
      </c>
      <c r="R2651">
        <v>5</v>
      </c>
      <c r="S2651">
        <v>6</v>
      </c>
      <c r="T2651">
        <v>1</v>
      </c>
      <c r="U2651" t="s">
        <v>76</v>
      </c>
      <c r="V2651">
        <v>2</v>
      </c>
      <c r="W2651" t="s">
        <v>77</v>
      </c>
      <c r="X2651" s="51" t="s">
        <v>5037</v>
      </c>
      <c r="Y2651" s="51" t="s">
        <v>86</v>
      </c>
      <c r="Z2651" s="26">
        <v>2</v>
      </c>
      <c r="AA2651" s="51" t="s">
        <v>77</v>
      </c>
      <c r="AB2651" s="51" t="s">
        <v>108</v>
      </c>
    </row>
    <row r="2652" spans="1:28">
      <c r="A2652" s="51" t="s">
        <v>5038</v>
      </c>
      <c r="B2652" s="51" t="s">
        <v>71</v>
      </c>
      <c r="C2652" s="1">
        <v>43874</v>
      </c>
      <c r="D2652">
        <v>2020</v>
      </c>
      <c r="E2652" s="26">
        <v>2</v>
      </c>
      <c r="F2652" s="51" t="s">
        <v>22</v>
      </c>
      <c r="G2652" s="26">
        <v>5</v>
      </c>
      <c r="H2652" s="26">
        <v>5</v>
      </c>
      <c r="I2652" t="s">
        <v>15</v>
      </c>
      <c r="J2652" t="s">
        <v>72</v>
      </c>
      <c r="K2652" t="s">
        <v>73</v>
      </c>
      <c r="L2652" t="s">
        <v>125</v>
      </c>
      <c r="M2652" t="s">
        <v>104</v>
      </c>
      <c r="N2652">
        <v>9033.5253903076355</v>
      </c>
      <c r="O2652">
        <v>9033.5253903076355</v>
      </c>
      <c r="P2652" t="s">
        <v>64</v>
      </c>
      <c r="Q2652">
        <v>4.2</v>
      </c>
      <c r="R2652">
        <v>3</v>
      </c>
      <c r="S2652">
        <v>1</v>
      </c>
      <c r="T2652">
        <v>1</v>
      </c>
      <c r="U2652" t="s">
        <v>76</v>
      </c>
      <c r="V2652">
        <v>2</v>
      </c>
      <c r="W2652" t="s">
        <v>77</v>
      </c>
      <c r="X2652" s="51" t="s">
        <v>5039</v>
      </c>
      <c r="Y2652" s="51" t="s">
        <v>119</v>
      </c>
      <c r="Z2652" s="26">
        <v>0</v>
      </c>
      <c r="AA2652" s="51" t="s">
        <v>66</v>
      </c>
      <c r="AB2652" s="51" t="s">
        <v>69</v>
      </c>
    </row>
    <row r="2653" spans="1:28">
      <c r="A2653" s="51" t="s">
        <v>5040</v>
      </c>
      <c r="B2653" s="51" t="s">
        <v>71</v>
      </c>
      <c r="C2653" s="1">
        <v>45019</v>
      </c>
      <c r="D2653">
        <v>2023</v>
      </c>
      <c r="E2653" s="26">
        <v>4</v>
      </c>
      <c r="F2653" s="51" t="s">
        <v>24</v>
      </c>
      <c r="G2653" s="26">
        <v>2</v>
      </c>
      <c r="H2653" s="26">
        <v>2</v>
      </c>
      <c r="I2653" t="s">
        <v>15</v>
      </c>
      <c r="J2653" t="s">
        <v>82</v>
      </c>
      <c r="K2653" t="s">
        <v>83</v>
      </c>
      <c r="L2653" t="s">
        <v>202</v>
      </c>
      <c r="M2653" t="s">
        <v>75</v>
      </c>
      <c r="N2653">
        <v>19531.291495617843</v>
      </c>
      <c r="O2653">
        <v>19531.291495617843</v>
      </c>
      <c r="P2653" t="s">
        <v>64</v>
      </c>
      <c r="Q2653">
        <v>15.43</v>
      </c>
      <c r="R2653">
        <v>1</v>
      </c>
      <c r="S2653">
        <v>2</v>
      </c>
      <c r="T2653">
        <v>1</v>
      </c>
      <c r="U2653" t="s">
        <v>76</v>
      </c>
      <c r="V2653">
        <v>3</v>
      </c>
      <c r="W2653" t="s">
        <v>84</v>
      </c>
      <c r="X2653" s="51" t="s">
        <v>5041</v>
      </c>
      <c r="Y2653" s="51" t="s">
        <v>119</v>
      </c>
      <c r="Z2653" s="26">
        <v>3</v>
      </c>
      <c r="AA2653" s="51" t="s">
        <v>77</v>
      </c>
      <c r="AB2653" s="51" t="s">
        <v>108</v>
      </c>
    </row>
    <row r="2654" spans="1:28">
      <c r="A2654" s="51" t="s">
        <v>5042</v>
      </c>
      <c r="B2654" s="51" t="s">
        <v>81</v>
      </c>
      <c r="C2654" s="1">
        <v>43905</v>
      </c>
      <c r="D2654">
        <v>2020</v>
      </c>
      <c r="E2654" s="26">
        <v>3</v>
      </c>
      <c r="F2654" s="51" t="s">
        <v>23</v>
      </c>
      <c r="G2654" s="26">
        <v>5</v>
      </c>
      <c r="H2654" s="26">
        <v>5</v>
      </c>
      <c r="I2654" t="s">
        <v>15</v>
      </c>
      <c r="J2654" t="s">
        <v>72</v>
      </c>
      <c r="K2654" t="s">
        <v>88</v>
      </c>
      <c r="L2654" t="s">
        <v>110</v>
      </c>
      <c r="M2654" t="s">
        <v>104</v>
      </c>
      <c r="N2654">
        <v>10395.492669250449</v>
      </c>
      <c r="O2654">
        <v>10395.492669250449</v>
      </c>
      <c r="P2654" t="s">
        <v>64</v>
      </c>
      <c r="Q2654">
        <v>10.34</v>
      </c>
      <c r="R2654">
        <v>1</v>
      </c>
      <c r="S2654">
        <v>1</v>
      </c>
      <c r="T2654">
        <v>1</v>
      </c>
      <c r="U2654" t="s">
        <v>76</v>
      </c>
      <c r="V2654">
        <v>3</v>
      </c>
      <c r="W2654" t="s">
        <v>84</v>
      </c>
      <c r="X2654" s="51" t="s">
        <v>3165</v>
      </c>
      <c r="Y2654" s="51" t="s">
        <v>119</v>
      </c>
      <c r="Z2654" s="26">
        <v>1</v>
      </c>
      <c r="AA2654" s="51" t="s">
        <v>66</v>
      </c>
      <c r="AB2654" s="51" t="s">
        <v>69</v>
      </c>
    </row>
    <row r="2655" spans="1:28">
      <c r="A2655" s="51" t="s">
        <v>5043</v>
      </c>
      <c r="B2655" s="51" t="s">
        <v>59</v>
      </c>
      <c r="C2655" s="1">
        <v>44021</v>
      </c>
      <c r="D2655">
        <v>2020</v>
      </c>
      <c r="E2655" s="26">
        <v>7</v>
      </c>
      <c r="F2655" s="51" t="s">
        <v>27</v>
      </c>
      <c r="G2655" s="26">
        <v>5</v>
      </c>
      <c r="H2655" s="26">
        <v>5</v>
      </c>
      <c r="I2655" t="s">
        <v>15</v>
      </c>
      <c r="J2655" t="s">
        <v>72</v>
      </c>
      <c r="K2655" t="s">
        <v>124</v>
      </c>
      <c r="L2655" t="s">
        <v>98</v>
      </c>
      <c r="M2655" t="s">
        <v>75</v>
      </c>
      <c r="N2655">
        <v>3121.1210399594547</v>
      </c>
      <c r="O2655">
        <v>3121.1210399594547</v>
      </c>
      <c r="P2655" t="s">
        <v>64</v>
      </c>
      <c r="Q2655">
        <v>2.0699999999999998</v>
      </c>
      <c r="R2655">
        <v>4</v>
      </c>
      <c r="S2655">
        <v>1</v>
      </c>
      <c r="T2655">
        <v>1</v>
      </c>
      <c r="U2655" t="s">
        <v>76</v>
      </c>
      <c r="V2655">
        <v>1</v>
      </c>
      <c r="W2655" t="s">
        <v>66</v>
      </c>
      <c r="X2655" s="51" t="s">
        <v>5044</v>
      </c>
      <c r="Y2655" s="51" t="s">
        <v>95</v>
      </c>
      <c r="Z2655" s="26">
        <v>0</v>
      </c>
      <c r="AA2655" s="51" t="s">
        <v>66</v>
      </c>
      <c r="AB2655" s="51" t="s">
        <v>69</v>
      </c>
    </row>
    <row r="2656" spans="1:28">
      <c r="A2656" s="51" t="s">
        <v>5045</v>
      </c>
      <c r="B2656" s="51" t="s">
        <v>59</v>
      </c>
      <c r="C2656" s="1">
        <v>42679</v>
      </c>
      <c r="D2656">
        <v>2016</v>
      </c>
      <c r="E2656" s="26">
        <v>11</v>
      </c>
      <c r="F2656" s="51" t="s">
        <v>19</v>
      </c>
      <c r="G2656" s="26">
        <v>9</v>
      </c>
      <c r="H2656" s="26">
        <v>9</v>
      </c>
      <c r="I2656" t="s">
        <v>15</v>
      </c>
      <c r="J2656" t="s">
        <v>60</v>
      </c>
      <c r="K2656" t="s">
        <v>73</v>
      </c>
      <c r="L2656" t="s">
        <v>110</v>
      </c>
      <c r="M2656" t="s">
        <v>93</v>
      </c>
      <c r="N2656">
        <v>4398.6805290950169</v>
      </c>
      <c r="O2656">
        <v>4398.6805290950169</v>
      </c>
      <c r="P2656" t="s">
        <v>64</v>
      </c>
      <c r="Q2656">
        <v>2.15</v>
      </c>
      <c r="R2656">
        <v>3</v>
      </c>
      <c r="S2656">
        <v>2</v>
      </c>
      <c r="T2656">
        <v>1</v>
      </c>
      <c r="U2656" t="s">
        <v>76</v>
      </c>
      <c r="V2656">
        <v>2</v>
      </c>
      <c r="W2656" t="s">
        <v>77</v>
      </c>
      <c r="X2656" s="51" t="s">
        <v>5046</v>
      </c>
      <c r="Y2656" s="51" t="s">
        <v>95</v>
      </c>
      <c r="Z2656" s="26">
        <v>1</v>
      </c>
      <c r="AA2656" s="51" t="s">
        <v>66</v>
      </c>
      <c r="AB2656" s="51" t="s">
        <v>69</v>
      </c>
    </row>
    <row r="2657" spans="1:28">
      <c r="A2657" s="51" t="s">
        <v>5047</v>
      </c>
      <c r="B2657" s="51" t="s">
        <v>97</v>
      </c>
      <c r="C2657" s="1">
        <v>42464</v>
      </c>
      <c r="D2657">
        <v>2016</v>
      </c>
      <c r="E2657" s="26">
        <v>4</v>
      </c>
      <c r="F2657" s="51" t="s">
        <v>24</v>
      </c>
      <c r="G2657" s="26">
        <v>9</v>
      </c>
      <c r="H2657" s="26">
        <v>9</v>
      </c>
      <c r="I2657" t="s">
        <v>15</v>
      </c>
      <c r="J2657" t="s">
        <v>60</v>
      </c>
      <c r="K2657" t="s">
        <v>124</v>
      </c>
      <c r="L2657" t="s">
        <v>103</v>
      </c>
      <c r="M2657" t="s">
        <v>63</v>
      </c>
      <c r="N2657">
        <v>7002.0836207801394</v>
      </c>
      <c r="O2657">
        <v>7002.0836207801394</v>
      </c>
      <c r="P2657" t="s">
        <v>64</v>
      </c>
      <c r="Q2657">
        <v>5.33</v>
      </c>
      <c r="R2657">
        <v>4</v>
      </c>
      <c r="S2657">
        <v>2</v>
      </c>
      <c r="T2657">
        <v>1</v>
      </c>
      <c r="U2657" t="s">
        <v>76</v>
      </c>
      <c r="V2657">
        <v>2</v>
      </c>
      <c r="W2657" t="s">
        <v>77</v>
      </c>
      <c r="X2657" s="51" t="s">
        <v>5048</v>
      </c>
      <c r="Y2657" s="51" t="s">
        <v>119</v>
      </c>
      <c r="Z2657" s="26">
        <v>1</v>
      </c>
      <c r="AA2657" s="51" t="s">
        <v>66</v>
      </c>
      <c r="AB2657" s="51" t="s">
        <v>69</v>
      </c>
    </row>
    <row r="2658" spans="1:28">
      <c r="A2658" s="51" t="s">
        <v>5049</v>
      </c>
      <c r="B2658" s="51" t="s">
        <v>71</v>
      </c>
      <c r="C2658" s="1">
        <v>41824</v>
      </c>
      <c r="D2658">
        <v>2014</v>
      </c>
      <c r="E2658" s="26">
        <v>7</v>
      </c>
      <c r="F2658" s="51" t="s">
        <v>27</v>
      </c>
      <c r="G2658" s="26">
        <v>11</v>
      </c>
      <c r="H2658" s="26">
        <v>11</v>
      </c>
      <c r="I2658" t="s">
        <v>15</v>
      </c>
      <c r="J2658" t="s">
        <v>102</v>
      </c>
      <c r="K2658" t="s">
        <v>133</v>
      </c>
      <c r="L2658" t="s">
        <v>128</v>
      </c>
      <c r="M2658" t="s">
        <v>63</v>
      </c>
      <c r="N2658">
        <v>8773.7665591134464</v>
      </c>
      <c r="O2658">
        <v>8773.7665591134464</v>
      </c>
      <c r="P2658" t="s">
        <v>64</v>
      </c>
      <c r="Q2658">
        <v>7.69</v>
      </c>
      <c r="R2658">
        <v>3</v>
      </c>
      <c r="S2658">
        <v>4</v>
      </c>
      <c r="T2658">
        <v>1</v>
      </c>
      <c r="U2658" t="s">
        <v>76</v>
      </c>
      <c r="V2658">
        <v>3</v>
      </c>
      <c r="W2658" t="s">
        <v>84</v>
      </c>
      <c r="X2658" s="51" t="s">
        <v>5050</v>
      </c>
      <c r="Y2658" s="51" t="s">
        <v>68</v>
      </c>
      <c r="Z2658" s="26">
        <v>3</v>
      </c>
      <c r="AA2658" s="51" t="s">
        <v>77</v>
      </c>
      <c r="AB2658" s="51" t="s">
        <v>108</v>
      </c>
    </row>
    <row r="2659" spans="1:28">
      <c r="A2659" s="51" t="s">
        <v>5051</v>
      </c>
      <c r="B2659" s="51" t="s">
        <v>59</v>
      </c>
      <c r="C2659" s="1">
        <v>45200</v>
      </c>
      <c r="D2659">
        <v>2023</v>
      </c>
      <c r="E2659" s="26">
        <v>10</v>
      </c>
      <c r="F2659" s="51" t="s">
        <v>10</v>
      </c>
      <c r="G2659" s="26">
        <v>2</v>
      </c>
      <c r="H2659" s="26">
        <v>2</v>
      </c>
      <c r="I2659" t="s">
        <v>15</v>
      </c>
      <c r="J2659" t="s">
        <v>82</v>
      </c>
      <c r="K2659" t="s">
        <v>124</v>
      </c>
      <c r="L2659" t="s">
        <v>116</v>
      </c>
      <c r="M2659" t="s">
        <v>93</v>
      </c>
      <c r="N2659">
        <v>2595.885973214054</v>
      </c>
      <c r="O2659">
        <v>2595.885973214054</v>
      </c>
      <c r="P2659" t="s">
        <v>64</v>
      </c>
      <c r="Q2659">
        <v>5.09</v>
      </c>
      <c r="R2659">
        <v>4</v>
      </c>
      <c r="S2659">
        <v>2</v>
      </c>
      <c r="T2659">
        <v>1</v>
      </c>
      <c r="U2659" t="s">
        <v>76</v>
      </c>
      <c r="V2659">
        <v>2</v>
      </c>
      <c r="W2659" t="s">
        <v>77</v>
      </c>
      <c r="X2659" s="51" t="s">
        <v>5052</v>
      </c>
      <c r="Y2659" s="51" t="s">
        <v>79</v>
      </c>
      <c r="Z2659" s="26">
        <v>0</v>
      </c>
      <c r="AA2659" s="51" t="s">
        <v>66</v>
      </c>
      <c r="AB2659" s="51" t="s">
        <v>69</v>
      </c>
    </row>
    <row r="2660" spans="1:28">
      <c r="A2660" s="51" t="s">
        <v>5053</v>
      </c>
      <c r="B2660" s="51" t="s">
        <v>121</v>
      </c>
      <c r="C2660" s="1">
        <v>44885</v>
      </c>
      <c r="D2660">
        <v>2022</v>
      </c>
      <c r="E2660" s="26">
        <v>11</v>
      </c>
      <c r="F2660" s="51" t="s">
        <v>19</v>
      </c>
      <c r="G2660" s="26">
        <v>3</v>
      </c>
      <c r="H2660" s="26">
        <v>3</v>
      </c>
      <c r="I2660" t="s">
        <v>15</v>
      </c>
      <c r="J2660" t="s">
        <v>82</v>
      </c>
      <c r="K2660" t="s">
        <v>83</v>
      </c>
      <c r="L2660" t="s">
        <v>128</v>
      </c>
      <c r="M2660" t="s">
        <v>104</v>
      </c>
      <c r="N2660">
        <v>11536.730347542927</v>
      </c>
      <c r="O2660">
        <v>11536.730347542927</v>
      </c>
      <c r="P2660" t="s">
        <v>64</v>
      </c>
      <c r="Q2660">
        <v>27.87</v>
      </c>
      <c r="R2660">
        <v>1</v>
      </c>
      <c r="S2660">
        <v>0</v>
      </c>
      <c r="T2660">
        <v>0</v>
      </c>
      <c r="U2660" t="s">
        <v>65</v>
      </c>
      <c r="V2660">
        <v>3</v>
      </c>
      <c r="W2660" t="s">
        <v>84</v>
      </c>
      <c r="X2660" s="51" t="s">
        <v>5054</v>
      </c>
      <c r="Y2660" s="51" t="s">
        <v>100</v>
      </c>
      <c r="Z2660" s="26">
        <v>2</v>
      </c>
      <c r="AA2660" s="51" t="s">
        <v>77</v>
      </c>
      <c r="AB2660" s="51" t="s">
        <v>69</v>
      </c>
    </row>
    <row r="2661" spans="1:28">
      <c r="A2661" s="51" t="s">
        <v>5055</v>
      </c>
      <c r="B2661" s="51" t="s">
        <v>59</v>
      </c>
      <c r="C2661" s="1">
        <v>42096</v>
      </c>
      <c r="D2661">
        <v>2015</v>
      </c>
      <c r="E2661" s="26">
        <v>4</v>
      </c>
      <c r="F2661" s="51" t="s">
        <v>24</v>
      </c>
      <c r="G2661" s="26">
        <v>10</v>
      </c>
      <c r="H2661" s="26">
        <v>10</v>
      </c>
      <c r="I2661" t="s">
        <v>15</v>
      </c>
      <c r="J2661" t="s">
        <v>102</v>
      </c>
      <c r="K2661" t="s">
        <v>83</v>
      </c>
      <c r="L2661" t="s">
        <v>74</v>
      </c>
      <c r="M2661" t="s">
        <v>104</v>
      </c>
      <c r="N2661">
        <v>3953.3575299943705</v>
      </c>
      <c r="O2661">
        <v>3953.3575299943705</v>
      </c>
      <c r="P2661" t="s">
        <v>64</v>
      </c>
      <c r="Q2661">
        <v>4.33</v>
      </c>
      <c r="R2661">
        <v>3</v>
      </c>
      <c r="S2661">
        <v>1</v>
      </c>
      <c r="T2661">
        <v>1</v>
      </c>
      <c r="U2661" t="s">
        <v>76</v>
      </c>
      <c r="V2661">
        <v>1</v>
      </c>
      <c r="W2661" t="s">
        <v>66</v>
      </c>
      <c r="X2661" s="51" t="s">
        <v>5056</v>
      </c>
      <c r="Y2661" s="51" t="s">
        <v>95</v>
      </c>
      <c r="Z2661" s="26">
        <v>1</v>
      </c>
      <c r="AA2661" s="51" t="s">
        <v>66</v>
      </c>
      <c r="AB2661" s="51" t="s">
        <v>69</v>
      </c>
    </row>
    <row r="2662" spans="1:28">
      <c r="A2662" s="51" t="s">
        <v>5057</v>
      </c>
      <c r="B2662" s="51" t="s">
        <v>59</v>
      </c>
      <c r="C2662" s="1">
        <v>42978</v>
      </c>
      <c r="D2662">
        <v>2017</v>
      </c>
      <c r="E2662" s="26">
        <v>8</v>
      </c>
      <c r="F2662" s="51" t="s">
        <v>28</v>
      </c>
      <c r="G2662" s="26">
        <v>8</v>
      </c>
      <c r="H2662" s="26">
        <v>8</v>
      </c>
      <c r="I2662" t="s">
        <v>15</v>
      </c>
      <c r="J2662" t="s">
        <v>60</v>
      </c>
      <c r="K2662" t="s">
        <v>73</v>
      </c>
      <c r="L2662" t="s">
        <v>157</v>
      </c>
      <c r="M2662" t="s">
        <v>104</v>
      </c>
      <c r="N2662">
        <v>4868.8273627418857</v>
      </c>
      <c r="O2662">
        <v>4868.8273627418857</v>
      </c>
      <c r="P2662" t="s">
        <v>64</v>
      </c>
      <c r="Q2662">
        <v>7.86</v>
      </c>
      <c r="R2662">
        <v>1</v>
      </c>
      <c r="S2662">
        <v>4</v>
      </c>
      <c r="T2662">
        <v>1</v>
      </c>
      <c r="U2662" t="s">
        <v>76</v>
      </c>
      <c r="V2662">
        <v>2</v>
      </c>
      <c r="W2662" t="s">
        <v>77</v>
      </c>
      <c r="X2662" s="51" t="s">
        <v>5058</v>
      </c>
      <c r="Y2662" s="51" t="s">
        <v>119</v>
      </c>
      <c r="Z2662" s="26">
        <v>2</v>
      </c>
      <c r="AA2662" s="51" t="s">
        <v>77</v>
      </c>
      <c r="AB2662" s="51" t="s">
        <v>69</v>
      </c>
    </row>
    <row r="2663" spans="1:28">
      <c r="A2663" s="51" t="s">
        <v>5059</v>
      </c>
      <c r="B2663" s="51" t="s">
        <v>140</v>
      </c>
      <c r="C2663" s="1">
        <v>42317</v>
      </c>
      <c r="D2663">
        <v>2015</v>
      </c>
      <c r="E2663" s="26">
        <v>11</v>
      </c>
      <c r="F2663" s="51" t="s">
        <v>19</v>
      </c>
      <c r="G2663" s="26">
        <v>10</v>
      </c>
      <c r="H2663" s="26">
        <v>10</v>
      </c>
      <c r="I2663" t="s">
        <v>15</v>
      </c>
      <c r="J2663" t="s">
        <v>102</v>
      </c>
      <c r="K2663" t="s">
        <v>73</v>
      </c>
      <c r="L2663" t="s">
        <v>128</v>
      </c>
      <c r="M2663" t="s">
        <v>152</v>
      </c>
      <c r="N2663">
        <v>7747.942435600512</v>
      </c>
      <c r="O2663">
        <v>7747.942435600512</v>
      </c>
      <c r="P2663" t="s">
        <v>64</v>
      </c>
      <c r="Q2663">
        <v>7.5</v>
      </c>
      <c r="R2663">
        <v>2</v>
      </c>
      <c r="S2663">
        <v>3</v>
      </c>
      <c r="T2663">
        <v>1</v>
      </c>
      <c r="U2663" t="s">
        <v>76</v>
      </c>
      <c r="V2663">
        <v>2</v>
      </c>
      <c r="W2663" t="s">
        <v>77</v>
      </c>
      <c r="X2663" s="51" t="s">
        <v>2104</v>
      </c>
      <c r="Y2663" s="51" t="s">
        <v>119</v>
      </c>
      <c r="Z2663" s="26">
        <v>2</v>
      </c>
      <c r="AA2663" s="51" t="s">
        <v>77</v>
      </c>
      <c r="AB2663" s="51" t="s">
        <v>108</v>
      </c>
    </row>
    <row r="2664" spans="1:28">
      <c r="A2664" s="51" t="s">
        <v>5060</v>
      </c>
      <c r="B2664" s="51" t="s">
        <v>140</v>
      </c>
      <c r="C2664" s="1">
        <v>42169</v>
      </c>
      <c r="D2664">
        <v>2015</v>
      </c>
      <c r="E2664" s="26">
        <v>6</v>
      </c>
      <c r="F2664" s="51" t="s">
        <v>26</v>
      </c>
      <c r="G2664" s="26">
        <v>10</v>
      </c>
      <c r="H2664" s="26">
        <v>10</v>
      </c>
      <c r="I2664" t="s">
        <v>15</v>
      </c>
      <c r="J2664" t="s">
        <v>102</v>
      </c>
      <c r="K2664" t="s">
        <v>83</v>
      </c>
      <c r="L2664" t="s">
        <v>202</v>
      </c>
      <c r="M2664" t="s">
        <v>75</v>
      </c>
      <c r="N2664">
        <v>7629.2896959503441</v>
      </c>
      <c r="O2664">
        <v>7629.2896959503441</v>
      </c>
      <c r="P2664" t="s">
        <v>64</v>
      </c>
      <c r="Q2664">
        <v>7.44</v>
      </c>
      <c r="R2664">
        <v>3</v>
      </c>
      <c r="S2664">
        <v>2</v>
      </c>
      <c r="T2664">
        <v>1</v>
      </c>
      <c r="U2664" t="s">
        <v>76</v>
      </c>
      <c r="V2664">
        <v>1</v>
      </c>
      <c r="W2664" t="s">
        <v>66</v>
      </c>
      <c r="X2664" s="51" t="s">
        <v>2930</v>
      </c>
      <c r="Y2664" s="51" t="s">
        <v>100</v>
      </c>
      <c r="Z2664" s="26">
        <v>1</v>
      </c>
      <c r="AA2664" s="51" t="s">
        <v>66</v>
      </c>
      <c r="AB2664" s="51" t="s">
        <v>69</v>
      </c>
    </row>
    <row r="2665" spans="1:28">
      <c r="A2665" s="51" t="s">
        <v>5061</v>
      </c>
      <c r="B2665" s="51" t="s">
        <v>97</v>
      </c>
      <c r="C2665" s="1">
        <v>45011</v>
      </c>
      <c r="D2665">
        <v>2023</v>
      </c>
      <c r="E2665" s="26">
        <v>3</v>
      </c>
      <c r="F2665" s="51" t="s">
        <v>23</v>
      </c>
      <c r="G2665" s="26">
        <v>2</v>
      </c>
      <c r="H2665" s="26">
        <v>2</v>
      </c>
      <c r="I2665" t="s">
        <v>15</v>
      </c>
      <c r="J2665" t="s">
        <v>82</v>
      </c>
      <c r="K2665" t="s">
        <v>83</v>
      </c>
      <c r="L2665" t="s">
        <v>128</v>
      </c>
      <c r="M2665" t="s">
        <v>75</v>
      </c>
      <c r="N2665">
        <v>19647.219526187258</v>
      </c>
      <c r="O2665">
        <v>19647.219526187258</v>
      </c>
      <c r="P2665" t="s">
        <v>64</v>
      </c>
      <c r="Q2665">
        <v>10.1</v>
      </c>
      <c r="R2665">
        <v>3</v>
      </c>
      <c r="S2665">
        <v>1</v>
      </c>
      <c r="T2665">
        <v>1</v>
      </c>
      <c r="U2665" t="s">
        <v>76</v>
      </c>
      <c r="V2665">
        <v>3</v>
      </c>
      <c r="W2665" t="s">
        <v>84</v>
      </c>
      <c r="X2665" s="51" t="s">
        <v>5062</v>
      </c>
      <c r="Y2665" s="51" t="s">
        <v>68</v>
      </c>
      <c r="Z2665" s="26">
        <v>2</v>
      </c>
      <c r="AA2665" s="51" t="s">
        <v>77</v>
      </c>
      <c r="AB2665" s="51" t="s">
        <v>69</v>
      </c>
    </row>
    <row r="2666" spans="1:28">
      <c r="A2666" s="51" t="s">
        <v>5063</v>
      </c>
      <c r="B2666" s="51" t="s">
        <v>71</v>
      </c>
      <c r="C2666" s="1">
        <v>42084</v>
      </c>
      <c r="D2666">
        <v>2015</v>
      </c>
      <c r="E2666" s="26">
        <v>3</v>
      </c>
      <c r="F2666" s="51" t="s">
        <v>23</v>
      </c>
      <c r="G2666" s="26">
        <v>10</v>
      </c>
      <c r="H2666" s="26">
        <v>10</v>
      </c>
      <c r="I2666" t="s">
        <v>15</v>
      </c>
      <c r="J2666" t="s">
        <v>102</v>
      </c>
      <c r="K2666" t="s">
        <v>61</v>
      </c>
      <c r="L2666" t="s">
        <v>89</v>
      </c>
      <c r="M2666" t="s">
        <v>90</v>
      </c>
      <c r="N2666">
        <v>7090.7434953197908</v>
      </c>
      <c r="O2666">
        <v>7090.7434953197908</v>
      </c>
      <c r="P2666" t="s">
        <v>64</v>
      </c>
      <c r="Q2666">
        <v>7.39</v>
      </c>
      <c r="R2666">
        <v>2</v>
      </c>
      <c r="S2666">
        <v>0</v>
      </c>
      <c r="T2666">
        <v>0</v>
      </c>
      <c r="U2666" t="s">
        <v>65</v>
      </c>
      <c r="V2666">
        <v>1</v>
      </c>
      <c r="W2666" t="s">
        <v>66</v>
      </c>
      <c r="X2666" s="51" t="s">
        <v>2406</v>
      </c>
      <c r="Y2666" s="51" t="s">
        <v>68</v>
      </c>
      <c r="Z2666" s="26">
        <v>1</v>
      </c>
      <c r="AA2666" s="51" t="s">
        <v>66</v>
      </c>
      <c r="AB2666" s="51" t="s">
        <v>69</v>
      </c>
    </row>
    <row r="2667" spans="1:28">
      <c r="A2667" s="51" t="s">
        <v>5064</v>
      </c>
      <c r="B2667" s="51" t="s">
        <v>81</v>
      </c>
      <c r="C2667" s="1">
        <v>44265</v>
      </c>
      <c r="D2667">
        <v>2021</v>
      </c>
      <c r="E2667" s="26">
        <v>3</v>
      </c>
      <c r="F2667" s="51" t="s">
        <v>23</v>
      </c>
      <c r="G2667" s="26">
        <v>4</v>
      </c>
      <c r="H2667" s="26">
        <v>4</v>
      </c>
      <c r="I2667" t="s">
        <v>15</v>
      </c>
      <c r="J2667" t="s">
        <v>72</v>
      </c>
      <c r="K2667" t="s">
        <v>124</v>
      </c>
      <c r="L2667" t="s">
        <v>89</v>
      </c>
      <c r="M2667" t="s">
        <v>104</v>
      </c>
      <c r="N2667">
        <v>7557.8799869795339</v>
      </c>
      <c r="O2667">
        <v>7557.8799869795339</v>
      </c>
      <c r="P2667" t="s">
        <v>64</v>
      </c>
      <c r="Q2667">
        <v>1.3</v>
      </c>
      <c r="R2667">
        <v>4</v>
      </c>
      <c r="S2667">
        <v>3</v>
      </c>
      <c r="T2667">
        <v>1</v>
      </c>
      <c r="U2667" t="s">
        <v>76</v>
      </c>
      <c r="V2667">
        <v>1</v>
      </c>
      <c r="W2667" t="s">
        <v>66</v>
      </c>
      <c r="X2667" s="51" t="s">
        <v>1107</v>
      </c>
      <c r="Y2667" s="51" t="s">
        <v>68</v>
      </c>
      <c r="Z2667" s="26">
        <v>1</v>
      </c>
      <c r="AA2667" s="51" t="s">
        <v>66</v>
      </c>
      <c r="AB2667" s="51" t="s">
        <v>69</v>
      </c>
    </row>
    <row r="2668" spans="1:28">
      <c r="A2668" s="51" t="s">
        <v>5065</v>
      </c>
      <c r="B2668" s="51" t="s">
        <v>71</v>
      </c>
      <c r="C2668" s="1">
        <v>44606</v>
      </c>
      <c r="D2668">
        <v>2022</v>
      </c>
      <c r="E2668" s="26">
        <v>2</v>
      </c>
      <c r="F2668" s="51" t="s">
        <v>22</v>
      </c>
      <c r="G2668" s="26">
        <v>3</v>
      </c>
      <c r="H2668" s="26">
        <v>3</v>
      </c>
      <c r="I2668" t="s">
        <v>15</v>
      </c>
      <c r="J2668" t="s">
        <v>82</v>
      </c>
      <c r="K2668" t="s">
        <v>133</v>
      </c>
      <c r="L2668" t="s">
        <v>125</v>
      </c>
      <c r="M2668" t="s">
        <v>90</v>
      </c>
      <c r="N2668">
        <v>-2077.5533234795012</v>
      </c>
      <c r="O2668">
        <v>2077.5533234795012</v>
      </c>
      <c r="P2668" t="s">
        <v>117</v>
      </c>
      <c r="Q2668">
        <v>11.43</v>
      </c>
      <c r="R2668">
        <v>2</v>
      </c>
      <c r="S2668">
        <v>4</v>
      </c>
      <c r="T2668">
        <v>1</v>
      </c>
      <c r="U2668" t="s">
        <v>76</v>
      </c>
      <c r="V2668">
        <v>2</v>
      </c>
      <c r="W2668" t="s">
        <v>77</v>
      </c>
      <c r="X2668" s="51" t="s">
        <v>5066</v>
      </c>
      <c r="Y2668" s="51" t="s">
        <v>68</v>
      </c>
      <c r="Z2668" s="26">
        <v>1</v>
      </c>
      <c r="AA2668" s="51" t="s">
        <v>66</v>
      </c>
      <c r="AB2668" s="51" t="s">
        <v>69</v>
      </c>
    </row>
    <row r="2669" spans="1:28">
      <c r="A2669" s="51" t="s">
        <v>5067</v>
      </c>
      <c r="B2669" s="51" t="s">
        <v>140</v>
      </c>
      <c r="C2669" s="1">
        <v>42522</v>
      </c>
      <c r="D2669">
        <v>2016</v>
      </c>
      <c r="E2669" s="26">
        <v>6</v>
      </c>
      <c r="F2669" s="51" t="s">
        <v>26</v>
      </c>
      <c r="G2669" s="26">
        <v>9</v>
      </c>
      <c r="H2669" s="26">
        <v>9</v>
      </c>
      <c r="I2669" t="s">
        <v>15</v>
      </c>
      <c r="J2669" t="s">
        <v>60</v>
      </c>
      <c r="K2669" t="s">
        <v>61</v>
      </c>
      <c r="L2669" t="s">
        <v>125</v>
      </c>
      <c r="M2669" t="s">
        <v>90</v>
      </c>
      <c r="N2669">
        <v>10058.343248603671</v>
      </c>
      <c r="O2669">
        <v>10058.343248603671</v>
      </c>
      <c r="P2669" t="s">
        <v>64</v>
      </c>
      <c r="Q2669">
        <v>3.29</v>
      </c>
      <c r="R2669">
        <v>3</v>
      </c>
      <c r="S2669">
        <v>2</v>
      </c>
      <c r="T2669">
        <v>1</v>
      </c>
      <c r="U2669" t="s">
        <v>76</v>
      </c>
      <c r="V2669">
        <v>1</v>
      </c>
      <c r="W2669" t="s">
        <v>66</v>
      </c>
      <c r="X2669" s="51" t="s">
        <v>5068</v>
      </c>
      <c r="Y2669" s="51" t="s">
        <v>95</v>
      </c>
      <c r="Z2669" s="26">
        <v>1</v>
      </c>
      <c r="AA2669" s="51" t="s">
        <v>66</v>
      </c>
      <c r="AB2669" s="51" t="s">
        <v>69</v>
      </c>
    </row>
    <row r="2670" spans="1:28">
      <c r="A2670" s="51" t="s">
        <v>5069</v>
      </c>
      <c r="B2670" s="51" t="s">
        <v>140</v>
      </c>
      <c r="C2670" s="1">
        <v>41585</v>
      </c>
      <c r="D2670">
        <v>2013</v>
      </c>
      <c r="E2670" s="26">
        <v>11</v>
      </c>
      <c r="F2670" s="51" t="s">
        <v>19</v>
      </c>
      <c r="G2670" s="26">
        <v>12</v>
      </c>
      <c r="H2670" s="26">
        <v>12</v>
      </c>
      <c r="I2670" t="s">
        <v>15</v>
      </c>
      <c r="J2670" t="s">
        <v>102</v>
      </c>
      <c r="K2670" t="s">
        <v>88</v>
      </c>
      <c r="L2670" t="s">
        <v>202</v>
      </c>
      <c r="M2670" t="s">
        <v>104</v>
      </c>
      <c r="N2670">
        <v>5095.3607071564884</v>
      </c>
      <c r="O2670">
        <v>5095.3607071564884</v>
      </c>
      <c r="P2670" t="s">
        <v>64</v>
      </c>
      <c r="Q2670">
        <v>6.11</v>
      </c>
      <c r="R2670">
        <v>4</v>
      </c>
      <c r="S2670">
        <v>1</v>
      </c>
      <c r="T2670">
        <v>1</v>
      </c>
      <c r="U2670" t="s">
        <v>76</v>
      </c>
      <c r="V2670">
        <v>2</v>
      </c>
      <c r="W2670" t="s">
        <v>77</v>
      </c>
      <c r="X2670" s="51" t="s">
        <v>1034</v>
      </c>
      <c r="Y2670" s="51" t="s">
        <v>119</v>
      </c>
      <c r="Z2670" s="26">
        <v>1</v>
      </c>
      <c r="AA2670" s="51" t="s">
        <v>66</v>
      </c>
      <c r="AB2670" s="51" t="s">
        <v>69</v>
      </c>
    </row>
    <row r="2671" spans="1:28">
      <c r="A2671" s="51" t="s">
        <v>5070</v>
      </c>
      <c r="B2671" s="51" t="s">
        <v>59</v>
      </c>
      <c r="C2671" s="1">
        <v>44233</v>
      </c>
      <c r="D2671">
        <v>2021</v>
      </c>
      <c r="E2671" s="26">
        <v>2</v>
      </c>
      <c r="F2671" s="51" t="s">
        <v>22</v>
      </c>
      <c r="G2671" s="26">
        <v>4</v>
      </c>
      <c r="H2671" s="26">
        <v>4</v>
      </c>
      <c r="I2671" t="s">
        <v>15</v>
      </c>
      <c r="J2671" t="s">
        <v>72</v>
      </c>
      <c r="K2671" t="s">
        <v>133</v>
      </c>
      <c r="L2671" t="s">
        <v>103</v>
      </c>
      <c r="M2671" t="s">
        <v>93</v>
      </c>
      <c r="N2671">
        <v>6805.3930246931131</v>
      </c>
      <c r="O2671">
        <v>6805.3930246931131</v>
      </c>
      <c r="P2671" t="s">
        <v>64</v>
      </c>
      <c r="Q2671">
        <v>3.68</v>
      </c>
      <c r="R2671">
        <v>2</v>
      </c>
      <c r="S2671">
        <v>2</v>
      </c>
      <c r="T2671">
        <v>1</v>
      </c>
      <c r="U2671" t="s">
        <v>76</v>
      </c>
      <c r="V2671">
        <v>1</v>
      </c>
      <c r="W2671" t="s">
        <v>66</v>
      </c>
      <c r="X2671" s="51" t="s">
        <v>1007</v>
      </c>
      <c r="Y2671" s="51" t="s">
        <v>100</v>
      </c>
      <c r="Z2671" s="26">
        <v>0</v>
      </c>
      <c r="AA2671" s="51" t="s">
        <v>66</v>
      </c>
      <c r="AB2671" s="51" t="s">
        <v>69</v>
      </c>
    </row>
    <row r="2672" spans="1:28">
      <c r="A2672" s="51" t="s">
        <v>5071</v>
      </c>
      <c r="B2672" s="51" t="s">
        <v>81</v>
      </c>
      <c r="C2672" s="1">
        <v>43613</v>
      </c>
      <c r="D2672">
        <v>2019</v>
      </c>
      <c r="E2672" s="26">
        <v>5</v>
      </c>
      <c r="F2672" s="51" t="s">
        <v>25</v>
      </c>
      <c r="G2672" s="26">
        <v>6</v>
      </c>
      <c r="H2672" s="26">
        <v>6</v>
      </c>
      <c r="I2672" t="s">
        <v>15</v>
      </c>
      <c r="J2672" t="s">
        <v>72</v>
      </c>
      <c r="K2672" t="s">
        <v>73</v>
      </c>
      <c r="L2672" t="s">
        <v>128</v>
      </c>
      <c r="M2672" t="s">
        <v>152</v>
      </c>
      <c r="N2672">
        <v>9470.4714233696959</v>
      </c>
      <c r="O2672">
        <v>9470.4714233696959</v>
      </c>
      <c r="P2672" t="s">
        <v>64</v>
      </c>
      <c r="Q2672">
        <v>5.8</v>
      </c>
      <c r="R2672">
        <v>3</v>
      </c>
      <c r="S2672">
        <v>1</v>
      </c>
      <c r="T2672">
        <v>1</v>
      </c>
      <c r="U2672" t="s">
        <v>76</v>
      </c>
      <c r="V2672">
        <v>3</v>
      </c>
      <c r="W2672" t="s">
        <v>84</v>
      </c>
      <c r="X2672" s="51" t="s">
        <v>3777</v>
      </c>
      <c r="Y2672" s="51" t="s">
        <v>119</v>
      </c>
      <c r="Z2672" s="26">
        <v>1</v>
      </c>
      <c r="AA2672" s="51" t="s">
        <v>66</v>
      </c>
      <c r="AB2672" s="51" t="s">
        <v>69</v>
      </c>
    </row>
    <row r="2673" spans="1:28">
      <c r="A2673" s="51" t="s">
        <v>5072</v>
      </c>
      <c r="B2673" s="51" t="s">
        <v>140</v>
      </c>
      <c r="C2673" s="1">
        <v>43493</v>
      </c>
      <c r="D2673">
        <v>2019</v>
      </c>
      <c r="E2673" s="26">
        <v>1</v>
      </c>
      <c r="F2673" s="51" t="s">
        <v>21</v>
      </c>
      <c r="G2673" s="26">
        <v>6</v>
      </c>
      <c r="H2673" s="26">
        <v>6</v>
      </c>
      <c r="I2673" t="s">
        <v>15</v>
      </c>
      <c r="J2673" t="s">
        <v>72</v>
      </c>
      <c r="K2673" t="s">
        <v>83</v>
      </c>
      <c r="L2673" t="s">
        <v>116</v>
      </c>
      <c r="M2673" t="s">
        <v>90</v>
      </c>
      <c r="N2673">
        <v>6515.2527691770174</v>
      </c>
      <c r="O2673">
        <v>6515.2527691770174</v>
      </c>
      <c r="P2673" t="s">
        <v>64</v>
      </c>
      <c r="Q2673">
        <v>9</v>
      </c>
      <c r="R2673">
        <v>1</v>
      </c>
      <c r="S2673">
        <v>2</v>
      </c>
      <c r="T2673">
        <v>1</v>
      </c>
      <c r="U2673" t="s">
        <v>76</v>
      </c>
      <c r="V2673">
        <v>2</v>
      </c>
      <c r="W2673" t="s">
        <v>77</v>
      </c>
      <c r="X2673" s="51" t="s">
        <v>5073</v>
      </c>
      <c r="Y2673" s="51" t="s">
        <v>95</v>
      </c>
      <c r="Z2673" s="26">
        <v>0</v>
      </c>
      <c r="AA2673" s="51" t="s">
        <v>66</v>
      </c>
      <c r="AB2673" s="51" t="s">
        <v>69</v>
      </c>
    </row>
    <row r="2674" spans="1:28">
      <c r="A2674" s="51" t="s">
        <v>5074</v>
      </c>
      <c r="B2674" s="51" t="s">
        <v>71</v>
      </c>
      <c r="C2674" s="1">
        <v>44906</v>
      </c>
      <c r="D2674">
        <v>2022</v>
      </c>
      <c r="E2674" s="26">
        <v>12</v>
      </c>
      <c r="F2674" s="51" t="s">
        <v>20</v>
      </c>
      <c r="G2674" s="26">
        <v>3</v>
      </c>
      <c r="H2674" s="26">
        <v>3</v>
      </c>
      <c r="I2674" t="s">
        <v>15</v>
      </c>
      <c r="J2674" t="s">
        <v>82</v>
      </c>
      <c r="K2674" t="s">
        <v>88</v>
      </c>
      <c r="L2674" t="s">
        <v>116</v>
      </c>
      <c r="M2674" t="s">
        <v>75</v>
      </c>
      <c r="N2674">
        <v>2810.3622518250763</v>
      </c>
      <c r="O2674">
        <v>2810.3622518250763</v>
      </c>
      <c r="P2674" t="s">
        <v>64</v>
      </c>
      <c r="Q2674">
        <v>1.52</v>
      </c>
      <c r="R2674">
        <v>4</v>
      </c>
      <c r="S2674">
        <v>3</v>
      </c>
      <c r="T2674">
        <v>1</v>
      </c>
      <c r="U2674" t="s">
        <v>76</v>
      </c>
      <c r="V2674">
        <v>1</v>
      </c>
      <c r="W2674" t="s">
        <v>66</v>
      </c>
      <c r="X2674" s="51" t="s">
        <v>2264</v>
      </c>
      <c r="Y2674" s="51" t="s">
        <v>68</v>
      </c>
      <c r="Z2674" s="26">
        <v>1</v>
      </c>
      <c r="AA2674" s="51" t="s">
        <v>66</v>
      </c>
      <c r="AB2674" s="51" t="s">
        <v>69</v>
      </c>
    </row>
    <row r="2675" spans="1:28">
      <c r="A2675" s="51" t="s">
        <v>5075</v>
      </c>
      <c r="B2675" s="51" t="s">
        <v>71</v>
      </c>
      <c r="C2675" s="1">
        <v>44566</v>
      </c>
      <c r="D2675">
        <v>2022</v>
      </c>
      <c r="E2675" s="26">
        <v>1</v>
      </c>
      <c r="F2675" s="51" t="s">
        <v>21</v>
      </c>
      <c r="G2675" s="26">
        <v>3</v>
      </c>
      <c r="H2675" s="26">
        <v>3</v>
      </c>
      <c r="I2675" t="s">
        <v>15</v>
      </c>
      <c r="J2675" t="s">
        <v>82</v>
      </c>
      <c r="K2675" t="s">
        <v>73</v>
      </c>
      <c r="L2675" t="s">
        <v>103</v>
      </c>
      <c r="M2675" t="s">
        <v>93</v>
      </c>
      <c r="N2675">
        <v>6510.2263686200449</v>
      </c>
      <c r="O2675">
        <v>6510.2263686200449</v>
      </c>
      <c r="P2675" t="s">
        <v>64</v>
      </c>
      <c r="Q2675">
        <v>3.24</v>
      </c>
      <c r="R2675">
        <v>3</v>
      </c>
      <c r="S2675">
        <v>4</v>
      </c>
      <c r="T2675">
        <v>1</v>
      </c>
      <c r="U2675" t="s">
        <v>76</v>
      </c>
      <c r="V2675">
        <v>1</v>
      </c>
      <c r="W2675" t="s">
        <v>66</v>
      </c>
      <c r="X2675" s="51" t="s">
        <v>5076</v>
      </c>
      <c r="Y2675" s="51" t="s">
        <v>100</v>
      </c>
      <c r="Z2675" s="26">
        <v>1</v>
      </c>
      <c r="AA2675" s="51" t="s">
        <v>66</v>
      </c>
      <c r="AB2675" s="51" t="s">
        <v>69</v>
      </c>
    </row>
    <row r="2676" spans="1:28">
      <c r="A2676" s="51" t="s">
        <v>5077</v>
      </c>
      <c r="B2676" s="51" t="s">
        <v>71</v>
      </c>
      <c r="C2676" s="1">
        <v>45175</v>
      </c>
      <c r="D2676">
        <v>2023</v>
      </c>
      <c r="E2676" s="26">
        <v>9</v>
      </c>
      <c r="F2676" s="51" t="s">
        <v>29</v>
      </c>
      <c r="G2676" s="26">
        <v>2</v>
      </c>
      <c r="H2676" s="26">
        <v>2</v>
      </c>
      <c r="I2676" t="s">
        <v>15</v>
      </c>
      <c r="J2676" t="s">
        <v>82</v>
      </c>
      <c r="K2676" t="s">
        <v>88</v>
      </c>
      <c r="L2676" t="s">
        <v>103</v>
      </c>
      <c r="M2676" t="s">
        <v>152</v>
      </c>
      <c r="N2676">
        <v>9919.8628883467554</v>
      </c>
      <c r="O2676">
        <v>9919.8628883467554</v>
      </c>
      <c r="P2676" t="s">
        <v>64</v>
      </c>
      <c r="Q2676">
        <v>8.94</v>
      </c>
      <c r="R2676">
        <v>4</v>
      </c>
      <c r="S2676">
        <v>2</v>
      </c>
      <c r="T2676">
        <v>1</v>
      </c>
      <c r="U2676" t="s">
        <v>76</v>
      </c>
      <c r="V2676">
        <v>2</v>
      </c>
      <c r="W2676" t="s">
        <v>77</v>
      </c>
      <c r="X2676" s="51" t="s">
        <v>5078</v>
      </c>
      <c r="Y2676" s="51" t="s">
        <v>100</v>
      </c>
      <c r="Z2676" s="26">
        <v>0</v>
      </c>
      <c r="AA2676" s="51" t="s">
        <v>66</v>
      </c>
      <c r="AB2676" s="51" t="s">
        <v>69</v>
      </c>
    </row>
    <row r="2677" spans="1:28">
      <c r="A2677" s="51" t="s">
        <v>5079</v>
      </c>
      <c r="B2677" s="51" t="s">
        <v>97</v>
      </c>
      <c r="C2677" s="1">
        <v>41756</v>
      </c>
      <c r="D2677">
        <v>2014</v>
      </c>
      <c r="E2677" s="26">
        <v>4</v>
      </c>
      <c r="F2677" s="51" t="s">
        <v>24</v>
      </c>
      <c r="G2677" s="26">
        <v>11</v>
      </c>
      <c r="H2677" s="26">
        <v>11</v>
      </c>
      <c r="I2677" t="s">
        <v>15</v>
      </c>
      <c r="J2677" t="s">
        <v>102</v>
      </c>
      <c r="K2677" t="s">
        <v>73</v>
      </c>
      <c r="L2677" t="s">
        <v>202</v>
      </c>
      <c r="M2677" t="s">
        <v>63</v>
      </c>
      <c r="N2677">
        <v>22342.494890503822</v>
      </c>
      <c r="O2677">
        <v>22342.494890503822</v>
      </c>
      <c r="P2677" t="s">
        <v>64</v>
      </c>
      <c r="Q2677">
        <v>32.49</v>
      </c>
      <c r="R2677">
        <v>2</v>
      </c>
      <c r="S2677">
        <v>0</v>
      </c>
      <c r="T2677">
        <v>0</v>
      </c>
      <c r="U2677" t="s">
        <v>65</v>
      </c>
      <c r="V2677">
        <v>3</v>
      </c>
      <c r="W2677" t="s">
        <v>84</v>
      </c>
      <c r="X2677" s="51" t="s">
        <v>5080</v>
      </c>
      <c r="Y2677" s="51" t="s">
        <v>68</v>
      </c>
      <c r="Z2677" s="26">
        <v>4</v>
      </c>
      <c r="AA2677" s="51" t="s">
        <v>84</v>
      </c>
      <c r="AB2677" s="51" t="s">
        <v>108</v>
      </c>
    </row>
    <row r="2678" spans="1:28">
      <c r="A2678" s="51" t="s">
        <v>5081</v>
      </c>
      <c r="B2678" s="51" t="s">
        <v>121</v>
      </c>
      <c r="C2678" s="1">
        <v>42367</v>
      </c>
      <c r="D2678">
        <v>2015</v>
      </c>
      <c r="E2678" s="26">
        <v>12</v>
      </c>
      <c r="F2678" s="51" t="s">
        <v>20</v>
      </c>
      <c r="G2678" s="26">
        <v>10</v>
      </c>
      <c r="H2678" s="26">
        <v>10</v>
      </c>
      <c r="I2678" t="s">
        <v>15</v>
      </c>
      <c r="J2678" t="s">
        <v>102</v>
      </c>
      <c r="K2678" t="s">
        <v>124</v>
      </c>
      <c r="L2678" t="s">
        <v>202</v>
      </c>
      <c r="M2678" t="s">
        <v>104</v>
      </c>
      <c r="N2678">
        <v>9497.0923890868999</v>
      </c>
      <c r="O2678">
        <v>9497.0923890868999</v>
      </c>
      <c r="P2678" t="s">
        <v>64</v>
      </c>
      <c r="Q2678">
        <v>14.61</v>
      </c>
      <c r="R2678">
        <v>3</v>
      </c>
      <c r="S2678">
        <v>1</v>
      </c>
      <c r="T2678">
        <v>1</v>
      </c>
      <c r="U2678" t="s">
        <v>76</v>
      </c>
      <c r="V2678">
        <v>3</v>
      </c>
      <c r="W2678" t="s">
        <v>84</v>
      </c>
      <c r="X2678" s="51" t="s">
        <v>5082</v>
      </c>
      <c r="Y2678" s="51" t="s">
        <v>100</v>
      </c>
      <c r="Z2678" s="26">
        <v>2</v>
      </c>
      <c r="AA2678" s="51" t="s">
        <v>77</v>
      </c>
      <c r="AB2678" s="51" t="s">
        <v>69</v>
      </c>
    </row>
    <row r="2679" spans="1:28">
      <c r="A2679" s="51" t="s">
        <v>5083</v>
      </c>
      <c r="B2679" s="51" t="s">
        <v>97</v>
      </c>
      <c r="C2679" s="1">
        <v>43936</v>
      </c>
      <c r="D2679">
        <v>2020</v>
      </c>
      <c r="E2679" s="26">
        <v>4</v>
      </c>
      <c r="F2679" s="51" t="s">
        <v>24</v>
      </c>
      <c r="G2679" s="26">
        <v>5</v>
      </c>
      <c r="H2679" s="26">
        <v>5</v>
      </c>
      <c r="I2679" t="s">
        <v>15</v>
      </c>
      <c r="J2679" t="s">
        <v>72</v>
      </c>
      <c r="K2679" t="s">
        <v>61</v>
      </c>
      <c r="L2679" t="s">
        <v>116</v>
      </c>
      <c r="M2679" t="s">
        <v>93</v>
      </c>
      <c r="N2679">
        <v>15521.246686279088</v>
      </c>
      <c r="O2679">
        <v>15521.246686279088</v>
      </c>
      <c r="P2679" t="s">
        <v>64</v>
      </c>
      <c r="Q2679">
        <v>9.2799999999999994</v>
      </c>
      <c r="R2679">
        <v>5</v>
      </c>
      <c r="S2679">
        <v>2</v>
      </c>
      <c r="T2679">
        <v>1</v>
      </c>
      <c r="U2679" t="s">
        <v>76</v>
      </c>
      <c r="V2679">
        <v>3</v>
      </c>
      <c r="W2679" t="s">
        <v>84</v>
      </c>
      <c r="X2679" s="51" t="s">
        <v>4357</v>
      </c>
      <c r="Y2679" s="51" t="s">
        <v>68</v>
      </c>
      <c r="Z2679" s="26">
        <v>2</v>
      </c>
      <c r="AA2679" s="51" t="s">
        <v>77</v>
      </c>
      <c r="AB2679" s="51" t="s">
        <v>69</v>
      </c>
    </row>
    <row r="2680" spans="1:28">
      <c r="A2680" s="51" t="s">
        <v>5084</v>
      </c>
      <c r="B2680" s="51" t="s">
        <v>81</v>
      </c>
      <c r="C2680" s="1">
        <v>44920</v>
      </c>
      <c r="D2680">
        <v>2022</v>
      </c>
      <c r="E2680" s="26">
        <v>12</v>
      </c>
      <c r="F2680" s="51" t="s">
        <v>20</v>
      </c>
      <c r="G2680" s="26">
        <v>3</v>
      </c>
      <c r="H2680" s="26">
        <v>3</v>
      </c>
      <c r="I2680" t="s">
        <v>15</v>
      </c>
      <c r="J2680" t="s">
        <v>82</v>
      </c>
      <c r="K2680" t="s">
        <v>133</v>
      </c>
      <c r="L2680" t="s">
        <v>125</v>
      </c>
      <c r="M2680" t="s">
        <v>90</v>
      </c>
      <c r="N2680">
        <v>3910.7666245152491</v>
      </c>
      <c r="O2680">
        <v>3910.7666245152491</v>
      </c>
      <c r="P2680" t="s">
        <v>64</v>
      </c>
      <c r="Q2680">
        <v>2.11</v>
      </c>
      <c r="R2680">
        <v>3</v>
      </c>
      <c r="S2680">
        <v>2</v>
      </c>
      <c r="T2680">
        <v>1</v>
      </c>
      <c r="U2680" t="s">
        <v>76</v>
      </c>
      <c r="V2680">
        <v>1</v>
      </c>
      <c r="W2680" t="s">
        <v>66</v>
      </c>
      <c r="X2680" s="51" t="s">
        <v>5085</v>
      </c>
      <c r="Y2680" s="51" t="s">
        <v>144</v>
      </c>
      <c r="Z2680" s="26">
        <v>0</v>
      </c>
      <c r="AA2680" s="51" t="s">
        <v>66</v>
      </c>
      <c r="AB2680" s="51" t="s">
        <v>69</v>
      </c>
    </row>
    <row r="2681" spans="1:28">
      <c r="A2681" s="51" t="s">
        <v>5086</v>
      </c>
      <c r="B2681" s="51" t="s">
        <v>71</v>
      </c>
      <c r="C2681" s="1">
        <v>44946</v>
      </c>
      <c r="D2681">
        <v>2023</v>
      </c>
      <c r="E2681" s="26">
        <v>1</v>
      </c>
      <c r="F2681" s="51" t="s">
        <v>21</v>
      </c>
      <c r="G2681" s="26">
        <v>2</v>
      </c>
      <c r="H2681" s="26">
        <v>2</v>
      </c>
      <c r="I2681" t="s">
        <v>15</v>
      </c>
      <c r="J2681" t="s">
        <v>82</v>
      </c>
      <c r="K2681" t="s">
        <v>83</v>
      </c>
      <c r="L2681" t="s">
        <v>125</v>
      </c>
      <c r="M2681" t="s">
        <v>93</v>
      </c>
      <c r="N2681">
        <v>14304.583465878435</v>
      </c>
      <c r="O2681">
        <v>14304.583465878435</v>
      </c>
      <c r="P2681" t="s">
        <v>64</v>
      </c>
      <c r="Q2681">
        <v>26.15</v>
      </c>
      <c r="R2681">
        <v>2</v>
      </c>
      <c r="S2681">
        <v>3</v>
      </c>
      <c r="T2681">
        <v>1</v>
      </c>
      <c r="U2681" t="s">
        <v>76</v>
      </c>
      <c r="V2681">
        <v>3</v>
      </c>
      <c r="W2681" t="s">
        <v>84</v>
      </c>
      <c r="X2681" s="51" t="s">
        <v>2663</v>
      </c>
      <c r="Y2681" s="51" t="s">
        <v>79</v>
      </c>
      <c r="Z2681" s="26">
        <v>4</v>
      </c>
      <c r="AA2681" s="51" t="s">
        <v>84</v>
      </c>
      <c r="AB2681" s="51" t="s">
        <v>108</v>
      </c>
    </row>
    <row r="2682" spans="1:28">
      <c r="A2682" s="51" t="s">
        <v>5087</v>
      </c>
      <c r="B2682" s="51" t="s">
        <v>81</v>
      </c>
      <c r="C2682" s="1">
        <v>42551</v>
      </c>
      <c r="D2682">
        <v>2016</v>
      </c>
      <c r="E2682" s="26">
        <v>6</v>
      </c>
      <c r="F2682" s="51" t="s">
        <v>26</v>
      </c>
      <c r="G2682" s="26">
        <v>9</v>
      </c>
      <c r="H2682" s="26">
        <v>9</v>
      </c>
      <c r="I2682" t="s">
        <v>15</v>
      </c>
      <c r="J2682" t="s">
        <v>60</v>
      </c>
      <c r="K2682" t="s">
        <v>61</v>
      </c>
      <c r="L2682" t="s">
        <v>89</v>
      </c>
      <c r="M2682" t="s">
        <v>63</v>
      </c>
      <c r="N2682">
        <v>-1150.478684586077</v>
      </c>
      <c r="O2682">
        <v>1150.478684586077</v>
      </c>
      <c r="P2682" t="s">
        <v>117</v>
      </c>
      <c r="Q2682">
        <v>4.4400000000000004</v>
      </c>
      <c r="R2682">
        <v>1</v>
      </c>
      <c r="S2682">
        <v>4</v>
      </c>
      <c r="T2682">
        <v>1</v>
      </c>
      <c r="U2682" t="s">
        <v>76</v>
      </c>
      <c r="V2682">
        <v>1</v>
      </c>
      <c r="W2682" t="s">
        <v>66</v>
      </c>
      <c r="X2682" s="51" t="s">
        <v>5088</v>
      </c>
      <c r="Y2682" s="51" t="s">
        <v>95</v>
      </c>
      <c r="Z2682" s="26">
        <v>2</v>
      </c>
      <c r="AA2682" s="51" t="s">
        <v>77</v>
      </c>
      <c r="AB2682" s="51" t="s">
        <v>108</v>
      </c>
    </row>
    <row r="2683" spans="1:28">
      <c r="A2683" s="51" t="s">
        <v>5089</v>
      </c>
      <c r="B2683" s="51" t="s">
        <v>121</v>
      </c>
      <c r="C2683" s="1">
        <v>43606</v>
      </c>
      <c r="D2683">
        <v>2019</v>
      </c>
      <c r="E2683" s="26">
        <v>5</v>
      </c>
      <c r="F2683" s="51" t="s">
        <v>25</v>
      </c>
      <c r="G2683" s="26">
        <v>6</v>
      </c>
      <c r="H2683" s="26">
        <v>6</v>
      </c>
      <c r="I2683" t="s">
        <v>15</v>
      </c>
      <c r="J2683" t="s">
        <v>72</v>
      </c>
      <c r="K2683" t="s">
        <v>73</v>
      </c>
      <c r="L2683" t="s">
        <v>113</v>
      </c>
      <c r="M2683" t="s">
        <v>75</v>
      </c>
      <c r="N2683">
        <v>10385.941159360669</v>
      </c>
      <c r="O2683">
        <v>10385.941159360669</v>
      </c>
      <c r="P2683" t="s">
        <v>64</v>
      </c>
      <c r="Q2683">
        <v>16.760000000000002</v>
      </c>
      <c r="R2683">
        <v>5</v>
      </c>
      <c r="S2683">
        <v>0</v>
      </c>
      <c r="T2683">
        <v>0</v>
      </c>
      <c r="U2683" t="s">
        <v>65</v>
      </c>
      <c r="V2683">
        <v>3</v>
      </c>
      <c r="W2683" t="s">
        <v>84</v>
      </c>
      <c r="X2683" s="51" t="s">
        <v>1071</v>
      </c>
      <c r="Y2683" s="51" t="s">
        <v>100</v>
      </c>
      <c r="Z2683" s="26">
        <v>2</v>
      </c>
      <c r="AA2683" s="51" t="s">
        <v>77</v>
      </c>
      <c r="AB2683" s="51" t="s">
        <v>69</v>
      </c>
    </row>
    <row r="2684" spans="1:28">
      <c r="A2684" s="51" t="s">
        <v>5090</v>
      </c>
      <c r="B2684" s="51" t="s">
        <v>81</v>
      </c>
      <c r="C2684" s="1">
        <v>45250</v>
      </c>
      <c r="D2684">
        <v>2023</v>
      </c>
      <c r="E2684" s="26">
        <v>11</v>
      </c>
      <c r="F2684" s="51" t="s">
        <v>19</v>
      </c>
      <c r="G2684" s="26">
        <v>2</v>
      </c>
      <c r="H2684" s="26">
        <v>2</v>
      </c>
      <c r="I2684" t="s">
        <v>15</v>
      </c>
      <c r="J2684" t="s">
        <v>82</v>
      </c>
      <c r="K2684" t="s">
        <v>88</v>
      </c>
      <c r="L2684" t="s">
        <v>89</v>
      </c>
      <c r="M2684" t="s">
        <v>75</v>
      </c>
      <c r="N2684">
        <v>-4968.3933945224953</v>
      </c>
      <c r="O2684">
        <v>4968.3933945224953</v>
      </c>
      <c r="P2684" t="s">
        <v>117</v>
      </c>
      <c r="Q2684">
        <v>26.42</v>
      </c>
      <c r="R2684">
        <v>1</v>
      </c>
      <c r="S2684">
        <v>1</v>
      </c>
      <c r="T2684">
        <v>1</v>
      </c>
      <c r="U2684" t="s">
        <v>76</v>
      </c>
      <c r="V2684">
        <v>3</v>
      </c>
      <c r="W2684" t="s">
        <v>84</v>
      </c>
      <c r="X2684" s="51" t="s">
        <v>5091</v>
      </c>
      <c r="Y2684" s="51" t="s">
        <v>86</v>
      </c>
      <c r="Z2684" s="26">
        <v>2</v>
      </c>
      <c r="AA2684" s="51" t="s">
        <v>77</v>
      </c>
      <c r="AB2684" s="51" t="s">
        <v>69</v>
      </c>
    </row>
    <row r="2685" spans="1:28">
      <c r="A2685" s="51" t="s">
        <v>5092</v>
      </c>
      <c r="B2685" s="51" t="s">
        <v>59</v>
      </c>
      <c r="C2685" s="1">
        <v>42488</v>
      </c>
      <c r="D2685">
        <v>2016</v>
      </c>
      <c r="E2685" s="26">
        <v>4</v>
      </c>
      <c r="F2685" s="51" t="s">
        <v>24</v>
      </c>
      <c r="G2685" s="26">
        <v>9</v>
      </c>
      <c r="H2685" s="26">
        <v>9</v>
      </c>
      <c r="I2685" t="s">
        <v>15</v>
      </c>
      <c r="J2685" t="s">
        <v>60</v>
      </c>
      <c r="K2685" t="s">
        <v>124</v>
      </c>
      <c r="L2685" t="s">
        <v>62</v>
      </c>
      <c r="M2685" t="s">
        <v>63</v>
      </c>
      <c r="N2685">
        <v>3289.158260496019</v>
      </c>
      <c r="O2685">
        <v>3289.158260496019</v>
      </c>
      <c r="P2685" t="s">
        <v>64</v>
      </c>
      <c r="Q2685">
        <v>4.7699999999999996</v>
      </c>
      <c r="R2685">
        <v>4</v>
      </c>
      <c r="S2685">
        <v>2</v>
      </c>
      <c r="T2685">
        <v>1</v>
      </c>
      <c r="U2685" t="s">
        <v>76</v>
      </c>
      <c r="V2685">
        <v>2</v>
      </c>
      <c r="W2685" t="s">
        <v>77</v>
      </c>
      <c r="X2685" s="51" t="s">
        <v>3746</v>
      </c>
      <c r="Y2685" s="51" t="s">
        <v>86</v>
      </c>
      <c r="Z2685" s="26">
        <v>1</v>
      </c>
      <c r="AA2685" s="51" t="s">
        <v>66</v>
      </c>
      <c r="AB2685" s="51" t="s">
        <v>69</v>
      </c>
    </row>
    <row r="2686" spans="1:28">
      <c r="A2686" s="51" t="s">
        <v>5093</v>
      </c>
      <c r="B2686" s="51" t="s">
        <v>59</v>
      </c>
      <c r="C2686" s="1">
        <v>42601</v>
      </c>
      <c r="D2686">
        <v>2016</v>
      </c>
      <c r="E2686" s="26">
        <v>8</v>
      </c>
      <c r="F2686" s="51" t="s">
        <v>28</v>
      </c>
      <c r="G2686" s="26">
        <v>9</v>
      </c>
      <c r="H2686" s="26">
        <v>9</v>
      </c>
      <c r="I2686" t="s">
        <v>15</v>
      </c>
      <c r="J2686" t="s">
        <v>60</v>
      </c>
      <c r="K2686" t="s">
        <v>83</v>
      </c>
      <c r="L2686" t="s">
        <v>125</v>
      </c>
      <c r="M2686" t="s">
        <v>152</v>
      </c>
      <c r="N2686">
        <v>24102.81972511232</v>
      </c>
      <c r="O2686">
        <v>24102.81972511232</v>
      </c>
      <c r="P2686" t="s">
        <v>64</v>
      </c>
      <c r="Q2686">
        <v>17.809999999999999</v>
      </c>
      <c r="R2686">
        <v>4</v>
      </c>
      <c r="S2686">
        <v>3</v>
      </c>
      <c r="T2686">
        <v>1</v>
      </c>
      <c r="U2686" t="s">
        <v>76</v>
      </c>
      <c r="V2686">
        <v>3</v>
      </c>
      <c r="W2686" t="s">
        <v>84</v>
      </c>
      <c r="X2686" s="51" t="s">
        <v>872</v>
      </c>
      <c r="Y2686" s="51" t="s">
        <v>119</v>
      </c>
      <c r="Z2686" s="26">
        <v>5</v>
      </c>
      <c r="AA2686" s="51" t="s">
        <v>84</v>
      </c>
      <c r="AB2686" s="51" t="s">
        <v>108</v>
      </c>
    </row>
    <row r="2687" spans="1:28">
      <c r="A2687" s="51" t="s">
        <v>5094</v>
      </c>
      <c r="B2687" s="51" t="s">
        <v>121</v>
      </c>
      <c r="C2687" s="1">
        <v>43757</v>
      </c>
      <c r="D2687">
        <v>2019</v>
      </c>
      <c r="E2687" s="26">
        <v>10</v>
      </c>
      <c r="F2687" s="51" t="s">
        <v>10</v>
      </c>
      <c r="G2687" s="26">
        <v>6</v>
      </c>
      <c r="H2687" s="26">
        <v>6</v>
      </c>
      <c r="I2687" t="s">
        <v>15</v>
      </c>
      <c r="J2687" t="s">
        <v>72</v>
      </c>
      <c r="K2687" t="s">
        <v>133</v>
      </c>
      <c r="L2687" t="s">
        <v>110</v>
      </c>
      <c r="M2687" t="s">
        <v>63</v>
      </c>
      <c r="N2687">
        <v>4562.0293404736567</v>
      </c>
      <c r="O2687">
        <v>4562.0293404736567</v>
      </c>
      <c r="P2687" t="s">
        <v>64</v>
      </c>
      <c r="Q2687">
        <v>16.37</v>
      </c>
      <c r="R2687">
        <v>4</v>
      </c>
      <c r="S2687">
        <v>1</v>
      </c>
      <c r="T2687">
        <v>1</v>
      </c>
      <c r="U2687" t="s">
        <v>76</v>
      </c>
      <c r="V2687">
        <v>3</v>
      </c>
      <c r="W2687" t="s">
        <v>84</v>
      </c>
      <c r="X2687" s="51" t="s">
        <v>5095</v>
      </c>
      <c r="Y2687" s="51" t="s">
        <v>100</v>
      </c>
      <c r="Z2687" s="26">
        <v>2</v>
      </c>
      <c r="AA2687" s="51" t="s">
        <v>77</v>
      </c>
      <c r="AB2687" s="51" t="s">
        <v>69</v>
      </c>
    </row>
    <row r="2688" spans="1:28">
      <c r="A2688" s="51" t="s">
        <v>5096</v>
      </c>
      <c r="B2688" s="51" t="s">
        <v>121</v>
      </c>
      <c r="C2688" s="1">
        <v>42734</v>
      </c>
      <c r="D2688">
        <v>2016</v>
      </c>
      <c r="E2688" s="26">
        <v>12</v>
      </c>
      <c r="F2688" s="51" t="s">
        <v>20</v>
      </c>
      <c r="G2688" s="26">
        <v>9</v>
      </c>
      <c r="H2688" s="26">
        <v>9</v>
      </c>
      <c r="I2688" t="s">
        <v>15</v>
      </c>
      <c r="J2688" t="s">
        <v>60</v>
      </c>
      <c r="K2688" t="s">
        <v>88</v>
      </c>
      <c r="L2688" t="s">
        <v>116</v>
      </c>
      <c r="M2688" t="s">
        <v>90</v>
      </c>
      <c r="N2688">
        <v>19285.060528603499</v>
      </c>
      <c r="O2688">
        <v>19285.060528603499</v>
      </c>
      <c r="P2688" t="s">
        <v>64</v>
      </c>
      <c r="Q2688">
        <v>12.49</v>
      </c>
      <c r="R2688">
        <v>1</v>
      </c>
      <c r="S2688">
        <v>1</v>
      </c>
      <c r="T2688">
        <v>1</v>
      </c>
      <c r="U2688" t="s">
        <v>76</v>
      </c>
      <c r="V2688">
        <v>3</v>
      </c>
      <c r="W2688" t="s">
        <v>84</v>
      </c>
      <c r="X2688" s="51" t="s">
        <v>5097</v>
      </c>
      <c r="Y2688" s="51" t="s">
        <v>68</v>
      </c>
      <c r="Z2688" s="26">
        <v>3</v>
      </c>
      <c r="AA2688" s="51" t="s">
        <v>77</v>
      </c>
      <c r="AB2688" s="51" t="s">
        <v>69</v>
      </c>
    </row>
    <row r="2689" spans="1:28">
      <c r="A2689" s="51" t="s">
        <v>5098</v>
      </c>
      <c r="B2689" s="51" t="s">
        <v>81</v>
      </c>
      <c r="C2689" s="1">
        <v>44020</v>
      </c>
      <c r="D2689">
        <v>2020</v>
      </c>
      <c r="E2689" s="26">
        <v>7</v>
      </c>
      <c r="F2689" s="51" t="s">
        <v>27</v>
      </c>
      <c r="G2689" s="26">
        <v>5</v>
      </c>
      <c r="H2689" s="26">
        <v>5</v>
      </c>
      <c r="I2689" t="s">
        <v>15</v>
      </c>
      <c r="J2689" t="s">
        <v>72</v>
      </c>
      <c r="K2689" t="s">
        <v>83</v>
      </c>
      <c r="L2689" t="s">
        <v>103</v>
      </c>
      <c r="M2689" t="s">
        <v>152</v>
      </c>
      <c r="N2689">
        <v>4653.1926612161114</v>
      </c>
      <c r="O2689">
        <v>4653.1926612161114</v>
      </c>
      <c r="P2689" t="s">
        <v>64</v>
      </c>
      <c r="Q2689">
        <v>2.35</v>
      </c>
      <c r="R2689">
        <v>4</v>
      </c>
      <c r="S2689">
        <v>3</v>
      </c>
      <c r="T2689">
        <v>1</v>
      </c>
      <c r="U2689" t="s">
        <v>76</v>
      </c>
      <c r="V2689">
        <v>1</v>
      </c>
      <c r="W2689" t="s">
        <v>66</v>
      </c>
      <c r="X2689" s="51" t="s">
        <v>5099</v>
      </c>
      <c r="Y2689" s="51" t="s">
        <v>100</v>
      </c>
      <c r="Z2689" s="26">
        <v>1</v>
      </c>
      <c r="AA2689" s="51" t="s">
        <v>66</v>
      </c>
      <c r="AB2689" s="51" t="s">
        <v>69</v>
      </c>
    </row>
    <row r="2690" spans="1:28">
      <c r="A2690" s="51" t="s">
        <v>5100</v>
      </c>
      <c r="B2690" s="51" t="s">
        <v>71</v>
      </c>
      <c r="C2690" s="1">
        <v>43738</v>
      </c>
      <c r="D2690">
        <v>2019</v>
      </c>
      <c r="E2690" s="26">
        <v>9</v>
      </c>
      <c r="F2690" s="51" t="s">
        <v>29</v>
      </c>
      <c r="G2690" s="26">
        <v>6</v>
      </c>
      <c r="H2690" s="26">
        <v>6</v>
      </c>
      <c r="I2690" t="s">
        <v>15</v>
      </c>
      <c r="J2690" t="s">
        <v>72</v>
      </c>
      <c r="K2690" t="s">
        <v>133</v>
      </c>
      <c r="L2690" t="s">
        <v>125</v>
      </c>
      <c r="M2690" t="s">
        <v>63</v>
      </c>
      <c r="N2690">
        <v>15343.482437506913</v>
      </c>
      <c r="O2690">
        <v>15343.482437506913</v>
      </c>
      <c r="P2690" t="s">
        <v>64</v>
      </c>
      <c r="Q2690">
        <v>7.15</v>
      </c>
      <c r="R2690">
        <v>4</v>
      </c>
      <c r="S2690">
        <v>2</v>
      </c>
      <c r="T2690">
        <v>1</v>
      </c>
      <c r="U2690" t="s">
        <v>76</v>
      </c>
      <c r="V2690">
        <v>3</v>
      </c>
      <c r="W2690" t="s">
        <v>84</v>
      </c>
      <c r="X2690" s="51" t="s">
        <v>5101</v>
      </c>
      <c r="Y2690" s="51" t="s">
        <v>119</v>
      </c>
      <c r="Z2690" s="26">
        <v>2</v>
      </c>
      <c r="AA2690" s="51" t="s">
        <v>77</v>
      </c>
      <c r="AB2690" s="51" t="s">
        <v>69</v>
      </c>
    </row>
    <row r="2691" spans="1:28">
      <c r="A2691" s="51" t="s">
        <v>5102</v>
      </c>
      <c r="B2691" s="51" t="s">
        <v>140</v>
      </c>
      <c r="C2691" s="1">
        <v>44638</v>
      </c>
      <c r="D2691">
        <v>2022</v>
      </c>
      <c r="E2691" s="26">
        <v>3</v>
      </c>
      <c r="F2691" s="51" t="s">
        <v>23</v>
      </c>
      <c r="G2691" s="26">
        <v>3</v>
      </c>
      <c r="H2691" s="26">
        <v>3</v>
      </c>
      <c r="I2691" t="s">
        <v>15</v>
      </c>
      <c r="J2691" t="s">
        <v>82</v>
      </c>
      <c r="K2691" t="s">
        <v>83</v>
      </c>
      <c r="L2691" t="s">
        <v>202</v>
      </c>
      <c r="M2691" t="s">
        <v>90</v>
      </c>
      <c r="N2691">
        <v>3806.0342454282072</v>
      </c>
      <c r="O2691">
        <v>3806.0342454282072</v>
      </c>
      <c r="P2691" t="s">
        <v>64</v>
      </c>
      <c r="Q2691">
        <v>8.89</v>
      </c>
      <c r="R2691">
        <v>1</v>
      </c>
      <c r="S2691">
        <v>0</v>
      </c>
      <c r="T2691">
        <v>0</v>
      </c>
      <c r="U2691" t="s">
        <v>65</v>
      </c>
      <c r="V2691">
        <v>1</v>
      </c>
      <c r="W2691" t="s">
        <v>66</v>
      </c>
      <c r="X2691" s="51" t="s">
        <v>5103</v>
      </c>
      <c r="Y2691" s="51" t="s">
        <v>100</v>
      </c>
      <c r="Z2691" s="26">
        <v>0</v>
      </c>
      <c r="AA2691" s="51" t="s">
        <v>66</v>
      </c>
      <c r="AB2691" s="51" t="s">
        <v>69</v>
      </c>
    </row>
    <row r="2692" spans="1:28">
      <c r="A2692" s="51" t="s">
        <v>5104</v>
      </c>
      <c r="B2692" s="51" t="s">
        <v>140</v>
      </c>
      <c r="C2692" s="1">
        <v>45156</v>
      </c>
      <c r="D2692">
        <v>2023</v>
      </c>
      <c r="E2692" s="26">
        <v>8</v>
      </c>
      <c r="F2692" s="51" t="s">
        <v>28</v>
      </c>
      <c r="G2692" s="26">
        <v>2</v>
      </c>
      <c r="H2692" s="26">
        <v>2</v>
      </c>
      <c r="I2692" t="s">
        <v>15</v>
      </c>
      <c r="J2692" t="s">
        <v>82</v>
      </c>
      <c r="K2692" t="s">
        <v>61</v>
      </c>
      <c r="L2692" t="s">
        <v>89</v>
      </c>
      <c r="M2692" t="s">
        <v>152</v>
      </c>
      <c r="N2692">
        <v>14225.11236171456</v>
      </c>
      <c r="O2692">
        <v>14225.11236171456</v>
      </c>
      <c r="P2692" t="s">
        <v>64</v>
      </c>
      <c r="Q2692">
        <v>10.3</v>
      </c>
      <c r="R2692">
        <v>4</v>
      </c>
      <c r="S2692">
        <v>1</v>
      </c>
      <c r="T2692">
        <v>1</v>
      </c>
      <c r="U2692" t="s">
        <v>76</v>
      </c>
      <c r="V2692">
        <v>2</v>
      </c>
      <c r="W2692" t="s">
        <v>77</v>
      </c>
      <c r="X2692" s="51" t="s">
        <v>5105</v>
      </c>
      <c r="Y2692" s="51" t="s">
        <v>119</v>
      </c>
      <c r="Z2692" s="26">
        <v>1</v>
      </c>
      <c r="AA2692" s="51" t="s">
        <v>66</v>
      </c>
      <c r="AB2692" s="51" t="s">
        <v>69</v>
      </c>
    </row>
    <row r="2693" spans="1:28">
      <c r="A2693" s="51" t="s">
        <v>5106</v>
      </c>
      <c r="B2693" s="51" t="s">
        <v>140</v>
      </c>
      <c r="C2693" s="1">
        <v>43755</v>
      </c>
      <c r="D2693">
        <v>2019</v>
      </c>
      <c r="E2693" s="26">
        <v>10</v>
      </c>
      <c r="F2693" s="51" t="s">
        <v>10</v>
      </c>
      <c r="G2693" s="26">
        <v>6</v>
      </c>
      <c r="H2693" s="26">
        <v>6</v>
      </c>
      <c r="I2693" t="s">
        <v>15</v>
      </c>
      <c r="J2693" t="s">
        <v>72</v>
      </c>
      <c r="K2693" t="s">
        <v>88</v>
      </c>
      <c r="L2693" t="s">
        <v>103</v>
      </c>
      <c r="M2693" t="s">
        <v>75</v>
      </c>
      <c r="N2693">
        <v>6573.2822575844011</v>
      </c>
      <c r="O2693">
        <v>6573.2822575844011</v>
      </c>
      <c r="P2693" t="s">
        <v>64</v>
      </c>
      <c r="Q2693">
        <v>24.27</v>
      </c>
      <c r="R2693">
        <v>2</v>
      </c>
      <c r="S2693">
        <v>1</v>
      </c>
      <c r="T2693">
        <v>1</v>
      </c>
      <c r="U2693" t="s">
        <v>76</v>
      </c>
      <c r="V2693">
        <v>3</v>
      </c>
      <c r="W2693" t="s">
        <v>84</v>
      </c>
      <c r="X2693" s="51" t="s">
        <v>5107</v>
      </c>
      <c r="Y2693" s="51" t="s">
        <v>68</v>
      </c>
      <c r="Z2693" s="26">
        <v>2</v>
      </c>
      <c r="AA2693" s="51" t="s">
        <v>77</v>
      </c>
      <c r="AB2693" s="51" t="s">
        <v>69</v>
      </c>
    </row>
    <row r="2694" spans="1:28">
      <c r="A2694" s="51" t="s">
        <v>5108</v>
      </c>
      <c r="B2694" s="51" t="s">
        <v>97</v>
      </c>
      <c r="C2694" s="1">
        <v>45216</v>
      </c>
      <c r="D2694">
        <v>2023</v>
      </c>
      <c r="E2694" s="26">
        <v>10</v>
      </c>
      <c r="F2694" s="51" t="s">
        <v>10</v>
      </c>
      <c r="G2694" s="26">
        <v>2</v>
      </c>
      <c r="H2694" s="26">
        <v>2</v>
      </c>
      <c r="I2694" t="s">
        <v>15</v>
      </c>
      <c r="J2694" t="s">
        <v>82</v>
      </c>
      <c r="K2694" t="s">
        <v>133</v>
      </c>
      <c r="L2694" t="s">
        <v>157</v>
      </c>
      <c r="M2694" t="s">
        <v>90</v>
      </c>
      <c r="N2694">
        <v>4651.894585075861</v>
      </c>
      <c r="O2694">
        <v>4651.894585075861</v>
      </c>
      <c r="P2694" t="s">
        <v>64</v>
      </c>
      <c r="Q2694">
        <v>4.1900000000000004</v>
      </c>
      <c r="R2694">
        <v>5</v>
      </c>
      <c r="S2694">
        <v>2</v>
      </c>
      <c r="T2694">
        <v>1</v>
      </c>
      <c r="U2694" t="s">
        <v>76</v>
      </c>
      <c r="V2694">
        <v>1</v>
      </c>
      <c r="W2694" t="s">
        <v>66</v>
      </c>
      <c r="X2694" s="51" t="s">
        <v>4020</v>
      </c>
      <c r="Y2694" s="51" t="s">
        <v>68</v>
      </c>
      <c r="Z2694" s="26">
        <v>0</v>
      </c>
      <c r="AA2694" s="51" t="s">
        <v>66</v>
      </c>
      <c r="AB2694" s="51" t="s">
        <v>69</v>
      </c>
    </row>
    <row r="2695" spans="1:28">
      <c r="A2695" s="51" t="s">
        <v>5109</v>
      </c>
      <c r="B2695" s="51" t="s">
        <v>59</v>
      </c>
      <c r="C2695" s="1">
        <v>44661</v>
      </c>
      <c r="D2695">
        <v>2022</v>
      </c>
      <c r="E2695" s="26">
        <v>4</v>
      </c>
      <c r="F2695" s="51" t="s">
        <v>24</v>
      </c>
      <c r="G2695" s="26">
        <v>3</v>
      </c>
      <c r="H2695" s="26">
        <v>3</v>
      </c>
      <c r="I2695" t="s">
        <v>15</v>
      </c>
      <c r="J2695" t="s">
        <v>82</v>
      </c>
      <c r="K2695" t="s">
        <v>83</v>
      </c>
      <c r="L2695" t="s">
        <v>202</v>
      </c>
      <c r="M2695" t="s">
        <v>152</v>
      </c>
      <c r="N2695">
        <v>5250.0773248323148</v>
      </c>
      <c r="O2695">
        <v>5250.0773248323148</v>
      </c>
      <c r="P2695" t="s">
        <v>64</v>
      </c>
      <c r="Q2695">
        <v>1.43</v>
      </c>
      <c r="R2695">
        <v>2</v>
      </c>
      <c r="S2695">
        <v>2</v>
      </c>
      <c r="T2695">
        <v>1</v>
      </c>
      <c r="U2695" t="s">
        <v>76</v>
      </c>
      <c r="V2695">
        <v>1</v>
      </c>
      <c r="W2695" t="s">
        <v>66</v>
      </c>
      <c r="X2695" s="51" t="s">
        <v>4530</v>
      </c>
      <c r="Y2695" s="51" t="s">
        <v>100</v>
      </c>
      <c r="Z2695" s="26">
        <v>0</v>
      </c>
      <c r="AA2695" s="51" t="s">
        <v>66</v>
      </c>
      <c r="AB2695" s="51" t="s">
        <v>69</v>
      </c>
    </row>
    <row r="2696" spans="1:28">
      <c r="A2696" s="51" t="s">
        <v>5110</v>
      </c>
      <c r="B2696" s="51" t="s">
        <v>140</v>
      </c>
      <c r="C2696" s="1">
        <v>41736</v>
      </c>
      <c r="D2696">
        <v>2014</v>
      </c>
      <c r="E2696" s="26">
        <v>4</v>
      </c>
      <c r="F2696" s="51" t="s">
        <v>24</v>
      </c>
      <c r="G2696" s="26">
        <v>11</v>
      </c>
      <c r="H2696" s="26">
        <v>11</v>
      </c>
      <c r="I2696" t="s">
        <v>15</v>
      </c>
      <c r="J2696" t="s">
        <v>102</v>
      </c>
      <c r="K2696" t="s">
        <v>124</v>
      </c>
      <c r="L2696" t="s">
        <v>103</v>
      </c>
      <c r="M2696" t="s">
        <v>152</v>
      </c>
      <c r="N2696">
        <v>4648.7071822932285</v>
      </c>
      <c r="O2696">
        <v>4648.7071822932285</v>
      </c>
      <c r="P2696" t="s">
        <v>64</v>
      </c>
      <c r="Q2696">
        <v>9.49</v>
      </c>
      <c r="R2696">
        <v>2</v>
      </c>
      <c r="S2696">
        <v>1</v>
      </c>
      <c r="T2696">
        <v>1</v>
      </c>
      <c r="U2696" t="s">
        <v>76</v>
      </c>
      <c r="V2696">
        <v>1</v>
      </c>
      <c r="W2696" t="s">
        <v>66</v>
      </c>
      <c r="X2696" s="51" t="s">
        <v>5111</v>
      </c>
      <c r="Y2696" s="51" t="s">
        <v>79</v>
      </c>
      <c r="Z2696" s="26">
        <v>1</v>
      </c>
      <c r="AA2696" s="51" t="s">
        <v>66</v>
      </c>
      <c r="AB2696" s="51" t="s">
        <v>69</v>
      </c>
    </row>
    <row r="2697" spans="1:28">
      <c r="A2697" s="51" t="s">
        <v>5112</v>
      </c>
      <c r="B2697" s="51" t="s">
        <v>71</v>
      </c>
      <c r="C2697" s="1">
        <v>41424</v>
      </c>
      <c r="D2697">
        <v>2013</v>
      </c>
      <c r="E2697" s="26">
        <v>5</v>
      </c>
      <c r="F2697" s="51" t="s">
        <v>25</v>
      </c>
      <c r="G2697" s="26">
        <v>12</v>
      </c>
      <c r="H2697" s="26">
        <v>12</v>
      </c>
      <c r="I2697" t="s">
        <v>15</v>
      </c>
      <c r="J2697" t="s">
        <v>102</v>
      </c>
      <c r="K2697" t="s">
        <v>73</v>
      </c>
      <c r="L2697" t="s">
        <v>128</v>
      </c>
      <c r="M2697" t="s">
        <v>152</v>
      </c>
      <c r="N2697">
        <v>14375.586742947087</v>
      </c>
      <c r="O2697">
        <v>14375.586742947087</v>
      </c>
      <c r="P2697" t="s">
        <v>64</v>
      </c>
      <c r="Q2697">
        <v>3.85</v>
      </c>
      <c r="R2697">
        <v>1</v>
      </c>
      <c r="S2697">
        <v>2</v>
      </c>
      <c r="T2697">
        <v>1</v>
      </c>
      <c r="U2697" t="s">
        <v>76</v>
      </c>
      <c r="V2697">
        <v>3</v>
      </c>
      <c r="W2697" t="s">
        <v>84</v>
      </c>
      <c r="X2697" s="51" t="s">
        <v>5113</v>
      </c>
      <c r="Y2697" s="51" t="s">
        <v>95</v>
      </c>
      <c r="Z2697" s="26">
        <v>3</v>
      </c>
      <c r="AA2697" s="51" t="s">
        <v>77</v>
      </c>
      <c r="AB2697" s="51" t="s">
        <v>69</v>
      </c>
    </row>
    <row r="2698" spans="1:28">
      <c r="A2698" s="51" t="s">
        <v>5114</v>
      </c>
      <c r="B2698" s="51" t="s">
        <v>59</v>
      </c>
      <c r="C2698" s="1">
        <v>42240</v>
      </c>
      <c r="D2698">
        <v>2015</v>
      </c>
      <c r="E2698" s="26">
        <v>8</v>
      </c>
      <c r="F2698" s="51" t="s">
        <v>28</v>
      </c>
      <c r="G2698" s="26">
        <v>10</v>
      </c>
      <c r="H2698" s="26">
        <v>10</v>
      </c>
      <c r="I2698" t="s">
        <v>15</v>
      </c>
      <c r="J2698" t="s">
        <v>102</v>
      </c>
      <c r="K2698" t="s">
        <v>83</v>
      </c>
      <c r="L2698" t="s">
        <v>113</v>
      </c>
      <c r="M2698" t="s">
        <v>104</v>
      </c>
      <c r="N2698">
        <v>-1288.118800861092</v>
      </c>
      <c r="O2698">
        <v>1288.118800861092</v>
      </c>
      <c r="P2698" t="s">
        <v>117</v>
      </c>
      <c r="Q2698">
        <v>3.25</v>
      </c>
      <c r="R2698">
        <v>4</v>
      </c>
      <c r="S2698">
        <v>2</v>
      </c>
      <c r="T2698">
        <v>1</v>
      </c>
      <c r="U2698" t="s">
        <v>76</v>
      </c>
      <c r="V2698">
        <v>1</v>
      </c>
      <c r="W2698" t="s">
        <v>66</v>
      </c>
      <c r="X2698" s="51" t="s">
        <v>4102</v>
      </c>
      <c r="Y2698" s="51" t="s">
        <v>95</v>
      </c>
      <c r="Z2698" s="26">
        <v>1</v>
      </c>
      <c r="AA2698" s="51" t="s">
        <v>66</v>
      </c>
      <c r="AB2698" s="51" t="s">
        <v>69</v>
      </c>
    </row>
    <row r="2699" spans="1:28">
      <c r="A2699" s="51" t="s">
        <v>5115</v>
      </c>
      <c r="B2699" s="51" t="s">
        <v>59</v>
      </c>
      <c r="C2699" s="1">
        <v>45380</v>
      </c>
      <c r="D2699">
        <v>2024</v>
      </c>
      <c r="E2699" s="26">
        <v>3</v>
      </c>
      <c r="F2699" s="51" t="s">
        <v>23</v>
      </c>
      <c r="G2699" s="26">
        <v>1</v>
      </c>
      <c r="H2699" s="26">
        <v>1</v>
      </c>
      <c r="I2699" t="s">
        <v>15</v>
      </c>
      <c r="J2699" t="s">
        <v>82</v>
      </c>
      <c r="K2699" t="s">
        <v>133</v>
      </c>
      <c r="L2699" t="s">
        <v>202</v>
      </c>
      <c r="M2699" t="s">
        <v>90</v>
      </c>
      <c r="N2699">
        <v>13391.408676610035</v>
      </c>
      <c r="O2699">
        <v>13391.408676610035</v>
      </c>
      <c r="P2699" t="s">
        <v>64</v>
      </c>
      <c r="Q2699">
        <v>15</v>
      </c>
      <c r="R2699">
        <v>2</v>
      </c>
      <c r="S2699">
        <v>4</v>
      </c>
      <c r="T2699">
        <v>1</v>
      </c>
      <c r="U2699" t="s">
        <v>76</v>
      </c>
      <c r="V2699">
        <v>3</v>
      </c>
      <c r="W2699" t="s">
        <v>84</v>
      </c>
      <c r="X2699" s="51" t="s">
        <v>5116</v>
      </c>
      <c r="Y2699" s="51" t="s">
        <v>95</v>
      </c>
      <c r="Z2699" s="26">
        <v>4</v>
      </c>
      <c r="AA2699" s="51" t="s">
        <v>84</v>
      </c>
      <c r="AB2699" s="51" t="s">
        <v>108</v>
      </c>
    </row>
    <row r="2700" spans="1:28">
      <c r="A2700" s="51" t="s">
        <v>5117</v>
      </c>
      <c r="B2700" s="51" t="s">
        <v>121</v>
      </c>
      <c r="C2700" s="1">
        <v>45159</v>
      </c>
      <c r="D2700">
        <v>2023</v>
      </c>
      <c r="E2700" s="26">
        <v>8</v>
      </c>
      <c r="F2700" s="51" t="s">
        <v>28</v>
      </c>
      <c r="G2700" s="26">
        <v>2</v>
      </c>
      <c r="H2700" s="26">
        <v>2</v>
      </c>
      <c r="I2700" t="s">
        <v>15</v>
      </c>
      <c r="J2700" t="s">
        <v>82</v>
      </c>
      <c r="K2700" t="s">
        <v>124</v>
      </c>
      <c r="L2700" t="s">
        <v>103</v>
      </c>
      <c r="M2700" t="s">
        <v>104</v>
      </c>
      <c r="N2700">
        <v>10833.418860458278</v>
      </c>
      <c r="O2700">
        <v>10833.418860458278</v>
      </c>
      <c r="P2700" t="s">
        <v>64</v>
      </c>
      <c r="Q2700">
        <v>20.68</v>
      </c>
      <c r="R2700">
        <v>5</v>
      </c>
      <c r="S2700">
        <v>2</v>
      </c>
      <c r="T2700">
        <v>1</v>
      </c>
      <c r="U2700" t="s">
        <v>76</v>
      </c>
      <c r="V2700">
        <v>3</v>
      </c>
      <c r="W2700" t="s">
        <v>84</v>
      </c>
      <c r="X2700" s="51" t="s">
        <v>5118</v>
      </c>
      <c r="Y2700" s="51" t="s">
        <v>95</v>
      </c>
      <c r="Z2700" s="26">
        <v>2</v>
      </c>
      <c r="AA2700" s="51" t="s">
        <v>77</v>
      </c>
      <c r="AB2700" s="51" t="s">
        <v>69</v>
      </c>
    </row>
    <row r="2701" spans="1:28">
      <c r="A2701" s="51" t="s">
        <v>5119</v>
      </c>
      <c r="B2701" s="51" t="s">
        <v>59</v>
      </c>
      <c r="C2701" s="1">
        <v>42019</v>
      </c>
      <c r="D2701">
        <v>2015</v>
      </c>
      <c r="E2701" s="26">
        <v>1</v>
      </c>
      <c r="F2701" s="51" t="s">
        <v>21</v>
      </c>
      <c r="G2701" s="26">
        <v>10</v>
      </c>
      <c r="H2701" s="26">
        <v>10</v>
      </c>
      <c r="I2701" t="s">
        <v>15</v>
      </c>
      <c r="J2701" t="s">
        <v>102</v>
      </c>
      <c r="K2701" t="s">
        <v>83</v>
      </c>
      <c r="L2701" t="s">
        <v>125</v>
      </c>
      <c r="M2701" t="s">
        <v>93</v>
      </c>
      <c r="N2701">
        <v>1019.6479884223012</v>
      </c>
      <c r="O2701">
        <v>1019.6479884223012</v>
      </c>
      <c r="P2701" t="s">
        <v>64</v>
      </c>
      <c r="Q2701">
        <v>1.59</v>
      </c>
      <c r="R2701">
        <v>1</v>
      </c>
      <c r="S2701">
        <v>1</v>
      </c>
      <c r="T2701">
        <v>1</v>
      </c>
      <c r="U2701" t="s">
        <v>76</v>
      </c>
      <c r="V2701">
        <v>1</v>
      </c>
      <c r="W2701" t="s">
        <v>66</v>
      </c>
      <c r="X2701" s="51" t="s">
        <v>5120</v>
      </c>
      <c r="Y2701" s="51" t="s">
        <v>95</v>
      </c>
      <c r="Z2701" s="26">
        <v>1</v>
      </c>
      <c r="AA2701" s="51" t="s">
        <v>66</v>
      </c>
      <c r="AB2701" s="51" t="s">
        <v>69</v>
      </c>
    </row>
    <row r="2702" spans="1:28">
      <c r="A2702" s="51" t="s">
        <v>5121</v>
      </c>
      <c r="B2702" s="51" t="s">
        <v>97</v>
      </c>
      <c r="C2702" s="1">
        <v>43233</v>
      </c>
      <c r="D2702">
        <v>2018</v>
      </c>
      <c r="E2702" s="26">
        <v>5</v>
      </c>
      <c r="F2702" s="51" t="s">
        <v>25</v>
      </c>
      <c r="G2702" s="26">
        <v>7</v>
      </c>
      <c r="H2702" s="26">
        <v>7</v>
      </c>
      <c r="I2702" t="s">
        <v>15</v>
      </c>
      <c r="J2702" t="s">
        <v>60</v>
      </c>
      <c r="K2702" t="s">
        <v>133</v>
      </c>
      <c r="L2702" t="s">
        <v>113</v>
      </c>
      <c r="M2702" t="s">
        <v>104</v>
      </c>
      <c r="N2702">
        <v>4942.6280753368992</v>
      </c>
      <c r="O2702">
        <v>4942.6280753368992</v>
      </c>
      <c r="P2702" t="s">
        <v>64</v>
      </c>
      <c r="Q2702">
        <v>1.58</v>
      </c>
      <c r="R2702">
        <v>4</v>
      </c>
      <c r="S2702">
        <v>3</v>
      </c>
      <c r="T2702">
        <v>1</v>
      </c>
      <c r="U2702" t="s">
        <v>76</v>
      </c>
      <c r="V2702">
        <v>1</v>
      </c>
      <c r="W2702" t="s">
        <v>66</v>
      </c>
      <c r="X2702" s="51" t="s">
        <v>5122</v>
      </c>
      <c r="Y2702" s="51" t="s">
        <v>144</v>
      </c>
      <c r="Z2702" s="26">
        <v>1</v>
      </c>
      <c r="AA2702" s="51" t="s">
        <v>66</v>
      </c>
      <c r="AB2702" s="51" t="s">
        <v>69</v>
      </c>
    </row>
    <row r="2703" spans="1:28">
      <c r="A2703" s="51" t="s">
        <v>5123</v>
      </c>
      <c r="B2703" s="51" t="s">
        <v>121</v>
      </c>
      <c r="C2703" s="1">
        <v>43441</v>
      </c>
      <c r="D2703">
        <v>2018</v>
      </c>
      <c r="E2703" s="26">
        <v>12</v>
      </c>
      <c r="F2703" s="51" t="s">
        <v>20</v>
      </c>
      <c r="G2703" s="26">
        <v>7</v>
      </c>
      <c r="H2703" s="26">
        <v>7</v>
      </c>
      <c r="I2703" t="s">
        <v>15</v>
      </c>
      <c r="J2703" t="s">
        <v>60</v>
      </c>
      <c r="K2703" t="s">
        <v>88</v>
      </c>
      <c r="L2703" t="s">
        <v>157</v>
      </c>
      <c r="M2703" t="s">
        <v>63</v>
      </c>
      <c r="N2703">
        <v>11421.587317687432</v>
      </c>
      <c r="O2703">
        <v>11421.587317687432</v>
      </c>
      <c r="P2703" t="s">
        <v>64</v>
      </c>
      <c r="Q2703">
        <v>18.600000000000001</v>
      </c>
      <c r="R2703">
        <v>1</v>
      </c>
      <c r="S2703">
        <v>1</v>
      </c>
      <c r="T2703">
        <v>1</v>
      </c>
      <c r="U2703" t="s">
        <v>76</v>
      </c>
      <c r="V2703">
        <v>2</v>
      </c>
      <c r="W2703" t="s">
        <v>77</v>
      </c>
      <c r="X2703" s="51" t="s">
        <v>5124</v>
      </c>
      <c r="Y2703" s="51" t="s">
        <v>79</v>
      </c>
      <c r="Z2703" s="26">
        <v>1</v>
      </c>
      <c r="AA2703" s="51" t="s">
        <v>66</v>
      </c>
      <c r="AB2703" s="51" t="s">
        <v>69</v>
      </c>
    </row>
    <row r="2704" spans="1:28">
      <c r="A2704" s="51" t="s">
        <v>5125</v>
      </c>
      <c r="B2704" s="51" t="s">
        <v>59</v>
      </c>
      <c r="C2704" s="1">
        <v>41772</v>
      </c>
      <c r="D2704">
        <v>2014</v>
      </c>
      <c r="E2704" s="26">
        <v>5</v>
      </c>
      <c r="F2704" s="51" t="s">
        <v>25</v>
      </c>
      <c r="G2704" s="26">
        <v>11</v>
      </c>
      <c r="H2704" s="26">
        <v>11</v>
      </c>
      <c r="I2704" t="s">
        <v>15</v>
      </c>
      <c r="J2704" t="s">
        <v>102</v>
      </c>
      <c r="K2704" t="s">
        <v>88</v>
      </c>
      <c r="L2704" t="s">
        <v>89</v>
      </c>
      <c r="M2704" t="s">
        <v>152</v>
      </c>
      <c r="N2704">
        <v>8313.1769096580138</v>
      </c>
      <c r="O2704">
        <v>8313.1769096580138</v>
      </c>
      <c r="P2704" t="s">
        <v>64</v>
      </c>
      <c r="Q2704">
        <v>11</v>
      </c>
      <c r="R2704">
        <v>3</v>
      </c>
      <c r="S2704">
        <v>2</v>
      </c>
      <c r="T2704">
        <v>1</v>
      </c>
      <c r="U2704" t="s">
        <v>76</v>
      </c>
      <c r="V2704">
        <v>2</v>
      </c>
      <c r="W2704" t="s">
        <v>77</v>
      </c>
      <c r="X2704" s="51" t="s">
        <v>5126</v>
      </c>
      <c r="Y2704" s="51" t="s">
        <v>95</v>
      </c>
      <c r="Z2704" s="26">
        <v>1</v>
      </c>
      <c r="AA2704" s="51" t="s">
        <v>66</v>
      </c>
      <c r="AB2704" s="51" t="s">
        <v>69</v>
      </c>
    </row>
    <row r="2705" spans="1:28">
      <c r="A2705" s="51" t="s">
        <v>5127</v>
      </c>
      <c r="B2705" s="51" t="s">
        <v>140</v>
      </c>
      <c r="C2705" s="1">
        <v>43627</v>
      </c>
      <c r="D2705">
        <v>2019</v>
      </c>
      <c r="E2705" s="26">
        <v>6</v>
      </c>
      <c r="F2705" s="51" t="s">
        <v>26</v>
      </c>
      <c r="G2705" s="26">
        <v>6</v>
      </c>
      <c r="H2705" s="26">
        <v>6</v>
      </c>
      <c r="I2705" t="s">
        <v>15</v>
      </c>
      <c r="J2705" t="s">
        <v>72</v>
      </c>
      <c r="K2705" t="s">
        <v>83</v>
      </c>
      <c r="L2705" t="s">
        <v>74</v>
      </c>
      <c r="M2705" t="s">
        <v>93</v>
      </c>
      <c r="N2705">
        <v>3567.924535504535</v>
      </c>
      <c r="O2705">
        <v>3567.924535504535</v>
      </c>
      <c r="P2705" t="s">
        <v>64</v>
      </c>
      <c r="Q2705">
        <v>5.29</v>
      </c>
      <c r="R2705">
        <v>2</v>
      </c>
      <c r="S2705">
        <v>3</v>
      </c>
      <c r="T2705">
        <v>1</v>
      </c>
      <c r="U2705" t="s">
        <v>76</v>
      </c>
      <c r="V2705">
        <v>1</v>
      </c>
      <c r="W2705" t="s">
        <v>66</v>
      </c>
      <c r="X2705" s="51" t="s">
        <v>3222</v>
      </c>
      <c r="Y2705" s="51" t="s">
        <v>100</v>
      </c>
      <c r="Z2705" s="26">
        <v>1</v>
      </c>
      <c r="AA2705" s="51" t="s">
        <v>66</v>
      </c>
      <c r="AB2705" s="51" t="s">
        <v>69</v>
      </c>
    </row>
    <row r="2706" spans="1:28">
      <c r="A2706" s="51" t="s">
        <v>5128</v>
      </c>
      <c r="B2706" s="51" t="s">
        <v>97</v>
      </c>
      <c r="C2706" s="1">
        <v>43809</v>
      </c>
      <c r="D2706">
        <v>2019</v>
      </c>
      <c r="E2706" s="26">
        <v>12</v>
      </c>
      <c r="F2706" s="51" t="s">
        <v>20</v>
      </c>
      <c r="G2706" s="26">
        <v>6</v>
      </c>
      <c r="H2706" s="26">
        <v>6</v>
      </c>
      <c r="I2706" t="s">
        <v>15</v>
      </c>
      <c r="J2706" t="s">
        <v>72</v>
      </c>
      <c r="K2706" t="s">
        <v>73</v>
      </c>
      <c r="L2706" t="s">
        <v>103</v>
      </c>
      <c r="M2706" t="s">
        <v>104</v>
      </c>
      <c r="N2706">
        <v>4216.0576272942908</v>
      </c>
      <c r="O2706">
        <v>4216.0576272942908</v>
      </c>
      <c r="P2706" t="s">
        <v>64</v>
      </c>
      <c r="Q2706">
        <v>8.4700000000000006</v>
      </c>
      <c r="R2706">
        <v>5</v>
      </c>
      <c r="S2706">
        <v>0</v>
      </c>
      <c r="T2706">
        <v>0</v>
      </c>
      <c r="U2706" t="s">
        <v>65</v>
      </c>
      <c r="V2706">
        <v>1</v>
      </c>
      <c r="W2706" t="s">
        <v>66</v>
      </c>
      <c r="X2706" s="51" t="s">
        <v>5129</v>
      </c>
      <c r="Y2706" s="51" t="s">
        <v>100</v>
      </c>
      <c r="Z2706" s="26">
        <v>0</v>
      </c>
      <c r="AA2706" s="51" t="s">
        <v>66</v>
      </c>
      <c r="AB2706" s="51" t="s">
        <v>69</v>
      </c>
    </row>
    <row r="2707" spans="1:28">
      <c r="A2707" s="51" t="s">
        <v>5130</v>
      </c>
      <c r="B2707" s="51" t="s">
        <v>121</v>
      </c>
      <c r="C2707" s="1">
        <v>44936</v>
      </c>
      <c r="D2707">
        <v>2023</v>
      </c>
      <c r="E2707" s="26">
        <v>1</v>
      </c>
      <c r="F2707" s="51" t="s">
        <v>21</v>
      </c>
      <c r="G2707" s="26">
        <v>2</v>
      </c>
      <c r="H2707" s="26">
        <v>2</v>
      </c>
      <c r="I2707" t="s">
        <v>15</v>
      </c>
      <c r="J2707" t="s">
        <v>82</v>
      </c>
      <c r="K2707" t="s">
        <v>133</v>
      </c>
      <c r="L2707" t="s">
        <v>125</v>
      </c>
      <c r="M2707" t="s">
        <v>75</v>
      </c>
      <c r="N2707">
        <v>3784.5995578932666</v>
      </c>
      <c r="O2707">
        <v>3784.5995578932666</v>
      </c>
      <c r="P2707" t="s">
        <v>64</v>
      </c>
      <c r="Q2707">
        <v>3.46</v>
      </c>
      <c r="R2707">
        <v>1</v>
      </c>
      <c r="S2707">
        <v>3</v>
      </c>
      <c r="T2707">
        <v>1</v>
      </c>
      <c r="U2707" t="s">
        <v>76</v>
      </c>
      <c r="V2707">
        <v>1</v>
      </c>
      <c r="W2707" t="s">
        <v>66</v>
      </c>
      <c r="X2707" s="51" t="s">
        <v>5131</v>
      </c>
      <c r="Y2707" s="51" t="s">
        <v>119</v>
      </c>
      <c r="Z2707" s="26">
        <v>1</v>
      </c>
      <c r="AA2707" s="51" t="s">
        <v>66</v>
      </c>
      <c r="AB2707" s="51" t="s">
        <v>69</v>
      </c>
    </row>
    <row r="2708" spans="1:28">
      <c r="A2708" s="51" t="s">
        <v>5132</v>
      </c>
      <c r="B2708" s="51" t="s">
        <v>59</v>
      </c>
      <c r="C2708" s="1">
        <v>44310</v>
      </c>
      <c r="D2708">
        <v>2021</v>
      </c>
      <c r="E2708" s="26">
        <v>4</v>
      </c>
      <c r="F2708" s="51" t="s">
        <v>24</v>
      </c>
      <c r="G2708" s="26">
        <v>4</v>
      </c>
      <c r="H2708" s="26">
        <v>4</v>
      </c>
      <c r="I2708" t="s">
        <v>15</v>
      </c>
      <c r="J2708" t="s">
        <v>72</v>
      </c>
      <c r="K2708" t="s">
        <v>88</v>
      </c>
      <c r="L2708" t="s">
        <v>128</v>
      </c>
      <c r="M2708" t="s">
        <v>93</v>
      </c>
      <c r="N2708">
        <v>7849.8285680857443</v>
      </c>
      <c r="O2708">
        <v>7849.8285680857443</v>
      </c>
      <c r="P2708" t="s">
        <v>64</v>
      </c>
      <c r="Q2708">
        <v>9.75</v>
      </c>
      <c r="R2708">
        <v>4</v>
      </c>
      <c r="S2708">
        <v>3</v>
      </c>
      <c r="T2708">
        <v>1</v>
      </c>
      <c r="U2708" t="s">
        <v>76</v>
      </c>
      <c r="V2708">
        <v>2</v>
      </c>
      <c r="W2708" t="s">
        <v>77</v>
      </c>
      <c r="X2708" s="51" t="s">
        <v>3018</v>
      </c>
      <c r="Y2708" s="51" t="s">
        <v>119</v>
      </c>
      <c r="Z2708" s="26">
        <v>1</v>
      </c>
      <c r="AA2708" s="51" t="s">
        <v>66</v>
      </c>
      <c r="AB2708" s="51" t="s">
        <v>69</v>
      </c>
    </row>
    <row r="2709" spans="1:28">
      <c r="A2709" s="51" t="s">
        <v>5133</v>
      </c>
      <c r="B2709" s="51" t="s">
        <v>81</v>
      </c>
      <c r="C2709" s="1">
        <v>42701</v>
      </c>
      <c r="D2709">
        <v>2016</v>
      </c>
      <c r="E2709" s="26">
        <v>11</v>
      </c>
      <c r="F2709" s="51" t="s">
        <v>19</v>
      </c>
      <c r="G2709" s="26">
        <v>9</v>
      </c>
      <c r="H2709" s="26">
        <v>9</v>
      </c>
      <c r="I2709" t="s">
        <v>15</v>
      </c>
      <c r="J2709" t="s">
        <v>60</v>
      </c>
      <c r="K2709" t="s">
        <v>133</v>
      </c>
      <c r="L2709" t="s">
        <v>125</v>
      </c>
      <c r="M2709" t="s">
        <v>93</v>
      </c>
      <c r="N2709">
        <v>3262.9754038285955</v>
      </c>
      <c r="O2709">
        <v>3262.9754038285955</v>
      </c>
      <c r="P2709" t="s">
        <v>64</v>
      </c>
      <c r="Q2709">
        <v>2.59</v>
      </c>
      <c r="R2709">
        <v>5</v>
      </c>
      <c r="S2709">
        <v>1</v>
      </c>
      <c r="T2709">
        <v>1</v>
      </c>
      <c r="U2709" t="s">
        <v>76</v>
      </c>
      <c r="V2709">
        <v>1</v>
      </c>
      <c r="W2709" t="s">
        <v>66</v>
      </c>
      <c r="X2709" s="51" t="s">
        <v>5134</v>
      </c>
      <c r="Y2709" s="51" t="s">
        <v>68</v>
      </c>
      <c r="Z2709" s="26">
        <v>1</v>
      </c>
      <c r="AA2709" s="51" t="s">
        <v>66</v>
      </c>
      <c r="AB2709" s="51" t="s">
        <v>69</v>
      </c>
    </row>
    <row r="2710" spans="1:28">
      <c r="A2710" s="51" t="s">
        <v>5135</v>
      </c>
      <c r="B2710" s="51" t="s">
        <v>71</v>
      </c>
      <c r="C2710" s="1">
        <v>44380</v>
      </c>
      <c r="D2710">
        <v>2021</v>
      </c>
      <c r="E2710" s="26">
        <v>7</v>
      </c>
      <c r="F2710" s="51" t="s">
        <v>27</v>
      </c>
      <c r="G2710" s="26">
        <v>4</v>
      </c>
      <c r="H2710" s="26">
        <v>4</v>
      </c>
      <c r="I2710" t="s">
        <v>15</v>
      </c>
      <c r="J2710" t="s">
        <v>72</v>
      </c>
      <c r="K2710" t="s">
        <v>124</v>
      </c>
      <c r="L2710" t="s">
        <v>128</v>
      </c>
      <c r="M2710" t="s">
        <v>75</v>
      </c>
      <c r="N2710">
        <v>3239.6530496584578</v>
      </c>
      <c r="O2710">
        <v>3239.6530496584578</v>
      </c>
      <c r="P2710" t="s">
        <v>64</v>
      </c>
      <c r="Q2710">
        <v>11.52</v>
      </c>
      <c r="R2710">
        <v>1</v>
      </c>
      <c r="S2710">
        <v>2</v>
      </c>
      <c r="T2710">
        <v>1</v>
      </c>
      <c r="U2710" t="s">
        <v>76</v>
      </c>
      <c r="V2710">
        <v>1</v>
      </c>
      <c r="W2710" t="s">
        <v>66</v>
      </c>
      <c r="X2710" s="51" t="s">
        <v>5136</v>
      </c>
      <c r="Y2710" s="51" t="s">
        <v>100</v>
      </c>
      <c r="Z2710" s="26">
        <v>0</v>
      </c>
      <c r="AA2710" s="51" t="s">
        <v>66</v>
      </c>
      <c r="AB2710" s="51" t="s">
        <v>69</v>
      </c>
    </row>
    <row r="2711" spans="1:28">
      <c r="A2711" s="51" t="s">
        <v>5137</v>
      </c>
      <c r="B2711" s="51" t="s">
        <v>81</v>
      </c>
      <c r="C2711" s="1">
        <v>42366</v>
      </c>
      <c r="D2711">
        <v>2015</v>
      </c>
      <c r="E2711" s="26">
        <v>12</v>
      </c>
      <c r="F2711" s="51" t="s">
        <v>20</v>
      </c>
      <c r="G2711" s="26">
        <v>10</v>
      </c>
      <c r="H2711" s="26">
        <v>10</v>
      </c>
      <c r="I2711" t="s">
        <v>15</v>
      </c>
      <c r="J2711" t="s">
        <v>102</v>
      </c>
      <c r="K2711" t="s">
        <v>61</v>
      </c>
      <c r="L2711" t="s">
        <v>128</v>
      </c>
      <c r="M2711" t="s">
        <v>90</v>
      </c>
      <c r="N2711">
        <v>7780.1031206146363</v>
      </c>
      <c r="O2711">
        <v>7780.1031206146363</v>
      </c>
      <c r="P2711" t="s">
        <v>64</v>
      </c>
      <c r="Q2711">
        <v>13.77</v>
      </c>
      <c r="R2711">
        <v>1</v>
      </c>
      <c r="S2711">
        <v>3</v>
      </c>
      <c r="T2711">
        <v>1</v>
      </c>
      <c r="U2711" t="s">
        <v>76</v>
      </c>
      <c r="V2711">
        <v>2</v>
      </c>
      <c r="W2711" t="s">
        <v>77</v>
      </c>
      <c r="X2711" s="51" t="s">
        <v>5138</v>
      </c>
      <c r="Y2711" s="51" t="s">
        <v>100</v>
      </c>
      <c r="Z2711" s="26">
        <v>2</v>
      </c>
      <c r="AA2711" s="51" t="s">
        <v>77</v>
      </c>
      <c r="AB2711" s="51" t="s">
        <v>108</v>
      </c>
    </row>
    <row r="2712" spans="1:28">
      <c r="A2712" s="51" t="s">
        <v>5139</v>
      </c>
      <c r="B2712" s="51" t="s">
        <v>97</v>
      </c>
      <c r="C2712" s="1">
        <v>42877</v>
      </c>
      <c r="D2712">
        <v>2017</v>
      </c>
      <c r="E2712" s="26">
        <v>5</v>
      </c>
      <c r="F2712" s="51" t="s">
        <v>25</v>
      </c>
      <c r="G2712" s="26">
        <v>8</v>
      </c>
      <c r="H2712" s="26">
        <v>8</v>
      </c>
      <c r="I2712" t="s">
        <v>15</v>
      </c>
      <c r="J2712" t="s">
        <v>60</v>
      </c>
      <c r="K2712" t="s">
        <v>133</v>
      </c>
      <c r="L2712" t="s">
        <v>89</v>
      </c>
      <c r="M2712" t="s">
        <v>93</v>
      </c>
      <c r="N2712">
        <v>-792.80208371528352</v>
      </c>
      <c r="O2712">
        <v>792.80208371528352</v>
      </c>
      <c r="P2712" t="s">
        <v>117</v>
      </c>
      <c r="Q2712">
        <v>4.99</v>
      </c>
      <c r="R2712">
        <v>1</v>
      </c>
      <c r="S2712">
        <v>1</v>
      </c>
      <c r="T2712">
        <v>1</v>
      </c>
      <c r="U2712" t="s">
        <v>76</v>
      </c>
      <c r="V2712">
        <v>1</v>
      </c>
      <c r="W2712" t="s">
        <v>66</v>
      </c>
      <c r="X2712" s="51" t="s">
        <v>5140</v>
      </c>
      <c r="Y2712" s="51" t="s">
        <v>95</v>
      </c>
      <c r="Z2712" s="26">
        <v>1</v>
      </c>
      <c r="AA2712" s="51" t="s">
        <v>66</v>
      </c>
      <c r="AB2712" s="51" t="s">
        <v>69</v>
      </c>
    </row>
    <row r="2713" spans="1:28">
      <c r="A2713" s="51" t="s">
        <v>5141</v>
      </c>
      <c r="B2713" s="51" t="s">
        <v>81</v>
      </c>
      <c r="C2713" s="1">
        <v>44355</v>
      </c>
      <c r="D2713">
        <v>2021</v>
      </c>
      <c r="E2713" s="26">
        <v>6</v>
      </c>
      <c r="F2713" s="51" t="s">
        <v>26</v>
      </c>
      <c r="G2713" s="26">
        <v>4</v>
      </c>
      <c r="H2713" s="26">
        <v>4</v>
      </c>
      <c r="I2713" t="s">
        <v>15</v>
      </c>
      <c r="J2713" t="s">
        <v>72</v>
      </c>
      <c r="K2713" t="s">
        <v>133</v>
      </c>
      <c r="L2713" t="s">
        <v>98</v>
      </c>
      <c r="M2713" t="s">
        <v>63</v>
      </c>
      <c r="N2713">
        <v>7869.3456105637197</v>
      </c>
      <c r="O2713">
        <v>7869.3456105637197</v>
      </c>
      <c r="P2713" t="s">
        <v>64</v>
      </c>
      <c r="Q2713">
        <v>10.96</v>
      </c>
      <c r="R2713">
        <v>4</v>
      </c>
      <c r="S2713">
        <v>1</v>
      </c>
      <c r="T2713">
        <v>1</v>
      </c>
      <c r="U2713" t="s">
        <v>76</v>
      </c>
      <c r="V2713">
        <v>2</v>
      </c>
      <c r="W2713" t="s">
        <v>77</v>
      </c>
      <c r="X2713" s="51" t="s">
        <v>2178</v>
      </c>
      <c r="Y2713" s="51" t="s">
        <v>119</v>
      </c>
      <c r="Z2713" s="26">
        <v>0</v>
      </c>
      <c r="AA2713" s="51" t="s">
        <v>66</v>
      </c>
      <c r="AB2713" s="51" t="s">
        <v>69</v>
      </c>
    </row>
    <row r="2714" spans="1:28">
      <c r="A2714" s="51" t="s">
        <v>5142</v>
      </c>
      <c r="B2714" s="51" t="s">
        <v>59</v>
      </c>
      <c r="C2714" s="1">
        <v>44138</v>
      </c>
      <c r="D2714">
        <v>2020</v>
      </c>
      <c r="E2714" s="26">
        <v>11</v>
      </c>
      <c r="F2714" s="51" t="s">
        <v>19</v>
      </c>
      <c r="G2714" s="26">
        <v>5</v>
      </c>
      <c r="H2714" s="26">
        <v>5</v>
      </c>
      <c r="I2714" t="s">
        <v>15</v>
      </c>
      <c r="J2714" t="s">
        <v>72</v>
      </c>
      <c r="K2714" t="s">
        <v>73</v>
      </c>
      <c r="L2714" t="s">
        <v>110</v>
      </c>
      <c r="M2714" t="s">
        <v>63</v>
      </c>
      <c r="N2714">
        <v>4679.2012840228326</v>
      </c>
      <c r="O2714">
        <v>4679.2012840228326</v>
      </c>
      <c r="P2714" t="s">
        <v>64</v>
      </c>
      <c r="Q2714">
        <v>5.18</v>
      </c>
      <c r="R2714">
        <v>2</v>
      </c>
      <c r="S2714">
        <v>3</v>
      </c>
      <c r="T2714">
        <v>1</v>
      </c>
      <c r="U2714" t="s">
        <v>76</v>
      </c>
      <c r="V2714">
        <v>1</v>
      </c>
      <c r="W2714" t="s">
        <v>66</v>
      </c>
      <c r="X2714" s="51" t="s">
        <v>5143</v>
      </c>
      <c r="Y2714" s="51" t="s">
        <v>68</v>
      </c>
      <c r="Z2714" s="26">
        <v>1</v>
      </c>
      <c r="AA2714" s="51" t="s">
        <v>66</v>
      </c>
      <c r="AB2714" s="51" t="s">
        <v>69</v>
      </c>
    </row>
    <row r="2715" spans="1:28">
      <c r="A2715" s="51" t="s">
        <v>5144</v>
      </c>
      <c r="B2715" s="51" t="s">
        <v>81</v>
      </c>
      <c r="C2715" s="1">
        <v>45189</v>
      </c>
      <c r="D2715">
        <v>2023</v>
      </c>
      <c r="E2715" s="26">
        <v>9</v>
      </c>
      <c r="F2715" s="51" t="s">
        <v>29</v>
      </c>
      <c r="G2715" s="26">
        <v>2</v>
      </c>
      <c r="H2715" s="26">
        <v>2</v>
      </c>
      <c r="I2715" t="s">
        <v>15</v>
      </c>
      <c r="J2715" t="s">
        <v>82</v>
      </c>
      <c r="K2715" t="s">
        <v>133</v>
      </c>
      <c r="L2715" t="s">
        <v>98</v>
      </c>
      <c r="M2715" t="s">
        <v>104</v>
      </c>
      <c r="N2715">
        <v>1142.1615127751393</v>
      </c>
      <c r="O2715">
        <v>1142.1615127751393</v>
      </c>
      <c r="P2715" t="s">
        <v>64</v>
      </c>
      <c r="Q2715">
        <v>9.11</v>
      </c>
      <c r="R2715">
        <v>2</v>
      </c>
      <c r="S2715">
        <v>1</v>
      </c>
      <c r="T2715">
        <v>1</v>
      </c>
      <c r="U2715" t="s">
        <v>76</v>
      </c>
      <c r="V2715">
        <v>1</v>
      </c>
      <c r="W2715" t="s">
        <v>66</v>
      </c>
      <c r="X2715" s="51" t="s">
        <v>5145</v>
      </c>
      <c r="Y2715" s="51" t="s">
        <v>68</v>
      </c>
      <c r="Z2715" s="26">
        <v>0</v>
      </c>
      <c r="AA2715" s="51" t="s">
        <v>66</v>
      </c>
      <c r="AB2715" s="51" t="s">
        <v>69</v>
      </c>
    </row>
    <row r="2716" spans="1:28">
      <c r="A2716" s="51" t="s">
        <v>5146</v>
      </c>
      <c r="B2716" s="51" t="s">
        <v>71</v>
      </c>
      <c r="C2716" s="1">
        <v>45309</v>
      </c>
      <c r="D2716">
        <v>2024</v>
      </c>
      <c r="E2716" s="26">
        <v>1</v>
      </c>
      <c r="F2716" s="51" t="s">
        <v>21</v>
      </c>
      <c r="G2716" s="26">
        <v>1</v>
      </c>
      <c r="H2716" s="26">
        <v>1</v>
      </c>
      <c r="I2716" t="s">
        <v>15</v>
      </c>
      <c r="J2716" t="s">
        <v>82</v>
      </c>
      <c r="K2716" t="s">
        <v>133</v>
      </c>
      <c r="L2716" t="s">
        <v>74</v>
      </c>
      <c r="M2716" t="s">
        <v>93</v>
      </c>
      <c r="N2716">
        <v>8768.008115027138</v>
      </c>
      <c r="O2716">
        <v>8768.008115027138</v>
      </c>
      <c r="P2716" t="s">
        <v>64</v>
      </c>
      <c r="Q2716">
        <v>14.7</v>
      </c>
      <c r="R2716">
        <v>2</v>
      </c>
      <c r="S2716">
        <v>0</v>
      </c>
      <c r="T2716">
        <v>0</v>
      </c>
      <c r="U2716" t="s">
        <v>65</v>
      </c>
      <c r="V2716">
        <v>3</v>
      </c>
      <c r="W2716" t="s">
        <v>84</v>
      </c>
      <c r="X2716" s="51" t="s">
        <v>5147</v>
      </c>
      <c r="Y2716" s="51" t="s">
        <v>95</v>
      </c>
      <c r="Z2716" s="26">
        <v>2</v>
      </c>
      <c r="AA2716" s="51" t="s">
        <v>77</v>
      </c>
      <c r="AB2716" s="51" t="s">
        <v>69</v>
      </c>
    </row>
    <row r="2717" spans="1:28">
      <c r="A2717" s="51" t="s">
        <v>5148</v>
      </c>
      <c r="B2717" s="51" t="s">
        <v>97</v>
      </c>
      <c r="C2717" s="1">
        <v>44018</v>
      </c>
      <c r="D2717">
        <v>2020</v>
      </c>
      <c r="E2717" s="26">
        <v>7</v>
      </c>
      <c r="F2717" s="51" t="s">
        <v>27</v>
      </c>
      <c r="G2717" s="26">
        <v>5</v>
      </c>
      <c r="H2717" s="26">
        <v>5</v>
      </c>
      <c r="I2717" t="s">
        <v>15</v>
      </c>
      <c r="J2717" t="s">
        <v>72</v>
      </c>
      <c r="K2717" t="s">
        <v>83</v>
      </c>
      <c r="L2717" t="s">
        <v>116</v>
      </c>
      <c r="M2717" t="s">
        <v>104</v>
      </c>
      <c r="N2717">
        <v>4076.6099342192451</v>
      </c>
      <c r="O2717">
        <v>4076.6099342192451</v>
      </c>
      <c r="P2717" t="s">
        <v>64</v>
      </c>
      <c r="Q2717">
        <v>7.44</v>
      </c>
      <c r="R2717">
        <v>4</v>
      </c>
      <c r="S2717">
        <v>0</v>
      </c>
      <c r="T2717">
        <v>0</v>
      </c>
      <c r="U2717" t="s">
        <v>65</v>
      </c>
      <c r="V2717">
        <v>1</v>
      </c>
      <c r="W2717" t="s">
        <v>66</v>
      </c>
      <c r="X2717" s="51" t="s">
        <v>5149</v>
      </c>
      <c r="Y2717" s="51" t="s">
        <v>95</v>
      </c>
      <c r="Z2717" s="26">
        <v>0</v>
      </c>
      <c r="AA2717" s="51" t="s">
        <v>66</v>
      </c>
      <c r="AB2717" s="51" t="s">
        <v>69</v>
      </c>
    </row>
    <row r="2718" spans="1:28">
      <c r="A2718" s="51" t="s">
        <v>5150</v>
      </c>
      <c r="B2718" s="51" t="s">
        <v>81</v>
      </c>
      <c r="C2718" s="1">
        <v>43032</v>
      </c>
      <c r="D2718">
        <v>2017</v>
      </c>
      <c r="E2718" s="26">
        <v>10</v>
      </c>
      <c r="F2718" s="51" t="s">
        <v>10</v>
      </c>
      <c r="G2718" s="26">
        <v>8</v>
      </c>
      <c r="H2718" s="26">
        <v>8</v>
      </c>
      <c r="I2718" t="s">
        <v>15</v>
      </c>
      <c r="J2718" t="s">
        <v>60</v>
      </c>
      <c r="K2718" t="s">
        <v>83</v>
      </c>
      <c r="L2718" t="s">
        <v>125</v>
      </c>
      <c r="M2718" t="s">
        <v>90</v>
      </c>
      <c r="N2718">
        <v>8737.3023849007441</v>
      </c>
      <c r="O2718">
        <v>8737.3023849007441</v>
      </c>
      <c r="P2718" t="s">
        <v>64</v>
      </c>
      <c r="Q2718">
        <v>24.35</v>
      </c>
      <c r="R2718">
        <v>2</v>
      </c>
      <c r="S2718">
        <v>3</v>
      </c>
      <c r="T2718">
        <v>1</v>
      </c>
      <c r="U2718" t="s">
        <v>76</v>
      </c>
      <c r="V2718">
        <v>3</v>
      </c>
      <c r="W2718" t="s">
        <v>84</v>
      </c>
      <c r="X2718" s="51" t="s">
        <v>5151</v>
      </c>
      <c r="Y2718" s="51" t="s">
        <v>144</v>
      </c>
      <c r="Z2718" s="26">
        <v>4</v>
      </c>
      <c r="AA2718" s="51" t="s">
        <v>84</v>
      </c>
      <c r="AB2718" s="51" t="s">
        <v>108</v>
      </c>
    </row>
    <row r="2719" spans="1:28">
      <c r="A2719" s="51" t="s">
        <v>5152</v>
      </c>
      <c r="B2719" s="51" t="s">
        <v>71</v>
      </c>
      <c r="C2719" s="1">
        <v>43005</v>
      </c>
      <c r="D2719">
        <v>2017</v>
      </c>
      <c r="E2719" s="26">
        <v>9</v>
      </c>
      <c r="F2719" s="51" t="s">
        <v>29</v>
      </c>
      <c r="G2719" s="26">
        <v>8</v>
      </c>
      <c r="H2719" s="26">
        <v>8</v>
      </c>
      <c r="I2719" t="s">
        <v>15</v>
      </c>
      <c r="J2719" t="s">
        <v>60</v>
      </c>
      <c r="K2719" t="s">
        <v>61</v>
      </c>
      <c r="L2719" t="s">
        <v>113</v>
      </c>
      <c r="M2719" t="s">
        <v>63</v>
      </c>
      <c r="N2719">
        <v>708.52345141760145</v>
      </c>
      <c r="O2719">
        <v>708.52345141760145</v>
      </c>
      <c r="P2719" t="s">
        <v>64</v>
      </c>
      <c r="Q2719">
        <v>1.18</v>
      </c>
      <c r="R2719">
        <v>2</v>
      </c>
      <c r="S2719">
        <v>0</v>
      </c>
      <c r="T2719">
        <v>0</v>
      </c>
      <c r="U2719" t="s">
        <v>65</v>
      </c>
      <c r="V2719">
        <v>1</v>
      </c>
      <c r="W2719" t="s">
        <v>66</v>
      </c>
      <c r="X2719" s="51" t="s">
        <v>5153</v>
      </c>
      <c r="Y2719" s="51" t="s">
        <v>119</v>
      </c>
      <c r="Z2719" s="26">
        <v>1</v>
      </c>
      <c r="AA2719" s="51" t="s">
        <v>66</v>
      </c>
      <c r="AB2719" s="51" t="s">
        <v>69</v>
      </c>
    </row>
    <row r="2720" spans="1:28">
      <c r="A2720" s="51" t="s">
        <v>5154</v>
      </c>
      <c r="B2720" s="51" t="s">
        <v>121</v>
      </c>
      <c r="C2720" s="1">
        <v>44534</v>
      </c>
      <c r="D2720">
        <v>2021</v>
      </c>
      <c r="E2720" s="26">
        <v>12</v>
      </c>
      <c r="F2720" s="51" t="s">
        <v>20</v>
      </c>
      <c r="G2720" s="26">
        <v>4</v>
      </c>
      <c r="H2720" s="26">
        <v>4</v>
      </c>
      <c r="I2720" t="s">
        <v>15</v>
      </c>
      <c r="J2720" t="s">
        <v>72</v>
      </c>
      <c r="K2720" t="s">
        <v>133</v>
      </c>
      <c r="L2720" t="s">
        <v>116</v>
      </c>
      <c r="M2720" t="s">
        <v>93</v>
      </c>
      <c r="N2720">
        <v>7112.0134652444194</v>
      </c>
      <c r="O2720">
        <v>7112.0134652444194</v>
      </c>
      <c r="P2720" t="s">
        <v>64</v>
      </c>
      <c r="Q2720">
        <v>2.2200000000000002</v>
      </c>
      <c r="R2720">
        <v>3</v>
      </c>
      <c r="S2720">
        <v>0</v>
      </c>
      <c r="T2720">
        <v>0</v>
      </c>
      <c r="U2720" t="s">
        <v>65</v>
      </c>
      <c r="V2720">
        <v>2</v>
      </c>
      <c r="W2720" t="s">
        <v>77</v>
      </c>
      <c r="X2720" s="51" t="s">
        <v>5155</v>
      </c>
      <c r="Y2720" s="51" t="s">
        <v>100</v>
      </c>
      <c r="Z2720" s="26">
        <v>0</v>
      </c>
      <c r="AA2720" s="51" t="s">
        <v>66</v>
      </c>
      <c r="AB2720" s="51" t="s">
        <v>69</v>
      </c>
    </row>
    <row r="2721" spans="1:28">
      <c r="A2721" s="51" t="s">
        <v>5156</v>
      </c>
      <c r="B2721" s="51" t="s">
        <v>59</v>
      </c>
      <c r="C2721" s="1">
        <v>42895</v>
      </c>
      <c r="D2721">
        <v>2017</v>
      </c>
      <c r="E2721" s="26">
        <v>6</v>
      </c>
      <c r="F2721" s="51" t="s">
        <v>26</v>
      </c>
      <c r="G2721" s="26">
        <v>8</v>
      </c>
      <c r="H2721" s="26">
        <v>8</v>
      </c>
      <c r="I2721" t="s">
        <v>15</v>
      </c>
      <c r="J2721" t="s">
        <v>60</v>
      </c>
      <c r="K2721" t="s">
        <v>133</v>
      </c>
      <c r="L2721" t="s">
        <v>202</v>
      </c>
      <c r="M2721" t="s">
        <v>93</v>
      </c>
      <c r="N2721">
        <v>7902.2353540139693</v>
      </c>
      <c r="O2721">
        <v>7902.2353540139693</v>
      </c>
      <c r="P2721" t="s">
        <v>64</v>
      </c>
      <c r="Q2721">
        <v>11.5</v>
      </c>
      <c r="R2721">
        <v>3</v>
      </c>
      <c r="S2721">
        <v>2</v>
      </c>
      <c r="T2721">
        <v>1</v>
      </c>
      <c r="U2721" t="s">
        <v>76</v>
      </c>
      <c r="V2721">
        <v>2</v>
      </c>
      <c r="W2721" t="s">
        <v>77</v>
      </c>
      <c r="X2721" s="51" t="s">
        <v>4185</v>
      </c>
      <c r="Y2721" s="51" t="s">
        <v>68</v>
      </c>
      <c r="Z2721" s="26">
        <v>1</v>
      </c>
      <c r="AA2721" s="51" t="s">
        <v>66</v>
      </c>
      <c r="AB2721" s="51" t="s">
        <v>69</v>
      </c>
    </row>
    <row r="2722" spans="1:28">
      <c r="A2722" s="51" t="s">
        <v>5157</v>
      </c>
      <c r="B2722" s="51" t="s">
        <v>121</v>
      </c>
      <c r="C2722" s="1">
        <v>43813</v>
      </c>
      <c r="D2722">
        <v>2019</v>
      </c>
      <c r="E2722" s="26">
        <v>12</v>
      </c>
      <c r="F2722" s="51" t="s">
        <v>20</v>
      </c>
      <c r="G2722" s="26">
        <v>6</v>
      </c>
      <c r="H2722" s="26">
        <v>6</v>
      </c>
      <c r="I2722" t="s">
        <v>15</v>
      </c>
      <c r="J2722" t="s">
        <v>72</v>
      </c>
      <c r="K2722" t="s">
        <v>133</v>
      </c>
      <c r="L2722" t="s">
        <v>157</v>
      </c>
      <c r="M2722" t="s">
        <v>75</v>
      </c>
      <c r="N2722">
        <v>5689.9074280900131</v>
      </c>
      <c r="O2722">
        <v>5689.9074280900131</v>
      </c>
      <c r="P2722" t="s">
        <v>64</v>
      </c>
      <c r="Q2722">
        <v>9.57</v>
      </c>
      <c r="R2722">
        <v>4</v>
      </c>
      <c r="S2722">
        <v>0</v>
      </c>
      <c r="T2722">
        <v>0</v>
      </c>
      <c r="U2722" t="s">
        <v>65</v>
      </c>
      <c r="V2722">
        <v>3</v>
      </c>
      <c r="W2722" t="s">
        <v>84</v>
      </c>
      <c r="X2722" s="51" t="s">
        <v>5158</v>
      </c>
      <c r="Y2722" s="51" t="s">
        <v>68</v>
      </c>
      <c r="Z2722" s="26">
        <v>1</v>
      </c>
      <c r="AA2722" s="51" t="s">
        <v>66</v>
      </c>
      <c r="AB2722" s="51" t="s">
        <v>69</v>
      </c>
    </row>
    <row r="2723" spans="1:28">
      <c r="A2723" s="51" t="s">
        <v>5159</v>
      </c>
      <c r="B2723" s="51" t="s">
        <v>121</v>
      </c>
      <c r="C2723" s="1">
        <v>44091</v>
      </c>
      <c r="D2723">
        <v>2020</v>
      </c>
      <c r="E2723" s="26">
        <v>9</v>
      </c>
      <c r="F2723" s="51" t="s">
        <v>29</v>
      </c>
      <c r="G2723" s="26">
        <v>5</v>
      </c>
      <c r="H2723" s="26">
        <v>5</v>
      </c>
      <c r="I2723" t="s">
        <v>15</v>
      </c>
      <c r="J2723" t="s">
        <v>72</v>
      </c>
      <c r="K2723" t="s">
        <v>88</v>
      </c>
      <c r="L2723" t="s">
        <v>110</v>
      </c>
      <c r="M2723" t="s">
        <v>75</v>
      </c>
      <c r="N2723">
        <v>5632.2163580784891</v>
      </c>
      <c r="O2723">
        <v>5632.2163580784891</v>
      </c>
      <c r="P2723" t="s">
        <v>64</v>
      </c>
      <c r="Q2723">
        <v>7.99</v>
      </c>
      <c r="R2723">
        <v>4</v>
      </c>
      <c r="S2723">
        <v>0</v>
      </c>
      <c r="T2723">
        <v>0</v>
      </c>
      <c r="U2723" t="s">
        <v>65</v>
      </c>
      <c r="V2723">
        <v>2</v>
      </c>
      <c r="W2723" t="s">
        <v>77</v>
      </c>
      <c r="X2723" s="51" t="s">
        <v>985</v>
      </c>
      <c r="Y2723" s="51" t="s">
        <v>79</v>
      </c>
      <c r="Z2723" s="26">
        <v>0</v>
      </c>
      <c r="AA2723" s="51" t="s">
        <v>66</v>
      </c>
      <c r="AB2723" s="51" t="s">
        <v>69</v>
      </c>
    </row>
    <row r="2724" spans="1:28">
      <c r="A2724" s="51" t="s">
        <v>5160</v>
      </c>
      <c r="B2724" s="51" t="s">
        <v>71</v>
      </c>
      <c r="C2724" s="1">
        <v>43378</v>
      </c>
      <c r="D2724">
        <v>2018</v>
      </c>
      <c r="E2724" s="26">
        <v>10</v>
      </c>
      <c r="F2724" s="51" t="s">
        <v>10</v>
      </c>
      <c r="G2724" s="26">
        <v>7</v>
      </c>
      <c r="H2724" s="26">
        <v>7</v>
      </c>
      <c r="I2724" t="s">
        <v>15</v>
      </c>
      <c r="J2724" t="s">
        <v>60</v>
      </c>
      <c r="K2724" t="s">
        <v>83</v>
      </c>
      <c r="L2724" t="s">
        <v>202</v>
      </c>
      <c r="M2724" t="s">
        <v>104</v>
      </c>
      <c r="N2724">
        <v>4615.1216099082267</v>
      </c>
      <c r="O2724">
        <v>4615.1216099082267</v>
      </c>
      <c r="P2724" t="s">
        <v>64</v>
      </c>
      <c r="Q2724">
        <v>10.68</v>
      </c>
      <c r="R2724">
        <v>3</v>
      </c>
      <c r="S2724">
        <v>3</v>
      </c>
      <c r="T2724">
        <v>1</v>
      </c>
      <c r="U2724" t="s">
        <v>76</v>
      </c>
      <c r="V2724">
        <v>2</v>
      </c>
      <c r="W2724" t="s">
        <v>77</v>
      </c>
      <c r="X2724" s="51" t="s">
        <v>5161</v>
      </c>
      <c r="Y2724" s="51" t="s">
        <v>95</v>
      </c>
      <c r="Z2724" s="26">
        <v>1</v>
      </c>
      <c r="AA2724" s="51" t="s">
        <v>66</v>
      </c>
      <c r="AB2724" s="51" t="s">
        <v>69</v>
      </c>
    </row>
    <row r="2725" spans="1:28">
      <c r="A2725" s="51" t="s">
        <v>5162</v>
      </c>
      <c r="B2725" s="51" t="s">
        <v>140</v>
      </c>
      <c r="C2725" s="1">
        <v>44473</v>
      </c>
      <c r="D2725">
        <v>2021</v>
      </c>
      <c r="E2725" s="26">
        <v>10</v>
      </c>
      <c r="F2725" s="51" t="s">
        <v>10</v>
      </c>
      <c r="G2725" s="26">
        <v>4</v>
      </c>
      <c r="H2725" s="26">
        <v>4</v>
      </c>
      <c r="I2725" t="s">
        <v>15</v>
      </c>
      <c r="J2725" t="s">
        <v>72</v>
      </c>
      <c r="K2725" t="s">
        <v>83</v>
      </c>
      <c r="L2725" t="s">
        <v>125</v>
      </c>
      <c r="M2725" t="s">
        <v>93</v>
      </c>
      <c r="N2725">
        <v>5714.5748025039866</v>
      </c>
      <c r="O2725">
        <v>5714.5748025039866</v>
      </c>
      <c r="P2725" t="s">
        <v>64</v>
      </c>
      <c r="Q2725">
        <v>9.33</v>
      </c>
      <c r="R2725">
        <v>4</v>
      </c>
      <c r="S2725">
        <v>1</v>
      </c>
      <c r="T2725">
        <v>1</v>
      </c>
      <c r="U2725" t="s">
        <v>76</v>
      </c>
      <c r="V2725">
        <v>1</v>
      </c>
      <c r="W2725" t="s">
        <v>66</v>
      </c>
      <c r="X2725" s="51" t="s">
        <v>5163</v>
      </c>
      <c r="Y2725" s="51" t="s">
        <v>100</v>
      </c>
      <c r="Z2725" s="26">
        <v>0</v>
      </c>
      <c r="AA2725" s="51" t="s">
        <v>66</v>
      </c>
      <c r="AB2725" s="51" t="s">
        <v>69</v>
      </c>
    </row>
    <row r="2726" spans="1:28">
      <c r="A2726" s="51" t="s">
        <v>5164</v>
      </c>
      <c r="B2726" s="51" t="s">
        <v>121</v>
      </c>
      <c r="C2726" s="1">
        <v>42375</v>
      </c>
      <c r="D2726">
        <v>2016</v>
      </c>
      <c r="E2726" s="26">
        <v>1</v>
      </c>
      <c r="F2726" s="51" t="s">
        <v>21</v>
      </c>
      <c r="G2726" s="26">
        <v>9</v>
      </c>
      <c r="H2726" s="26">
        <v>9</v>
      </c>
      <c r="I2726" t="s">
        <v>15</v>
      </c>
      <c r="J2726" t="s">
        <v>60</v>
      </c>
      <c r="K2726" t="s">
        <v>61</v>
      </c>
      <c r="L2726" t="s">
        <v>89</v>
      </c>
      <c r="M2726" t="s">
        <v>93</v>
      </c>
      <c r="N2726">
        <v>3260.2343282115285</v>
      </c>
      <c r="O2726">
        <v>3260.2343282115285</v>
      </c>
      <c r="P2726" t="s">
        <v>64</v>
      </c>
      <c r="Q2726">
        <v>9.83</v>
      </c>
      <c r="R2726">
        <v>3</v>
      </c>
      <c r="S2726">
        <v>4</v>
      </c>
      <c r="T2726">
        <v>1</v>
      </c>
      <c r="U2726" t="s">
        <v>76</v>
      </c>
      <c r="V2726">
        <v>1</v>
      </c>
      <c r="W2726" t="s">
        <v>66</v>
      </c>
      <c r="X2726" s="51" t="s">
        <v>5165</v>
      </c>
      <c r="Y2726" s="51" t="s">
        <v>68</v>
      </c>
      <c r="Z2726" s="26">
        <v>2</v>
      </c>
      <c r="AA2726" s="51" t="s">
        <v>77</v>
      </c>
      <c r="AB2726" s="51" t="s">
        <v>108</v>
      </c>
    </row>
    <row r="2727" spans="1:28">
      <c r="A2727" s="51" t="s">
        <v>5166</v>
      </c>
      <c r="B2727" s="51" t="s">
        <v>71</v>
      </c>
      <c r="C2727" s="1">
        <v>42008</v>
      </c>
      <c r="D2727">
        <v>2015</v>
      </c>
      <c r="E2727" s="26">
        <v>1</v>
      </c>
      <c r="F2727" s="51" t="s">
        <v>21</v>
      </c>
      <c r="G2727" s="26">
        <v>10</v>
      </c>
      <c r="H2727" s="26">
        <v>10</v>
      </c>
      <c r="I2727" t="s">
        <v>15</v>
      </c>
      <c r="J2727" t="s">
        <v>102</v>
      </c>
      <c r="K2727" t="s">
        <v>133</v>
      </c>
      <c r="L2727" t="s">
        <v>202</v>
      </c>
      <c r="M2727" t="s">
        <v>63</v>
      </c>
      <c r="N2727">
        <v>5782.1751846718344</v>
      </c>
      <c r="O2727">
        <v>5782.1751846718344</v>
      </c>
      <c r="P2727" t="s">
        <v>64</v>
      </c>
      <c r="Q2727">
        <v>8.66</v>
      </c>
      <c r="R2727">
        <v>1</v>
      </c>
      <c r="S2727">
        <v>0</v>
      </c>
      <c r="T2727">
        <v>0</v>
      </c>
      <c r="U2727" t="s">
        <v>65</v>
      </c>
      <c r="V2727">
        <v>1</v>
      </c>
      <c r="W2727" t="s">
        <v>66</v>
      </c>
      <c r="X2727" s="51" t="s">
        <v>5167</v>
      </c>
      <c r="Y2727" s="51" t="s">
        <v>100</v>
      </c>
      <c r="Z2727" s="26">
        <v>1</v>
      </c>
      <c r="AA2727" s="51" t="s">
        <v>66</v>
      </c>
      <c r="AB2727" s="51" t="s">
        <v>69</v>
      </c>
    </row>
    <row r="2728" spans="1:28">
      <c r="A2728" s="51" t="s">
        <v>5168</v>
      </c>
      <c r="B2728" s="51" t="s">
        <v>140</v>
      </c>
      <c r="C2728" s="1">
        <v>42145</v>
      </c>
      <c r="D2728">
        <v>2015</v>
      </c>
      <c r="E2728" s="26">
        <v>5</v>
      </c>
      <c r="F2728" s="51" t="s">
        <v>25</v>
      </c>
      <c r="G2728" s="26">
        <v>10</v>
      </c>
      <c r="H2728" s="26">
        <v>10</v>
      </c>
      <c r="I2728" t="s">
        <v>15</v>
      </c>
      <c r="J2728" t="s">
        <v>102</v>
      </c>
      <c r="K2728" t="s">
        <v>61</v>
      </c>
      <c r="L2728" t="s">
        <v>202</v>
      </c>
      <c r="M2728" t="s">
        <v>90</v>
      </c>
      <c r="N2728">
        <v>761.2473320088377</v>
      </c>
      <c r="O2728">
        <v>761.2473320088377</v>
      </c>
      <c r="P2728" t="s">
        <v>64</v>
      </c>
      <c r="Q2728">
        <v>9.69</v>
      </c>
      <c r="R2728">
        <v>2</v>
      </c>
      <c r="S2728">
        <v>2</v>
      </c>
      <c r="T2728">
        <v>1</v>
      </c>
      <c r="U2728" t="s">
        <v>76</v>
      </c>
      <c r="V2728">
        <v>3</v>
      </c>
      <c r="W2728" t="s">
        <v>84</v>
      </c>
      <c r="X2728" s="51" t="s">
        <v>5169</v>
      </c>
      <c r="Y2728" s="51" t="s">
        <v>119</v>
      </c>
      <c r="Z2728" s="26">
        <v>2</v>
      </c>
      <c r="AA2728" s="51" t="s">
        <v>77</v>
      </c>
      <c r="AB2728" s="51" t="s">
        <v>69</v>
      </c>
    </row>
    <row r="2729" spans="1:28">
      <c r="A2729" s="51" t="s">
        <v>5170</v>
      </c>
      <c r="B2729" s="51" t="s">
        <v>97</v>
      </c>
      <c r="C2729" s="1">
        <v>42508</v>
      </c>
      <c r="D2729">
        <v>2016</v>
      </c>
      <c r="E2729" s="26">
        <v>5</v>
      </c>
      <c r="F2729" s="51" t="s">
        <v>25</v>
      </c>
      <c r="G2729" s="26">
        <v>9</v>
      </c>
      <c r="H2729" s="26">
        <v>9</v>
      </c>
      <c r="I2729" t="s">
        <v>15</v>
      </c>
      <c r="J2729" t="s">
        <v>60</v>
      </c>
      <c r="K2729" t="s">
        <v>88</v>
      </c>
      <c r="L2729" t="s">
        <v>103</v>
      </c>
      <c r="M2729" t="s">
        <v>90</v>
      </c>
      <c r="N2729">
        <v>22117.054152447625</v>
      </c>
      <c r="O2729">
        <v>22117.054152447625</v>
      </c>
      <c r="P2729" t="s">
        <v>64</v>
      </c>
      <c r="Q2729">
        <v>21.52</v>
      </c>
      <c r="R2729">
        <v>5</v>
      </c>
      <c r="S2729">
        <v>1</v>
      </c>
      <c r="T2729">
        <v>1</v>
      </c>
      <c r="U2729" t="s">
        <v>76</v>
      </c>
      <c r="V2729">
        <v>3</v>
      </c>
      <c r="W2729" t="s">
        <v>84</v>
      </c>
      <c r="X2729" s="51" t="s">
        <v>3113</v>
      </c>
      <c r="Y2729" s="51" t="s">
        <v>119</v>
      </c>
      <c r="Z2729" s="26">
        <v>4</v>
      </c>
      <c r="AA2729" s="51" t="s">
        <v>84</v>
      </c>
      <c r="AB2729" s="51" t="s">
        <v>108</v>
      </c>
    </row>
    <row r="2730" spans="1:28">
      <c r="A2730" s="51" t="s">
        <v>5171</v>
      </c>
      <c r="B2730" s="51" t="s">
        <v>140</v>
      </c>
      <c r="C2730" s="1">
        <v>44683</v>
      </c>
      <c r="D2730">
        <v>2022</v>
      </c>
      <c r="E2730" s="26">
        <v>5</v>
      </c>
      <c r="F2730" s="51" t="s">
        <v>25</v>
      </c>
      <c r="G2730" s="26">
        <v>3</v>
      </c>
      <c r="H2730" s="26">
        <v>3</v>
      </c>
      <c r="I2730" t="s">
        <v>15</v>
      </c>
      <c r="J2730" t="s">
        <v>82</v>
      </c>
      <c r="K2730" t="s">
        <v>83</v>
      </c>
      <c r="L2730" t="s">
        <v>128</v>
      </c>
      <c r="M2730" t="s">
        <v>152</v>
      </c>
      <c r="N2730">
        <v>8974.0580228670497</v>
      </c>
      <c r="O2730">
        <v>8974.0580228670497</v>
      </c>
      <c r="P2730" t="s">
        <v>64</v>
      </c>
      <c r="Q2730">
        <v>10.23</v>
      </c>
      <c r="R2730">
        <v>3</v>
      </c>
      <c r="S2730">
        <v>2</v>
      </c>
      <c r="T2730">
        <v>1</v>
      </c>
      <c r="U2730" t="s">
        <v>76</v>
      </c>
      <c r="V2730">
        <v>2</v>
      </c>
      <c r="W2730" t="s">
        <v>77</v>
      </c>
      <c r="X2730" s="51" t="s">
        <v>5172</v>
      </c>
      <c r="Y2730" s="51" t="s">
        <v>68</v>
      </c>
      <c r="Z2730" s="26">
        <v>0</v>
      </c>
      <c r="AA2730" s="51" t="s">
        <v>66</v>
      </c>
      <c r="AB2730" s="51" t="s">
        <v>69</v>
      </c>
    </row>
    <row r="2731" spans="1:28">
      <c r="A2731" s="51" t="s">
        <v>5173</v>
      </c>
      <c r="B2731" s="51" t="s">
        <v>71</v>
      </c>
      <c r="C2731" s="1">
        <v>41663</v>
      </c>
      <c r="D2731">
        <v>2014</v>
      </c>
      <c r="E2731" s="26">
        <v>1</v>
      </c>
      <c r="F2731" s="51" t="s">
        <v>21</v>
      </c>
      <c r="G2731" s="26">
        <v>11</v>
      </c>
      <c r="H2731" s="26">
        <v>11</v>
      </c>
      <c r="I2731" t="s">
        <v>15</v>
      </c>
      <c r="J2731" t="s">
        <v>102</v>
      </c>
      <c r="K2731" t="s">
        <v>88</v>
      </c>
      <c r="L2731" t="s">
        <v>98</v>
      </c>
      <c r="M2731" t="s">
        <v>63</v>
      </c>
      <c r="N2731">
        <v>3218.7880299901281</v>
      </c>
      <c r="O2731">
        <v>3218.7880299901281</v>
      </c>
      <c r="P2731" t="s">
        <v>64</v>
      </c>
      <c r="Q2731">
        <v>10.87</v>
      </c>
      <c r="R2731">
        <v>4</v>
      </c>
      <c r="S2731">
        <v>1</v>
      </c>
      <c r="T2731">
        <v>1</v>
      </c>
      <c r="U2731" t="s">
        <v>76</v>
      </c>
      <c r="V2731">
        <v>2</v>
      </c>
      <c r="W2731" t="s">
        <v>77</v>
      </c>
      <c r="X2731" s="51" t="s">
        <v>5174</v>
      </c>
      <c r="Y2731" s="51" t="s">
        <v>100</v>
      </c>
      <c r="Z2731" s="26">
        <v>1</v>
      </c>
      <c r="AA2731" s="51" t="s">
        <v>66</v>
      </c>
      <c r="AB2731" s="51" t="s">
        <v>69</v>
      </c>
    </row>
    <row r="2732" spans="1:28">
      <c r="A2732" s="51" t="s">
        <v>5175</v>
      </c>
      <c r="B2732" s="51" t="s">
        <v>97</v>
      </c>
      <c r="C2732" s="1">
        <v>43823</v>
      </c>
      <c r="D2732">
        <v>2019</v>
      </c>
      <c r="E2732" s="26">
        <v>12</v>
      </c>
      <c r="F2732" s="51" t="s">
        <v>20</v>
      </c>
      <c r="G2732" s="26">
        <v>6</v>
      </c>
      <c r="H2732" s="26">
        <v>6</v>
      </c>
      <c r="I2732" t="s">
        <v>15</v>
      </c>
      <c r="J2732" t="s">
        <v>72</v>
      </c>
      <c r="K2732" t="s">
        <v>133</v>
      </c>
      <c r="L2732" t="s">
        <v>202</v>
      </c>
      <c r="M2732" t="s">
        <v>75</v>
      </c>
      <c r="N2732">
        <v>13926.437664402696</v>
      </c>
      <c r="O2732">
        <v>13926.437664402696</v>
      </c>
      <c r="P2732" t="s">
        <v>64</v>
      </c>
      <c r="Q2732">
        <v>10.77</v>
      </c>
      <c r="R2732">
        <v>5</v>
      </c>
      <c r="S2732">
        <v>0</v>
      </c>
      <c r="T2732">
        <v>0</v>
      </c>
      <c r="U2732" t="s">
        <v>65</v>
      </c>
      <c r="V2732">
        <v>3</v>
      </c>
      <c r="W2732" t="s">
        <v>84</v>
      </c>
      <c r="X2732" s="51" t="s">
        <v>5176</v>
      </c>
      <c r="Y2732" s="51" t="s">
        <v>119</v>
      </c>
      <c r="Z2732" s="26">
        <v>2</v>
      </c>
      <c r="AA2732" s="51" t="s">
        <v>77</v>
      </c>
      <c r="AB2732" s="51" t="s">
        <v>69</v>
      </c>
    </row>
    <row r="2733" spans="1:28">
      <c r="A2733" s="51" t="s">
        <v>5177</v>
      </c>
      <c r="B2733" s="51" t="s">
        <v>121</v>
      </c>
      <c r="C2733" s="1">
        <v>44370</v>
      </c>
      <c r="D2733">
        <v>2021</v>
      </c>
      <c r="E2733" s="26">
        <v>6</v>
      </c>
      <c r="F2733" s="51" t="s">
        <v>26</v>
      </c>
      <c r="G2733" s="26">
        <v>4</v>
      </c>
      <c r="H2733" s="26">
        <v>4</v>
      </c>
      <c r="I2733" t="s">
        <v>15</v>
      </c>
      <c r="J2733" t="s">
        <v>72</v>
      </c>
      <c r="K2733" t="s">
        <v>83</v>
      </c>
      <c r="L2733" t="s">
        <v>116</v>
      </c>
      <c r="M2733" t="s">
        <v>75</v>
      </c>
      <c r="N2733">
        <v>4524.2401788327152</v>
      </c>
      <c r="O2733">
        <v>4524.2401788327152</v>
      </c>
      <c r="P2733" t="s">
        <v>64</v>
      </c>
      <c r="Q2733">
        <v>5.49</v>
      </c>
      <c r="R2733">
        <v>2</v>
      </c>
      <c r="S2733">
        <v>2</v>
      </c>
      <c r="T2733">
        <v>1</v>
      </c>
      <c r="U2733" t="s">
        <v>76</v>
      </c>
      <c r="V2733">
        <v>2</v>
      </c>
      <c r="W2733" t="s">
        <v>77</v>
      </c>
      <c r="X2733" s="51" t="s">
        <v>5178</v>
      </c>
      <c r="Y2733" s="51" t="s">
        <v>95</v>
      </c>
      <c r="Z2733" s="26">
        <v>0</v>
      </c>
      <c r="AA2733" s="51" t="s">
        <v>66</v>
      </c>
      <c r="AB2733" s="51" t="s">
        <v>69</v>
      </c>
    </row>
    <row r="2734" spans="1:28">
      <c r="A2734" s="51" t="s">
        <v>5179</v>
      </c>
      <c r="B2734" s="51" t="s">
        <v>59</v>
      </c>
      <c r="C2734" s="1">
        <v>44281</v>
      </c>
      <c r="D2734">
        <v>2021</v>
      </c>
      <c r="E2734" s="26">
        <v>3</v>
      </c>
      <c r="F2734" s="51" t="s">
        <v>23</v>
      </c>
      <c r="G2734" s="26">
        <v>4</v>
      </c>
      <c r="H2734" s="26">
        <v>4</v>
      </c>
      <c r="I2734" t="s">
        <v>15</v>
      </c>
      <c r="J2734" t="s">
        <v>72</v>
      </c>
      <c r="K2734" t="s">
        <v>73</v>
      </c>
      <c r="L2734" t="s">
        <v>89</v>
      </c>
      <c r="M2734" t="s">
        <v>104</v>
      </c>
      <c r="N2734">
        <v>2786.6168236566309</v>
      </c>
      <c r="O2734">
        <v>2786.6168236566309</v>
      </c>
      <c r="P2734" t="s">
        <v>64</v>
      </c>
      <c r="Q2734">
        <v>2.89</v>
      </c>
      <c r="R2734">
        <v>3</v>
      </c>
      <c r="S2734">
        <v>3</v>
      </c>
      <c r="T2734">
        <v>1</v>
      </c>
      <c r="U2734" t="s">
        <v>76</v>
      </c>
      <c r="V2734">
        <v>1</v>
      </c>
      <c r="W2734" t="s">
        <v>66</v>
      </c>
      <c r="X2734" s="51" t="s">
        <v>5180</v>
      </c>
      <c r="Y2734" s="51" t="s">
        <v>100</v>
      </c>
      <c r="Z2734" s="26">
        <v>1</v>
      </c>
      <c r="AA2734" s="51" t="s">
        <v>66</v>
      </c>
      <c r="AB2734" s="51" t="s">
        <v>69</v>
      </c>
    </row>
    <row r="2735" spans="1:28">
      <c r="A2735" s="51" t="s">
        <v>5181</v>
      </c>
      <c r="B2735" s="51" t="s">
        <v>81</v>
      </c>
      <c r="C2735" s="1">
        <v>42493</v>
      </c>
      <c r="D2735">
        <v>2016</v>
      </c>
      <c r="E2735" s="26">
        <v>5</v>
      </c>
      <c r="F2735" s="51" t="s">
        <v>25</v>
      </c>
      <c r="G2735" s="26">
        <v>9</v>
      </c>
      <c r="H2735" s="26">
        <v>9</v>
      </c>
      <c r="I2735" t="s">
        <v>15</v>
      </c>
      <c r="J2735" t="s">
        <v>60</v>
      </c>
      <c r="K2735" t="s">
        <v>133</v>
      </c>
      <c r="L2735" t="s">
        <v>202</v>
      </c>
      <c r="M2735" t="s">
        <v>90</v>
      </c>
      <c r="N2735">
        <v>5020.8248608523727</v>
      </c>
      <c r="O2735">
        <v>5020.8248608523727</v>
      </c>
      <c r="P2735" t="s">
        <v>64</v>
      </c>
      <c r="Q2735">
        <v>5.14</v>
      </c>
      <c r="R2735">
        <v>5</v>
      </c>
      <c r="S2735">
        <v>2</v>
      </c>
      <c r="T2735">
        <v>1</v>
      </c>
      <c r="U2735" t="s">
        <v>76</v>
      </c>
      <c r="V2735">
        <v>1</v>
      </c>
      <c r="W2735" t="s">
        <v>66</v>
      </c>
      <c r="X2735" s="51" t="s">
        <v>5182</v>
      </c>
      <c r="Y2735" s="51" t="s">
        <v>68</v>
      </c>
      <c r="Z2735" s="26">
        <v>1</v>
      </c>
      <c r="AA2735" s="51" t="s">
        <v>66</v>
      </c>
      <c r="AB2735" s="51" t="s">
        <v>69</v>
      </c>
    </row>
    <row r="2736" spans="1:28">
      <c r="A2736" s="51" t="s">
        <v>5183</v>
      </c>
      <c r="B2736" s="51" t="s">
        <v>59</v>
      </c>
      <c r="C2736" s="1">
        <v>41957</v>
      </c>
      <c r="D2736">
        <v>2014</v>
      </c>
      <c r="E2736" s="26">
        <v>11</v>
      </c>
      <c r="F2736" s="51" t="s">
        <v>19</v>
      </c>
      <c r="G2736" s="26">
        <v>11</v>
      </c>
      <c r="H2736" s="26">
        <v>11</v>
      </c>
      <c r="I2736" t="s">
        <v>15</v>
      </c>
      <c r="J2736" t="s">
        <v>102</v>
      </c>
      <c r="K2736" t="s">
        <v>124</v>
      </c>
      <c r="L2736" t="s">
        <v>110</v>
      </c>
      <c r="M2736" t="s">
        <v>93</v>
      </c>
      <c r="N2736">
        <v>8739.248995141339</v>
      </c>
      <c r="O2736">
        <v>8739.248995141339</v>
      </c>
      <c r="P2736" t="s">
        <v>64</v>
      </c>
      <c r="Q2736">
        <v>4.13</v>
      </c>
      <c r="R2736">
        <v>2</v>
      </c>
      <c r="S2736">
        <v>1</v>
      </c>
      <c r="T2736">
        <v>1</v>
      </c>
      <c r="U2736" t="s">
        <v>76</v>
      </c>
      <c r="V2736">
        <v>1</v>
      </c>
      <c r="W2736" t="s">
        <v>66</v>
      </c>
      <c r="X2736" s="51" t="s">
        <v>5184</v>
      </c>
      <c r="Y2736" s="51" t="s">
        <v>95</v>
      </c>
      <c r="Z2736" s="26">
        <v>1</v>
      </c>
      <c r="AA2736" s="51" t="s">
        <v>66</v>
      </c>
      <c r="AB2736" s="51" t="s">
        <v>69</v>
      </c>
    </row>
    <row r="2737" spans="1:28">
      <c r="A2737" s="51" t="s">
        <v>5185</v>
      </c>
      <c r="B2737" s="51" t="s">
        <v>121</v>
      </c>
      <c r="C2737" s="1">
        <v>43923</v>
      </c>
      <c r="D2737">
        <v>2020</v>
      </c>
      <c r="E2737" s="26">
        <v>4</v>
      </c>
      <c r="F2737" s="51" t="s">
        <v>24</v>
      </c>
      <c r="G2737" s="26">
        <v>5</v>
      </c>
      <c r="H2737" s="26">
        <v>5</v>
      </c>
      <c r="I2737" t="s">
        <v>15</v>
      </c>
      <c r="J2737" t="s">
        <v>72</v>
      </c>
      <c r="K2737" t="s">
        <v>124</v>
      </c>
      <c r="L2737" t="s">
        <v>89</v>
      </c>
      <c r="M2737" t="s">
        <v>75</v>
      </c>
      <c r="N2737">
        <v>10742.619784088149</v>
      </c>
      <c r="O2737">
        <v>10742.619784088149</v>
      </c>
      <c r="P2737" t="s">
        <v>64</v>
      </c>
      <c r="Q2737">
        <v>8.91</v>
      </c>
      <c r="R2737">
        <v>5</v>
      </c>
      <c r="S2737">
        <v>3</v>
      </c>
      <c r="T2737">
        <v>1</v>
      </c>
      <c r="U2737" t="s">
        <v>76</v>
      </c>
      <c r="V2737">
        <v>2</v>
      </c>
      <c r="W2737" t="s">
        <v>77</v>
      </c>
      <c r="X2737" s="51" t="s">
        <v>5186</v>
      </c>
      <c r="Y2737" s="51" t="s">
        <v>95</v>
      </c>
      <c r="Z2737" s="26">
        <v>1</v>
      </c>
      <c r="AA2737" s="51" t="s">
        <v>66</v>
      </c>
      <c r="AB2737" s="51" t="s">
        <v>69</v>
      </c>
    </row>
    <row r="2738" spans="1:28">
      <c r="A2738" s="51" t="s">
        <v>5187</v>
      </c>
      <c r="B2738" s="51" t="s">
        <v>121</v>
      </c>
      <c r="C2738" s="1">
        <v>43488</v>
      </c>
      <c r="D2738">
        <v>2019</v>
      </c>
      <c r="E2738" s="26">
        <v>1</v>
      </c>
      <c r="F2738" s="51" t="s">
        <v>21</v>
      </c>
      <c r="G2738" s="26">
        <v>6</v>
      </c>
      <c r="H2738" s="26">
        <v>6</v>
      </c>
      <c r="I2738" t="s">
        <v>15</v>
      </c>
      <c r="J2738" t="s">
        <v>72</v>
      </c>
      <c r="K2738" t="s">
        <v>73</v>
      </c>
      <c r="L2738" t="s">
        <v>157</v>
      </c>
      <c r="M2738" t="s">
        <v>152</v>
      </c>
      <c r="N2738">
        <v>11420.629092447389</v>
      </c>
      <c r="O2738">
        <v>11420.629092447389</v>
      </c>
      <c r="P2738" t="s">
        <v>64</v>
      </c>
      <c r="Q2738">
        <v>18.04</v>
      </c>
      <c r="R2738">
        <v>4</v>
      </c>
      <c r="S2738">
        <v>1</v>
      </c>
      <c r="T2738">
        <v>1</v>
      </c>
      <c r="U2738" t="s">
        <v>76</v>
      </c>
      <c r="V2738">
        <v>3</v>
      </c>
      <c r="W2738" t="s">
        <v>84</v>
      </c>
      <c r="X2738" s="51" t="s">
        <v>5188</v>
      </c>
      <c r="Y2738" s="51" t="s">
        <v>144</v>
      </c>
      <c r="Z2738" s="26">
        <v>2</v>
      </c>
      <c r="AA2738" s="51" t="s">
        <v>77</v>
      </c>
      <c r="AB2738" s="51" t="s">
        <v>69</v>
      </c>
    </row>
    <row r="2739" spans="1:28">
      <c r="A2739" s="51" t="s">
        <v>5189</v>
      </c>
      <c r="B2739" s="51" t="s">
        <v>140</v>
      </c>
      <c r="C2739" s="1">
        <v>43439</v>
      </c>
      <c r="D2739">
        <v>2018</v>
      </c>
      <c r="E2739" s="26">
        <v>12</v>
      </c>
      <c r="F2739" s="51" t="s">
        <v>20</v>
      </c>
      <c r="G2739" s="26">
        <v>7</v>
      </c>
      <c r="H2739" s="26">
        <v>7</v>
      </c>
      <c r="I2739" t="s">
        <v>15</v>
      </c>
      <c r="J2739" t="s">
        <v>60</v>
      </c>
      <c r="K2739" t="s">
        <v>124</v>
      </c>
      <c r="L2739" t="s">
        <v>128</v>
      </c>
      <c r="M2739" t="s">
        <v>152</v>
      </c>
      <c r="N2739">
        <v>21076.855706551465</v>
      </c>
      <c r="O2739">
        <v>21076.855706551465</v>
      </c>
      <c r="P2739" t="s">
        <v>64</v>
      </c>
      <c r="Q2739">
        <v>18.72</v>
      </c>
      <c r="R2739">
        <v>3</v>
      </c>
      <c r="S2739">
        <v>2</v>
      </c>
      <c r="T2739">
        <v>1</v>
      </c>
      <c r="U2739" t="s">
        <v>76</v>
      </c>
      <c r="V2739">
        <v>3</v>
      </c>
      <c r="W2739" t="s">
        <v>84</v>
      </c>
      <c r="X2739" s="51" t="s">
        <v>4225</v>
      </c>
      <c r="Y2739" s="51" t="s">
        <v>79</v>
      </c>
      <c r="Z2739" s="26">
        <v>3</v>
      </c>
      <c r="AA2739" s="51" t="s">
        <v>77</v>
      </c>
      <c r="AB2739" s="51" t="s">
        <v>108</v>
      </c>
    </row>
    <row r="2740" spans="1:28">
      <c r="A2740" s="51" t="s">
        <v>5190</v>
      </c>
      <c r="B2740" s="51" t="s">
        <v>97</v>
      </c>
      <c r="C2740" s="1">
        <v>44124</v>
      </c>
      <c r="D2740">
        <v>2020</v>
      </c>
      <c r="E2740" s="26">
        <v>10</v>
      </c>
      <c r="F2740" s="51" t="s">
        <v>10</v>
      </c>
      <c r="G2740" s="26">
        <v>5</v>
      </c>
      <c r="H2740" s="26">
        <v>5</v>
      </c>
      <c r="I2740" t="s">
        <v>15</v>
      </c>
      <c r="J2740" t="s">
        <v>72</v>
      </c>
      <c r="K2740" t="s">
        <v>124</v>
      </c>
      <c r="L2740" t="s">
        <v>116</v>
      </c>
      <c r="M2740" t="s">
        <v>75</v>
      </c>
      <c r="N2740">
        <v>6373.4845532099989</v>
      </c>
      <c r="O2740">
        <v>6373.4845532099989</v>
      </c>
      <c r="P2740" t="s">
        <v>64</v>
      </c>
      <c r="Q2740">
        <v>6.07</v>
      </c>
      <c r="R2740">
        <v>2</v>
      </c>
      <c r="S2740">
        <v>2</v>
      </c>
      <c r="T2740">
        <v>1</v>
      </c>
      <c r="U2740" t="s">
        <v>76</v>
      </c>
      <c r="V2740">
        <v>2</v>
      </c>
      <c r="W2740" t="s">
        <v>77</v>
      </c>
      <c r="X2740" s="51" t="s">
        <v>390</v>
      </c>
      <c r="Y2740" s="51" t="s">
        <v>100</v>
      </c>
      <c r="Z2740" s="26">
        <v>0</v>
      </c>
      <c r="AA2740" s="51" t="s">
        <v>66</v>
      </c>
      <c r="AB2740" s="51" t="s">
        <v>69</v>
      </c>
    </row>
    <row r="2741" spans="1:28">
      <c r="A2741" s="51" t="s">
        <v>5191</v>
      </c>
      <c r="B2741" s="51" t="s">
        <v>121</v>
      </c>
      <c r="C2741" s="1">
        <v>41563</v>
      </c>
      <c r="D2741">
        <v>2013</v>
      </c>
      <c r="E2741" s="26">
        <v>10</v>
      </c>
      <c r="F2741" s="51" t="s">
        <v>10</v>
      </c>
      <c r="G2741" s="26">
        <v>12</v>
      </c>
      <c r="H2741" s="26">
        <v>12</v>
      </c>
      <c r="I2741" t="s">
        <v>15</v>
      </c>
      <c r="J2741" t="s">
        <v>102</v>
      </c>
      <c r="K2741" t="s">
        <v>83</v>
      </c>
      <c r="L2741" t="s">
        <v>89</v>
      </c>
      <c r="M2741" t="s">
        <v>75</v>
      </c>
      <c r="N2741">
        <v>6554.2782621413071</v>
      </c>
      <c r="O2741">
        <v>6554.2782621413071</v>
      </c>
      <c r="P2741" t="s">
        <v>64</v>
      </c>
      <c r="Q2741">
        <v>3.5</v>
      </c>
      <c r="R2741">
        <v>3</v>
      </c>
      <c r="S2741">
        <v>3</v>
      </c>
      <c r="T2741">
        <v>1</v>
      </c>
      <c r="U2741" t="s">
        <v>76</v>
      </c>
      <c r="V2741">
        <v>2</v>
      </c>
      <c r="W2741" t="s">
        <v>77</v>
      </c>
      <c r="X2741" s="51" t="s">
        <v>5192</v>
      </c>
      <c r="Y2741" s="51" t="s">
        <v>95</v>
      </c>
      <c r="Z2741" s="26">
        <v>2</v>
      </c>
      <c r="AA2741" s="51" t="s">
        <v>77</v>
      </c>
      <c r="AB2741" s="51" t="s">
        <v>108</v>
      </c>
    </row>
    <row r="2742" spans="1:28">
      <c r="A2742" s="51" t="s">
        <v>5193</v>
      </c>
      <c r="B2742" s="51" t="s">
        <v>59</v>
      </c>
      <c r="C2742" s="1">
        <v>45377</v>
      </c>
      <c r="D2742">
        <v>2024</v>
      </c>
      <c r="E2742" s="26">
        <v>3</v>
      </c>
      <c r="F2742" s="51" t="s">
        <v>23</v>
      </c>
      <c r="G2742" s="26">
        <v>1</v>
      </c>
      <c r="H2742" s="26">
        <v>1</v>
      </c>
      <c r="I2742" t="s">
        <v>15</v>
      </c>
      <c r="J2742" t="s">
        <v>82</v>
      </c>
      <c r="K2742" t="s">
        <v>73</v>
      </c>
      <c r="L2742" t="s">
        <v>98</v>
      </c>
      <c r="M2742" t="s">
        <v>90</v>
      </c>
      <c r="N2742">
        <v>21344.454047000927</v>
      </c>
      <c r="O2742">
        <v>21344.454047000927</v>
      </c>
      <c r="P2742" t="s">
        <v>64</v>
      </c>
      <c r="Q2742">
        <v>6.5</v>
      </c>
      <c r="R2742">
        <v>2</v>
      </c>
      <c r="S2742">
        <v>1</v>
      </c>
      <c r="T2742">
        <v>1</v>
      </c>
      <c r="U2742" t="s">
        <v>76</v>
      </c>
      <c r="V2742">
        <v>3</v>
      </c>
      <c r="W2742" t="s">
        <v>84</v>
      </c>
      <c r="X2742" s="51" t="s">
        <v>5194</v>
      </c>
      <c r="Y2742" s="51" t="s">
        <v>95</v>
      </c>
      <c r="Z2742" s="26">
        <v>2</v>
      </c>
      <c r="AA2742" s="51" t="s">
        <v>77</v>
      </c>
      <c r="AB2742" s="51" t="s">
        <v>69</v>
      </c>
    </row>
    <row r="2743" spans="1:28">
      <c r="A2743" s="51" t="s">
        <v>5195</v>
      </c>
      <c r="B2743" s="51" t="s">
        <v>97</v>
      </c>
      <c r="C2743" s="1">
        <v>44833</v>
      </c>
      <c r="D2743">
        <v>2022</v>
      </c>
      <c r="E2743" s="26">
        <v>9</v>
      </c>
      <c r="F2743" s="51" t="s">
        <v>29</v>
      </c>
      <c r="G2743" s="26">
        <v>3</v>
      </c>
      <c r="H2743" s="26">
        <v>3</v>
      </c>
      <c r="I2743" t="s">
        <v>15</v>
      </c>
      <c r="J2743" t="s">
        <v>82</v>
      </c>
      <c r="K2743" t="s">
        <v>83</v>
      </c>
      <c r="L2743" t="s">
        <v>125</v>
      </c>
      <c r="M2743" t="s">
        <v>90</v>
      </c>
      <c r="N2743">
        <v>6076.248373382331</v>
      </c>
      <c r="O2743">
        <v>6076.248373382331</v>
      </c>
      <c r="P2743" t="s">
        <v>64</v>
      </c>
      <c r="Q2743">
        <v>6.87</v>
      </c>
      <c r="R2743">
        <v>5</v>
      </c>
      <c r="S2743">
        <v>1</v>
      </c>
      <c r="T2743">
        <v>1</v>
      </c>
      <c r="U2743" t="s">
        <v>76</v>
      </c>
      <c r="V2743">
        <v>1</v>
      </c>
      <c r="W2743" t="s">
        <v>66</v>
      </c>
      <c r="X2743" s="51" t="s">
        <v>5196</v>
      </c>
      <c r="Y2743" s="51" t="s">
        <v>119</v>
      </c>
      <c r="Z2743" s="26">
        <v>0</v>
      </c>
      <c r="AA2743" s="51" t="s">
        <v>66</v>
      </c>
      <c r="AB2743" s="51" t="s">
        <v>69</v>
      </c>
    </row>
    <row r="2744" spans="1:28">
      <c r="A2744" s="51" t="s">
        <v>5197</v>
      </c>
      <c r="B2744" s="51" t="s">
        <v>81</v>
      </c>
      <c r="C2744" s="1">
        <v>43172</v>
      </c>
      <c r="D2744">
        <v>2018</v>
      </c>
      <c r="E2744" s="26">
        <v>3</v>
      </c>
      <c r="F2744" s="51" t="s">
        <v>23</v>
      </c>
      <c r="G2744" s="26">
        <v>7</v>
      </c>
      <c r="H2744" s="26">
        <v>7</v>
      </c>
      <c r="I2744" t="s">
        <v>15</v>
      </c>
      <c r="J2744" t="s">
        <v>60</v>
      </c>
      <c r="K2744" t="s">
        <v>83</v>
      </c>
      <c r="L2744" t="s">
        <v>103</v>
      </c>
      <c r="M2744" t="s">
        <v>152</v>
      </c>
      <c r="N2744">
        <v>10706.185445112642</v>
      </c>
      <c r="O2744">
        <v>10706.185445112642</v>
      </c>
      <c r="P2744" t="s">
        <v>64</v>
      </c>
      <c r="Q2744">
        <v>16.190000000000001</v>
      </c>
      <c r="R2744">
        <v>1</v>
      </c>
      <c r="S2744">
        <v>4</v>
      </c>
      <c r="T2744">
        <v>1</v>
      </c>
      <c r="U2744" t="s">
        <v>76</v>
      </c>
      <c r="V2744">
        <v>3</v>
      </c>
      <c r="W2744" t="s">
        <v>84</v>
      </c>
      <c r="X2744" s="51" t="s">
        <v>5198</v>
      </c>
      <c r="Y2744" s="51" t="s">
        <v>144</v>
      </c>
      <c r="Z2744" s="26">
        <v>3</v>
      </c>
      <c r="AA2744" s="51" t="s">
        <v>77</v>
      </c>
      <c r="AB2744" s="51" t="s">
        <v>108</v>
      </c>
    </row>
    <row r="2745" spans="1:28">
      <c r="A2745" s="51" t="s">
        <v>5199</v>
      </c>
      <c r="B2745" s="51" t="s">
        <v>140</v>
      </c>
      <c r="C2745" s="1">
        <v>43353</v>
      </c>
      <c r="D2745">
        <v>2018</v>
      </c>
      <c r="E2745" s="26">
        <v>9</v>
      </c>
      <c r="F2745" s="51" t="s">
        <v>29</v>
      </c>
      <c r="G2745" s="26">
        <v>7</v>
      </c>
      <c r="H2745" s="26">
        <v>7</v>
      </c>
      <c r="I2745" t="s">
        <v>15</v>
      </c>
      <c r="J2745" t="s">
        <v>60</v>
      </c>
      <c r="K2745" t="s">
        <v>124</v>
      </c>
      <c r="L2745" t="s">
        <v>157</v>
      </c>
      <c r="M2745" t="s">
        <v>93</v>
      </c>
      <c r="N2745">
        <v>23398.611606143004</v>
      </c>
      <c r="O2745">
        <v>23398.611606143004</v>
      </c>
      <c r="P2745" t="s">
        <v>64</v>
      </c>
      <c r="Q2745">
        <v>17.37</v>
      </c>
      <c r="R2745">
        <v>4</v>
      </c>
      <c r="S2745">
        <v>2</v>
      </c>
      <c r="T2745">
        <v>1</v>
      </c>
      <c r="U2745" t="s">
        <v>76</v>
      </c>
      <c r="V2745">
        <v>3</v>
      </c>
      <c r="W2745" t="s">
        <v>84</v>
      </c>
      <c r="X2745" s="51" t="s">
        <v>5200</v>
      </c>
      <c r="Y2745" s="51" t="s">
        <v>119</v>
      </c>
      <c r="Z2745" s="26">
        <v>3</v>
      </c>
      <c r="AA2745" s="51" t="s">
        <v>77</v>
      </c>
      <c r="AB2745" s="51" t="s">
        <v>108</v>
      </c>
    </row>
    <row r="2746" spans="1:28">
      <c r="A2746" s="51" t="s">
        <v>5201</v>
      </c>
      <c r="B2746" s="51" t="s">
        <v>140</v>
      </c>
      <c r="C2746" s="1">
        <v>43367</v>
      </c>
      <c r="D2746">
        <v>2018</v>
      </c>
      <c r="E2746" s="26">
        <v>9</v>
      </c>
      <c r="F2746" s="51" t="s">
        <v>29</v>
      </c>
      <c r="G2746" s="26">
        <v>7</v>
      </c>
      <c r="H2746" s="26">
        <v>7</v>
      </c>
      <c r="I2746" t="s">
        <v>15</v>
      </c>
      <c r="J2746" t="s">
        <v>60</v>
      </c>
      <c r="K2746" t="s">
        <v>73</v>
      </c>
      <c r="L2746" t="s">
        <v>103</v>
      </c>
      <c r="M2746" t="s">
        <v>152</v>
      </c>
      <c r="N2746">
        <v>11321.925253441555</v>
      </c>
      <c r="O2746">
        <v>11321.925253441555</v>
      </c>
      <c r="P2746" t="s">
        <v>64</v>
      </c>
      <c r="Q2746">
        <v>18.63</v>
      </c>
      <c r="R2746">
        <v>1</v>
      </c>
      <c r="S2746">
        <v>6</v>
      </c>
      <c r="T2746">
        <v>1</v>
      </c>
      <c r="U2746" t="s">
        <v>76</v>
      </c>
      <c r="V2746">
        <v>2</v>
      </c>
      <c r="W2746" t="s">
        <v>77</v>
      </c>
      <c r="X2746" s="51" t="s">
        <v>894</v>
      </c>
      <c r="Y2746" s="51" t="s">
        <v>100</v>
      </c>
      <c r="Z2746" s="26">
        <v>2</v>
      </c>
      <c r="AA2746" s="51" t="s">
        <v>77</v>
      </c>
      <c r="AB2746" s="51" t="s">
        <v>69</v>
      </c>
    </row>
    <row r="2747" spans="1:28">
      <c r="A2747" s="51" t="s">
        <v>5202</v>
      </c>
      <c r="B2747" s="51" t="s">
        <v>81</v>
      </c>
      <c r="C2747" s="1">
        <v>42209</v>
      </c>
      <c r="D2747">
        <v>2015</v>
      </c>
      <c r="E2747" s="26">
        <v>7</v>
      </c>
      <c r="F2747" s="51" t="s">
        <v>27</v>
      </c>
      <c r="G2747" s="26">
        <v>10</v>
      </c>
      <c r="H2747" s="26">
        <v>10</v>
      </c>
      <c r="I2747" t="s">
        <v>15</v>
      </c>
      <c r="J2747" t="s">
        <v>102</v>
      </c>
      <c r="K2747" t="s">
        <v>133</v>
      </c>
      <c r="L2747" t="s">
        <v>110</v>
      </c>
      <c r="M2747" t="s">
        <v>152</v>
      </c>
      <c r="N2747">
        <v>5507.4778420249859</v>
      </c>
      <c r="O2747">
        <v>5507.4778420249859</v>
      </c>
      <c r="P2747" t="s">
        <v>64</v>
      </c>
      <c r="Q2747">
        <v>4.1399999999999997</v>
      </c>
      <c r="R2747">
        <v>1</v>
      </c>
      <c r="S2747">
        <v>1</v>
      </c>
      <c r="T2747">
        <v>1</v>
      </c>
      <c r="U2747" t="s">
        <v>76</v>
      </c>
      <c r="V2747">
        <v>2</v>
      </c>
      <c r="W2747" t="s">
        <v>77</v>
      </c>
      <c r="X2747" s="51" t="s">
        <v>5203</v>
      </c>
      <c r="Y2747" s="51" t="s">
        <v>86</v>
      </c>
      <c r="Z2747" s="26">
        <v>1</v>
      </c>
      <c r="AA2747" s="51" t="s">
        <v>66</v>
      </c>
      <c r="AB2747" s="51" t="s">
        <v>69</v>
      </c>
    </row>
    <row r="2748" spans="1:28">
      <c r="A2748" s="51" t="s">
        <v>5204</v>
      </c>
      <c r="B2748" s="51" t="s">
        <v>140</v>
      </c>
      <c r="C2748" s="1">
        <v>44221</v>
      </c>
      <c r="D2748">
        <v>2021</v>
      </c>
      <c r="E2748" s="26">
        <v>1</v>
      </c>
      <c r="F2748" s="51" t="s">
        <v>21</v>
      </c>
      <c r="G2748" s="26">
        <v>4</v>
      </c>
      <c r="H2748" s="26">
        <v>4</v>
      </c>
      <c r="I2748" t="s">
        <v>15</v>
      </c>
      <c r="J2748" t="s">
        <v>72</v>
      </c>
      <c r="K2748" t="s">
        <v>88</v>
      </c>
      <c r="L2748" t="s">
        <v>125</v>
      </c>
      <c r="M2748" t="s">
        <v>63</v>
      </c>
      <c r="N2748">
        <v>6102.7833100569878</v>
      </c>
      <c r="O2748">
        <v>6102.7833100569878</v>
      </c>
      <c r="P2748" t="s">
        <v>64</v>
      </c>
      <c r="Q2748">
        <v>3.3</v>
      </c>
      <c r="R2748">
        <v>3</v>
      </c>
      <c r="S2748">
        <v>1</v>
      </c>
      <c r="T2748">
        <v>1</v>
      </c>
      <c r="U2748" t="s">
        <v>76</v>
      </c>
      <c r="V2748">
        <v>1</v>
      </c>
      <c r="W2748" t="s">
        <v>66</v>
      </c>
      <c r="X2748" s="51" t="s">
        <v>5205</v>
      </c>
      <c r="Y2748" s="51" t="s">
        <v>95</v>
      </c>
      <c r="Z2748" s="26">
        <v>0</v>
      </c>
      <c r="AA2748" s="51" t="s">
        <v>66</v>
      </c>
      <c r="AB2748" s="51" t="s">
        <v>69</v>
      </c>
    </row>
    <row r="2749" spans="1:28">
      <c r="A2749" s="51" t="s">
        <v>5206</v>
      </c>
      <c r="B2749" s="51" t="s">
        <v>140</v>
      </c>
      <c r="C2749" s="1">
        <v>43900</v>
      </c>
      <c r="D2749">
        <v>2020</v>
      </c>
      <c r="E2749" s="26">
        <v>3</v>
      </c>
      <c r="F2749" s="51" t="s">
        <v>23</v>
      </c>
      <c r="G2749" s="26">
        <v>5</v>
      </c>
      <c r="H2749" s="26">
        <v>5</v>
      </c>
      <c r="I2749" t="s">
        <v>15</v>
      </c>
      <c r="J2749" t="s">
        <v>72</v>
      </c>
      <c r="K2749" t="s">
        <v>83</v>
      </c>
      <c r="L2749" t="s">
        <v>113</v>
      </c>
      <c r="M2749" t="s">
        <v>75</v>
      </c>
      <c r="N2749">
        <v>16803.277857900677</v>
      </c>
      <c r="O2749">
        <v>16803.277857900677</v>
      </c>
      <c r="P2749" t="s">
        <v>64</v>
      </c>
      <c r="Q2749">
        <v>28.37</v>
      </c>
      <c r="R2749">
        <v>5</v>
      </c>
      <c r="S2749">
        <v>1</v>
      </c>
      <c r="T2749">
        <v>1</v>
      </c>
      <c r="U2749" t="s">
        <v>76</v>
      </c>
      <c r="V2749">
        <v>3</v>
      </c>
      <c r="W2749" t="s">
        <v>84</v>
      </c>
      <c r="X2749" s="51" t="s">
        <v>5207</v>
      </c>
      <c r="Y2749" s="51" t="s">
        <v>119</v>
      </c>
      <c r="Z2749" s="26">
        <v>3</v>
      </c>
      <c r="AA2749" s="51" t="s">
        <v>77</v>
      </c>
      <c r="AB2749" s="51" t="s">
        <v>108</v>
      </c>
    </row>
    <row r="2750" spans="1:28">
      <c r="A2750" s="51" t="s">
        <v>5208</v>
      </c>
      <c r="B2750" s="51" t="s">
        <v>71</v>
      </c>
      <c r="C2750" s="1">
        <v>43167</v>
      </c>
      <c r="D2750">
        <v>2018</v>
      </c>
      <c r="E2750" s="26">
        <v>3</v>
      </c>
      <c r="F2750" s="51" t="s">
        <v>23</v>
      </c>
      <c r="G2750" s="26">
        <v>7</v>
      </c>
      <c r="H2750" s="26">
        <v>7</v>
      </c>
      <c r="I2750" t="s">
        <v>15</v>
      </c>
      <c r="J2750" t="s">
        <v>60</v>
      </c>
      <c r="K2750" t="s">
        <v>133</v>
      </c>
      <c r="L2750" t="s">
        <v>103</v>
      </c>
      <c r="M2750" t="s">
        <v>90</v>
      </c>
      <c r="N2750">
        <v>4437.1493345309109</v>
      </c>
      <c r="O2750">
        <v>4437.1493345309109</v>
      </c>
      <c r="P2750" t="s">
        <v>64</v>
      </c>
      <c r="Q2750">
        <v>6.46</v>
      </c>
      <c r="R2750">
        <v>5</v>
      </c>
      <c r="S2750">
        <v>2</v>
      </c>
      <c r="T2750">
        <v>1</v>
      </c>
      <c r="U2750" t="s">
        <v>76</v>
      </c>
      <c r="V2750">
        <v>1</v>
      </c>
      <c r="W2750" t="s">
        <v>66</v>
      </c>
      <c r="X2750" s="51" t="s">
        <v>5209</v>
      </c>
      <c r="Y2750" s="51" t="s">
        <v>100</v>
      </c>
      <c r="Z2750" s="26">
        <v>0</v>
      </c>
      <c r="AA2750" s="51" t="s">
        <v>66</v>
      </c>
      <c r="AB2750" s="51" t="s">
        <v>69</v>
      </c>
    </row>
    <row r="2751" spans="1:28">
      <c r="A2751" s="51" t="s">
        <v>5210</v>
      </c>
      <c r="B2751" s="51" t="s">
        <v>81</v>
      </c>
      <c r="C2751" s="1">
        <v>44092</v>
      </c>
      <c r="D2751">
        <v>2020</v>
      </c>
      <c r="E2751" s="26">
        <v>9</v>
      </c>
      <c r="F2751" s="51" t="s">
        <v>29</v>
      </c>
      <c r="G2751" s="26">
        <v>5</v>
      </c>
      <c r="H2751" s="26">
        <v>5</v>
      </c>
      <c r="I2751" t="s">
        <v>15</v>
      </c>
      <c r="J2751" t="s">
        <v>72</v>
      </c>
      <c r="K2751" t="s">
        <v>73</v>
      </c>
      <c r="L2751" t="s">
        <v>157</v>
      </c>
      <c r="M2751" t="s">
        <v>75</v>
      </c>
      <c r="N2751">
        <v>10426.764060534071</v>
      </c>
      <c r="O2751">
        <v>10426.764060534071</v>
      </c>
      <c r="P2751" t="s">
        <v>64</v>
      </c>
      <c r="Q2751">
        <v>27.11</v>
      </c>
      <c r="R2751">
        <v>1</v>
      </c>
      <c r="S2751">
        <v>0</v>
      </c>
      <c r="T2751">
        <v>0</v>
      </c>
      <c r="U2751" t="s">
        <v>65</v>
      </c>
      <c r="V2751">
        <v>3</v>
      </c>
      <c r="W2751" t="s">
        <v>84</v>
      </c>
      <c r="X2751" s="51" t="s">
        <v>5211</v>
      </c>
      <c r="Y2751" s="51" t="s">
        <v>119</v>
      </c>
      <c r="Z2751" s="26">
        <v>2</v>
      </c>
      <c r="AA2751" s="51" t="s">
        <v>77</v>
      </c>
      <c r="AB2751" s="51" t="s">
        <v>69</v>
      </c>
    </row>
    <row r="2752" spans="1:28">
      <c r="A2752" s="51" t="s">
        <v>5212</v>
      </c>
      <c r="B2752" s="51" t="s">
        <v>97</v>
      </c>
      <c r="C2752" s="1">
        <v>42561</v>
      </c>
      <c r="D2752">
        <v>2016</v>
      </c>
      <c r="E2752" s="26">
        <v>7</v>
      </c>
      <c r="F2752" s="51" t="s">
        <v>27</v>
      </c>
      <c r="G2752" s="26">
        <v>9</v>
      </c>
      <c r="H2752" s="26">
        <v>9</v>
      </c>
      <c r="I2752" t="s">
        <v>15</v>
      </c>
      <c r="J2752" t="s">
        <v>60</v>
      </c>
      <c r="K2752" t="s">
        <v>133</v>
      </c>
      <c r="L2752" t="s">
        <v>116</v>
      </c>
      <c r="M2752" t="s">
        <v>75</v>
      </c>
      <c r="N2752">
        <v>2399.7109056034101</v>
      </c>
      <c r="O2752">
        <v>2399.7109056034101</v>
      </c>
      <c r="P2752" t="s">
        <v>64</v>
      </c>
      <c r="Q2752">
        <v>2.4500000000000002</v>
      </c>
      <c r="R2752">
        <v>5</v>
      </c>
      <c r="S2752">
        <v>0</v>
      </c>
      <c r="T2752">
        <v>0</v>
      </c>
      <c r="U2752" t="s">
        <v>65</v>
      </c>
      <c r="V2752">
        <v>1</v>
      </c>
      <c r="W2752" t="s">
        <v>66</v>
      </c>
      <c r="X2752" s="51" t="s">
        <v>1371</v>
      </c>
      <c r="Y2752" s="51" t="s">
        <v>100</v>
      </c>
      <c r="Z2752" s="26">
        <v>1</v>
      </c>
      <c r="AA2752" s="51" t="s">
        <v>66</v>
      </c>
      <c r="AB2752" s="51" t="s">
        <v>69</v>
      </c>
    </row>
    <row r="2753" spans="1:28">
      <c r="A2753" s="51" t="s">
        <v>5213</v>
      </c>
      <c r="B2753" s="51" t="s">
        <v>81</v>
      </c>
      <c r="C2753" s="1">
        <v>42508</v>
      </c>
      <c r="D2753">
        <v>2016</v>
      </c>
      <c r="E2753" s="26">
        <v>5</v>
      </c>
      <c r="F2753" s="51" t="s">
        <v>25</v>
      </c>
      <c r="G2753" s="26">
        <v>9</v>
      </c>
      <c r="H2753" s="26">
        <v>9</v>
      </c>
      <c r="I2753" t="s">
        <v>15</v>
      </c>
      <c r="J2753" t="s">
        <v>60</v>
      </c>
      <c r="K2753" t="s">
        <v>61</v>
      </c>
      <c r="L2753" t="s">
        <v>62</v>
      </c>
      <c r="M2753" t="s">
        <v>75</v>
      </c>
      <c r="N2753">
        <v>6732.56424302499</v>
      </c>
      <c r="O2753">
        <v>6732.56424302499</v>
      </c>
      <c r="P2753" t="s">
        <v>64</v>
      </c>
      <c r="Q2753">
        <v>15.44</v>
      </c>
      <c r="R2753">
        <v>2</v>
      </c>
      <c r="S2753">
        <v>3</v>
      </c>
      <c r="T2753">
        <v>1</v>
      </c>
      <c r="U2753" t="s">
        <v>76</v>
      </c>
      <c r="V2753">
        <v>2</v>
      </c>
      <c r="W2753" t="s">
        <v>77</v>
      </c>
      <c r="X2753" s="51" t="s">
        <v>5214</v>
      </c>
      <c r="Y2753" s="51" t="s">
        <v>68</v>
      </c>
      <c r="Z2753" s="26">
        <v>3</v>
      </c>
      <c r="AA2753" s="51" t="s">
        <v>77</v>
      </c>
      <c r="AB2753" s="51" t="s">
        <v>108</v>
      </c>
    </row>
    <row r="2754" spans="1:28">
      <c r="A2754" s="51" t="s">
        <v>5215</v>
      </c>
      <c r="B2754" s="51" t="s">
        <v>59</v>
      </c>
      <c r="C2754" s="1">
        <v>42712</v>
      </c>
      <c r="D2754">
        <v>2016</v>
      </c>
      <c r="E2754" s="26">
        <v>12</v>
      </c>
      <c r="F2754" s="51" t="s">
        <v>20</v>
      </c>
      <c r="G2754" s="26">
        <v>9</v>
      </c>
      <c r="H2754" s="26">
        <v>9</v>
      </c>
      <c r="I2754" t="s">
        <v>15</v>
      </c>
      <c r="J2754" t="s">
        <v>60</v>
      </c>
      <c r="K2754" t="s">
        <v>61</v>
      </c>
      <c r="L2754" t="s">
        <v>125</v>
      </c>
      <c r="M2754" t="s">
        <v>104</v>
      </c>
      <c r="N2754">
        <v>5381.4606006656759</v>
      </c>
      <c r="O2754">
        <v>5381.4606006656759</v>
      </c>
      <c r="P2754" t="s">
        <v>64</v>
      </c>
      <c r="Q2754">
        <v>13.77</v>
      </c>
      <c r="R2754">
        <v>5</v>
      </c>
      <c r="S2754">
        <v>2</v>
      </c>
      <c r="T2754">
        <v>1</v>
      </c>
      <c r="U2754" t="s">
        <v>76</v>
      </c>
      <c r="V2754">
        <v>2</v>
      </c>
      <c r="W2754" t="s">
        <v>77</v>
      </c>
      <c r="X2754" s="51" t="s">
        <v>3688</v>
      </c>
      <c r="Y2754" s="51" t="s">
        <v>100</v>
      </c>
      <c r="Z2754" s="26">
        <v>1</v>
      </c>
      <c r="AA2754" s="51" t="s">
        <v>66</v>
      </c>
      <c r="AB2754" s="51" t="s">
        <v>69</v>
      </c>
    </row>
    <row r="2755" spans="1:28">
      <c r="A2755" s="51" t="s">
        <v>5216</v>
      </c>
      <c r="B2755" s="51" t="s">
        <v>71</v>
      </c>
      <c r="C2755" s="1">
        <v>43075</v>
      </c>
      <c r="D2755">
        <v>2017</v>
      </c>
      <c r="E2755" s="26">
        <v>12</v>
      </c>
      <c r="F2755" s="51" t="s">
        <v>20</v>
      </c>
      <c r="G2755" s="26">
        <v>8</v>
      </c>
      <c r="H2755" s="26">
        <v>8</v>
      </c>
      <c r="I2755" t="s">
        <v>15</v>
      </c>
      <c r="J2755" t="s">
        <v>60</v>
      </c>
      <c r="K2755" t="s">
        <v>83</v>
      </c>
      <c r="L2755" t="s">
        <v>116</v>
      </c>
      <c r="M2755" t="s">
        <v>90</v>
      </c>
      <c r="N2755">
        <v>8084.0995671706924</v>
      </c>
      <c r="O2755">
        <v>8084.0995671706924</v>
      </c>
      <c r="P2755" t="s">
        <v>64</v>
      </c>
      <c r="Q2755">
        <v>15.57</v>
      </c>
      <c r="R2755">
        <v>4</v>
      </c>
      <c r="S2755">
        <v>0</v>
      </c>
      <c r="T2755">
        <v>0</v>
      </c>
      <c r="U2755" t="s">
        <v>65</v>
      </c>
      <c r="V2755">
        <v>2</v>
      </c>
      <c r="W2755" t="s">
        <v>77</v>
      </c>
      <c r="X2755" s="51" t="s">
        <v>5217</v>
      </c>
      <c r="Y2755" s="51" t="s">
        <v>86</v>
      </c>
      <c r="Z2755" s="26">
        <v>2</v>
      </c>
      <c r="AA2755" s="51" t="s">
        <v>77</v>
      </c>
      <c r="AB2755" s="51" t="s">
        <v>69</v>
      </c>
    </row>
    <row r="2756" spans="1:28">
      <c r="A2756" s="51" t="s">
        <v>5218</v>
      </c>
      <c r="B2756" s="51" t="s">
        <v>81</v>
      </c>
      <c r="C2756" s="1">
        <v>45283</v>
      </c>
      <c r="D2756">
        <v>2023</v>
      </c>
      <c r="E2756" s="26">
        <v>12</v>
      </c>
      <c r="F2756" s="51" t="s">
        <v>20</v>
      </c>
      <c r="G2756" s="26">
        <v>2</v>
      </c>
      <c r="H2756" s="26">
        <v>2</v>
      </c>
      <c r="I2756" t="s">
        <v>15</v>
      </c>
      <c r="J2756" t="s">
        <v>82</v>
      </c>
      <c r="K2756" t="s">
        <v>73</v>
      </c>
      <c r="L2756" t="s">
        <v>89</v>
      </c>
      <c r="M2756" t="s">
        <v>75</v>
      </c>
      <c r="N2756">
        <v>4788.4429839257991</v>
      </c>
      <c r="O2756">
        <v>4788.4429839257991</v>
      </c>
      <c r="P2756" t="s">
        <v>64</v>
      </c>
      <c r="Q2756">
        <v>6.72</v>
      </c>
      <c r="R2756">
        <v>1</v>
      </c>
      <c r="S2756">
        <v>1</v>
      </c>
      <c r="T2756">
        <v>1</v>
      </c>
      <c r="U2756" t="s">
        <v>76</v>
      </c>
      <c r="V2756">
        <v>1</v>
      </c>
      <c r="W2756" t="s">
        <v>66</v>
      </c>
      <c r="X2756" s="51" t="s">
        <v>5219</v>
      </c>
      <c r="Y2756" s="51" t="s">
        <v>100</v>
      </c>
      <c r="Z2756" s="26">
        <v>0</v>
      </c>
      <c r="AA2756" s="51" t="s">
        <v>66</v>
      </c>
      <c r="AB2756" s="51" t="s">
        <v>69</v>
      </c>
    </row>
    <row r="2757" spans="1:28">
      <c r="A2757" s="51" t="s">
        <v>5220</v>
      </c>
      <c r="B2757" s="51" t="s">
        <v>71</v>
      </c>
      <c r="C2757" s="1">
        <v>44991</v>
      </c>
      <c r="D2757">
        <v>2023</v>
      </c>
      <c r="E2757" s="26">
        <v>3</v>
      </c>
      <c r="F2757" s="51" t="s">
        <v>23</v>
      </c>
      <c r="G2757" s="26">
        <v>2</v>
      </c>
      <c r="H2757" s="26">
        <v>2</v>
      </c>
      <c r="I2757" t="s">
        <v>15</v>
      </c>
      <c r="J2757" t="s">
        <v>82</v>
      </c>
      <c r="K2757" t="s">
        <v>73</v>
      </c>
      <c r="L2757" t="s">
        <v>157</v>
      </c>
      <c r="M2757" t="s">
        <v>93</v>
      </c>
      <c r="N2757">
        <v>6952.3414593066773</v>
      </c>
      <c r="O2757">
        <v>6952.3414593066773</v>
      </c>
      <c r="P2757" t="s">
        <v>64</v>
      </c>
      <c r="Q2757">
        <v>4.6500000000000004</v>
      </c>
      <c r="R2757">
        <v>4</v>
      </c>
      <c r="S2757">
        <v>5</v>
      </c>
      <c r="T2757">
        <v>1</v>
      </c>
      <c r="U2757" t="s">
        <v>76</v>
      </c>
      <c r="V2757">
        <v>1</v>
      </c>
      <c r="W2757" t="s">
        <v>66</v>
      </c>
      <c r="X2757" s="51" t="s">
        <v>5221</v>
      </c>
      <c r="Y2757" s="51" t="s">
        <v>100</v>
      </c>
      <c r="Z2757" s="26">
        <v>1</v>
      </c>
      <c r="AA2757" s="51" t="s">
        <v>66</v>
      </c>
      <c r="AB2757" s="51" t="s">
        <v>69</v>
      </c>
    </row>
    <row r="2758" spans="1:28">
      <c r="A2758" s="51" t="s">
        <v>5222</v>
      </c>
      <c r="B2758" s="51" t="s">
        <v>59</v>
      </c>
      <c r="C2758" s="1">
        <v>43448</v>
      </c>
      <c r="D2758">
        <v>2018</v>
      </c>
      <c r="E2758" s="26">
        <v>12</v>
      </c>
      <c r="F2758" s="51" t="s">
        <v>20</v>
      </c>
      <c r="G2758" s="26">
        <v>7</v>
      </c>
      <c r="H2758" s="26">
        <v>7</v>
      </c>
      <c r="I2758" t="s">
        <v>15</v>
      </c>
      <c r="J2758" t="s">
        <v>60</v>
      </c>
      <c r="K2758" t="s">
        <v>73</v>
      </c>
      <c r="L2758" t="s">
        <v>125</v>
      </c>
      <c r="M2758" t="s">
        <v>63</v>
      </c>
      <c r="N2758">
        <v>10713.313072150386</v>
      </c>
      <c r="O2758">
        <v>10713.313072150386</v>
      </c>
      <c r="P2758" t="s">
        <v>64</v>
      </c>
      <c r="Q2758">
        <v>26.88</v>
      </c>
      <c r="R2758">
        <v>2</v>
      </c>
      <c r="S2758">
        <v>1</v>
      </c>
      <c r="T2758">
        <v>1</v>
      </c>
      <c r="U2758" t="s">
        <v>76</v>
      </c>
      <c r="V2758">
        <v>3</v>
      </c>
      <c r="W2758" t="s">
        <v>84</v>
      </c>
      <c r="X2758" s="51" t="s">
        <v>398</v>
      </c>
      <c r="Y2758" s="51" t="s">
        <v>119</v>
      </c>
      <c r="Z2758" s="26">
        <v>2</v>
      </c>
      <c r="AA2758" s="51" t="s">
        <v>77</v>
      </c>
      <c r="AB2758" s="51" t="s">
        <v>69</v>
      </c>
    </row>
    <row r="2759" spans="1:28">
      <c r="A2759" s="51" t="s">
        <v>5223</v>
      </c>
      <c r="B2759" s="51" t="s">
        <v>140</v>
      </c>
      <c r="C2759" s="1">
        <v>42697</v>
      </c>
      <c r="D2759">
        <v>2016</v>
      </c>
      <c r="E2759" s="26">
        <v>11</v>
      </c>
      <c r="F2759" s="51" t="s">
        <v>19</v>
      </c>
      <c r="G2759" s="26">
        <v>9</v>
      </c>
      <c r="H2759" s="26">
        <v>9</v>
      </c>
      <c r="I2759" t="s">
        <v>15</v>
      </c>
      <c r="J2759" t="s">
        <v>60</v>
      </c>
      <c r="K2759" t="s">
        <v>61</v>
      </c>
      <c r="L2759" t="s">
        <v>116</v>
      </c>
      <c r="M2759" t="s">
        <v>93</v>
      </c>
      <c r="N2759">
        <v>8163.0012310883594</v>
      </c>
      <c r="O2759">
        <v>8163.0012310883594</v>
      </c>
      <c r="P2759" t="s">
        <v>64</v>
      </c>
      <c r="Q2759">
        <v>10.79</v>
      </c>
      <c r="R2759">
        <v>1</v>
      </c>
      <c r="S2759">
        <v>2</v>
      </c>
      <c r="T2759">
        <v>1</v>
      </c>
      <c r="U2759" t="s">
        <v>76</v>
      </c>
      <c r="V2759">
        <v>2</v>
      </c>
      <c r="W2759" t="s">
        <v>77</v>
      </c>
      <c r="X2759" s="51" t="s">
        <v>5224</v>
      </c>
      <c r="Y2759" s="51" t="s">
        <v>79</v>
      </c>
      <c r="Z2759" s="26">
        <v>1</v>
      </c>
      <c r="AA2759" s="51" t="s">
        <v>66</v>
      </c>
      <c r="AB2759" s="51" t="s">
        <v>69</v>
      </c>
    </row>
    <row r="2760" spans="1:28">
      <c r="A2760" s="51" t="s">
        <v>5225</v>
      </c>
      <c r="B2760" s="51" t="s">
        <v>81</v>
      </c>
      <c r="C2760" s="1">
        <v>42832</v>
      </c>
      <c r="D2760">
        <v>2017</v>
      </c>
      <c r="E2760" s="26">
        <v>4</v>
      </c>
      <c r="F2760" s="51" t="s">
        <v>24</v>
      </c>
      <c r="G2760" s="26">
        <v>8</v>
      </c>
      <c r="H2760" s="26">
        <v>8</v>
      </c>
      <c r="I2760" t="s">
        <v>15</v>
      </c>
      <c r="J2760" t="s">
        <v>60</v>
      </c>
      <c r="K2760" t="s">
        <v>73</v>
      </c>
      <c r="L2760" t="s">
        <v>116</v>
      </c>
      <c r="M2760" t="s">
        <v>93</v>
      </c>
      <c r="N2760">
        <v>1784.5685672555132</v>
      </c>
      <c r="O2760">
        <v>1784.5685672555132</v>
      </c>
      <c r="P2760" t="s">
        <v>64</v>
      </c>
      <c r="Q2760">
        <v>9.3800000000000008</v>
      </c>
      <c r="R2760">
        <v>1</v>
      </c>
      <c r="S2760">
        <v>0</v>
      </c>
      <c r="T2760">
        <v>0</v>
      </c>
      <c r="U2760" t="s">
        <v>65</v>
      </c>
      <c r="V2760">
        <v>1</v>
      </c>
      <c r="W2760" t="s">
        <v>66</v>
      </c>
      <c r="X2760" s="51" t="s">
        <v>5226</v>
      </c>
      <c r="Y2760" s="51" t="s">
        <v>100</v>
      </c>
      <c r="Z2760" s="26">
        <v>1</v>
      </c>
      <c r="AA2760" s="51" t="s">
        <v>66</v>
      </c>
      <c r="AB2760" s="51" t="s">
        <v>69</v>
      </c>
    </row>
    <row r="2761" spans="1:28">
      <c r="A2761" s="51" t="s">
        <v>5227</v>
      </c>
      <c r="B2761" s="51" t="s">
        <v>71</v>
      </c>
      <c r="C2761" s="1">
        <v>41607</v>
      </c>
      <c r="D2761">
        <v>2013</v>
      </c>
      <c r="E2761" s="26">
        <v>11</v>
      </c>
      <c r="F2761" s="51" t="s">
        <v>19</v>
      </c>
      <c r="G2761" s="26">
        <v>12</v>
      </c>
      <c r="H2761" s="26">
        <v>12</v>
      </c>
      <c r="I2761" t="s">
        <v>15</v>
      </c>
      <c r="J2761" t="s">
        <v>102</v>
      </c>
      <c r="K2761" t="s">
        <v>83</v>
      </c>
      <c r="L2761" t="s">
        <v>103</v>
      </c>
      <c r="M2761" t="s">
        <v>75</v>
      </c>
      <c r="N2761">
        <v>14434.486536253464</v>
      </c>
      <c r="O2761">
        <v>14434.486536253464</v>
      </c>
      <c r="P2761" t="s">
        <v>64</v>
      </c>
      <c r="Q2761">
        <v>23.95</v>
      </c>
      <c r="R2761">
        <v>1</v>
      </c>
      <c r="S2761">
        <v>1</v>
      </c>
      <c r="T2761">
        <v>1</v>
      </c>
      <c r="U2761" t="s">
        <v>76</v>
      </c>
      <c r="V2761">
        <v>3</v>
      </c>
      <c r="W2761" t="s">
        <v>84</v>
      </c>
      <c r="X2761" s="51" t="s">
        <v>3764</v>
      </c>
      <c r="Y2761" s="51" t="s">
        <v>95</v>
      </c>
      <c r="Z2761" s="26">
        <v>4</v>
      </c>
      <c r="AA2761" s="51" t="s">
        <v>84</v>
      </c>
      <c r="AB2761" s="51" t="s">
        <v>108</v>
      </c>
    </row>
    <row r="2762" spans="1:28">
      <c r="A2762" s="51" t="s">
        <v>5228</v>
      </c>
      <c r="B2762" s="51" t="s">
        <v>121</v>
      </c>
      <c r="C2762" s="1">
        <v>43429</v>
      </c>
      <c r="D2762">
        <v>2018</v>
      </c>
      <c r="E2762" s="26">
        <v>11</v>
      </c>
      <c r="F2762" s="51" t="s">
        <v>19</v>
      </c>
      <c r="G2762" s="26">
        <v>7</v>
      </c>
      <c r="H2762" s="26">
        <v>7</v>
      </c>
      <c r="I2762" t="s">
        <v>15</v>
      </c>
      <c r="J2762" t="s">
        <v>60</v>
      </c>
      <c r="K2762" t="s">
        <v>61</v>
      </c>
      <c r="L2762" t="s">
        <v>128</v>
      </c>
      <c r="M2762" t="s">
        <v>152</v>
      </c>
      <c r="N2762">
        <v>15906.278949197769</v>
      </c>
      <c r="O2762">
        <v>15906.278949197769</v>
      </c>
      <c r="P2762" t="s">
        <v>64</v>
      </c>
      <c r="Q2762">
        <v>16.350000000000001</v>
      </c>
      <c r="R2762">
        <v>4</v>
      </c>
      <c r="S2762">
        <v>2</v>
      </c>
      <c r="T2762">
        <v>1</v>
      </c>
      <c r="U2762" t="s">
        <v>76</v>
      </c>
      <c r="V2762">
        <v>3</v>
      </c>
      <c r="W2762" t="s">
        <v>84</v>
      </c>
      <c r="X2762" s="51" t="s">
        <v>2370</v>
      </c>
      <c r="Y2762" s="51" t="s">
        <v>68</v>
      </c>
      <c r="Z2762" s="26">
        <v>3</v>
      </c>
      <c r="AA2762" s="51" t="s">
        <v>77</v>
      </c>
      <c r="AB2762" s="51" t="s">
        <v>108</v>
      </c>
    </row>
    <row r="2763" spans="1:28">
      <c r="A2763" s="51" t="s">
        <v>5229</v>
      </c>
      <c r="B2763" s="51" t="s">
        <v>97</v>
      </c>
      <c r="C2763" s="1">
        <v>43400</v>
      </c>
      <c r="D2763">
        <v>2018</v>
      </c>
      <c r="E2763" s="26">
        <v>10</v>
      </c>
      <c r="F2763" s="51" t="s">
        <v>10</v>
      </c>
      <c r="G2763" s="26">
        <v>7</v>
      </c>
      <c r="H2763" s="26">
        <v>7</v>
      </c>
      <c r="I2763" t="s">
        <v>15</v>
      </c>
      <c r="J2763" t="s">
        <v>60</v>
      </c>
      <c r="K2763" t="s">
        <v>73</v>
      </c>
      <c r="L2763" t="s">
        <v>110</v>
      </c>
      <c r="M2763" t="s">
        <v>104</v>
      </c>
      <c r="N2763">
        <v>4763.7003482759437</v>
      </c>
      <c r="O2763">
        <v>4763.7003482759437</v>
      </c>
      <c r="P2763" t="s">
        <v>64</v>
      </c>
      <c r="Q2763">
        <v>4.8499999999999996</v>
      </c>
      <c r="R2763">
        <v>4</v>
      </c>
      <c r="S2763">
        <v>2</v>
      </c>
      <c r="T2763">
        <v>1</v>
      </c>
      <c r="U2763" t="s">
        <v>76</v>
      </c>
      <c r="V2763">
        <v>1</v>
      </c>
      <c r="W2763" t="s">
        <v>66</v>
      </c>
      <c r="X2763" s="51" t="s">
        <v>5230</v>
      </c>
      <c r="Y2763" s="51" t="s">
        <v>79</v>
      </c>
      <c r="Z2763" s="26">
        <v>0</v>
      </c>
      <c r="AA2763" s="51" t="s">
        <v>66</v>
      </c>
      <c r="AB2763" s="51" t="s">
        <v>69</v>
      </c>
    </row>
    <row r="2764" spans="1:28">
      <c r="A2764" s="51" t="s">
        <v>5231</v>
      </c>
      <c r="B2764" s="51" t="s">
        <v>81</v>
      </c>
      <c r="C2764" s="1">
        <v>43271</v>
      </c>
      <c r="D2764">
        <v>2018</v>
      </c>
      <c r="E2764" s="26">
        <v>6</v>
      </c>
      <c r="F2764" s="51" t="s">
        <v>26</v>
      </c>
      <c r="G2764" s="26">
        <v>7</v>
      </c>
      <c r="H2764" s="26">
        <v>7</v>
      </c>
      <c r="I2764" t="s">
        <v>15</v>
      </c>
      <c r="J2764" t="s">
        <v>60</v>
      </c>
      <c r="K2764" t="s">
        <v>61</v>
      </c>
      <c r="L2764" t="s">
        <v>125</v>
      </c>
      <c r="M2764" t="s">
        <v>152</v>
      </c>
      <c r="N2764">
        <v>4907.5907921129165</v>
      </c>
      <c r="O2764">
        <v>4907.5907921129165</v>
      </c>
      <c r="P2764" t="s">
        <v>64</v>
      </c>
      <c r="Q2764">
        <v>6.49</v>
      </c>
      <c r="R2764">
        <v>1</v>
      </c>
      <c r="S2764">
        <v>5</v>
      </c>
      <c r="T2764">
        <v>1</v>
      </c>
      <c r="U2764" t="s">
        <v>76</v>
      </c>
      <c r="V2764">
        <v>2</v>
      </c>
      <c r="W2764" t="s">
        <v>77</v>
      </c>
      <c r="X2764" s="51" t="s">
        <v>2398</v>
      </c>
      <c r="Y2764" s="51" t="s">
        <v>95</v>
      </c>
      <c r="Z2764" s="26">
        <v>1</v>
      </c>
      <c r="AA2764" s="51" t="s">
        <v>66</v>
      </c>
      <c r="AB2764" s="51" t="s">
        <v>69</v>
      </c>
    </row>
    <row r="2765" spans="1:28">
      <c r="A2765" s="51" t="s">
        <v>5232</v>
      </c>
      <c r="B2765" s="51" t="s">
        <v>140</v>
      </c>
      <c r="C2765" s="1">
        <v>43839</v>
      </c>
      <c r="D2765">
        <v>2020</v>
      </c>
      <c r="E2765" s="26">
        <v>1</v>
      </c>
      <c r="F2765" s="51" t="s">
        <v>21</v>
      </c>
      <c r="G2765" s="26">
        <v>5</v>
      </c>
      <c r="H2765" s="26">
        <v>5</v>
      </c>
      <c r="I2765" t="s">
        <v>15</v>
      </c>
      <c r="J2765" t="s">
        <v>72</v>
      </c>
      <c r="K2765" t="s">
        <v>88</v>
      </c>
      <c r="L2765" t="s">
        <v>113</v>
      </c>
      <c r="M2765" t="s">
        <v>104</v>
      </c>
      <c r="N2765">
        <v>14041.406885806551</v>
      </c>
      <c r="O2765">
        <v>14041.406885806551</v>
      </c>
      <c r="P2765" t="s">
        <v>64</v>
      </c>
      <c r="Q2765">
        <v>17.46</v>
      </c>
      <c r="R2765">
        <v>4</v>
      </c>
      <c r="S2765">
        <v>1</v>
      </c>
      <c r="T2765">
        <v>1</v>
      </c>
      <c r="U2765" t="s">
        <v>76</v>
      </c>
      <c r="V2765">
        <v>2</v>
      </c>
      <c r="W2765" t="s">
        <v>77</v>
      </c>
      <c r="X2765" s="51" t="s">
        <v>5233</v>
      </c>
      <c r="Y2765" s="51" t="s">
        <v>119</v>
      </c>
      <c r="Z2765" s="26">
        <v>2</v>
      </c>
      <c r="AA2765" s="51" t="s">
        <v>77</v>
      </c>
      <c r="AB2765" s="51" t="s">
        <v>108</v>
      </c>
    </row>
    <row r="2766" spans="1:28">
      <c r="A2766" s="51" t="s">
        <v>5234</v>
      </c>
      <c r="B2766" s="51" t="s">
        <v>140</v>
      </c>
      <c r="C2766" s="1">
        <v>43377</v>
      </c>
      <c r="D2766">
        <v>2018</v>
      </c>
      <c r="E2766" s="26">
        <v>10</v>
      </c>
      <c r="F2766" s="51" t="s">
        <v>10</v>
      </c>
      <c r="G2766" s="26">
        <v>7</v>
      </c>
      <c r="H2766" s="26">
        <v>7</v>
      </c>
      <c r="I2766" t="s">
        <v>15</v>
      </c>
      <c r="J2766" t="s">
        <v>60</v>
      </c>
      <c r="K2766" t="s">
        <v>61</v>
      </c>
      <c r="L2766" t="s">
        <v>110</v>
      </c>
      <c r="M2766" t="s">
        <v>75</v>
      </c>
      <c r="N2766">
        <v>11931.167797769849</v>
      </c>
      <c r="O2766">
        <v>11931.167797769849</v>
      </c>
      <c r="P2766" t="s">
        <v>64</v>
      </c>
      <c r="Q2766">
        <v>2.36</v>
      </c>
      <c r="R2766">
        <v>3</v>
      </c>
      <c r="S2766">
        <v>1</v>
      </c>
      <c r="T2766">
        <v>1</v>
      </c>
      <c r="U2766" t="s">
        <v>76</v>
      </c>
      <c r="V2766">
        <v>2</v>
      </c>
      <c r="W2766" t="s">
        <v>77</v>
      </c>
      <c r="X2766" s="51" t="s">
        <v>3979</v>
      </c>
      <c r="Y2766" s="51" t="s">
        <v>95</v>
      </c>
      <c r="Z2766" s="26">
        <v>0</v>
      </c>
      <c r="AA2766" s="51" t="s">
        <v>66</v>
      </c>
      <c r="AB2766" s="51" t="s">
        <v>69</v>
      </c>
    </row>
    <row r="2767" spans="1:28">
      <c r="A2767" s="51" t="s">
        <v>5235</v>
      </c>
      <c r="B2767" s="51" t="s">
        <v>81</v>
      </c>
      <c r="C2767" s="1">
        <v>41868</v>
      </c>
      <c r="D2767">
        <v>2014</v>
      </c>
      <c r="E2767" s="26">
        <v>8</v>
      </c>
      <c r="F2767" s="51" t="s">
        <v>28</v>
      </c>
      <c r="G2767" s="26">
        <v>11</v>
      </c>
      <c r="H2767" s="26">
        <v>11</v>
      </c>
      <c r="I2767" t="s">
        <v>15</v>
      </c>
      <c r="J2767" t="s">
        <v>102</v>
      </c>
      <c r="K2767" t="s">
        <v>124</v>
      </c>
      <c r="L2767" t="s">
        <v>89</v>
      </c>
      <c r="M2767" t="s">
        <v>152</v>
      </c>
      <c r="N2767">
        <v>7574.0705966307805</v>
      </c>
      <c r="O2767">
        <v>7574.0705966307805</v>
      </c>
      <c r="P2767" t="s">
        <v>64</v>
      </c>
      <c r="Q2767">
        <v>3.41</v>
      </c>
      <c r="R2767">
        <v>4</v>
      </c>
      <c r="S2767">
        <v>3</v>
      </c>
      <c r="T2767">
        <v>1</v>
      </c>
      <c r="U2767" t="s">
        <v>76</v>
      </c>
      <c r="V2767">
        <v>1</v>
      </c>
      <c r="W2767" t="s">
        <v>66</v>
      </c>
      <c r="X2767" s="51" t="s">
        <v>5236</v>
      </c>
      <c r="Y2767" s="51" t="s">
        <v>119</v>
      </c>
      <c r="Z2767" s="26">
        <v>2</v>
      </c>
      <c r="AA2767" s="51" t="s">
        <v>77</v>
      </c>
      <c r="AB2767" s="51" t="s">
        <v>108</v>
      </c>
    </row>
    <row r="2768" spans="1:28">
      <c r="A2768" s="51" t="s">
        <v>5237</v>
      </c>
      <c r="B2768" s="51" t="s">
        <v>140</v>
      </c>
      <c r="C2768" s="1">
        <v>43637</v>
      </c>
      <c r="D2768">
        <v>2019</v>
      </c>
      <c r="E2768" s="26">
        <v>6</v>
      </c>
      <c r="F2768" s="51" t="s">
        <v>26</v>
      </c>
      <c r="G2768" s="26">
        <v>6</v>
      </c>
      <c r="H2768" s="26">
        <v>6</v>
      </c>
      <c r="I2768" t="s">
        <v>15</v>
      </c>
      <c r="J2768" t="s">
        <v>72</v>
      </c>
      <c r="K2768" t="s">
        <v>124</v>
      </c>
      <c r="L2768" t="s">
        <v>202</v>
      </c>
      <c r="M2768" t="s">
        <v>63</v>
      </c>
      <c r="N2768">
        <v>8605.213880539226</v>
      </c>
      <c r="O2768">
        <v>8605.213880539226</v>
      </c>
      <c r="P2768" t="s">
        <v>64</v>
      </c>
      <c r="Q2768">
        <v>9.11</v>
      </c>
      <c r="R2768">
        <v>1</v>
      </c>
      <c r="S2768">
        <v>2</v>
      </c>
      <c r="T2768">
        <v>1</v>
      </c>
      <c r="U2768" t="s">
        <v>76</v>
      </c>
      <c r="V2768">
        <v>3</v>
      </c>
      <c r="W2768" t="s">
        <v>84</v>
      </c>
      <c r="X2768" s="51" t="s">
        <v>5238</v>
      </c>
      <c r="Y2768" s="51" t="s">
        <v>119</v>
      </c>
      <c r="Z2768" s="26">
        <v>1</v>
      </c>
      <c r="AA2768" s="51" t="s">
        <v>66</v>
      </c>
      <c r="AB2768" s="51" t="s">
        <v>69</v>
      </c>
    </row>
    <row r="2769" spans="1:28">
      <c r="A2769" s="51" t="s">
        <v>5239</v>
      </c>
      <c r="B2769" s="51" t="s">
        <v>121</v>
      </c>
      <c r="C2769" s="1">
        <v>44580</v>
      </c>
      <c r="D2769">
        <v>2022</v>
      </c>
      <c r="E2769" s="26">
        <v>1</v>
      </c>
      <c r="F2769" s="51" t="s">
        <v>21</v>
      </c>
      <c r="G2769" s="26">
        <v>3</v>
      </c>
      <c r="H2769" s="26">
        <v>3</v>
      </c>
      <c r="I2769" t="s">
        <v>15</v>
      </c>
      <c r="J2769" t="s">
        <v>82</v>
      </c>
      <c r="K2769" t="s">
        <v>61</v>
      </c>
      <c r="L2769" t="s">
        <v>125</v>
      </c>
      <c r="M2769" t="s">
        <v>75</v>
      </c>
      <c r="N2769">
        <v>1015.4395489783892</v>
      </c>
      <c r="O2769">
        <v>1015.4395489783892</v>
      </c>
      <c r="P2769" t="s">
        <v>64</v>
      </c>
      <c r="Q2769">
        <v>5.14</v>
      </c>
      <c r="R2769">
        <v>4</v>
      </c>
      <c r="S2769">
        <v>2</v>
      </c>
      <c r="T2769">
        <v>1</v>
      </c>
      <c r="U2769" t="s">
        <v>76</v>
      </c>
      <c r="V2769">
        <v>1</v>
      </c>
      <c r="W2769" t="s">
        <v>66</v>
      </c>
      <c r="X2769" s="51" t="s">
        <v>5240</v>
      </c>
      <c r="Y2769" s="51" t="s">
        <v>100</v>
      </c>
      <c r="Z2769" s="26">
        <v>0</v>
      </c>
      <c r="AA2769" s="51" t="s">
        <v>66</v>
      </c>
      <c r="AB2769" s="51" t="s">
        <v>69</v>
      </c>
    </row>
    <row r="2770" spans="1:28">
      <c r="A2770" s="51" t="s">
        <v>5241</v>
      </c>
      <c r="B2770" s="51" t="s">
        <v>59</v>
      </c>
      <c r="C2770" s="1">
        <v>44823</v>
      </c>
      <c r="D2770">
        <v>2022</v>
      </c>
      <c r="E2770" s="26">
        <v>9</v>
      </c>
      <c r="F2770" s="51" t="s">
        <v>29</v>
      </c>
      <c r="G2770" s="26">
        <v>3</v>
      </c>
      <c r="H2770" s="26">
        <v>3</v>
      </c>
      <c r="I2770" t="s">
        <v>15</v>
      </c>
      <c r="J2770" t="s">
        <v>82</v>
      </c>
      <c r="K2770" t="s">
        <v>124</v>
      </c>
      <c r="L2770" t="s">
        <v>128</v>
      </c>
      <c r="M2770" t="s">
        <v>90</v>
      </c>
      <c r="N2770">
        <v>6024.2081340141822</v>
      </c>
      <c r="O2770">
        <v>6024.2081340141822</v>
      </c>
      <c r="P2770" t="s">
        <v>64</v>
      </c>
      <c r="Q2770">
        <v>9.8800000000000008</v>
      </c>
      <c r="R2770">
        <v>1</v>
      </c>
      <c r="S2770">
        <v>1</v>
      </c>
      <c r="T2770">
        <v>1</v>
      </c>
      <c r="U2770" t="s">
        <v>76</v>
      </c>
      <c r="V2770">
        <v>1</v>
      </c>
      <c r="W2770" t="s">
        <v>66</v>
      </c>
      <c r="X2770" s="51" t="s">
        <v>5242</v>
      </c>
      <c r="Y2770" s="51" t="s">
        <v>95</v>
      </c>
      <c r="Z2770" s="26">
        <v>0</v>
      </c>
      <c r="AA2770" s="51" t="s">
        <v>66</v>
      </c>
      <c r="AB2770" s="51" t="s">
        <v>69</v>
      </c>
    </row>
    <row r="2771" spans="1:28">
      <c r="A2771" s="51" t="s">
        <v>5243</v>
      </c>
      <c r="B2771" s="51" t="s">
        <v>59</v>
      </c>
      <c r="C2771" s="1">
        <v>45193</v>
      </c>
      <c r="D2771">
        <v>2023</v>
      </c>
      <c r="E2771" s="26">
        <v>9</v>
      </c>
      <c r="F2771" s="51" t="s">
        <v>29</v>
      </c>
      <c r="G2771" s="26">
        <v>2</v>
      </c>
      <c r="H2771" s="26">
        <v>2</v>
      </c>
      <c r="I2771" t="s">
        <v>15</v>
      </c>
      <c r="J2771" t="s">
        <v>82</v>
      </c>
      <c r="K2771" t="s">
        <v>88</v>
      </c>
      <c r="L2771" t="s">
        <v>113</v>
      </c>
      <c r="M2771" t="s">
        <v>90</v>
      </c>
      <c r="N2771">
        <v>20033.402011355571</v>
      </c>
      <c r="O2771">
        <v>20033.402011355571</v>
      </c>
      <c r="P2771" t="s">
        <v>64</v>
      </c>
      <c r="Q2771">
        <v>23.76</v>
      </c>
      <c r="R2771">
        <v>5</v>
      </c>
      <c r="S2771">
        <v>2</v>
      </c>
      <c r="T2771">
        <v>1</v>
      </c>
      <c r="U2771" t="s">
        <v>76</v>
      </c>
      <c r="V2771">
        <v>3</v>
      </c>
      <c r="W2771" t="s">
        <v>84</v>
      </c>
      <c r="X2771" s="51" t="s">
        <v>5244</v>
      </c>
      <c r="Y2771" s="51" t="s">
        <v>100</v>
      </c>
      <c r="Z2771" s="26">
        <v>3</v>
      </c>
      <c r="AA2771" s="51" t="s">
        <v>77</v>
      </c>
      <c r="AB2771" s="51" t="s">
        <v>108</v>
      </c>
    </row>
    <row r="2772" spans="1:28">
      <c r="A2772" s="51" t="s">
        <v>5245</v>
      </c>
      <c r="B2772" s="51" t="s">
        <v>71</v>
      </c>
      <c r="C2772" s="1">
        <v>44357</v>
      </c>
      <c r="D2772">
        <v>2021</v>
      </c>
      <c r="E2772" s="26">
        <v>6</v>
      </c>
      <c r="F2772" s="51" t="s">
        <v>26</v>
      </c>
      <c r="G2772" s="26">
        <v>4</v>
      </c>
      <c r="H2772" s="26">
        <v>4</v>
      </c>
      <c r="I2772" t="s">
        <v>15</v>
      </c>
      <c r="J2772" t="s">
        <v>72</v>
      </c>
      <c r="K2772" t="s">
        <v>83</v>
      </c>
      <c r="L2772" t="s">
        <v>98</v>
      </c>
      <c r="M2772" t="s">
        <v>93</v>
      </c>
      <c r="N2772">
        <v>9209.9621991544354</v>
      </c>
      <c r="O2772">
        <v>9209.9621991544354</v>
      </c>
      <c r="P2772" t="s">
        <v>64</v>
      </c>
      <c r="Q2772">
        <v>1.39</v>
      </c>
      <c r="R2772">
        <v>4</v>
      </c>
      <c r="S2772">
        <v>2</v>
      </c>
      <c r="T2772">
        <v>1</v>
      </c>
      <c r="U2772" t="s">
        <v>76</v>
      </c>
      <c r="V2772">
        <v>1</v>
      </c>
      <c r="W2772" t="s">
        <v>66</v>
      </c>
      <c r="X2772" s="51" t="s">
        <v>5246</v>
      </c>
      <c r="Y2772" s="51" t="s">
        <v>95</v>
      </c>
      <c r="Z2772" s="26">
        <v>0</v>
      </c>
      <c r="AA2772" s="51" t="s">
        <v>66</v>
      </c>
      <c r="AB2772" s="51" t="s">
        <v>69</v>
      </c>
    </row>
    <row r="2773" spans="1:28">
      <c r="A2773" s="51" t="s">
        <v>5247</v>
      </c>
      <c r="B2773" s="51" t="s">
        <v>59</v>
      </c>
      <c r="C2773" s="1">
        <v>41385</v>
      </c>
      <c r="D2773">
        <v>2013</v>
      </c>
      <c r="E2773" s="26">
        <v>4</v>
      </c>
      <c r="F2773" s="51" t="s">
        <v>24</v>
      </c>
      <c r="G2773" s="26">
        <v>12</v>
      </c>
      <c r="H2773" s="26">
        <v>12</v>
      </c>
      <c r="I2773" t="s">
        <v>15</v>
      </c>
      <c r="J2773" t="s">
        <v>102</v>
      </c>
      <c r="K2773" t="s">
        <v>83</v>
      </c>
      <c r="L2773" t="s">
        <v>125</v>
      </c>
      <c r="M2773" t="s">
        <v>63</v>
      </c>
      <c r="N2773">
        <v>8674.5059201739041</v>
      </c>
      <c r="O2773">
        <v>8674.5059201739041</v>
      </c>
      <c r="P2773" t="s">
        <v>64</v>
      </c>
      <c r="Q2773">
        <v>7.26</v>
      </c>
      <c r="R2773">
        <v>3</v>
      </c>
      <c r="S2773">
        <v>2</v>
      </c>
      <c r="T2773">
        <v>1</v>
      </c>
      <c r="U2773" t="s">
        <v>76</v>
      </c>
      <c r="V2773">
        <v>1</v>
      </c>
      <c r="W2773" t="s">
        <v>66</v>
      </c>
      <c r="X2773" s="51" t="s">
        <v>5248</v>
      </c>
      <c r="Y2773" s="51" t="s">
        <v>119</v>
      </c>
      <c r="Z2773" s="26">
        <v>1</v>
      </c>
      <c r="AA2773" s="51" t="s">
        <v>66</v>
      </c>
      <c r="AB2773" s="51" t="s">
        <v>69</v>
      </c>
    </row>
    <row r="2774" spans="1:28">
      <c r="A2774" s="51" t="s">
        <v>5249</v>
      </c>
      <c r="B2774" s="51" t="s">
        <v>121</v>
      </c>
      <c r="C2774" s="1">
        <v>43395</v>
      </c>
      <c r="D2774">
        <v>2018</v>
      </c>
      <c r="E2774" s="26">
        <v>10</v>
      </c>
      <c r="F2774" s="51" t="s">
        <v>10</v>
      </c>
      <c r="G2774" s="26">
        <v>7</v>
      </c>
      <c r="H2774" s="26">
        <v>7</v>
      </c>
      <c r="I2774" t="s">
        <v>15</v>
      </c>
      <c r="J2774" t="s">
        <v>60</v>
      </c>
      <c r="K2774" t="s">
        <v>83</v>
      </c>
      <c r="L2774" t="s">
        <v>125</v>
      </c>
      <c r="M2774" t="s">
        <v>90</v>
      </c>
      <c r="N2774">
        <v>2528.0200235204361</v>
      </c>
      <c r="O2774">
        <v>2528.0200235204361</v>
      </c>
      <c r="P2774" t="s">
        <v>64</v>
      </c>
      <c r="Q2774">
        <v>3.98</v>
      </c>
      <c r="R2774">
        <v>5</v>
      </c>
      <c r="S2774">
        <v>1</v>
      </c>
      <c r="T2774">
        <v>1</v>
      </c>
      <c r="U2774" t="s">
        <v>76</v>
      </c>
      <c r="V2774">
        <v>1</v>
      </c>
      <c r="W2774" t="s">
        <v>66</v>
      </c>
      <c r="X2774" s="51" t="s">
        <v>5250</v>
      </c>
      <c r="Y2774" s="51" t="s">
        <v>79</v>
      </c>
      <c r="Z2774" s="26">
        <v>0</v>
      </c>
      <c r="AA2774" s="51" t="s">
        <v>66</v>
      </c>
      <c r="AB2774" s="51" t="s">
        <v>69</v>
      </c>
    </row>
    <row r="2775" spans="1:28">
      <c r="A2775" s="51" t="s">
        <v>5251</v>
      </c>
      <c r="B2775" s="51" t="s">
        <v>81</v>
      </c>
      <c r="C2775" s="1">
        <v>43315</v>
      </c>
      <c r="D2775">
        <v>2018</v>
      </c>
      <c r="E2775" s="26">
        <v>8</v>
      </c>
      <c r="F2775" s="51" t="s">
        <v>28</v>
      </c>
      <c r="G2775" s="26">
        <v>7</v>
      </c>
      <c r="H2775" s="26">
        <v>7</v>
      </c>
      <c r="I2775" t="s">
        <v>15</v>
      </c>
      <c r="J2775" t="s">
        <v>60</v>
      </c>
      <c r="K2775" t="s">
        <v>73</v>
      </c>
      <c r="L2775" t="s">
        <v>157</v>
      </c>
      <c r="M2775" t="s">
        <v>152</v>
      </c>
      <c r="N2775">
        <v>10051.283894210494</v>
      </c>
      <c r="O2775">
        <v>10051.283894210494</v>
      </c>
      <c r="P2775" t="s">
        <v>64</v>
      </c>
      <c r="Q2775">
        <v>21.74</v>
      </c>
      <c r="R2775">
        <v>5</v>
      </c>
      <c r="S2775">
        <v>2</v>
      </c>
      <c r="T2775">
        <v>1</v>
      </c>
      <c r="U2775" t="s">
        <v>76</v>
      </c>
      <c r="V2775">
        <v>3</v>
      </c>
      <c r="W2775" t="s">
        <v>84</v>
      </c>
      <c r="X2775" s="51" t="s">
        <v>5252</v>
      </c>
      <c r="Y2775" s="51" t="s">
        <v>95</v>
      </c>
      <c r="Z2775" s="26">
        <v>2</v>
      </c>
      <c r="AA2775" s="51" t="s">
        <v>77</v>
      </c>
      <c r="AB2775" s="51" t="s">
        <v>69</v>
      </c>
    </row>
    <row r="2776" spans="1:28">
      <c r="A2776" s="51" t="s">
        <v>5253</v>
      </c>
      <c r="B2776" s="51" t="s">
        <v>59</v>
      </c>
      <c r="C2776" s="1">
        <v>44006</v>
      </c>
      <c r="D2776">
        <v>2020</v>
      </c>
      <c r="E2776" s="26">
        <v>6</v>
      </c>
      <c r="F2776" s="51" t="s">
        <v>26</v>
      </c>
      <c r="G2776" s="26">
        <v>5</v>
      </c>
      <c r="H2776" s="26">
        <v>5</v>
      </c>
      <c r="I2776" t="s">
        <v>15</v>
      </c>
      <c r="J2776" t="s">
        <v>72</v>
      </c>
      <c r="K2776" t="s">
        <v>73</v>
      </c>
      <c r="L2776" t="s">
        <v>98</v>
      </c>
      <c r="M2776" t="s">
        <v>93</v>
      </c>
      <c r="N2776">
        <v>4639.2252840890806</v>
      </c>
      <c r="O2776">
        <v>4639.2252840890806</v>
      </c>
      <c r="P2776" t="s">
        <v>64</v>
      </c>
      <c r="Q2776">
        <v>11.31</v>
      </c>
      <c r="R2776">
        <v>2</v>
      </c>
      <c r="S2776">
        <v>5</v>
      </c>
      <c r="T2776">
        <v>1</v>
      </c>
      <c r="U2776" t="s">
        <v>76</v>
      </c>
      <c r="V2776">
        <v>2</v>
      </c>
      <c r="W2776" t="s">
        <v>77</v>
      </c>
      <c r="X2776" s="51" t="s">
        <v>5254</v>
      </c>
      <c r="Y2776" s="51" t="s">
        <v>79</v>
      </c>
      <c r="Z2776" s="26">
        <v>1</v>
      </c>
      <c r="AA2776" s="51" t="s">
        <v>66</v>
      </c>
      <c r="AB2776" s="51" t="s">
        <v>69</v>
      </c>
    </row>
    <row r="2777" spans="1:28">
      <c r="A2777" s="51" t="s">
        <v>5255</v>
      </c>
      <c r="B2777" s="51" t="s">
        <v>97</v>
      </c>
      <c r="C2777" s="1">
        <v>42012</v>
      </c>
      <c r="D2777">
        <v>2015</v>
      </c>
      <c r="E2777" s="26">
        <v>1</v>
      </c>
      <c r="F2777" s="51" t="s">
        <v>21</v>
      </c>
      <c r="G2777" s="26">
        <v>10</v>
      </c>
      <c r="H2777" s="26">
        <v>10</v>
      </c>
      <c r="I2777" t="s">
        <v>15</v>
      </c>
      <c r="J2777" t="s">
        <v>102</v>
      </c>
      <c r="K2777" t="s">
        <v>83</v>
      </c>
      <c r="L2777" t="s">
        <v>125</v>
      </c>
      <c r="M2777" t="s">
        <v>93</v>
      </c>
      <c r="N2777">
        <v>9187.6307565744046</v>
      </c>
      <c r="O2777">
        <v>9187.6307565744046</v>
      </c>
      <c r="P2777" t="s">
        <v>64</v>
      </c>
      <c r="Q2777">
        <v>12.48</v>
      </c>
      <c r="R2777">
        <v>1</v>
      </c>
      <c r="S2777">
        <v>2</v>
      </c>
      <c r="T2777">
        <v>1</v>
      </c>
      <c r="U2777" t="s">
        <v>76</v>
      </c>
      <c r="V2777">
        <v>3</v>
      </c>
      <c r="W2777" t="s">
        <v>84</v>
      </c>
      <c r="X2777" s="51" t="s">
        <v>5256</v>
      </c>
      <c r="Y2777" s="51" t="s">
        <v>95</v>
      </c>
      <c r="Z2777" s="26">
        <v>2</v>
      </c>
      <c r="AA2777" s="51" t="s">
        <v>77</v>
      </c>
      <c r="AB2777" s="51" t="s">
        <v>69</v>
      </c>
    </row>
    <row r="2778" spans="1:28">
      <c r="A2778" s="51" t="s">
        <v>5257</v>
      </c>
      <c r="B2778" s="51" t="s">
        <v>140</v>
      </c>
      <c r="C2778" s="1">
        <v>44666</v>
      </c>
      <c r="D2778">
        <v>2022</v>
      </c>
      <c r="E2778" s="26">
        <v>4</v>
      </c>
      <c r="F2778" s="51" t="s">
        <v>24</v>
      </c>
      <c r="G2778" s="26">
        <v>3</v>
      </c>
      <c r="H2778" s="26">
        <v>3</v>
      </c>
      <c r="I2778" t="s">
        <v>15</v>
      </c>
      <c r="J2778" t="s">
        <v>82</v>
      </c>
      <c r="K2778" t="s">
        <v>124</v>
      </c>
      <c r="L2778" t="s">
        <v>113</v>
      </c>
      <c r="M2778" t="s">
        <v>152</v>
      </c>
      <c r="N2778">
        <v>4241.328093432744</v>
      </c>
      <c r="O2778">
        <v>4241.328093432744</v>
      </c>
      <c r="P2778" t="s">
        <v>64</v>
      </c>
      <c r="Q2778">
        <v>8.14</v>
      </c>
      <c r="R2778">
        <v>2</v>
      </c>
      <c r="S2778">
        <v>2</v>
      </c>
      <c r="T2778">
        <v>1</v>
      </c>
      <c r="U2778" t="s">
        <v>76</v>
      </c>
      <c r="V2778">
        <v>1</v>
      </c>
      <c r="W2778" t="s">
        <v>66</v>
      </c>
      <c r="X2778" s="51" t="s">
        <v>2728</v>
      </c>
      <c r="Y2778" s="51" t="s">
        <v>95</v>
      </c>
      <c r="Z2778" s="26">
        <v>0</v>
      </c>
      <c r="AA2778" s="51" t="s">
        <v>66</v>
      </c>
      <c r="AB2778" s="51" t="s">
        <v>69</v>
      </c>
    </row>
    <row r="2779" spans="1:28">
      <c r="A2779" s="51" t="s">
        <v>5258</v>
      </c>
      <c r="B2779" s="51" t="s">
        <v>71</v>
      </c>
      <c r="C2779" s="1">
        <v>44246</v>
      </c>
      <c r="D2779">
        <v>2021</v>
      </c>
      <c r="E2779" s="26">
        <v>2</v>
      </c>
      <c r="F2779" s="51" t="s">
        <v>22</v>
      </c>
      <c r="G2779" s="26">
        <v>4</v>
      </c>
      <c r="H2779" s="26">
        <v>4</v>
      </c>
      <c r="I2779" t="s">
        <v>15</v>
      </c>
      <c r="J2779" t="s">
        <v>72</v>
      </c>
      <c r="K2779" t="s">
        <v>73</v>
      </c>
      <c r="L2779" t="s">
        <v>110</v>
      </c>
      <c r="M2779" t="s">
        <v>104</v>
      </c>
      <c r="N2779">
        <v>3075.8037950165531</v>
      </c>
      <c r="O2779">
        <v>3075.8037950165531</v>
      </c>
      <c r="P2779" t="s">
        <v>64</v>
      </c>
      <c r="Q2779">
        <v>3.48</v>
      </c>
      <c r="R2779">
        <v>3</v>
      </c>
      <c r="S2779">
        <v>2</v>
      </c>
      <c r="T2779">
        <v>1</v>
      </c>
      <c r="U2779" t="s">
        <v>76</v>
      </c>
      <c r="V2779">
        <v>1</v>
      </c>
      <c r="W2779" t="s">
        <v>66</v>
      </c>
      <c r="X2779" s="51" t="s">
        <v>1558</v>
      </c>
      <c r="Y2779" s="51" t="s">
        <v>95</v>
      </c>
      <c r="Z2779" s="26">
        <v>0</v>
      </c>
      <c r="AA2779" s="51" t="s">
        <v>66</v>
      </c>
      <c r="AB2779" s="51" t="s">
        <v>69</v>
      </c>
    </row>
    <row r="2780" spans="1:28">
      <c r="A2780" s="51" t="s">
        <v>5259</v>
      </c>
      <c r="B2780" s="51" t="s">
        <v>97</v>
      </c>
      <c r="C2780" s="1">
        <v>44840</v>
      </c>
      <c r="D2780">
        <v>2022</v>
      </c>
      <c r="E2780" s="26">
        <v>10</v>
      </c>
      <c r="F2780" s="51" t="s">
        <v>10</v>
      </c>
      <c r="G2780" s="26">
        <v>3</v>
      </c>
      <c r="H2780" s="26">
        <v>3</v>
      </c>
      <c r="I2780" t="s">
        <v>15</v>
      </c>
      <c r="J2780" t="s">
        <v>82</v>
      </c>
      <c r="K2780" t="s">
        <v>61</v>
      </c>
      <c r="L2780" t="s">
        <v>125</v>
      </c>
      <c r="M2780" t="s">
        <v>75</v>
      </c>
      <c r="N2780">
        <v>22844.03953096001</v>
      </c>
      <c r="O2780">
        <v>22844.03953096001</v>
      </c>
      <c r="P2780" t="s">
        <v>64</v>
      </c>
      <c r="Q2780">
        <v>21.8</v>
      </c>
      <c r="R2780">
        <v>2</v>
      </c>
      <c r="S2780">
        <v>0</v>
      </c>
      <c r="T2780">
        <v>0</v>
      </c>
      <c r="U2780" t="s">
        <v>65</v>
      </c>
      <c r="V2780">
        <v>3</v>
      </c>
      <c r="W2780" t="s">
        <v>84</v>
      </c>
      <c r="X2780" s="51" t="s">
        <v>5260</v>
      </c>
      <c r="Y2780" s="51" t="s">
        <v>79</v>
      </c>
      <c r="Z2780" s="26">
        <v>3</v>
      </c>
      <c r="AA2780" s="51" t="s">
        <v>77</v>
      </c>
      <c r="AB2780" s="51" t="s">
        <v>108</v>
      </c>
    </row>
    <row r="2781" spans="1:28">
      <c r="A2781" s="51" t="s">
        <v>5261</v>
      </c>
      <c r="B2781" s="51" t="s">
        <v>140</v>
      </c>
      <c r="C2781" s="1">
        <v>42165</v>
      </c>
      <c r="D2781">
        <v>2015</v>
      </c>
      <c r="E2781" s="26">
        <v>6</v>
      </c>
      <c r="F2781" s="51" t="s">
        <v>26</v>
      </c>
      <c r="G2781" s="26">
        <v>10</v>
      </c>
      <c r="H2781" s="26">
        <v>10</v>
      </c>
      <c r="I2781" t="s">
        <v>15</v>
      </c>
      <c r="J2781" t="s">
        <v>102</v>
      </c>
      <c r="K2781" t="s">
        <v>133</v>
      </c>
      <c r="L2781" t="s">
        <v>128</v>
      </c>
      <c r="M2781" t="s">
        <v>75</v>
      </c>
      <c r="N2781">
        <v>9976.3431375630644</v>
      </c>
      <c r="O2781">
        <v>9976.3431375630644</v>
      </c>
      <c r="P2781" t="s">
        <v>64</v>
      </c>
      <c r="Q2781">
        <v>10.38</v>
      </c>
      <c r="R2781">
        <v>4</v>
      </c>
      <c r="S2781">
        <v>1</v>
      </c>
      <c r="T2781">
        <v>1</v>
      </c>
      <c r="U2781" t="s">
        <v>76</v>
      </c>
      <c r="V2781">
        <v>3</v>
      </c>
      <c r="W2781" t="s">
        <v>84</v>
      </c>
      <c r="X2781" s="51" t="s">
        <v>5262</v>
      </c>
      <c r="Y2781" s="51" t="s">
        <v>119</v>
      </c>
      <c r="Z2781" s="26">
        <v>2</v>
      </c>
      <c r="AA2781" s="51" t="s">
        <v>77</v>
      </c>
      <c r="AB2781" s="51" t="s">
        <v>69</v>
      </c>
    </row>
    <row r="2782" spans="1:28">
      <c r="A2782" s="51" t="s">
        <v>5263</v>
      </c>
      <c r="B2782" s="51" t="s">
        <v>97</v>
      </c>
      <c r="C2782" s="1">
        <v>44486</v>
      </c>
      <c r="D2782">
        <v>2021</v>
      </c>
      <c r="E2782" s="26">
        <v>10</v>
      </c>
      <c r="F2782" s="51" t="s">
        <v>10</v>
      </c>
      <c r="G2782" s="26">
        <v>4</v>
      </c>
      <c r="H2782" s="26">
        <v>4</v>
      </c>
      <c r="I2782" t="s">
        <v>15</v>
      </c>
      <c r="J2782" t="s">
        <v>72</v>
      </c>
      <c r="K2782" t="s">
        <v>133</v>
      </c>
      <c r="L2782" t="s">
        <v>103</v>
      </c>
      <c r="M2782" t="s">
        <v>93</v>
      </c>
      <c r="N2782">
        <v>15177.598276648345</v>
      </c>
      <c r="O2782">
        <v>15177.598276648345</v>
      </c>
      <c r="P2782" t="s">
        <v>64</v>
      </c>
      <c r="Q2782">
        <v>25.59</v>
      </c>
      <c r="R2782">
        <v>2</v>
      </c>
      <c r="S2782">
        <v>3</v>
      </c>
      <c r="T2782">
        <v>1</v>
      </c>
      <c r="U2782" t="s">
        <v>76</v>
      </c>
      <c r="V2782">
        <v>3</v>
      </c>
      <c r="W2782" t="s">
        <v>84</v>
      </c>
      <c r="X2782" s="51" t="s">
        <v>2143</v>
      </c>
      <c r="Y2782" s="51" t="s">
        <v>119</v>
      </c>
      <c r="Z2782" s="26">
        <v>4</v>
      </c>
      <c r="AA2782" s="51" t="s">
        <v>84</v>
      </c>
      <c r="AB2782" s="51" t="s">
        <v>108</v>
      </c>
    </row>
    <row r="2783" spans="1:28">
      <c r="A2783" s="51" t="s">
        <v>5264</v>
      </c>
      <c r="B2783" s="51" t="s">
        <v>140</v>
      </c>
      <c r="C2783" s="1">
        <v>44828</v>
      </c>
      <c r="D2783">
        <v>2022</v>
      </c>
      <c r="E2783" s="26">
        <v>9</v>
      </c>
      <c r="F2783" s="51" t="s">
        <v>29</v>
      </c>
      <c r="G2783" s="26">
        <v>3</v>
      </c>
      <c r="H2783" s="26">
        <v>3</v>
      </c>
      <c r="I2783" t="s">
        <v>15</v>
      </c>
      <c r="J2783" t="s">
        <v>82</v>
      </c>
      <c r="K2783" t="s">
        <v>61</v>
      </c>
      <c r="L2783" t="s">
        <v>110</v>
      </c>
      <c r="M2783" t="s">
        <v>75</v>
      </c>
      <c r="N2783">
        <v>16403.388413295626</v>
      </c>
      <c r="O2783">
        <v>16403.388413295626</v>
      </c>
      <c r="P2783" t="s">
        <v>64</v>
      </c>
      <c r="Q2783">
        <v>18.739999999999998</v>
      </c>
      <c r="R2783">
        <v>1</v>
      </c>
      <c r="S2783">
        <v>0</v>
      </c>
      <c r="T2783">
        <v>0</v>
      </c>
      <c r="U2783" t="s">
        <v>65</v>
      </c>
      <c r="V2783">
        <v>3</v>
      </c>
      <c r="W2783" t="s">
        <v>84</v>
      </c>
      <c r="X2783" s="51" t="s">
        <v>5265</v>
      </c>
      <c r="Y2783" s="51" t="s">
        <v>95</v>
      </c>
      <c r="Z2783" s="26">
        <v>3</v>
      </c>
      <c r="AA2783" s="51" t="s">
        <v>77</v>
      </c>
      <c r="AB2783" s="51" t="s">
        <v>108</v>
      </c>
    </row>
    <row r="2784" spans="1:28">
      <c r="A2784" s="51" t="s">
        <v>5266</v>
      </c>
      <c r="B2784" s="51" t="s">
        <v>59</v>
      </c>
      <c r="C2784" s="1">
        <v>43340</v>
      </c>
      <c r="D2784">
        <v>2018</v>
      </c>
      <c r="E2784" s="26">
        <v>8</v>
      </c>
      <c r="F2784" s="51" t="s">
        <v>28</v>
      </c>
      <c r="G2784" s="26">
        <v>7</v>
      </c>
      <c r="H2784" s="26">
        <v>7</v>
      </c>
      <c r="I2784" t="s">
        <v>15</v>
      </c>
      <c r="J2784" t="s">
        <v>60</v>
      </c>
      <c r="K2784" t="s">
        <v>83</v>
      </c>
      <c r="L2784" t="s">
        <v>89</v>
      </c>
      <c r="M2784" t="s">
        <v>104</v>
      </c>
      <c r="N2784">
        <v>2543.2858053544896</v>
      </c>
      <c r="O2784">
        <v>2543.2858053544896</v>
      </c>
      <c r="P2784" t="s">
        <v>64</v>
      </c>
      <c r="Q2784">
        <v>10.8</v>
      </c>
      <c r="R2784">
        <v>4</v>
      </c>
      <c r="S2784">
        <v>3</v>
      </c>
      <c r="T2784">
        <v>1</v>
      </c>
      <c r="U2784" t="s">
        <v>76</v>
      </c>
      <c r="V2784">
        <v>2</v>
      </c>
      <c r="W2784" t="s">
        <v>77</v>
      </c>
      <c r="X2784" s="51" t="s">
        <v>3885</v>
      </c>
      <c r="Y2784" s="51" t="s">
        <v>86</v>
      </c>
      <c r="Z2784" s="26">
        <v>1</v>
      </c>
      <c r="AA2784" s="51" t="s">
        <v>66</v>
      </c>
      <c r="AB2784" s="51" t="s">
        <v>69</v>
      </c>
    </row>
    <row r="2785" spans="1:28">
      <c r="A2785" s="51" t="s">
        <v>5267</v>
      </c>
      <c r="B2785" s="51" t="s">
        <v>71</v>
      </c>
      <c r="C2785" s="1">
        <v>42861</v>
      </c>
      <c r="D2785">
        <v>2017</v>
      </c>
      <c r="E2785" s="26">
        <v>5</v>
      </c>
      <c r="F2785" s="51" t="s">
        <v>25</v>
      </c>
      <c r="G2785" s="26">
        <v>8</v>
      </c>
      <c r="H2785" s="26">
        <v>8</v>
      </c>
      <c r="I2785" t="s">
        <v>15</v>
      </c>
      <c r="J2785" t="s">
        <v>60</v>
      </c>
      <c r="K2785" t="s">
        <v>124</v>
      </c>
      <c r="L2785" t="s">
        <v>74</v>
      </c>
      <c r="M2785" t="s">
        <v>93</v>
      </c>
      <c r="N2785">
        <v>18680.685089587285</v>
      </c>
      <c r="O2785">
        <v>18680.685089587285</v>
      </c>
      <c r="P2785" t="s">
        <v>64</v>
      </c>
      <c r="Q2785">
        <v>8.84</v>
      </c>
      <c r="R2785">
        <v>5</v>
      </c>
      <c r="S2785">
        <v>1</v>
      </c>
      <c r="T2785">
        <v>1</v>
      </c>
      <c r="U2785" t="s">
        <v>76</v>
      </c>
      <c r="V2785">
        <v>3</v>
      </c>
      <c r="W2785" t="s">
        <v>84</v>
      </c>
      <c r="X2785" s="51" t="s">
        <v>5268</v>
      </c>
      <c r="Y2785" s="51" t="s">
        <v>119</v>
      </c>
      <c r="Z2785" s="26">
        <v>3</v>
      </c>
      <c r="AA2785" s="51" t="s">
        <v>77</v>
      </c>
      <c r="AB2785" s="51" t="s">
        <v>69</v>
      </c>
    </row>
    <row r="2786" spans="1:28">
      <c r="A2786" s="51" t="s">
        <v>5269</v>
      </c>
      <c r="B2786" s="51" t="s">
        <v>71</v>
      </c>
      <c r="C2786" s="1">
        <v>44343</v>
      </c>
      <c r="D2786">
        <v>2021</v>
      </c>
      <c r="E2786" s="26">
        <v>5</v>
      </c>
      <c r="F2786" s="51" t="s">
        <v>25</v>
      </c>
      <c r="G2786" s="26">
        <v>4</v>
      </c>
      <c r="H2786" s="26">
        <v>4</v>
      </c>
      <c r="I2786" t="s">
        <v>15</v>
      </c>
      <c r="J2786" t="s">
        <v>72</v>
      </c>
      <c r="K2786" t="s">
        <v>61</v>
      </c>
      <c r="L2786" t="s">
        <v>103</v>
      </c>
      <c r="M2786" t="s">
        <v>104</v>
      </c>
      <c r="N2786">
        <v>2991.4595492967087</v>
      </c>
      <c r="O2786">
        <v>2991.4595492967087</v>
      </c>
      <c r="P2786" t="s">
        <v>64</v>
      </c>
      <c r="Q2786">
        <v>7.95</v>
      </c>
      <c r="R2786">
        <v>2</v>
      </c>
      <c r="S2786">
        <v>2</v>
      </c>
      <c r="T2786">
        <v>1</v>
      </c>
      <c r="U2786" t="s">
        <v>76</v>
      </c>
      <c r="V2786">
        <v>1</v>
      </c>
      <c r="W2786" t="s">
        <v>66</v>
      </c>
      <c r="X2786" s="51" t="s">
        <v>5270</v>
      </c>
      <c r="Y2786" s="51" t="s">
        <v>100</v>
      </c>
      <c r="Z2786" s="26">
        <v>0</v>
      </c>
      <c r="AA2786" s="51" t="s">
        <v>66</v>
      </c>
      <c r="AB2786" s="51" t="s">
        <v>69</v>
      </c>
    </row>
    <row r="2787" spans="1:28">
      <c r="A2787" s="51" t="s">
        <v>5271</v>
      </c>
      <c r="B2787" s="51" t="s">
        <v>59</v>
      </c>
      <c r="C2787" s="1">
        <v>44640</v>
      </c>
      <c r="D2787">
        <v>2022</v>
      </c>
      <c r="E2787" s="26">
        <v>3</v>
      </c>
      <c r="F2787" s="51" t="s">
        <v>23</v>
      </c>
      <c r="G2787" s="26">
        <v>3</v>
      </c>
      <c r="H2787" s="26">
        <v>3</v>
      </c>
      <c r="I2787" t="s">
        <v>15</v>
      </c>
      <c r="J2787" t="s">
        <v>82</v>
      </c>
      <c r="K2787" t="s">
        <v>73</v>
      </c>
      <c r="L2787" t="s">
        <v>202</v>
      </c>
      <c r="M2787" t="s">
        <v>93</v>
      </c>
      <c r="N2787">
        <v>8204.2281642961934</v>
      </c>
      <c r="O2787">
        <v>8204.2281642961934</v>
      </c>
      <c r="P2787" t="s">
        <v>64</v>
      </c>
      <c r="Q2787">
        <v>7.6</v>
      </c>
      <c r="R2787">
        <v>5</v>
      </c>
      <c r="S2787">
        <v>2</v>
      </c>
      <c r="T2787">
        <v>1</v>
      </c>
      <c r="U2787" t="s">
        <v>76</v>
      </c>
      <c r="V2787">
        <v>2</v>
      </c>
      <c r="W2787" t="s">
        <v>77</v>
      </c>
      <c r="X2787" s="51" t="s">
        <v>5272</v>
      </c>
      <c r="Y2787" s="51" t="s">
        <v>68</v>
      </c>
      <c r="Z2787" s="26">
        <v>0</v>
      </c>
      <c r="AA2787" s="51" t="s">
        <v>66</v>
      </c>
      <c r="AB2787" s="51" t="s">
        <v>69</v>
      </c>
    </row>
    <row r="2788" spans="1:28">
      <c r="A2788" s="51" t="s">
        <v>5273</v>
      </c>
      <c r="B2788" s="51" t="s">
        <v>81</v>
      </c>
      <c r="C2788" s="1">
        <v>43835</v>
      </c>
      <c r="D2788">
        <v>2020</v>
      </c>
      <c r="E2788" s="26">
        <v>1</v>
      </c>
      <c r="F2788" s="51" t="s">
        <v>21</v>
      </c>
      <c r="G2788" s="26">
        <v>5</v>
      </c>
      <c r="H2788" s="26">
        <v>5</v>
      </c>
      <c r="I2788" t="s">
        <v>15</v>
      </c>
      <c r="J2788" t="s">
        <v>72</v>
      </c>
      <c r="K2788" t="s">
        <v>73</v>
      </c>
      <c r="L2788" t="s">
        <v>202</v>
      </c>
      <c r="M2788" t="s">
        <v>104</v>
      </c>
      <c r="N2788">
        <v>3295.3329395663141</v>
      </c>
      <c r="O2788">
        <v>3295.3329395663141</v>
      </c>
      <c r="P2788" t="s">
        <v>64</v>
      </c>
      <c r="Q2788">
        <v>1.22</v>
      </c>
      <c r="R2788">
        <v>5</v>
      </c>
      <c r="S2788">
        <v>5</v>
      </c>
      <c r="T2788">
        <v>1</v>
      </c>
      <c r="U2788" t="s">
        <v>76</v>
      </c>
      <c r="V2788">
        <v>1</v>
      </c>
      <c r="W2788" t="s">
        <v>66</v>
      </c>
      <c r="X2788" s="51" t="s">
        <v>5274</v>
      </c>
      <c r="Y2788" s="51" t="s">
        <v>100</v>
      </c>
      <c r="Z2788" s="26">
        <v>1</v>
      </c>
      <c r="AA2788" s="51" t="s">
        <v>66</v>
      </c>
      <c r="AB2788" s="51" t="s">
        <v>69</v>
      </c>
    </row>
    <row r="2789" spans="1:28">
      <c r="A2789" s="51" t="s">
        <v>5275</v>
      </c>
      <c r="B2789" s="51" t="s">
        <v>81</v>
      </c>
      <c r="C2789" s="1">
        <v>42261</v>
      </c>
      <c r="D2789">
        <v>2015</v>
      </c>
      <c r="E2789" s="26">
        <v>9</v>
      </c>
      <c r="F2789" s="51" t="s">
        <v>29</v>
      </c>
      <c r="G2789" s="26">
        <v>10</v>
      </c>
      <c r="H2789" s="26">
        <v>10</v>
      </c>
      <c r="I2789" t="s">
        <v>15</v>
      </c>
      <c r="J2789" t="s">
        <v>102</v>
      </c>
      <c r="K2789" t="s">
        <v>73</v>
      </c>
      <c r="L2789" t="s">
        <v>202</v>
      </c>
      <c r="M2789" t="s">
        <v>75</v>
      </c>
      <c r="N2789">
        <v>14116.614633750967</v>
      </c>
      <c r="O2789">
        <v>14116.614633750967</v>
      </c>
      <c r="P2789" t="s">
        <v>64</v>
      </c>
      <c r="Q2789">
        <v>22.43</v>
      </c>
      <c r="R2789">
        <v>1</v>
      </c>
      <c r="S2789">
        <v>1</v>
      </c>
      <c r="T2789">
        <v>1</v>
      </c>
      <c r="U2789" t="s">
        <v>76</v>
      </c>
      <c r="V2789">
        <v>3</v>
      </c>
      <c r="W2789" t="s">
        <v>84</v>
      </c>
      <c r="X2789" s="51" t="s">
        <v>4977</v>
      </c>
      <c r="Y2789" s="51" t="s">
        <v>79</v>
      </c>
      <c r="Z2789" s="26">
        <v>4</v>
      </c>
      <c r="AA2789" s="51" t="s">
        <v>84</v>
      </c>
      <c r="AB2789" s="51" t="s">
        <v>108</v>
      </c>
    </row>
    <row r="2790" spans="1:28">
      <c r="A2790" s="51" t="s">
        <v>5276</v>
      </c>
      <c r="B2790" s="51" t="s">
        <v>121</v>
      </c>
      <c r="C2790" s="1">
        <v>42168</v>
      </c>
      <c r="D2790">
        <v>2015</v>
      </c>
      <c r="E2790" s="26">
        <v>6</v>
      </c>
      <c r="F2790" s="51" t="s">
        <v>26</v>
      </c>
      <c r="G2790" s="26">
        <v>10</v>
      </c>
      <c r="H2790" s="26">
        <v>10</v>
      </c>
      <c r="I2790" t="s">
        <v>15</v>
      </c>
      <c r="J2790" t="s">
        <v>102</v>
      </c>
      <c r="K2790" t="s">
        <v>88</v>
      </c>
      <c r="L2790" t="s">
        <v>98</v>
      </c>
      <c r="M2790" t="s">
        <v>63</v>
      </c>
      <c r="N2790">
        <v>15605.46186559393</v>
      </c>
      <c r="O2790">
        <v>15605.46186559393</v>
      </c>
      <c r="P2790" t="s">
        <v>64</v>
      </c>
      <c r="Q2790">
        <v>9.4</v>
      </c>
      <c r="R2790">
        <v>5</v>
      </c>
      <c r="S2790">
        <v>2</v>
      </c>
      <c r="T2790">
        <v>1</v>
      </c>
      <c r="U2790" t="s">
        <v>76</v>
      </c>
      <c r="V2790">
        <v>3</v>
      </c>
      <c r="W2790" t="s">
        <v>84</v>
      </c>
      <c r="X2790" s="51" t="s">
        <v>679</v>
      </c>
      <c r="Y2790" s="51" t="s">
        <v>95</v>
      </c>
      <c r="Z2790" s="26">
        <v>3</v>
      </c>
      <c r="AA2790" s="51" t="s">
        <v>77</v>
      </c>
      <c r="AB2790" s="51" t="s">
        <v>69</v>
      </c>
    </row>
    <row r="2791" spans="1:28">
      <c r="A2791" s="51" t="s">
        <v>5277</v>
      </c>
      <c r="B2791" s="51" t="s">
        <v>140</v>
      </c>
      <c r="C2791" s="1">
        <v>43077</v>
      </c>
      <c r="D2791">
        <v>2017</v>
      </c>
      <c r="E2791" s="26">
        <v>12</v>
      </c>
      <c r="F2791" s="51" t="s">
        <v>20</v>
      </c>
      <c r="G2791" s="26">
        <v>8</v>
      </c>
      <c r="H2791" s="26">
        <v>8</v>
      </c>
      <c r="I2791" t="s">
        <v>15</v>
      </c>
      <c r="J2791" t="s">
        <v>60</v>
      </c>
      <c r="K2791" t="s">
        <v>61</v>
      </c>
      <c r="L2791" t="s">
        <v>110</v>
      </c>
      <c r="M2791" t="s">
        <v>90</v>
      </c>
      <c r="N2791">
        <v>3566.9385274523438</v>
      </c>
      <c r="O2791">
        <v>3566.9385274523438</v>
      </c>
      <c r="P2791" t="s">
        <v>64</v>
      </c>
      <c r="Q2791">
        <v>15.31</v>
      </c>
      <c r="R2791">
        <v>5</v>
      </c>
      <c r="S2791">
        <v>1</v>
      </c>
      <c r="T2791">
        <v>1</v>
      </c>
      <c r="U2791" t="s">
        <v>76</v>
      </c>
      <c r="V2791">
        <v>3</v>
      </c>
      <c r="W2791" t="s">
        <v>84</v>
      </c>
      <c r="X2791" s="51" t="s">
        <v>5278</v>
      </c>
      <c r="Y2791" s="51" t="s">
        <v>68</v>
      </c>
      <c r="Z2791" s="26">
        <v>3</v>
      </c>
      <c r="AA2791" s="51" t="s">
        <v>77</v>
      </c>
      <c r="AB2791" s="51" t="s">
        <v>69</v>
      </c>
    </row>
    <row r="2792" spans="1:28">
      <c r="A2792" s="51" t="s">
        <v>5279</v>
      </c>
      <c r="B2792" s="51" t="s">
        <v>59</v>
      </c>
      <c r="C2792" s="1">
        <v>41647</v>
      </c>
      <c r="D2792">
        <v>2014</v>
      </c>
      <c r="E2792" s="26">
        <v>1</v>
      </c>
      <c r="F2792" s="51" t="s">
        <v>21</v>
      </c>
      <c r="G2792" s="26">
        <v>11</v>
      </c>
      <c r="H2792" s="26">
        <v>11</v>
      </c>
      <c r="I2792" t="s">
        <v>15</v>
      </c>
      <c r="J2792" t="s">
        <v>102</v>
      </c>
      <c r="K2792" t="s">
        <v>133</v>
      </c>
      <c r="L2792" t="s">
        <v>125</v>
      </c>
      <c r="M2792" t="s">
        <v>93</v>
      </c>
      <c r="N2792">
        <v>16570.98350339173</v>
      </c>
      <c r="O2792">
        <v>16570.98350339173</v>
      </c>
      <c r="P2792" t="s">
        <v>64</v>
      </c>
      <c r="Q2792">
        <v>9.85</v>
      </c>
      <c r="R2792">
        <v>5</v>
      </c>
      <c r="S2792">
        <v>4</v>
      </c>
      <c r="T2792">
        <v>1</v>
      </c>
      <c r="U2792" t="s">
        <v>76</v>
      </c>
      <c r="V2792">
        <v>3</v>
      </c>
      <c r="W2792" t="s">
        <v>84</v>
      </c>
      <c r="X2792" s="51" t="s">
        <v>5280</v>
      </c>
      <c r="Y2792" s="51" t="s">
        <v>68</v>
      </c>
      <c r="Z2792" s="26">
        <v>4</v>
      </c>
      <c r="AA2792" s="51" t="s">
        <v>84</v>
      </c>
      <c r="AB2792" s="51" t="s">
        <v>108</v>
      </c>
    </row>
    <row r="2793" spans="1:28">
      <c r="A2793" s="51" t="s">
        <v>5281</v>
      </c>
      <c r="B2793" s="51" t="s">
        <v>81</v>
      </c>
      <c r="C2793" s="1">
        <v>43379</v>
      </c>
      <c r="D2793">
        <v>2018</v>
      </c>
      <c r="E2793" s="26">
        <v>10</v>
      </c>
      <c r="F2793" s="51" t="s">
        <v>10</v>
      </c>
      <c r="G2793" s="26">
        <v>7</v>
      </c>
      <c r="H2793" s="26">
        <v>7</v>
      </c>
      <c r="I2793" t="s">
        <v>15</v>
      </c>
      <c r="J2793" t="s">
        <v>60</v>
      </c>
      <c r="K2793" t="s">
        <v>83</v>
      </c>
      <c r="L2793" t="s">
        <v>110</v>
      </c>
      <c r="M2793" t="s">
        <v>152</v>
      </c>
      <c r="N2793">
        <v>-542.86569121019488</v>
      </c>
      <c r="O2793">
        <v>542.86569121019488</v>
      </c>
      <c r="P2793" t="s">
        <v>117</v>
      </c>
      <c r="Q2793">
        <v>2.93</v>
      </c>
      <c r="R2793">
        <v>3</v>
      </c>
      <c r="S2793">
        <v>1</v>
      </c>
      <c r="T2793">
        <v>1</v>
      </c>
      <c r="U2793" t="s">
        <v>76</v>
      </c>
      <c r="V2793">
        <v>1</v>
      </c>
      <c r="W2793" t="s">
        <v>66</v>
      </c>
      <c r="X2793" s="51" t="s">
        <v>5282</v>
      </c>
      <c r="Y2793" s="51" t="s">
        <v>119</v>
      </c>
      <c r="Z2793" s="26">
        <v>0</v>
      </c>
      <c r="AA2793" s="51" t="s">
        <v>66</v>
      </c>
      <c r="AB2793" s="51" t="s">
        <v>69</v>
      </c>
    </row>
    <row r="2794" spans="1:28">
      <c r="A2794" s="51" t="s">
        <v>5283</v>
      </c>
      <c r="B2794" s="51" t="s">
        <v>81</v>
      </c>
      <c r="C2794" s="1">
        <v>43903</v>
      </c>
      <c r="D2794">
        <v>2020</v>
      </c>
      <c r="E2794" s="26">
        <v>3</v>
      </c>
      <c r="F2794" s="51" t="s">
        <v>23</v>
      </c>
      <c r="G2794" s="26">
        <v>5</v>
      </c>
      <c r="H2794" s="26">
        <v>5</v>
      </c>
      <c r="I2794" t="s">
        <v>15</v>
      </c>
      <c r="J2794" t="s">
        <v>72</v>
      </c>
      <c r="K2794" t="s">
        <v>61</v>
      </c>
      <c r="L2794" t="s">
        <v>113</v>
      </c>
      <c r="M2794" t="s">
        <v>63</v>
      </c>
      <c r="N2794">
        <v>18194.411839472355</v>
      </c>
      <c r="O2794">
        <v>18194.411839472355</v>
      </c>
      <c r="P2794" t="s">
        <v>64</v>
      </c>
      <c r="Q2794">
        <v>26.88</v>
      </c>
      <c r="R2794">
        <v>2</v>
      </c>
      <c r="S2794">
        <v>3</v>
      </c>
      <c r="T2794">
        <v>1</v>
      </c>
      <c r="U2794" t="s">
        <v>76</v>
      </c>
      <c r="V2794">
        <v>3</v>
      </c>
      <c r="W2794" t="s">
        <v>84</v>
      </c>
      <c r="X2794" s="51" t="s">
        <v>5284</v>
      </c>
      <c r="Y2794" s="51" t="s">
        <v>119</v>
      </c>
      <c r="Z2794" s="26">
        <v>4</v>
      </c>
      <c r="AA2794" s="51" t="s">
        <v>84</v>
      </c>
      <c r="AB2794" s="51" t="s">
        <v>108</v>
      </c>
    </row>
    <row r="2795" spans="1:28">
      <c r="A2795" s="51" t="s">
        <v>5285</v>
      </c>
      <c r="B2795" s="51" t="s">
        <v>81</v>
      </c>
      <c r="C2795" s="1">
        <v>43434</v>
      </c>
      <c r="D2795">
        <v>2018</v>
      </c>
      <c r="E2795" s="26">
        <v>11</v>
      </c>
      <c r="F2795" s="51" t="s">
        <v>19</v>
      </c>
      <c r="G2795" s="26">
        <v>7</v>
      </c>
      <c r="H2795" s="26">
        <v>7</v>
      </c>
      <c r="I2795" t="s">
        <v>15</v>
      </c>
      <c r="J2795" t="s">
        <v>60</v>
      </c>
      <c r="K2795" t="s">
        <v>133</v>
      </c>
      <c r="L2795" t="s">
        <v>62</v>
      </c>
      <c r="M2795" t="s">
        <v>93</v>
      </c>
      <c r="N2795">
        <v>5809.3990683163975</v>
      </c>
      <c r="O2795">
        <v>5809.3990683163975</v>
      </c>
      <c r="P2795" t="s">
        <v>64</v>
      </c>
      <c r="Q2795">
        <v>3.29</v>
      </c>
      <c r="R2795">
        <v>4</v>
      </c>
      <c r="S2795">
        <v>0</v>
      </c>
      <c r="T2795">
        <v>0</v>
      </c>
      <c r="U2795" t="s">
        <v>65</v>
      </c>
      <c r="V2795">
        <v>1</v>
      </c>
      <c r="W2795" t="s">
        <v>66</v>
      </c>
      <c r="X2795" s="51" t="s">
        <v>5286</v>
      </c>
      <c r="Y2795" s="51" t="s">
        <v>144</v>
      </c>
      <c r="Z2795" s="26">
        <v>0</v>
      </c>
      <c r="AA2795" s="51" t="s">
        <v>66</v>
      </c>
      <c r="AB2795" s="51" t="s">
        <v>69</v>
      </c>
    </row>
    <row r="2796" spans="1:28">
      <c r="A2796" s="51" t="s">
        <v>5287</v>
      </c>
      <c r="B2796" s="51" t="s">
        <v>59</v>
      </c>
      <c r="C2796" s="1">
        <v>42712</v>
      </c>
      <c r="D2796">
        <v>2016</v>
      </c>
      <c r="E2796" s="26">
        <v>12</v>
      </c>
      <c r="F2796" s="51" t="s">
        <v>20</v>
      </c>
      <c r="G2796" s="26">
        <v>9</v>
      </c>
      <c r="H2796" s="26">
        <v>9</v>
      </c>
      <c r="I2796" t="s">
        <v>15</v>
      </c>
      <c r="J2796" t="s">
        <v>60</v>
      </c>
      <c r="K2796" t="s">
        <v>83</v>
      </c>
      <c r="L2796" t="s">
        <v>125</v>
      </c>
      <c r="M2796" t="s">
        <v>152</v>
      </c>
      <c r="N2796">
        <v>2969.0930671982951</v>
      </c>
      <c r="O2796">
        <v>2969.0930671982951</v>
      </c>
      <c r="P2796" t="s">
        <v>64</v>
      </c>
      <c r="Q2796">
        <v>14.03</v>
      </c>
      <c r="R2796">
        <v>5</v>
      </c>
      <c r="S2796">
        <v>1</v>
      </c>
      <c r="T2796">
        <v>1</v>
      </c>
      <c r="U2796" t="s">
        <v>76</v>
      </c>
      <c r="V2796">
        <v>2</v>
      </c>
      <c r="W2796" t="s">
        <v>77</v>
      </c>
      <c r="X2796" s="51" t="s">
        <v>5288</v>
      </c>
      <c r="Y2796" s="51" t="s">
        <v>100</v>
      </c>
      <c r="Z2796" s="26">
        <v>1</v>
      </c>
      <c r="AA2796" s="51" t="s">
        <v>66</v>
      </c>
      <c r="AB2796" s="51" t="s">
        <v>69</v>
      </c>
    </row>
    <row r="2797" spans="1:28">
      <c r="A2797" s="51" t="s">
        <v>5289</v>
      </c>
      <c r="B2797" s="51" t="s">
        <v>81</v>
      </c>
      <c r="C2797" s="1">
        <v>42034</v>
      </c>
      <c r="D2797">
        <v>2015</v>
      </c>
      <c r="E2797" s="26">
        <v>1</v>
      </c>
      <c r="F2797" s="51" t="s">
        <v>21</v>
      </c>
      <c r="G2797" s="26">
        <v>10</v>
      </c>
      <c r="H2797" s="26">
        <v>10</v>
      </c>
      <c r="I2797" t="s">
        <v>15</v>
      </c>
      <c r="J2797" t="s">
        <v>102</v>
      </c>
      <c r="K2797" t="s">
        <v>133</v>
      </c>
      <c r="L2797" t="s">
        <v>157</v>
      </c>
      <c r="M2797" t="s">
        <v>75</v>
      </c>
      <c r="N2797">
        <v>8199.9906685440201</v>
      </c>
      <c r="O2797">
        <v>8199.9906685440201</v>
      </c>
      <c r="P2797" t="s">
        <v>64</v>
      </c>
      <c r="Q2797">
        <v>15.7</v>
      </c>
      <c r="R2797">
        <v>5</v>
      </c>
      <c r="S2797">
        <v>1</v>
      </c>
      <c r="T2797">
        <v>1</v>
      </c>
      <c r="U2797" t="s">
        <v>76</v>
      </c>
      <c r="V2797">
        <v>2</v>
      </c>
      <c r="W2797" t="s">
        <v>77</v>
      </c>
      <c r="X2797" s="51" t="s">
        <v>5290</v>
      </c>
      <c r="Y2797" s="51" t="s">
        <v>119</v>
      </c>
      <c r="Z2797" s="26">
        <v>2</v>
      </c>
      <c r="AA2797" s="51" t="s">
        <v>77</v>
      </c>
      <c r="AB2797" s="51" t="s">
        <v>69</v>
      </c>
    </row>
    <row r="2798" spans="1:28">
      <c r="A2798" s="51" t="s">
        <v>5291</v>
      </c>
      <c r="B2798" s="51" t="s">
        <v>97</v>
      </c>
      <c r="C2798" s="1">
        <v>44594</v>
      </c>
      <c r="D2798">
        <v>2022</v>
      </c>
      <c r="E2798" s="26">
        <v>2</v>
      </c>
      <c r="F2798" s="51" t="s">
        <v>22</v>
      </c>
      <c r="G2798" s="26">
        <v>3</v>
      </c>
      <c r="H2798" s="26">
        <v>3</v>
      </c>
      <c r="I2798" t="s">
        <v>15</v>
      </c>
      <c r="J2798" t="s">
        <v>82</v>
      </c>
      <c r="K2798" t="s">
        <v>61</v>
      </c>
      <c r="L2798" t="s">
        <v>113</v>
      </c>
      <c r="M2798" t="s">
        <v>90</v>
      </c>
      <c r="N2798">
        <v>10903.790304698006</v>
      </c>
      <c r="O2798">
        <v>10903.790304698006</v>
      </c>
      <c r="P2798" t="s">
        <v>64</v>
      </c>
      <c r="Q2798">
        <v>23.7</v>
      </c>
      <c r="R2798">
        <v>1</v>
      </c>
      <c r="S2798">
        <v>1</v>
      </c>
      <c r="T2798">
        <v>1</v>
      </c>
      <c r="U2798" t="s">
        <v>76</v>
      </c>
      <c r="V2798">
        <v>3</v>
      </c>
      <c r="W2798" t="s">
        <v>84</v>
      </c>
      <c r="X2798" s="51" t="s">
        <v>5292</v>
      </c>
      <c r="Y2798" s="51" t="s">
        <v>100</v>
      </c>
      <c r="Z2798" s="26">
        <v>2</v>
      </c>
      <c r="AA2798" s="51" t="s">
        <v>77</v>
      </c>
      <c r="AB2798" s="51" t="s">
        <v>69</v>
      </c>
    </row>
    <row r="2799" spans="1:28">
      <c r="A2799" s="51" t="s">
        <v>5293</v>
      </c>
      <c r="B2799" s="51" t="s">
        <v>140</v>
      </c>
      <c r="C2799" s="1">
        <v>44332</v>
      </c>
      <c r="D2799">
        <v>2021</v>
      </c>
      <c r="E2799" s="26">
        <v>5</v>
      </c>
      <c r="F2799" s="51" t="s">
        <v>25</v>
      </c>
      <c r="G2799" s="26">
        <v>4</v>
      </c>
      <c r="H2799" s="26">
        <v>4</v>
      </c>
      <c r="I2799" t="s">
        <v>15</v>
      </c>
      <c r="J2799" t="s">
        <v>72</v>
      </c>
      <c r="K2799" t="s">
        <v>88</v>
      </c>
      <c r="L2799" t="s">
        <v>116</v>
      </c>
      <c r="M2799" t="s">
        <v>152</v>
      </c>
      <c r="N2799">
        <v>14496.292586208549</v>
      </c>
      <c r="O2799">
        <v>14496.292586208549</v>
      </c>
      <c r="P2799" t="s">
        <v>64</v>
      </c>
      <c r="Q2799">
        <v>14.66</v>
      </c>
      <c r="R2799">
        <v>5</v>
      </c>
      <c r="S2799">
        <v>1</v>
      </c>
      <c r="T2799">
        <v>1</v>
      </c>
      <c r="U2799" t="s">
        <v>76</v>
      </c>
      <c r="V2799">
        <v>3</v>
      </c>
      <c r="W2799" t="s">
        <v>84</v>
      </c>
      <c r="X2799" s="51" t="s">
        <v>5294</v>
      </c>
      <c r="Y2799" s="51" t="s">
        <v>68</v>
      </c>
      <c r="Z2799" s="26">
        <v>3</v>
      </c>
      <c r="AA2799" s="51" t="s">
        <v>77</v>
      </c>
      <c r="AB2799" s="51" t="s">
        <v>108</v>
      </c>
    </row>
    <row r="2800" spans="1:28">
      <c r="A2800" s="51" t="s">
        <v>5295</v>
      </c>
      <c r="B2800" s="51" t="s">
        <v>81</v>
      </c>
      <c r="C2800" s="1">
        <v>44553</v>
      </c>
      <c r="D2800">
        <v>2021</v>
      </c>
      <c r="E2800" s="26">
        <v>12</v>
      </c>
      <c r="F2800" s="51" t="s">
        <v>20</v>
      </c>
      <c r="G2800" s="26">
        <v>4</v>
      </c>
      <c r="H2800" s="26">
        <v>4</v>
      </c>
      <c r="I2800" t="s">
        <v>15</v>
      </c>
      <c r="J2800" t="s">
        <v>72</v>
      </c>
      <c r="K2800" t="s">
        <v>83</v>
      </c>
      <c r="L2800" t="s">
        <v>125</v>
      </c>
      <c r="M2800" t="s">
        <v>104</v>
      </c>
      <c r="N2800">
        <v>6399.7893322716236</v>
      </c>
      <c r="O2800">
        <v>6399.7893322716236</v>
      </c>
      <c r="P2800" t="s">
        <v>64</v>
      </c>
      <c r="Q2800">
        <v>1.75</v>
      </c>
      <c r="R2800">
        <v>1</v>
      </c>
      <c r="S2800">
        <v>2</v>
      </c>
      <c r="T2800">
        <v>1</v>
      </c>
      <c r="U2800" t="s">
        <v>76</v>
      </c>
      <c r="V2800">
        <v>1</v>
      </c>
      <c r="W2800" t="s">
        <v>66</v>
      </c>
      <c r="X2800" s="51" t="s">
        <v>3828</v>
      </c>
      <c r="Y2800" s="51" t="s">
        <v>79</v>
      </c>
      <c r="Z2800" s="26">
        <v>0</v>
      </c>
      <c r="AA2800" s="51" t="s">
        <v>66</v>
      </c>
      <c r="AB2800" s="51" t="s">
        <v>69</v>
      </c>
    </row>
    <row r="2801" spans="1:28">
      <c r="A2801" s="51" t="s">
        <v>5296</v>
      </c>
      <c r="B2801" s="51" t="s">
        <v>81</v>
      </c>
      <c r="C2801" s="1">
        <v>43207</v>
      </c>
      <c r="D2801">
        <v>2018</v>
      </c>
      <c r="E2801" s="26">
        <v>4</v>
      </c>
      <c r="F2801" s="51" t="s">
        <v>24</v>
      </c>
      <c r="G2801" s="26">
        <v>7</v>
      </c>
      <c r="H2801" s="26">
        <v>7</v>
      </c>
      <c r="I2801" t="s">
        <v>15</v>
      </c>
      <c r="J2801" t="s">
        <v>60</v>
      </c>
      <c r="K2801" t="s">
        <v>124</v>
      </c>
      <c r="L2801" t="s">
        <v>157</v>
      </c>
      <c r="M2801" t="s">
        <v>90</v>
      </c>
      <c r="N2801">
        <v>19293.202541870829</v>
      </c>
      <c r="O2801">
        <v>19293.202541870829</v>
      </c>
      <c r="P2801" t="s">
        <v>64</v>
      </c>
      <c r="Q2801">
        <v>24.08</v>
      </c>
      <c r="R2801">
        <v>5</v>
      </c>
      <c r="S2801">
        <v>2</v>
      </c>
      <c r="T2801">
        <v>1</v>
      </c>
      <c r="U2801" t="s">
        <v>76</v>
      </c>
      <c r="V2801">
        <v>3</v>
      </c>
      <c r="W2801" t="s">
        <v>84</v>
      </c>
      <c r="X2801" s="51" t="s">
        <v>5297</v>
      </c>
      <c r="Y2801" s="51" t="s">
        <v>95</v>
      </c>
      <c r="Z2801" s="26">
        <v>3</v>
      </c>
      <c r="AA2801" s="51" t="s">
        <v>77</v>
      </c>
      <c r="AB2801" s="51" t="s">
        <v>108</v>
      </c>
    </row>
    <row r="2802" spans="1:28">
      <c r="A2802" s="51" t="s">
        <v>5298</v>
      </c>
      <c r="B2802" s="51" t="s">
        <v>71</v>
      </c>
      <c r="C2802" s="1">
        <v>43631</v>
      </c>
      <c r="D2802">
        <v>2019</v>
      </c>
      <c r="E2802" s="26">
        <v>6</v>
      </c>
      <c r="F2802" s="51" t="s">
        <v>26</v>
      </c>
      <c r="G2802" s="26">
        <v>6</v>
      </c>
      <c r="H2802" s="26">
        <v>6</v>
      </c>
      <c r="I2802" t="s">
        <v>15</v>
      </c>
      <c r="J2802" t="s">
        <v>72</v>
      </c>
      <c r="K2802" t="s">
        <v>73</v>
      </c>
      <c r="L2802" t="s">
        <v>128</v>
      </c>
      <c r="M2802" t="s">
        <v>63</v>
      </c>
      <c r="N2802">
        <v>5752.6998382586999</v>
      </c>
      <c r="O2802">
        <v>5752.6998382586999</v>
      </c>
      <c r="P2802" t="s">
        <v>64</v>
      </c>
      <c r="Q2802">
        <v>21.09</v>
      </c>
      <c r="R2802">
        <v>5</v>
      </c>
      <c r="S2802">
        <v>0</v>
      </c>
      <c r="T2802">
        <v>0</v>
      </c>
      <c r="U2802" t="s">
        <v>65</v>
      </c>
      <c r="V2802">
        <v>3</v>
      </c>
      <c r="W2802" t="s">
        <v>84</v>
      </c>
      <c r="X2802" s="51" t="s">
        <v>5299</v>
      </c>
      <c r="Y2802" s="51" t="s">
        <v>100</v>
      </c>
      <c r="Z2802" s="26">
        <v>2</v>
      </c>
      <c r="AA2802" s="51" t="s">
        <v>77</v>
      </c>
      <c r="AB2802" s="51" t="s">
        <v>69</v>
      </c>
    </row>
    <row r="2803" spans="1:28">
      <c r="A2803" s="51" t="s">
        <v>5300</v>
      </c>
      <c r="B2803" s="51" t="s">
        <v>59</v>
      </c>
      <c r="C2803" s="1">
        <v>45019</v>
      </c>
      <c r="D2803">
        <v>2023</v>
      </c>
      <c r="E2803" s="26">
        <v>4</v>
      </c>
      <c r="F2803" s="51" t="s">
        <v>24</v>
      </c>
      <c r="G2803" s="26">
        <v>2</v>
      </c>
      <c r="H2803" s="26">
        <v>2</v>
      </c>
      <c r="I2803" t="s">
        <v>15</v>
      </c>
      <c r="J2803" t="s">
        <v>82</v>
      </c>
      <c r="K2803" t="s">
        <v>83</v>
      </c>
      <c r="L2803" t="s">
        <v>125</v>
      </c>
      <c r="M2803" t="s">
        <v>90</v>
      </c>
      <c r="N2803">
        <v>11476.864080258552</v>
      </c>
      <c r="O2803">
        <v>11476.864080258552</v>
      </c>
      <c r="P2803" t="s">
        <v>64</v>
      </c>
      <c r="Q2803">
        <v>25.45</v>
      </c>
      <c r="R2803">
        <v>1</v>
      </c>
      <c r="S2803">
        <v>2</v>
      </c>
      <c r="T2803">
        <v>1</v>
      </c>
      <c r="U2803" t="s">
        <v>76</v>
      </c>
      <c r="V2803">
        <v>3</v>
      </c>
      <c r="W2803" t="s">
        <v>84</v>
      </c>
      <c r="X2803" s="51" t="s">
        <v>5301</v>
      </c>
      <c r="Y2803" s="51" t="s">
        <v>68</v>
      </c>
      <c r="Z2803" s="26">
        <v>2</v>
      </c>
      <c r="AA2803" s="51" t="s">
        <v>77</v>
      </c>
      <c r="AB2803" s="51" t="s">
        <v>69</v>
      </c>
    </row>
    <row r="2804" spans="1:28">
      <c r="A2804" s="51" t="s">
        <v>5302</v>
      </c>
      <c r="B2804" s="51" t="s">
        <v>121</v>
      </c>
      <c r="C2804" s="1">
        <v>44182</v>
      </c>
      <c r="D2804">
        <v>2020</v>
      </c>
      <c r="E2804" s="26">
        <v>12</v>
      </c>
      <c r="F2804" s="51" t="s">
        <v>20</v>
      </c>
      <c r="G2804" s="26">
        <v>5</v>
      </c>
      <c r="H2804" s="26">
        <v>5</v>
      </c>
      <c r="I2804" t="s">
        <v>15</v>
      </c>
      <c r="J2804" t="s">
        <v>72</v>
      </c>
      <c r="K2804" t="s">
        <v>73</v>
      </c>
      <c r="L2804" t="s">
        <v>202</v>
      </c>
      <c r="M2804" t="s">
        <v>63</v>
      </c>
      <c r="N2804">
        <v>13248.648232763251</v>
      </c>
      <c r="O2804">
        <v>13248.648232763251</v>
      </c>
      <c r="P2804" t="s">
        <v>64</v>
      </c>
      <c r="Q2804">
        <v>11.55</v>
      </c>
      <c r="R2804">
        <v>3</v>
      </c>
      <c r="S2804">
        <v>1</v>
      </c>
      <c r="T2804">
        <v>1</v>
      </c>
      <c r="U2804" t="s">
        <v>76</v>
      </c>
      <c r="V2804">
        <v>2</v>
      </c>
      <c r="W2804" t="s">
        <v>77</v>
      </c>
      <c r="X2804" s="51" t="s">
        <v>5303</v>
      </c>
      <c r="Y2804" s="51" t="s">
        <v>68</v>
      </c>
      <c r="Z2804" s="26">
        <v>1</v>
      </c>
      <c r="AA2804" s="51" t="s">
        <v>66</v>
      </c>
      <c r="AB2804" s="51" t="s">
        <v>69</v>
      </c>
    </row>
    <row r="2805" spans="1:28">
      <c r="A2805" s="51" t="s">
        <v>5304</v>
      </c>
      <c r="B2805" s="51" t="s">
        <v>71</v>
      </c>
      <c r="C2805" s="1">
        <v>43136</v>
      </c>
      <c r="D2805">
        <v>2018</v>
      </c>
      <c r="E2805" s="26">
        <v>2</v>
      </c>
      <c r="F2805" s="51" t="s">
        <v>22</v>
      </c>
      <c r="G2805" s="26">
        <v>7</v>
      </c>
      <c r="H2805" s="26">
        <v>7</v>
      </c>
      <c r="I2805" t="s">
        <v>15</v>
      </c>
      <c r="J2805" t="s">
        <v>60</v>
      </c>
      <c r="K2805" t="s">
        <v>133</v>
      </c>
      <c r="L2805" t="s">
        <v>110</v>
      </c>
      <c r="M2805" t="s">
        <v>90</v>
      </c>
      <c r="N2805">
        <v>17972.243400858391</v>
      </c>
      <c r="O2805">
        <v>17972.243400858391</v>
      </c>
      <c r="P2805" t="s">
        <v>64</v>
      </c>
      <c r="Q2805">
        <v>14.81</v>
      </c>
      <c r="R2805">
        <v>5</v>
      </c>
      <c r="S2805">
        <v>2</v>
      </c>
      <c r="T2805">
        <v>1</v>
      </c>
      <c r="U2805" t="s">
        <v>76</v>
      </c>
      <c r="V2805">
        <v>3</v>
      </c>
      <c r="W2805" t="s">
        <v>84</v>
      </c>
      <c r="X2805" s="51" t="s">
        <v>969</v>
      </c>
      <c r="Y2805" s="51" t="s">
        <v>144</v>
      </c>
      <c r="Z2805" s="26">
        <v>3</v>
      </c>
      <c r="AA2805" s="51" t="s">
        <v>77</v>
      </c>
      <c r="AB2805" s="51" t="s">
        <v>108</v>
      </c>
    </row>
    <row r="2806" spans="1:28">
      <c r="A2806" s="51" t="s">
        <v>5305</v>
      </c>
      <c r="B2806" s="51" t="s">
        <v>81</v>
      </c>
      <c r="C2806" s="1">
        <v>43259</v>
      </c>
      <c r="D2806">
        <v>2018</v>
      </c>
      <c r="E2806" s="26">
        <v>6</v>
      </c>
      <c r="F2806" s="51" t="s">
        <v>26</v>
      </c>
      <c r="G2806" s="26">
        <v>7</v>
      </c>
      <c r="H2806" s="26">
        <v>7</v>
      </c>
      <c r="I2806" t="s">
        <v>15</v>
      </c>
      <c r="J2806" t="s">
        <v>60</v>
      </c>
      <c r="K2806" t="s">
        <v>88</v>
      </c>
      <c r="L2806" t="s">
        <v>74</v>
      </c>
      <c r="M2806" t="s">
        <v>90</v>
      </c>
      <c r="N2806">
        <v>5541.2330620544626</v>
      </c>
      <c r="O2806">
        <v>5541.2330620544626</v>
      </c>
      <c r="P2806" t="s">
        <v>64</v>
      </c>
      <c r="Q2806">
        <v>8.84</v>
      </c>
      <c r="R2806">
        <v>1</v>
      </c>
      <c r="S2806">
        <v>2</v>
      </c>
      <c r="T2806">
        <v>1</v>
      </c>
      <c r="U2806" t="s">
        <v>76</v>
      </c>
      <c r="V2806">
        <v>1</v>
      </c>
      <c r="W2806" t="s">
        <v>66</v>
      </c>
      <c r="X2806" s="51" t="s">
        <v>5306</v>
      </c>
      <c r="Y2806" s="51" t="s">
        <v>86</v>
      </c>
      <c r="Z2806" s="26">
        <v>0</v>
      </c>
      <c r="AA2806" s="51" t="s">
        <v>66</v>
      </c>
      <c r="AB2806" s="51" t="s">
        <v>69</v>
      </c>
    </row>
    <row r="2807" spans="1:28">
      <c r="A2807" s="51" t="s">
        <v>5307</v>
      </c>
      <c r="B2807" s="51" t="s">
        <v>140</v>
      </c>
      <c r="C2807" s="1">
        <v>44941</v>
      </c>
      <c r="D2807">
        <v>2023</v>
      </c>
      <c r="E2807" s="26">
        <v>1</v>
      </c>
      <c r="F2807" s="51" t="s">
        <v>21</v>
      </c>
      <c r="G2807" s="26">
        <v>2</v>
      </c>
      <c r="H2807" s="26">
        <v>2</v>
      </c>
      <c r="I2807" t="s">
        <v>15</v>
      </c>
      <c r="J2807" t="s">
        <v>82</v>
      </c>
      <c r="K2807" t="s">
        <v>133</v>
      </c>
      <c r="L2807" t="s">
        <v>125</v>
      </c>
      <c r="M2807" t="s">
        <v>152</v>
      </c>
      <c r="N2807">
        <v>12186.33700465722</v>
      </c>
      <c r="O2807">
        <v>12186.33700465722</v>
      </c>
      <c r="P2807" t="s">
        <v>64</v>
      </c>
      <c r="Q2807">
        <v>6.69</v>
      </c>
      <c r="R2807">
        <v>4</v>
      </c>
      <c r="S2807">
        <v>2</v>
      </c>
      <c r="T2807">
        <v>1</v>
      </c>
      <c r="U2807" t="s">
        <v>76</v>
      </c>
      <c r="V2807">
        <v>3</v>
      </c>
      <c r="W2807" t="s">
        <v>84</v>
      </c>
      <c r="X2807" s="51" t="s">
        <v>5308</v>
      </c>
      <c r="Y2807" s="51" t="s">
        <v>95</v>
      </c>
      <c r="Z2807" s="26">
        <v>2</v>
      </c>
      <c r="AA2807" s="51" t="s">
        <v>77</v>
      </c>
      <c r="AB2807" s="51" t="s">
        <v>69</v>
      </c>
    </row>
    <row r="2808" spans="1:28">
      <c r="A2808" s="51" t="s">
        <v>5309</v>
      </c>
      <c r="B2808" s="51" t="s">
        <v>140</v>
      </c>
      <c r="C2808" s="1">
        <v>41661</v>
      </c>
      <c r="D2808">
        <v>2014</v>
      </c>
      <c r="E2808" s="26">
        <v>1</v>
      </c>
      <c r="F2808" s="51" t="s">
        <v>21</v>
      </c>
      <c r="G2808" s="26">
        <v>11</v>
      </c>
      <c r="H2808" s="26">
        <v>11</v>
      </c>
      <c r="I2808" t="s">
        <v>15</v>
      </c>
      <c r="J2808" t="s">
        <v>102</v>
      </c>
      <c r="K2808" t="s">
        <v>83</v>
      </c>
      <c r="L2808" t="s">
        <v>125</v>
      </c>
      <c r="M2808" t="s">
        <v>93</v>
      </c>
      <c r="N2808">
        <v>9998.0992845071032</v>
      </c>
      <c r="O2808">
        <v>9998.0992845071032</v>
      </c>
      <c r="P2808" t="s">
        <v>64</v>
      </c>
      <c r="Q2808">
        <v>9.73</v>
      </c>
      <c r="R2808">
        <v>1</v>
      </c>
      <c r="S2808">
        <v>4</v>
      </c>
      <c r="T2808">
        <v>1</v>
      </c>
      <c r="U2808" t="s">
        <v>76</v>
      </c>
      <c r="V2808">
        <v>2</v>
      </c>
      <c r="W2808" t="s">
        <v>77</v>
      </c>
      <c r="X2808" s="51" t="s">
        <v>340</v>
      </c>
      <c r="Y2808" s="51" t="s">
        <v>100</v>
      </c>
      <c r="Z2808" s="26">
        <v>2</v>
      </c>
      <c r="AA2808" s="51" t="s">
        <v>77</v>
      </c>
      <c r="AB2808" s="51" t="s">
        <v>108</v>
      </c>
    </row>
    <row r="2809" spans="1:28">
      <c r="A2809" s="51" t="s">
        <v>5310</v>
      </c>
      <c r="B2809" s="51" t="s">
        <v>121</v>
      </c>
      <c r="C2809" s="1">
        <v>41815</v>
      </c>
      <c r="D2809">
        <v>2014</v>
      </c>
      <c r="E2809" s="26">
        <v>6</v>
      </c>
      <c r="F2809" s="51" t="s">
        <v>26</v>
      </c>
      <c r="G2809" s="26">
        <v>11</v>
      </c>
      <c r="H2809" s="26">
        <v>11</v>
      </c>
      <c r="I2809" t="s">
        <v>15</v>
      </c>
      <c r="J2809" t="s">
        <v>102</v>
      </c>
      <c r="K2809" t="s">
        <v>88</v>
      </c>
      <c r="L2809" t="s">
        <v>62</v>
      </c>
      <c r="M2809" t="s">
        <v>104</v>
      </c>
      <c r="N2809">
        <v>13994.363449133649</v>
      </c>
      <c r="O2809">
        <v>13994.363449133649</v>
      </c>
      <c r="P2809" t="s">
        <v>64</v>
      </c>
      <c r="Q2809">
        <v>20.079999999999998</v>
      </c>
      <c r="R2809">
        <v>1</v>
      </c>
      <c r="S2809">
        <v>1</v>
      </c>
      <c r="T2809">
        <v>1</v>
      </c>
      <c r="U2809" t="s">
        <v>76</v>
      </c>
      <c r="V2809">
        <v>3</v>
      </c>
      <c r="W2809" t="s">
        <v>84</v>
      </c>
      <c r="X2809" s="51" t="s">
        <v>5311</v>
      </c>
      <c r="Y2809" s="51" t="s">
        <v>100</v>
      </c>
      <c r="Z2809" s="26">
        <v>4</v>
      </c>
      <c r="AA2809" s="51" t="s">
        <v>84</v>
      </c>
      <c r="AB2809" s="51" t="s">
        <v>108</v>
      </c>
    </row>
    <row r="2810" spans="1:28">
      <c r="A2810" s="51" t="s">
        <v>5312</v>
      </c>
      <c r="B2810" s="51" t="s">
        <v>97</v>
      </c>
      <c r="C2810" s="1">
        <v>41680</v>
      </c>
      <c r="D2810">
        <v>2014</v>
      </c>
      <c r="E2810" s="26">
        <v>2</v>
      </c>
      <c r="F2810" s="51" t="s">
        <v>22</v>
      </c>
      <c r="G2810" s="26">
        <v>11</v>
      </c>
      <c r="H2810" s="26">
        <v>11</v>
      </c>
      <c r="I2810" t="s">
        <v>15</v>
      </c>
      <c r="J2810" t="s">
        <v>102</v>
      </c>
      <c r="K2810" t="s">
        <v>124</v>
      </c>
      <c r="L2810" t="s">
        <v>202</v>
      </c>
      <c r="M2810" t="s">
        <v>90</v>
      </c>
      <c r="N2810">
        <v>3992.9798037910141</v>
      </c>
      <c r="O2810">
        <v>3992.9798037910141</v>
      </c>
      <c r="P2810" t="s">
        <v>64</v>
      </c>
      <c r="Q2810">
        <v>4.5199999999999996</v>
      </c>
      <c r="R2810">
        <v>4</v>
      </c>
      <c r="S2810">
        <v>1</v>
      </c>
      <c r="T2810">
        <v>1</v>
      </c>
      <c r="U2810" t="s">
        <v>76</v>
      </c>
      <c r="V2810">
        <v>1</v>
      </c>
      <c r="W2810" t="s">
        <v>66</v>
      </c>
      <c r="X2810" s="51" t="s">
        <v>4104</v>
      </c>
      <c r="Y2810" s="51" t="s">
        <v>100</v>
      </c>
      <c r="Z2810" s="26">
        <v>1</v>
      </c>
      <c r="AA2810" s="51" t="s">
        <v>66</v>
      </c>
      <c r="AB2810" s="51" t="s">
        <v>69</v>
      </c>
    </row>
    <row r="2811" spans="1:28">
      <c r="A2811" s="51" t="s">
        <v>5313</v>
      </c>
      <c r="B2811" s="51" t="s">
        <v>121</v>
      </c>
      <c r="C2811" s="1">
        <v>41848</v>
      </c>
      <c r="D2811">
        <v>2014</v>
      </c>
      <c r="E2811" s="26">
        <v>7</v>
      </c>
      <c r="F2811" s="51" t="s">
        <v>27</v>
      </c>
      <c r="G2811" s="26">
        <v>11</v>
      </c>
      <c r="H2811" s="26">
        <v>11</v>
      </c>
      <c r="I2811" t="s">
        <v>15</v>
      </c>
      <c r="J2811" t="s">
        <v>102</v>
      </c>
      <c r="K2811" t="s">
        <v>124</v>
      </c>
      <c r="L2811" t="s">
        <v>74</v>
      </c>
      <c r="M2811" t="s">
        <v>93</v>
      </c>
      <c r="N2811">
        <v>4501.9644557321617</v>
      </c>
      <c r="O2811">
        <v>4501.9644557321617</v>
      </c>
      <c r="P2811" t="s">
        <v>64</v>
      </c>
      <c r="Q2811">
        <v>8.75</v>
      </c>
      <c r="R2811">
        <v>2</v>
      </c>
      <c r="S2811">
        <v>1</v>
      </c>
      <c r="T2811">
        <v>1</v>
      </c>
      <c r="U2811" t="s">
        <v>76</v>
      </c>
      <c r="V2811">
        <v>2</v>
      </c>
      <c r="W2811" t="s">
        <v>77</v>
      </c>
      <c r="X2811" s="51" t="s">
        <v>5314</v>
      </c>
      <c r="Y2811" s="51" t="s">
        <v>95</v>
      </c>
      <c r="Z2811" s="26">
        <v>1</v>
      </c>
      <c r="AA2811" s="51" t="s">
        <v>66</v>
      </c>
      <c r="AB2811" s="51" t="s">
        <v>69</v>
      </c>
    </row>
    <row r="2812" spans="1:28">
      <c r="A2812" s="51" t="s">
        <v>5315</v>
      </c>
      <c r="B2812" s="51" t="s">
        <v>97</v>
      </c>
      <c r="C2812" s="1">
        <v>44617</v>
      </c>
      <c r="D2812">
        <v>2022</v>
      </c>
      <c r="E2812" s="26">
        <v>2</v>
      </c>
      <c r="F2812" s="51" t="s">
        <v>22</v>
      </c>
      <c r="G2812" s="26">
        <v>3</v>
      </c>
      <c r="H2812" s="26">
        <v>3</v>
      </c>
      <c r="I2812" t="s">
        <v>15</v>
      </c>
      <c r="J2812" t="s">
        <v>82</v>
      </c>
      <c r="K2812" t="s">
        <v>133</v>
      </c>
      <c r="L2812" t="s">
        <v>128</v>
      </c>
      <c r="M2812" t="s">
        <v>90</v>
      </c>
      <c r="N2812">
        <v>15633.209133000488</v>
      </c>
      <c r="O2812">
        <v>15633.209133000488</v>
      </c>
      <c r="P2812" t="s">
        <v>64</v>
      </c>
      <c r="Q2812">
        <v>10.65</v>
      </c>
      <c r="R2812">
        <v>1</v>
      </c>
      <c r="S2812">
        <v>2</v>
      </c>
      <c r="T2812">
        <v>1</v>
      </c>
      <c r="U2812" t="s">
        <v>76</v>
      </c>
      <c r="V2812">
        <v>2</v>
      </c>
      <c r="W2812" t="s">
        <v>77</v>
      </c>
      <c r="X2812" s="51" t="s">
        <v>1406</v>
      </c>
      <c r="Y2812" s="51" t="s">
        <v>100</v>
      </c>
      <c r="Z2812" s="26">
        <v>1</v>
      </c>
      <c r="AA2812" s="51" t="s">
        <v>66</v>
      </c>
      <c r="AB2812" s="51" t="s">
        <v>69</v>
      </c>
    </row>
    <row r="2813" spans="1:28">
      <c r="A2813" s="51" t="s">
        <v>5316</v>
      </c>
      <c r="B2813" s="51" t="s">
        <v>140</v>
      </c>
      <c r="C2813" s="1">
        <v>43273</v>
      </c>
      <c r="D2813">
        <v>2018</v>
      </c>
      <c r="E2813" s="26">
        <v>6</v>
      </c>
      <c r="F2813" s="51" t="s">
        <v>26</v>
      </c>
      <c r="G2813" s="26">
        <v>7</v>
      </c>
      <c r="H2813" s="26">
        <v>7</v>
      </c>
      <c r="I2813" t="s">
        <v>15</v>
      </c>
      <c r="J2813" t="s">
        <v>60</v>
      </c>
      <c r="K2813" t="s">
        <v>73</v>
      </c>
      <c r="L2813" t="s">
        <v>62</v>
      </c>
      <c r="M2813" t="s">
        <v>75</v>
      </c>
      <c r="N2813">
        <v>2202.1820910980973</v>
      </c>
      <c r="O2813">
        <v>2202.1820910980973</v>
      </c>
      <c r="P2813" t="s">
        <v>64</v>
      </c>
      <c r="Q2813">
        <v>10.62</v>
      </c>
      <c r="R2813">
        <v>4</v>
      </c>
      <c r="S2813">
        <v>2</v>
      </c>
      <c r="T2813">
        <v>1</v>
      </c>
      <c r="U2813" t="s">
        <v>76</v>
      </c>
      <c r="V2813">
        <v>1</v>
      </c>
      <c r="W2813" t="s">
        <v>66</v>
      </c>
      <c r="X2813" s="51" t="s">
        <v>5317</v>
      </c>
      <c r="Y2813" s="51" t="s">
        <v>68</v>
      </c>
      <c r="Z2813" s="26">
        <v>0</v>
      </c>
      <c r="AA2813" s="51" t="s">
        <v>66</v>
      </c>
      <c r="AB2813" s="51" t="s">
        <v>69</v>
      </c>
    </row>
    <row r="2814" spans="1:28">
      <c r="A2814" s="51" t="s">
        <v>5318</v>
      </c>
      <c r="B2814" s="51" t="s">
        <v>81</v>
      </c>
      <c r="C2814" s="1">
        <v>44219</v>
      </c>
      <c r="D2814">
        <v>2021</v>
      </c>
      <c r="E2814" s="26">
        <v>1</v>
      </c>
      <c r="F2814" s="51" t="s">
        <v>21</v>
      </c>
      <c r="G2814" s="26">
        <v>4</v>
      </c>
      <c r="H2814" s="26">
        <v>4</v>
      </c>
      <c r="I2814" t="s">
        <v>15</v>
      </c>
      <c r="J2814" t="s">
        <v>72</v>
      </c>
      <c r="K2814" t="s">
        <v>133</v>
      </c>
      <c r="L2814" t="s">
        <v>98</v>
      </c>
      <c r="M2814" t="s">
        <v>75</v>
      </c>
      <c r="N2814">
        <v>4816.8254512302292</v>
      </c>
      <c r="O2814">
        <v>4816.8254512302292</v>
      </c>
      <c r="P2814" t="s">
        <v>64</v>
      </c>
      <c r="Q2814">
        <v>16.48</v>
      </c>
      <c r="R2814">
        <v>1</v>
      </c>
      <c r="S2814">
        <v>0</v>
      </c>
      <c r="T2814">
        <v>0</v>
      </c>
      <c r="U2814" t="s">
        <v>65</v>
      </c>
      <c r="V2814">
        <v>2</v>
      </c>
      <c r="W2814" t="s">
        <v>77</v>
      </c>
      <c r="X2814" s="51" t="s">
        <v>5319</v>
      </c>
      <c r="Y2814" s="51" t="s">
        <v>79</v>
      </c>
      <c r="Z2814" s="26">
        <v>1</v>
      </c>
      <c r="AA2814" s="51" t="s">
        <v>66</v>
      </c>
      <c r="AB2814" s="51" t="s">
        <v>69</v>
      </c>
    </row>
    <row r="2815" spans="1:28">
      <c r="A2815" s="51" t="s">
        <v>5320</v>
      </c>
      <c r="B2815" s="51" t="s">
        <v>121</v>
      </c>
      <c r="C2815" s="1">
        <v>44653</v>
      </c>
      <c r="D2815">
        <v>2022</v>
      </c>
      <c r="E2815" s="26">
        <v>4</v>
      </c>
      <c r="F2815" s="51" t="s">
        <v>24</v>
      </c>
      <c r="G2815" s="26">
        <v>3</v>
      </c>
      <c r="H2815" s="26">
        <v>3</v>
      </c>
      <c r="I2815" t="s">
        <v>15</v>
      </c>
      <c r="J2815" t="s">
        <v>82</v>
      </c>
      <c r="K2815" t="s">
        <v>124</v>
      </c>
      <c r="L2815" t="s">
        <v>89</v>
      </c>
      <c r="M2815" t="s">
        <v>90</v>
      </c>
      <c r="N2815">
        <v>470.05819593303318</v>
      </c>
      <c r="O2815">
        <v>470.05819593303318</v>
      </c>
      <c r="P2815" t="s">
        <v>64</v>
      </c>
      <c r="Q2815">
        <v>2.91</v>
      </c>
      <c r="R2815">
        <v>4</v>
      </c>
      <c r="S2815">
        <v>0</v>
      </c>
      <c r="T2815">
        <v>0</v>
      </c>
      <c r="U2815" t="s">
        <v>65</v>
      </c>
      <c r="V2815">
        <v>1</v>
      </c>
      <c r="W2815" t="s">
        <v>66</v>
      </c>
      <c r="X2815" s="51" t="s">
        <v>1281</v>
      </c>
      <c r="Y2815" s="51" t="s">
        <v>100</v>
      </c>
      <c r="Z2815" s="26">
        <v>0</v>
      </c>
      <c r="AA2815" s="51" t="s">
        <v>66</v>
      </c>
      <c r="AB2815" s="51" t="s">
        <v>69</v>
      </c>
    </row>
    <row r="2816" spans="1:28">
      <c r="A2816" s="51" t="s">
        <v>5321</v>
      </c>
      <c r="B2816" s="51" t="s">
        <v>59</v>
      </c>
      <c r="C2816" s="1">
        <v>42991</v>
      </c>
      <c r="D2816">
        <v>2017</v>
      </c>
      <c r="E2816" s="26">
        <v>9</v>
      </c>
      <c r="F2816" s="51" t="s">
        <v>29</v>
      </c>
      <c r="G2816" s="26">
        <v>8</v>
      </c>
      <c r="H2816" s="26">
        <v>8</v>
      </c>
      <c r="I2816" t="s">
        <v>15</v>
      </c>
      <c r="J2816" t="s">
        <v>60</v>
      </c>
      <c r="K2816" t="s">
        <v>88</v>
      </c>
      <c r="L2816" t="s">
        <v>125</v>
      </c>
      <c r="M2816" t="s">
        <v>152</v>
      </c>
      <c r="N2816">
        <v>1990.0360874125081</v>
      </c>
      <c r="O2816">
        <v>1990.0360874125081</v>
      </c>
      <c r="P2816" t="s">
        <v>64</v>
      </c>
      <c r="Q2816">
        <v>14.07</v>
      </c>
      <c r="R2816">
        <v>3</v>
      </c>
      <c r="S2816">
        <v>3</v>
      </c>
      <c r="T2816">
        <v>1</v>
      </c>
      <c r="U2816" t="s">
        <v>76</v>
      </c>
      <c r="V2816">
        <v>2</v>
      </c>
      <c r="W2816" t="s">
        <v>77</v>
      </c>
      <c r="X2816" s="51" t="s">
        <v>2072</v>
      </c>
      <c r="Y2816" s="51" t="s">
        <v>95</v>
      </c>
      <c r="Z2816" s="26">
        <v>2</v>
      </c>
      <c r="AA2816" s="51" t="s">
        <v>77</v>
      </c>
      <c r="AB2816" s="51" t="s">
        <v>69</v>
      </c>
    </row>
    <row r="2817" spans="1:28">
      <c r="A2817" s="51" t="s">
        <v>5322</v>
      </c>
      <c r="B2817" s="51" t="s">
        <v>59</v>
      </c>
      <c r="C2817" s="1">
        <v>42285</v>
      </c>
      <c r="D2817">
        <v>2015</v>
      </c>
      <c r="E2817" s="26">
        <v>10</v>
      </c>
      <c r="F2817" s="51" t="s">
        <v>10</v>
      </c>
      <c r="G2817" s="26">
        <v>10</v>
      </c>
      <c r="H2817" s="26">
        <v>10</v>
      </c>
      <c r="I2817" t="s">
        <v>15</v>
      </c>
      <c r="J2817" t="s">
        <v>102</v>
      </c>
      <c r="K2817" t="s">
        <v>88</v>
      </c>
      <c r="L2817" t="s">
        <v>74</v>
      </c>
      <c r="M2817" t="s">
        <v>152</v>
      </c>
      <c r="N2817">
        <v>9690.5316205267663</v>
      </c>
      <c r="O2817">
        <v>9690.5316205267663</v>
      </c>
      <c r="P2817" t="s">
        <v>64</v>
      </c>
      <c r="Q2817">
        <v>5.56</v>
      </c>
      <c r="R2817">
        <v>4</v>
      </c>
      <c r="S2817">
        <v>2</v>
      </c>
      <c r="T2817">
        <v>1</v>
      </c>
      <c r="U2817" t="s">
        <v>76</v>
      </c>
      <c r="V2817">
        <v>3</v>
      </c>
      <c r="W2817" t="s">
        <v>84</v>
      </c>
      <c r="X2817" s="51" t="s">
        <v>5323</v>
      </c>
      <c r="Y2817" s="51" t="s">
        <v>68</v>
      </c>
      <c r="Z2817" s="26">
        <v>2</v>
      </c>
      <c r="AA2817" s="51" t="s">
        <v>77</v>
      </c>
      <c r="AB2817" s="51" t="s">
        <v>69</v>
      </c>
    </row>
    <row r="2818" spans="1:28">
      <c r="A2818" s="51" t="s">
        <v>5324</v>
      </c>
      <c r="B2818" s="51" t="s">
        <v>81</v>
      </c>
      <c r="C2818" s="1">
        <v>43379</v>
      </c>
      <c r="D2818">
        <v>2018</v>
      </c>
      <c r="E2818" s="26">
        <v>10</v>
      </c>
      <c r="F2818" s="51" t="s">
        <v>10</v>
      </c>
      <c r="G2818" s="26">
        <v>7</v>
      </c>
      <c r="H2818" s="26">
        <v>7</v>
      </c>
      <c r="I2818" t="s">
        <v>15</v>
      </c>
      <c r="J2818" t="s">
        <v>60</v>
      </c>
      <c r="K2818" t="s">
        <v>61</v>
      </c>
      <c r="L2818" t="s">
        <v>113</v>
      </c>
      <c r="M2818" t="s">
        <v>75</v>
      </c>
      <c r="N2818">
        <v>2466.356236954301</v>
      </c>
      <c r="O2818">
        <v>2466.356236954301</v>
      </c>
      <c r="P2818" t="s">
        <v>64</v>
      </c>
      <c r="Q2818">
        <v>6.79</v>
      </c>
      <c r="R2818">
        <v>5</v>
      </c>
      <c r="S2818">
        <v>1</v>
      </c>
      <c r="T2818">
        <v>1</v>
      </c>
      <c r="U2818" t="s">
        <v>76</v>
      </c>
      <c r="V2818">
        <v>2</v>
      </c>
      <c r="W2818" t="s">
        <v>77</v>
      </c>
      <c r="X2818" s="51" t="s">
        <v>3517</v>
      </c>
      <c r="Y2818" s="51" t="s">
        <v>100</v>
      </c>
      <c r="Z2818" s="26">
        <v>0</v>
      </c>
      <c r="AA2818" s="51" t="s">
        <v>66</v>
      </c>
      <c r="AB2818" s="51" t="s">
        <v>69</v>
      </c>
    </row>
    <row r="2819" spans="1:28">
      <c r="A2819" s="51" t="s">
        <v>5325</v>
      </c>
      <c r="B2819" s="51" t="s">
        <v>71</v>
      </c>
      <c r="C2819" s="1">
        <v>43408</v>
      </c>
      <c r="D2819">
        <v>2018</v>
      </c>
      <c r="E2819" s="26">
        <v>11</v>
      </c>
      <c r="F2819" s="51" t="s">
        <v>19</v>
      </c>
      <c r="G2819" s="26">
        <v>7</v>
      </c>
      <c r="H2819" s="26">
        <v>7</v>
      </c>
      <c r="I2819" t="s">
        <v>15</v>
      </c>
      <c r="J2819" t="s">
        <v>60</v>
      </c>
      <c r="K2819" t="s">
        <v>61</v>
      </c>
      <c r="L2819" t="s">
        <v>116</v>
      </c>
      <c r="M2819" t="s">
        <v>63</v>
      </c>
      <c r="N2819">
        <v>2169.4533706694142</v>
      </c>
      <c r="O2819">
        <v>2169.4533706694142</v>
      </c>
      <c r="P2819" t="s">
        <v>64</v>
      </c>
      <c r="Q2819">
        <v>10.61</v>
      </c>
      <c r="R2819">
        <v>5</v>
      </c>
      <c r="S2819">
        <v>0</v>
      </c>
      <c r="T2819">
        <v>0</v>
      </c>
      <c r="U2819" t="s">
        <v>65</v>
      </c>
      <c r="V2819">
        <v>2</v>
      </c>
      <c r="W2819" t="s">
        <v>77</v>
      </c>
      <c r="X2819" s="51" t="s">
        <v>2660</v>
      </c>
      <c r="Y2819" s="51" t="s">
        <v>79</v>
      </c>
      <c r="Z2819" s="26">
        <v>0</v>
      </c>
      <c r="AA2819" s="51" t="s">
        <v>66</v>
      </c>
      <c r="AB2819" s="51" t="s">
        <v>69</v>
      </c>
    </row>
    <row r="2820" spans="1:28">
      <c r="A2820" s="51" t="s">
        <v>5326</v>
      </c>
      <c r="B2820" s="51" t="s">
        <v>81</v>
      </c>
      <c r="C2820" s="1">
        <v>45284</v>
      </c>
      <c r="D2820">
        <v>2023</v>
      </c>
      <c r="E2820" s="26">
        <v>12</v>
      </c>
      <c r="F2820" s="51" t="s">
        <v>20</v>
      </c>
      <c r="G2820" s="26">
        <v>2</v>
      </c>
      <c r="H2820" s="26">
        <v>2</v>
      </c>
      <c r="I2820" t="s">
        <v>15</v>
      </c>
      <c r="J2820" t="s">
        <v>82</v>
      </c>
      <c r="K2820" t="s">
        <v>73</v>
      </c>
      <c r="L2820" t="s">
        <v>89</v>
      </c>
      <c r="M2820" t="s">
        <v>90</v>
      </c>
      <c r="N2820">
        <v>19009.079742067028</v>
      </c>
      <c r="O2820">
        <v>19009.079742067028</v>
      </c>
      <c r="P2820" t="s">
        <v>64</v>
      </c>
      <c r="Q2820">
        <v>5.12</v>
      </c>
      <c r="R2820">
        <v>4</v>
      </c>
      <c r="S2820">
        <v>0</v>
      </c>
      <c r="T2820">
        <v>0</v>
      </c>
      <c r="U2820" t="s">
        <v>65</v>
      </c>
      <c r="V2820">
        <v>3</v>
      </c>
      <c r="W2820" t="s">
        <v>84</v>
      </c>
      <c r="X2820" s="51" t="s">
        <v>5327</v>
      </c>
      <c r="Y2820" s="51" t="s">
        <v>95</v>
      </c>
      <c r="Z2820" s="26">
        <v>2</v>
      </c>
      <c r="AA2820" s="51" t="s">
        <v>77</v>
      </c>
      <c r="AB2820" s="51" t="s">
        <v>69</v>
      </c>
    </row>
    <row r="2821" spans="1:28">
      <c r="A2821" s="51" t="s">
        <v>5328</v>
      </c>
      <c r="B2821" s="51" t="s">
        <v>71</v>
      </c>
      <c r="C2821" s="1">
        <v>42954</v>
      </c>
      <c r="D2821">
        <v>2017</v>
      </c>
      <c r="E2821" s="26">
        <v>8</v>
      </c>
      <c r="F2821" s="51" t="s">
        <v>28</v>
      </c>
      <c r="G2821" s="26">
        <v>8</v>
      </c>
      <c r="H2821" s="26">
        <v>8</v>
      </c>
      <c r="I2821" t="s">
        <v>15</v>
      </c>
      <c r="J2821" t="s">
        <v>60</v>
      </c>
      <c r="K2821" t="s">
        <v>61</v>
      </c>
      <c r="L2821" t="s">
        <v>103</v>
      </c>
      <c r="M2821" t="s">
        <v>90</v>
      </c>
      <c r="N2821">
        <v>3527.1498031266551</v>
      </c>
      <c r="O2821">
        <v>3527.1498031266551</v>
      </c>
      <c r="P2821" t="s">
        <v>64</v>
      </c>
      <c r="Q2821">
        <v>10.039999999999999</v>
      </c>
      <c r="R2821">
        <v>4</v>
      </c>
      <c r="S2821">
        <v>1</v>
      </c>
      <c r="T2821">
        <v>1</v>
      </c>
      <c r="U2821" t="s">
        <v>76</v>
      </c>
      <c r="V2821">
        <v>2</v>
      </c>
      <c r="W2821" t="s">
        <v>77</v>
      </c>
      <c r="X2821" s="51" t="s">
        <v>5329</v>
      </c>
      <c r="Y2821" s="51" t="s">
        <v>100</v>
      </c>
      <c r="Z2821" s="26">
        <v>1</v>
      </c>
      <c r="AA2821" s="51" t="s">
        <v>66</v>
      </c>
      <c r="AB2821" s="51" t="s">
        <v>69</v>
      </c>
    </row>
    <row r="2822" spans="1:28">
      <c r="A2822" s="51" t="s">
        <v>5330</v>
      </c>
      <c r="B2822" s="51" t="s">
        <v>59</v>
      </c>
      <c r="C2822" s="1">
        <v>45070</v>
      </c>
      <c r="D2822">
        <v>2023</v>
      </c>
      <c r="E2822" s="26">
        <v>5</v>
      </c>
      <c r="F2822" s="51" t="s">
        <v>25</v>
      </c>
      <c r="G2822" s="26">
        <v>2</v>
      </c>
      <c r="H2822" s="26">
        <v>2</v>
      </c>
      <c r="I2822" t="s">
        <v>15</v>
      </c>
      <c r="J2822" t="s">
        <v>82</v>
      </c>
      <c r="K2822" t="s">
        <v>83</v>
      </c>
      <c r="L2822" t="s">
        <v>202</v>
      </c>
      <c r="M2822" t="s">
        <v>90</v>
      </c>
      <c r="N2822">
        <v>10667.563809755446</v>
      </c>
      <c r="O2822">
        <v>10667.563809755446</v>
      </c>
      <c r="P2822" t="s">
        <v>64</v>
      </c>
      <c r="Q2822">
        <v>13.68</v>
      </c>
      <c r="R2822">
        <v>4</v>
      </c>
      <c r="S2822">
        <v>2</v>
      </c>
      <c r="T2822">
        <v>1</v>
      </c>
      <c r="U2822" t="s">
        <v>76</v>
      </c>
      <c r="V2822">
        <v>2</v>
      </c>
      <c r="W2822" t="s">
        <v>77</v>
      </c>
      <c r="X2822" s="51" t="s">
        <v>4896</v>
      </c>
      <c r="Y2822" s="51" t="s">
        <v>95</v>
      </c>
      <c r="Z2822" s="26">
        <v>0</v>
      </c>
      <c r="AA2822" s="51" t="s">
        <v>66</v>
      </c>
      <c r="AB2822" s="51" t="s">
        <v>69</v>
      </c>
    </row>
    <row r="2823" spans="1:28">
      <c r="A2823" s="51" t="s">
        <v>5331</v>
      </c>
      <c r="B2823" s="51" t="s">
        <v>81</v>
      </c>
      <c r="C2823" s="1">
        <v>44680</v>
      </c>
      <c r="D2823">
        <v>2022</v>
      </c>
      <c r="E2823" s="26">
        <v>4</v>
      </c>
      <c r="F2823" s="51" t="s">
        <v>24</v>
      </c>
      <c r="G2823" s="26">
        <v>3</v>
      </c>
      <c r="H2823" s="26">
        <v>3</v>
      </c>
      <c r="I2823" t="s">
        <v>15</v>
      </c>
      <c r="J2823" t="s">
        <v>82</v>
      </c>
      <c r="K2823" t="s">
        <v>61</v>
      </c>
      <c r="L2823" t="s">
        <v>103</v>
      </c>
      <c r="M2823" t="s">
        <v>90</v>
      </c>
      <c r="N2823">
        <v>14685.345883120061</v>
      </c>
      <c r="O2823">
        <v>14685.345883120061</v>
      </c>
      <c r="P2823" t="s">
        <v>64</v>
      </c>
      <c r="Q2823">
        <v>9.42</v>
      </c>
      <c r="R2823">
        <v>2</v>
      </c>
      <c r="S2823">
        <v>0</v>
      </c>
      <c r="T2823">
        <v>0</v>
      </c>
      <c r="U2823" t="s">
        <v>65</v>
      </c>
      <c r="V2823">
        <v>3</v>
      </c>
      <c r="W2823" t="s">
        <v>84</v>
      </c>
      <c r="X2823" s="51" t="s">
        <v>1021</v>
      </c>
      <c r="Y2823" s="51" t="s">
        <v>95</v>
      </c>
      <c r="Z2823" s="26">
        <v>2</v>
      </c>
      <c r="AA2823" s="51" t="s">
        <v>77</v>
      </c>
      <c r="AB2823" s="51" t="s">
        <v>69</v>
      </c>
    </row>
    <row r="2824" spans="1:28">
      <c r="A2824" s="51" t="s">
        <v>5332</v>
      </c>
      <c r="B2824" s="51" t="s">
        <v>71</v>
      </c>
      <c r="C2824" s="1">
        <v>44738</v>
      </c>
      <c r="D2824">
        <v>2022</v>
      </c>
      <c r="E2824" s="26">
        <v>6</v>
      </c>
      <c r="F2824" s="51" t="s">
        <v>26</v>
      </c>
      <c r="G2824" s="26">
        <v>3</v>
      </c>
      <c r="H2824" s="26">
        <v>3</v>
      </c>
      <c r="I2824" t="s">
        <v>15</v>
      </c>
      <c r="J2824" t="s">
        <v>82</v>
      </c>
      <c r="K2824" t="s">
        <v>133</v>
      </c>
      <c r="L2824" t="s">
        <v>89</v>
      </c>
      <c r="M2824" t="s">
        <v>104</v>
      </c>
      <c r="N2824">
        <v>4156.453600846573</v>
      </c>
      <c r="O2824">
        <v>4156.453600846573</v>
      </c>
      <c r="P2824" t="s">
        <v>64</v>
      </c>
      <c r="Q2824">
        <v>4.45</v>
      </c>
      <c r="R2824">
        <v>2</v>
      </c>
      <c r="S2824">
        <v>1</v>
      </c>
      <c r="T2824">
        <v>1</v>
      </c>
      <c r="U2824" t="s">
        <v>76</v>
      </c>
      <c r="V2824">
        <v>1</v>
      </c>
      <c r="W2824" t="s">
        <v>66</v>
      </c>
      <c r="X2824" s="51" t="s">
        <v>5333</v>
      </c>
      <c r="Y2824" s="51" t="s">
        <v>79</v>
      </c>
      <c r="Z2824" s="26">
        <v>0</v>
      </c>
      <c r="AA2824" s="51" t="s">
        <v>66</v>
      </c>
      <c r="AB2824" s="51" t="s">
        <v>69</v>
      </c>
    </row>
    <row r="2825" spans="1:28">
      <c r="A2825" s="51" t="s">
        <v>5334</v>
      </c>
      <c r="B2825" s="51" t="s">
        <v>140</v>
      </c>
      <c r="C2825" s="1">
        <v>43262</v>
      </c>
      <c r="D2825">
        <v>2018</v>
      </c>
      <c r="E2825" s="26">
        <v>6</v>
      </c>
      <c r="F2825" s="51" t="s">
        <v>26</v>
      </c>
      <c r="G2825" s="26">
        <v>7</v>
      </c>
      <c r="H2825" s="26">
        <v>7</v>
      </c>
      <c r="I2825" t="s">
        <v>15</v>
      </c>
      <c r="J2825" t="s">
        <v>60</v>
      </c>
      <c r="K2825" t="s">
        <v>83</v>
      </c>
      <c r="L2825" t="s">
        <v>128</v>
      </c>
      <c r="M2825" t="s">
        <v>63</v>
      </c>
      <c r="N2825">
        <v>8910.7355707292973</v>
      </c>
      <c r="O2825">
        <v>8910.7355707292973</v>
      </c>
      <c r="P2825" t="s">
        <v>64</v>
      </c>
      <c r="Q2825">
        <v>17.14</v>
      </c>
      <c r="R2825">
        <v>5</v>
      </c>
      <c r="S2825">
        <v>4</v>
      </c>
      <c r="T2825">
        <v>1</v>
      </c>
      <c r="U2825" t="s">
        <v>76</v>
      </c>
      <c r="V2825">
        <v>2</v>
      </c>
      <c r="W2825" t="s">
        <v>77</v>
      </c>
      <c r="X2825" s="51" t="s">
        <v>5335</v>
      </c>
      <c r="Y2825" s="51" t="s">
        <v>79</v>
      </c>
      <c r="Z2825" s="26">
        <v>2</v>
      </c>
      <c r="AA2825" s="51" t="s">
        <v>77</v>
      </c>
      <c r="AB2825" s="51" t="s">
        <v>69</v>
      </c>
    </row>
    <row r="2826" spans="1:28">
      <c r="A2826" s="51" t="s">
        <v>5336</v>
      </c>
      <c r="B2826" s="51" t="s">
        <v>97</v>
      </c>
      <c r="C2826" s="1">
        <v>44337</v>
      </c>
      <c r="D2826">
        <v>2021</v>
      </c>
      <c r="E2826" s="26">
        <v>5</v>
      </c>
      <c r="F2826" s="51" t="s">
        <v>25</v>
      </c>
      <c r="G2826" s="26">
        <v>4</v>
      </c>
      <c r="H2826" s="26">
        <v>4</v>
      </c>
      <c r="I2826" t="s">
        <v>15</v>
      </c>
      <c r="J2826" t="s">
        <v>72</v>
      </c>
      <c r="K2826" t="s">
        <v>133</v>
      </c>
      <c r="L2826" t="s">
        <v>103</v>
      </c>
      <c r="M2826" t="s">
        <v>152</v>
      </c>
      <c r="N2826">
        <v>17304.290663984746</v>
      </c>
      <c r="O2826">
        <v>17304.290663984746</v>
      </c>
      <c r="P2826" t="s">
        <v>64</v>
      </c>
      <c r="Q2826">
        <v>14.61</v>
      </c>
      <c r="R2826">
        <v>2</v>
      </c>
      <c r="S2826">
        <v>2</v>
      </c>
      <c r="T2826">
        <v>1</v>
      </c>
      <c r="U2826" t="s">
        <v>76</v>
      </c>
      <c r="V2826">
        <v>3</v>
      </c>
      <c r="W2826" t="s">
        <v>84</v>
      </c>
      <c r="X2826" s="51" t="s">
        <v>5337</v>
      </c>
      <c r="Y2826" s="51" t="s">
        <v>119</v>
      </c>
      <c r="Z2826" s="26">
        <v>2</v>
      </c>
      <c r="AA2826" s="51" t="s">
        <v>77</v>
      </c>
      <c r="AB2826" s="51" t="s">
        <v>69</v>
      </c>
    </row>
    <row r="2827" spans="1:28">
      <c r="A2827" s="51" t="s">
        <v>5338</v>
      </c>
      <c r="B2827" s="51" t="s">
        <v>71</v>
      </c>
      <c r="C2827" s="1">
        <v>41773</v>
      </c>
      <c r="D2827">
        <v>2014</v>
      </c>
      <c r="E2827" s="26">
        <v>5</v>
      </c>
      <c r="F2827" s="51" t="s">
        <v>25</v>
      </c>
      <c r="G2827" s="26">
        <v>11</v>
      </c>
      <c r="H2827" s="26">
        <v>11</v>
      </c>
      <c r="I2827" t="s">
        <v>15</v>
      </c>
      <c r="J2827" t="s">
        <v>102</v>
      </c>
      <c r="K2827" t="s">
        <v>88</v>
      </c>
      <c r="L2827" t="s">
        <v>74</v>
      </c>
      <c r="M2827" t="s">
        <v>93</v>
      </c>
      <c r="N2827">
        <v>4813.2845481768536</v>
      </c>
      <c r="O2827">
        <v>4813.2845481768536</v>
      </c>
      <c r="P2827" t="s">
        <v>64</v>
      </c>
      <c r="Q2827">
        <v>9.6</v>
      </c>
      <c r="R2827">
        <v>5</v>
      </c>
      <c r="S2827">
        <v>1</v>
      </c>
      <c r="T2827">
        <v>1</v>
      </c>
      <c r="U2827" t="s">
        <v>76</v>
      </c>
      <c r="V2827">
        <v>1</v>
      </c>
      <c r="W2827" t="s">
        <v>66</v>
      </c>
      <c r="X2827" s="51" t="s">
        <v>5339</v>
      </c>
      <c r="Y2827" s="51" t="s">
        <v>144</v>
      </c>
      <c r="Z2827" s="26">
        <v>1</v>
      </c>
      <c r="AA2827" s="51" t="s">
        <v>66</v>
      </c>
      <c r="AB2827" s="51" t="s">
        <v>69</v>
      </c>
    </row>
    <row r="2828" spans="1:28">
      <c r="A2828" s="51" t="s">
        <v>5340</v>
      </c>
      <c r="B2828" s="51" t="s">
        <v>140</v>
      </c>
      <c r="C2828" s="1">
        <v>42263</v>
      </c>
      <c r="D2828">
        <v>2015</v>
      </c>
      <c r="E2828" s="26">
        <v>9</v>
      </c>
      <c r="F2828" s="51" t="s">
        <v>29</v>
      </c>
      <c r="G2828" s="26">
        <v>10</v>
      </c>
      <c r="H2828" s="26">
        <v>10</v>
      </c>
      <c r="I2828" t="s">
        <v>15</v>
      </c>
      <c r="J2828" t="s">
        <v>102</v>
      </c>
      <c r="K2828" t="s">
        <v>83</v>
      </c>
      <c r="L2828" t="s">
        <v>116</v>
      </c>
      <c r="M2828" t="s">
        <v>152</v>
      </c>
      <c r="N2828">
        <v>12250.353477449817</v>
      </c>
      <c r="O2828">
        <v>12250.353477449817</v>
      </c>
      <c r="P2828" t="s">
        <v>64</v>
      </c>
      <c r="Q2828">
        <v>21.15</v>
      </c>
      <c r="R2828">
        <v>1</v>
      </c>
      <c r="S2828">
        <v>1</v>
      </c>
      <c r="T2828">
        <v>1</v>
      </c>
      <c r="U2828" t="s">
        <v>76</v>
      </c>
      <c r="V2828">
        <v>3</v>
      </c>
      <c r="W2828" t="s">
        <v>84</v>
      </c>
      <c r="X2828" s="51" t="s">
        <v>5341</v>
      </c>
      <c r="Y2828" s="51" t="s">
        <v>119</v>
      </c>
      <c r="Z2828" s="26">
        <v>4</v>
      </c>
      <c r="AA2828" s="51" t="s">
        <v>84</v>
      </c>
      <c r="AB2828" s="51" t="s">
        <v>108</v>
      </c>
    </row>
    <row r="2829" spans="1:28">
      <c r="A2829" s="51" t="s">
        <v>5342</v>
      </c>
      <c r="B2829" s="51" t="s">
        <v>71</v>
      </c>
      <c r="C2829" s="1">
        <v>42289</v>
      </c>
      <c r="D2829">
        <v>2015</v>
      </c>
      <c r="E2829" s="26">
        <v>10</v>
      </c>
      <c r="F2829" s="51" t="s">
        <v>10</v>
      </c>
      <c r="G2829" s="26">
        <v>10</v>
      </c>
      <c r="H2829" s="26">
        <v>10</v>
      </c>
      <c r="I2829" t="s">
        <v>15</v>
      </c>
      <c r="J2829" t="s">
        <v>102</v>
      </c>
      <c r="K2829" t="s">
        <v>83</v>
      </c>
      <c r="L2829" t="s">
        <v>157</v>
      </c>
      <c r="M2829" t="s">
        <v>93</v>
      </c>
      <c r="N2829">
        <v>3649.0450330036279</v>
      </c>
      <c r="O2829">
        <v>3649.0450330036279</v>
      </c>
      <c r="P2829" t="s">
        <v>64</v>
      </c>
      <c r="Q2829">
        <v>6.93</v>
      </c>
      <c r="R2829">
        <v>1</v>
      </c>
      <c r="S2829">
        <v>1</v>
      </c>
      <c r="T2829">
        <v>1</v>
      </c>
      <c r="U2829" t="s">
        <v>76</v>
      </c>
      <c r="V2829">
        <v>1</v>
      </c>
      <c r="W2829" t="s">
        <v>66</v>
      </c>
      <c r="X2829" s="51" t="s">
        <v>5343</v>
      </c>
      <c r="Y2829" s="51" t="s">
        <v>95</v>
      </c>
      <c r="Z2829" s="26">
        <v>1</v>
      </c>
      <c r="AA2829" s="51" t="s">
        <v>66</v>
      </c>
      <c r="AB2829" s="51" t="s">
        <v>69</v>
      </c>
    </row>
    <row r="2830" spans="1:28">
      <c r="A2830" s="51" t="s">
        <v>5344</v>
      </c>
      <c r="B2830" s="51" t="s">
        <v>71</v>
      </c>
      <c r="C2830" s="1">
        <v>44384</v>
      </c>
      <c r="D2830">
        <v>2021</v>
      </c>
      <c r="E2830" s="26">
        <v>7</v>
      </c>
      <c r="F2830" s="51" t="s">
        <v>27</v>
      </c>
      <c r="G2830" s="26">
        <v>4</v>
      </c>
      <c r="H2830" s="26">
        <v>4</v>
      </c>
      <c r="I2830" t="s">
        <v>15</v>
      </c>
      <c r="J2830" t="s">
        <v>72</v>
      </c>
      <c r="K2830" t="s">
        <v>88</v>
      </c>
      <c r="L2830" t="s">
        <v>74</v>
      </c>
      <c r="M2830" t="s">
        <v>90</v>
      </c>
      <c r="N2830">
        <v>3420.8404510186083</v>
      </c>
      <c r="O2830">
        <v>3420.8404510186083</v>
      </c>
      <c r="P2830" t="s">
        <v>64</v>
      </c>
      <c r="Q2830">
        <v>8</v>
      </c>
      <c r="R2830">
        <v>4</v>
      </c>
      <c r="S2830">
        <v>1</v>
      </c>
      <c r="T2830">
        <v>1</v>
      </c>
      <c r="U2830" t="s">
        <v>76</v>
      </c>
      <c r="V2830">
        <v>1</v>
      </c>
      <c r="W2830" t="s">
        <v>66</v>
      </c>
      <c r="X2830" s="51" t="s">
        <v>5345</v>
      </c>
      <c r="Y2830" s="51" t="s">
        <v>119</v>
      </c>
      <c r="Z2830" s="26">
        <v>0</v>
      </c>
      <c r="AA2830" s="51" t="s">
        <v>66</v>
      </c>
      <c r="AB2830" s="51" t="s">
        <v>69</v>
      </c>
    </row>
    <row r="2831" spans="1:28">
      <c r="A2831" s="51" t="s">
        <v>5346</v>
      </c>
      <c r="B2831" s="51" t="s">
        <v>59</v>
      </c>
      <c r="C2831" s="1">
        <v>43330</v>
      </c>
      <c r="D2831">
        <v>2018</v>
      </c>
      <c r="E2831" s="26">
        <v>8</v>
      </c>
      <c r="F2831" s="51" t="s">
        <v>28</v>
      </c>
      <c r="G2831" s="26">
        <v>7</v>
      </c>
      <c r="H2831" s="26">
        <v>7</v>
      </c>
      <c r="I2831" t="s">
        <v>15</v>
      </c>
      <c r="J2831" t="s">
        <v>60</v>
      </c>
      <c r="K2831" t="s">
        <v>83</v>
      </c>
      <c r="L2831" t="s">
        <v>62</v>
      </c>
      <c r="M2831" t="s">
        <v>75</v>
      </c>
      <c r="N2831">
        <v>5208.3427104418124</v>
      </c>
      <c r="O2831">
        <v>5208.3427104418124</v>
      </c>
      <c r="P2831" t="s">
        <v>64</v>
      </c>
      <c r="Q2831">
        <v>15.1</v>
      </c>
      <c r="R2831">
        <v>2</v>
      </c>
      <c r="S2831">
        <v>4</v>
      </c>
      <c r="T2831">
        <v>1</v>
      </c>
      <c r="U2831" t="s">
        <v>76</v>
      </c>
      <c r="V2831">
        <v>2</v>
      </c>
      <c r="W2831" t="s">
        <v>77</v>
      </c>
      <c r="X2831" s="51" t="s">
        <v>1811</v>
      </c>
      <c r="Y2831" s="51" t="s">
        <v>100</v>
      </c>
      <c r="Z2831" s="26">
        <v>2</v>
      </c>
      <c r="AA2831" s="51" t="s">
        <v>77</v>
      </c>
      <c r="AB2831" s="51" t="s">
        <v>69</v>
      </c>
    </row>
    <row r="2832" spans="1:28">
      <c r="A2832" s="51" t="s">
        <v>5347</v>
      </c>
      <c r="B2832" s="51" t="s">
        <v>97</v>
      </c>
      <c r="C2832" s="1">
        <v>44216</v>
      </c>
      <c r="D2832">
        <v>2021</v>
      </c>
      <c r="E2832" s="26">
        <v>1</v>
      </c>
      <c r="F2832" s="51" t="s">
        <v>21</v>
      </c>
      <c r="G2832" s="26">
        <v>4</v>
      </c>
      <c r="H2832" s="26">
        <v>4</v>
      </c>
      <c r="I2832" t="s">
        <v>15</v>
      </c>
      <c r="J2832" t="s">
        <v>72</v>
      </c>
      <c r="K2832" t="s">
        <v>124</v>
      </c>
      <c r="L2832" t="s">
        <v>89</v>
      </c>
      <c r="M2832" t="s">
        <v>90</v>
      </c>
      <c r="N2832">
        <v>10863.786460880259</v>
      </c>
      <c r="O2832">
        <v>10863.786460880259</v>
      </c>
      <c r="P2832" t="s">
        <v>64</v>
      </c>
      <c r="Q2832">
        <v>8.09</v>
      </c>
      <c r="R2832">
        <v>2</v>
      </c>
      <c r="S2832">
        <v>4</v>
      </c>
      <c r="T2832">
        <v>1</v>
      </c>
      <c r="U2832" t="s">
        <v>76</v>
      </c>
      <c r="V2832">
        <v>1</v>
      </c>
      <c r="W2832" t="s">
        <v>66</v>
      </c>
      <c r="X2832" s="51" t="s">
        <v>5348</v>
      </c>
      <c r="Y2832" s="51" t="s">
        <v>68</v>
      </c>
      <c r="Z2832" s="26">
        <v>1</v>
      </c>
      <c r="AA2832" s="51" t="s">
        <v>66</v>
      </c>
      <c r="AB2832" s="51" t="s">
        <v>69</v>
      </c>
    </row>
    <row r="2833" spans="1:28">
      <c r="A2833" s="51" t="s">
        <v>5349</v>
      </c>
      <c r="B2833" s="51" t="s">
        <v>97</v>
      </c>
      <c r="C2833" s="1">
        <v>42796</v>
      </c>
      <c r="D2833">
        <v>2017</v>
      </c>
      <c r="E2833" s="26">
        <v>3</v>
      </c>
      <c r="F2833" s="51" t="s">
        <v>23</v>
      </c>
      <c r="G2833" s="26">
        <v>8</v>
      </c>
      <c r="H2833" s="26">
        <v>8</v>
      </c>
      <c r="I2833" t="s">
        <v>15</v>
      </c>
      <c r="J2833" t="s">
        <v>60</v>
      </c>
      <c r="K2833" t="s">
        <v>73</v>
      </c>
      <c r="L2833" t="s">
        <v>202</v>
      </c>
      <c r="M2833" t="s">
        <v>152</v>
      </c>
      <c r="N2833">
        <v>5571.3403134667014</v>
      </c>
      <c r="O2833">
        <v>5571.3403134667014</v>
      </c>
      <c r="P2833" t="s">
        <v>64</v>
      </c>
      <c r="Q2833">
        <v>7.65</v>
      </c>
      <c r="R2833">
        <v>4</v>
      </c>
      <c r="S2833">
        <v>1</v>
      </c>
      <c r="T2833">
        <v>1</v>
      </c>
      <c r="U2833" t="s">
        <v>76</v>
      </c>
      <c r="V2833">
        <v>2</v>
      </c>
      <c r="W2833" t="s">
        <v>77</v>
      </c>
      <c r="X2833" s="51" t="s">
        <v>4359</v>
      </c>
      <c r="Y2833" s="51" t="s">
        <v>100</v>
      </c>
      <c r="Z2833" s="26">
        <v>1</v>
      </c>
      <c r="AA2833" s="51" t="s">
        <v>66</v>
      </c>
      <c r="AB2833" s="51" t="s">
        <v>69</v>
      </c>
    </row>
    <row r="2834" spans="1:28">
      <c r="A2834" s="51" t="s">
        <v>5350</v>
      </c>
      <c r="B2834" s="51" t="s">
        <v>71</v>
      </c>
      <c r="C2834" s="1">
        <v>43603</v>
      </c>
      <c r="D2834">
        <v>2019</v>
      </c>
      <c r="E2834" s="26">
        <v>5</v>
      </c>
      <c r="F2834" s="51" t="s">
        <v>25</v>
      </c>
      <c r="G2834" s="26">
        <v>6</v>
      </c>
      <c r="H2834" s="26">
        <v>6</v>
      </c>
      <c r="I2834" t="s">
        <v>15</v>
      </c>
      <c r="J2834" t="s">
        <v>72</v>
      </c>
      <c r="K2834" t="s">
        <v>61</v>
      </c>
      <c r="L2834" t="s">
        <v>113</v>
      </c>
      <c r="M2834" t="s">
        <v>90</v>
      </c>
      <c r="N2834">
        <v>5197.5559699436517</v>
      </c>
      <c r="O2834">
        <v>5197.5559699436517</v>
      </c>
      <c r="P2834" t="s">
        <v>64</v>
      </c>
      <c r="Q2834">
        <v>9.9600000000000009</v>
      </c>
      <c r="R2834">
        <v>1</v>
      </c>
      <c r="S2834">
        <v>2</v>
      </c>
      <c r="T2834">
        <v>1</v>
      </c>
      <c r="U2834" t="s">
        <v>76</v>
      </c>
      <c r="V2834">
        <v>1</v>
      </c>
      <c r="W2834" t="s">
        <v>66</v>
      </c>
      <c r="X2834" s="51" t="s">
        <v>1317</v>
      </c>
      <c r="Y2834" s="51" t="s">
        <v>119</v>
      </c>
      <c r="Z2834" s="26">
        <v>0</v>
      </c>
      <c r="AA2834" s="51" t="s">
        <v>66</v>
      </c>
      <c r="AB2834" s="51" t="s">
        <v>69</v>
      </c>
    </row>
    <row r="2835" spans="1:28">
      <c r="A2835" s="51" t="s">
        <v>5351</v>
      </c>
      <c r="B2835" s="51" t="s">
        <v>121</v>
      </c>
      <c r="C2835" s="1">
        <v>41985</v>
      </c>
      <c r="D2835">
        <v>2014</v>
      </c>
      <c r="E2835" s="26">
        <v>12</v>
      </c>
      <c r="F2835" s="51" t="s">
        <v>20</v>
      </c>
      <c r="G2835" s="26">
        <v>11</v>
      </c>
      <c r="H2835" s="26">
        <v>11</v>
      </c>
      <c r="I2835" t="s">
        <v>15</v>
      </c>
      <c r="J2835" t="s">
        <v>102</v>
      </c>
      <c r="K2835" t="s">
        <v>61</v>
      </c>
      <c r="L2835" t="s">
        <v>110</v>
      </c>
      <c r="M2835" t="s">
        <v>104</v>
      </c>
      <c r="N2835">
        <v>4268.7808527557008</v>
      </c>
      <c r="O2835">
        <v>4268.7808527557008</v>
      </c>
      <c r="P2835" t="s">
        <v>64</v>
      </c>
      <c r="Q2835">
        <v>9.61</v>
      </c>
      <c r="R2835">
        <v>2</v>
      </c>
      <c r="S2835">
        <v>4</v>
      </c>
      <c r="T2835">
        <v>1</v>
      </c>
      <c r="U2835" t="s">
        <v>76</v>
      </c>
      <c r="V2835">
        <v>2</v>
      </c>
      <c r="W2835" t="s">
        <v>77</v>
      </c>
      <c r="X2835" s="51" t="s">
        <v>5352</v>
      </c>
      <c r="Y2835" s="51" t="s">
        <v>119</v>
      </c>
      <c r="Z2835" s="26">
        <v>2</v>
      </c>
      <c r="AA2835" s="51" t="s">
        <v>77</v>
      </c>
      <c r="AB2835" s="51" t="s">
        <v>108</v>
      </c>
    </row>
    <row r="2836" spans="1:28">
      <c r="A2836" s="51" t="s">
        <v>5353</v>
      </c>
      <c r="B2836" s="51" t="s">
        <v>71</v>
      </c>
      <c r="C2836" s="1">
        <v>43555</v>
      </c>
      <c r="D2836">
        <v>2019</v>
      </c>
      <c r="E2836" s="26">
        <v>3</v>
      </c>
      <c r="F2836" s="51" t="s">
        <v>23</v>
      </c>
      <c r="G2836" s="26">
        <v>6</v>
      </c>
      <c r="H2836" s="26">
        <v>6</v>
      </c>
      <c r="I2836" t="s">
        <v>15</v>
      </c>
      <c r="J2836" t="s">
        <v>72</v>
      </c>
      <c r="K2836" t="s">
        <v>61</v>
      </c>
      <c r="L2836" t="s">
        <v>128</v>
      </c>
      <c r="M2836" t="s">
        <v>93</v>
      </c>
      <c r="N2836">
        <v>5592.5560498821096</v>
      </c>
      <c r="O2836">
        <v>5592.5560498821096</v>
      </c>
      <c r="P2836" t="s">
        <v>64</v>
      </c>
      <c r="Q2836">
        <v>10.67</v>
      </c>
      <c r="R2836">
        <v>5</v>
      </c>
      <c r="S2836">
        <v>2</v>
      </c>
      <c r="T2836">
        <v>1</v>
      </c>
      <c r="U2836" t="s">
        <v>76</v>
      </c>
      <c r="V2836">
        <v>3</v>
      </c>
      <c r="W2836" t="s">
        <v>84</v>
      </c>
      <c r="X2836" s="51" t="s">
        <v>5354</v>
      </c>
      <c r="Y2836" s="51" t="s">
        <v>144</v>
      </c>
      <c r="Z2836" s="26">
        <v>1</v>
      </c>
      <c r="AA2836" s="51" t="s">
        <v>66</v>
      </c>
      <c r="AB2836" s="51" t="s">
        <v>69</v>
      </c>
    </row>
    <row r="2837" spans="1:28">
      <c r="A2837" s="51" t="s">
        <v>5355</v>
      </c>
      <c r="B2837" s="51" t="s">
        <v>81</v>
      </c>
      <c r="C2837" s="1">
        <v>42281</v>
      </c>
      <c r="D2837">
        <v>2015</v>
      </c>
      <c r="E2837" s="26">
        <v>10</v>
      </c>
      <c r="F2837" s="51" t="s">
        <v>10</v>
      </c>
      <c r="G2837" s="26">
        <v>10</v>
      </c>
      <c r="H2837" s="26">
        <v>10</v>
      </c>
      <c r="I2837" t="s">
        <v>15</v>
      </c>
      <c r="J2837" t="s">
        <v>102</v>
      </c>
      <c r="K2837" t="s">
        <v>61</v>
      </c>
      <c r="L2837" t="s">
        <v>103</v>
      </c>
      <c r="M2837" t="s">
        <v>90</v>
      </c>
      <c r="N2837">
        <v>5685.3317846550253</v>
      </c>
      <c r="O2837">
        <v>5685.3317846550253</v>
      </c>
      <c r="P2837" t="s">
        <v>64</v>
      </c>
      <c r="Q2837">
        <v>14.88</v>
      </c>
      <c r="R2837">
        <v>2</v>
      </c>
      <c r="S2837">
        <v>3</v>
      </c>
      <c r="T2837">
        <v>1</v>
      </c>
      <c r="U2837" t="s">
        <v>76</v>
      </c>
      <c r="V2837">
        <v>2</v>
      </c>
      <c r="W2837" t="s">
        <v>77</v>
      </c>
      <c r="X2837" s="51" t="s">
        <v>896</v>
      </c>
      <c r="Y2837" s="51" t="s">
        <v>95</v>
      </c>
      <c r="Z2837" s="26">
        <v>3</v>
      </c>
      <c r="AA2837" s="51" t="s">
        <v>77</v>
      </c>
      <c r="AB2837" s="51" t="s">
        <v>108</v>
      </c>
    </row>
    <row r="2838" spans="1:28">
      <c r="A2838" s="51" t="s">
        <v>5356</v>
      </c>
      <c r="B2838" s="51" t="s">
        <v>59</v>
      </c>
      <c r="C2838" s="1">
        <v>41614</v>
      </c>
      <c r="D2838">
        <v>2013</v>
      </c>
      <c r="E2838" s="26">
        <v>12</v>
      </c>
      <c r="F2838" s="51" t="s">
        <v>20</v>
      </c>
      <c r="G2838" s="26">
        <v>12</v>
      </c>
      <c r="H2838" s="26">
        <v>12</v>
      </c>
      <c r="I2838" t="s">
        <v>15</v>
      </c>
      <c r="J2838" t="s">
        <v>102</v>
      </c>
      <c r="K2838" t="s">
        <v>124</v>
      </c>
      <c r="L2838" t="s">
        <v>116</v>
      </c>
      <c r="M2838" t="s">
        <v>93</v>
      </c>
      <c r="N2838">
        <v>4327.2513700824511</v>
      </c>
      <c r="O2838">
        <v>4327.2513700824511</v>
      </c>
      <c r="P2838" t="s">
        <v>64</v>
      </c>
      <c r="Q2838">
        <v>5.93</v>
      </c>
      <c r="R2838">
        <v>5</v>
      </c>
      <c r="S2838">
        <v>4</v>
      </c>
      <c r="T2838">
        <v>1</v>
      </c>
      <c r="U2838" t="s">
        <v>76</v>
      </c>
      <c r="V2838">
        <v>1</v>
      </c>
      <c r="W2838" t="s">
        <v>66</v>
      </c>
      <c r="X2838" s="51" t="s">
        <v>5357</v>
      </c>
      <c r="Y2838" s="51" t="s">
        <v>119</v>
      </c>
      <c r="Z2838" s="26">
        <v>2</v>
      </c>
      <c r="AA2838" s="51" t="s">
        <v>77</v>
      </c>
      <c r="AB2838" s="51" t="s">
        <v>108</v>
      </c>
    </row>
    <row r="2839" spans="1:28">
      <c r="A2839" s="51" t="s">
        <v>5358</v>
      </c>
      <c r="B2839" s="51" t="s">
        <v>140</v>
      </c>
      <c r="C2839" s="1">
        <v>42729</v>
      </c>
      <c r="D2839">
        <v>2016</v>
      </c>
      <c r="E2839" s="26">
        <v>12</v>
      </c>
      <c r="F2839" s="51" t="s">
        <v>20</v>
      </c>
      <c r="G2839" s="26">
        <v>9</v>
      </c>
      <c r="H2839" s="26">
        <v>9</v>
      </c>
      <c r="I2839" t="s">
        <v>15</v>
      </c>
      <c r="J2839" t="s">
        <v>60</v>
      </c>
      <c r="K2839" t="s">
        <v>61</v>
      </c>
      <c r="L2839" t="s">
        <v>62</v>
      </c>
      <c r="M2839" t="s">
        <v>93</v>
      </c>
      <c r="N2839">
        <v>11106.70808889707</v>
      </c>
      <c r="O2839">
        <v>11106.70808889707</v>
      </c>
      <c r="P2839" t="s">
        <v>64</v>
      </c>
      <c r="Q2839">
        <v>5.8</v>
      </c>
      <c r="R2839">
        <v>4</v>
      </c>
      <c r="S2839">
        <v>3</v>
      </c>
      <c r="T2839">
        <v>1</v>
      </c>
      <c r="U2839" t="s">
        <v>76</v>
      </c>
      <c r="V2839">
        <v>2</v>
      </c>
      <c r="W2839" t="s">
        <v>77</v>
      </c>
      <c r="X2839" s="51" t="s">
        <v>5359</v>
      </c>
      <c r="Y2839" s="51" t="s">
        <v>100</v>
      </c>
      <c r="Z2839" s="26">
        <v>2</v>
      </c>
      <c r="AA2839" s="51" t="s">
        <v>77</v>
      </c>
      <c r="AB2839" s="51" t="s">
        <v>108</v>
      </c>
    </row>
    <row r="2840" spans="1:28">
      <c r="A2840" s="51" t="s">
        <v>5360</v>
      </c>
      <c r="B2840" s="51" t="s">
        <v>121</v>
      </c>
      <c r="C2840" s="1">
        <v>45317</v>
      </c>
      <c r="D2840">
        <v>2024</v>
      </c>
      <c r="E2840" s="26">
        <v>1</v>
      </c>
      <c r="F2840" s="51" t="s">
        <v>21</v>
      </c>
      <c r="G2840" s="26">
        <v>1</v>
      </c>
      <c r="H2840" s="26">
        <v>1</v>
      </c>
      <c r="I2840" t="s">
        <v>15</v>
      </c>
      <c r="J2840" t="s">
        <v>82</v>
      </c>
      <c r="K2840" t="s">
        <v>124</v>
      </c>
      <c r="L2840" t="s">
        <v>62</v>
      </c>
      <c r="M2840" t="s">
        <v>75</v>
      </c>
      <c r="N2840">
        <v>6448.8186868408839</v>
      </c>
      <c r="O2840">
        <v>6448.8186868408839</v>
      </c>
      <c r="P2840" t="s">
        <v>64</v>
      </c>
      <c r="Q2840">
        <v>4.0999999999999996</v>
      </c>
      <c r="R2840">
        <v>3</v>
      </c>
      <c r="S2840">
        <v>4</v>
      </c>
      <c r="T2840">
        <v>1</v>
      </c>
      <c r="U2840" t="s">
        <v>76</v>
      </c>
      <c r="V2840">
        <v>1</v>
      </c>
      <c r="W2840" t="s">
        <v>66</v>
      </c>
      <c r="X2840" s="51" t="s">
        <v>5361</v>
      </c>
      <c r="Y2840" s="51" t="s">
        <v>68</v>
      </c>
      <c r="Z2840" s="26">
        <v>1</v>
      </c>
      <c r="AA2840" s="51" t="s">
        <v>66</v>
      </c>
      <c r="AB2840" s="51" t="s">
        <v>69</v>
      </c>
    </row>
    <row r="2841" spans="1:28">
      <c r="A2841" s="51" t="s">
        <v>5362</v>
      </c>
      <c r="B2841" s="51" t="s">
        <v>121</v>
      </c>
      <c r="C2841" s="1">
        <v>42568</v>
      </c>
      <c r="D2841">
        <v>2016</v>
      </c>
      <c r="E2841" s="26">
        <v>7</v>
      </c>
      <c r="F2841" s="51" t="s">
        <v>27</v>
      </c>
      <c r="G2841" s="26">
        <v>9</v>
      </c>
      <c r="H2841" s="26">
        <v>9</v>
      </c>
      <c r="I2841" t="s">
        <v>15</v>
      </c>
      <c r="J2841" t="s">
        <v>60</v>
      </c>
      <c r="K2841" t="s">
        <v>124</v>
      </c>
      <c r="L2841" t="s">
        <v>62</v>
      </c>
      <c r="M2841" t="s">
        <v>152</v>
      </c>
      <c r="N2841">
        <v>16181.659779697926</v>
      </c>
      <c r="O2841">
        <v>16181.659779697926</v>
      </c>
      <c r="P2841" t="s">
        <v>64</v>
      </c>
      <c r="Q2841">
        <v>5.48</v>
      </c>
      <c r="R2841">
        <v>2</v>
      </c>
      <c r="S2841">
        <v>1</v>
      </c>
      <c r="T2841">
        <v>1</v>
      </c>
      <c r="U2841" t="s">
        <v>76</v>
      </c>
      <c r="V2841">
        <v>3</v>
      </c>
      <c r="W2841" t="s">
        <v>84</v>
      </c>
      <c r="X2841" s="51" t="s">
        <v>5363</v>
      </c>
      <c r="Y2841" s="51" t="s">
        <v>119</v>
      </c>
      <c r="Z2841" s="26">
        <v>3</v>
      </c>
      <c r="AA2841" s="51" t="s">
        <v>77</v>
      </c>
      <c r="AB2841" s="51" t="s">
        <v>69</v>
      </c>
    </row>
    <row r="2842" spans="1:28">
      <c r="A2842" s="51" t="s">
        <v>5364</v>
      </c>
      <c r="B2842" s="51" t="s">
        <v>81</v>
      </c>
      <c r="C2842" s="1">
        <v>44926</v>
      </c>
      <c r="D2842">
        <v>2022</v>
      </c>
      <c r="E2842" s="26">
        <v>12</v>
      </c>
      <c r="F2842" s="51" t="s">
        <v>20</v>
      </c>
      <c r="G2842" s="26">
        <v>3</v>
      </c>
      <c r="H2842" s="26">
        <v>3</v>
      </c>
      <c r="I2842" t="s">
        <v>15</v>
      </c>
      <c r="J2842" t="s">
        <v>82</v>
      </c>
      <c r="K2842" t="s">
        <v>124</v>
      </c>
      <c r="L2842" t="s">
        <v>98</v>
      </c>
      <c r="M2842" t="s">
        <v>75</v>
      </c>
      <c r="N2842">
        <v>19598.321680793004</v>
      </c>
      <c r="O2842">
        <v>19598.321680793004</v>
      </c>
      <c r="P2842" t="s">
        <v>64</v>
      </c>
      <c r="Q2842">
        <v>10.56</v>
      </c>
      <c r="R2842">
        <v>3</v>
      </c>
      <c r="S2842">
        <v>1</v>
      </c>
      <c r="T2842">
        <v>1</v>
      </c>
      <c r="U2842" t="s">
        <v>76</v>
      </c>
      <c r="V2842">
        <v>3</v>
      </c>
      <c r="W2842" t="s">
        <v>84</v>
      </c>
      <c r="X2842" s="51" t="s">
        <v>5365</v>
      </c>
      <c r="Y2842" s="51" t="s">
        <v>119</v>
      </c>
      <c r="Z2842" s="26">
        <v>2</v>
      </c>
      <c r="AA2842" s="51" t="s">
        <v>77</v>
      </c>
      <c r="AB2842" s="51" t="s">
        <v>69</v>
      </c>
    </row>
    <row r="2843" spans="1:28">
      <c r="A2843" s="51" t="s">
        <v>5366</v>
      </c>
      <c r="B2843" s="51" t="s">
        <v>140</v>
      </c>
      <c r="C2843" s="1">
        <v>43258</v>
      </c>
      <c r="D2843">
        <v>2018</v>
      </c>
      <c r="E2843" s="26">
        <v>6</v>
      </c>
      <c r="F2843" s="51" t="s">
        <v>26</v>
      </c>
      <c r="G2843" s="26">
        <v>7</v>
      </c>
      <c r="H2843" s="26">
        <v>7</v>
      </c>
      <c r="I2843" t="s">
        <v>15</v>
      </c>
      <c r="J2843" t="s">
        <v>60</v>
      </c>
      <c r="K2843" t="s">
        <v>83</v>
      </c>
      <c r="L2843" t="s">
        <v>113</v>
      </c>
      <c r="M2843" t="s">
        <v>63</v>
      </c>
      <c r="N2843">
        <v>8154.1253251764429</v>
      </c>
      <c r="O2843">
        <v>8154.1253251764429</v>
      </c>
      <c r="P2843" t="s">
        <v>64</v>
      </c>
      <c r="Q2843">
        <v>1.41</v>
      </c>
      <c r="R2843">
        <v>4</v>
      </c>
      <c r="S2843">
        <v>1</v>
      </c>
      <c r="T2843">
        <v>1</v>
      </c>
      <c r="U2843" t="s">
        <v>76</v>
      </c>
      <c r="V2843">
        <v>1</v>
      </c>
      <c r="W2843" t="s">
        <v>66</v>
      </c>
      <c r="X2843" s="51" t="s">
        <v>5367</v>
      </c>
      <c r="Y2843" s="51" t="s">
        <v>79</v>
      </c>
      <c r="Z2843" s="26">
        <v>0</v>
      </c>
      <c r="AA2843" s="51" t="s">
        <v>66</v>
      </c>
      <c r="AB2843" s="51" t="s">
        <v>69</v>
      </c>
    </row>
    <row r="2844" spans="1:28">
      <c r="A2844" s="51" t="s">
        <v>5368</v>
      </c>
      <c r="B2844" s="51" t="s">
        <v>59</v>
      </c>
      <c r="C2844" s="1">
        <v>42064</v>
      </c>
      <c r="D2844">
        <v>2015</v>
      </c>
      <c r="E2844" s="26">
        <v>3</v>
      </c>
      <c r="F2844" s="51" t="s">
        <v>23</v>
      </c>
      <c r="G2844" s="26">
        <v>10</v>
      </c>
      <c r="H2844" s="26">
        <v>10</v>
      </c>
      <c r="I2844" t="s">
        <v>15</v>
      </c>
      <c r="J2844" t="s">
        <v>102</v>
      </c>
      <c r="K2844" t="s">
        <v>61</v>
      </c>
      <c r="L2844" t="s">
        <v>202</v>
      </c>
      <c r="M2844" t="s">
        <v>90</v>
      </c>
      <c r="N2844">
        <v>12588.998483004105</v>
      </c>
      <c r="O2844">
        <v>12588.998483004105</v>
      </c>
      <c r="P2844" t="s">
        <v>64</v>
      </c>
      <c r="Q2844">
        <v>21.33</v>
      </c>
      <c r="R2844">
        <v>3</v>
      </c>
      <c r="S2844">
        <v>5</v>
      </c>
      <c r="T2844">
        <v>1</v>
      </c>
      <c r="U2844" t="s">
        <v>76</v>
      </c>
      <c r="V2844">
        <v>3</v>
      </c>
      <c r="W2844" t="s">
        <v>84</v>
      </c>
      <c r="X2844" s="51" t="s">
        <v>5369</v>
      </c>
      <c r="Y2844" s="51" t="s">
        <v>79</v>
      </c>
      <c r="Z2844" s="26">
        <v>5</v>
      </c>
      <c r="AA2844" s="51" t="s">
        <v>84</v>
      </c>
      <c r="AB2844" s="51" t="s">
        <v>108</v>
      </c>
    </row>
    <row r="2845" spans="1:28">
      <c r="A2845" s="51" t="s">
        <v>5370</v>
      </c>
      <c r="B2845" s="51" t="s">
        <v>121</v>
      </c>
      <c r="C2845" s="1">
        <v>43701</v>
      </c>
      <c r="D2845">
        <v>2019</v>
      </c>
      <c r="E2845" s="26">
        <v>8</v>
      </c>
      <c r="F2845" s="51" t="s">
        <v>28</v>
      </c>
      <c r="G2845" s="26">
        <v>6</v>
      </c>
      <c r="H2845" s="26">
        <v>6</v>
      </c>
      <c r="I2845" t="s">
        <v>15</v>
      </c>
      <c r="J2845" t="s">
        <v>72</v>
      </c>
      <c r="K2845" t="s">
        <v>124</v>
      </c>
      <c r="L2845" t="s">
        <v>113</v>
      </c>
      <c r="M2845" t="s">
        <v>93</v>
      </c>
      <c r="N2845">
        <v>16198.290096891253</v>
      </c>
      <c r="O2845">
        <v>16198.290096891253</v>
      </c>
      <c r="P2845" t="s">
        <v>64</v>
      </c>
      <c r="Q2845">
        <v>29.26</v>
      </c>
      <c r="R2845">
        <v>1</v>
      </c>
      <c r="S2845">
        <v>1</v>
      </c>
      <c r="T2845">
        <v>1</v>
      </c>
      <c r="U2845" t="s">
        <v>76</v>
      </c>
      <c r="V2845">
        <v>3</v>
      </c>
      <c r="W2845" t="s">
        <v>84</v>
      </c>
      <c r="X2845" s="51" t="s">
        <v>5371</v>
      </c>
      <c r="Y2845" s="51" t="s">
        <v>79</v>
      </c>
      <c r="Z2845" s="26">
        <v>3</v>
      </c>
      <c r="AA2845" s="51" t="s">
        <v>77</v>
      </c>
      <c r="AB2845" s="51" t="s">
        <v>108</v>
      </c>
    </row>
    <row r="2846" spans="1:28">
      <c r="A2846" s="51" t="s">
        <v>5372</v>
      </c>
      <c r="B2846" s="51" t="s">
        <v>71</v>
      </c>
      <c r="C2846" s="1">
        <v>45119</v>
      </c>
      <c r="D2846">
        <v>2023</v>
      </c>
      <c r="E2846" s="26">
        <v>7</v>
      </c>
      <c r="F2846" s="51" t="s">
        <v>27</v>
      </c>
      <c r="G2846" s="26">
        <v>2</v>
      </c>
      <c r="H2846" s="26">
        <v>2</v>
      </c>
      <c r="I2846" t="s">
        <v>15</v>
      </c>
      <c r="J2846" t="s">
        <v>82</v>
      </c>
      <c r="K2846" t="s">
        <v>73</v>
      </c>
      <c r="L2846" t="s">
        <v>98</v>
      </c>
      <c r="M2846" t="s">
        <v>104</v>
      </c>
      <c r="N2846">
        <v>4722.5576112069302</v>
      </c>
      <c r="O2846">
        <v>4722.5576112069302</v>
      </c>
      <c r="P2846" t="s">
        <v>64</v>
      </c>
      <c r="Q2846">
        <v>7.73</v>
      </c>
      <c r="R2846">
        <v>5</v>
      </c>
      <c r="S2846">
        <v>3</v>
      </c>
      <c r="T2846">
        <v>1</v>
      </c>
      <c r="U2846" t="s">
        <v>76</v>
      </c>
      <c r="V2846">
        <v>1</v>
      </c>
      <c r="W2846" t="s">
        <v>66</v>
      </c>
      <c r="X2846" s="51" t="s">
        <v>5373</v>
      </c>
      <c r="Y2846" s="51" t="s">
        <v>79</v>
      </c>
      <c r="Z2846" s="26">
        <v>1</v>
      </c>
      <c r="AA2846" s="51" t="s">
        <v>66</v>
      </c>
      <c r="AB2846" s="51" t="s">
        <v>69</v>
      </c>
    </row>
    <row r="2847" spans="1:28">
      <c r="A2847" s="51" t="s">
        <v>5374</v>
      </c>
      <c r="B2847" s="51" t="s">
        <v>140</v>
      </c>
      <c r="C2847" s="1">
        <v>43814</v>
      </c>
      <c r="D2847">
        <v>2019</v>
      </c>
      <c r="E2847" s="26">
        <v>12</v>
      </c>
      <c r="F2847" s="51" t="s">
        <v>20</v>
      </c>
      <c r="G2847" s="26">
        <v>6</v>
      </c>
      <c r="H2847" s="26">
        <v>6</v>
      </c>
      <c r="I2847" t="s">
        <v>15</v>
      </c>
      <c r="J2847" t="s">
        <v>72</v>
      </c>
      <c r="K2847" t="s">
        <v>61</v>
      </c>
      <c r="L2847" t="s">
        <v>116</v>
      </c>
      <c r="M2847" t="s">
        <v>75</v>
      </c>
      <c r="N2847">
        <v>18055.084800855358</v>
      </c>
      <c r="O2847">
        <v>18055.084800855358</v>
      </c>
      <c r="P2847" t="s">
        <v>64</v>
      </c>
      <c r="Q2847">
        <v>22.19</v>
      </c>
      <c r="R2847">
        <v>4</v>
      </c>
      <c r="S2847">
        <v>1</v>
      </c>
      <c r="T2847">
        <v>1</v>
      </c>
      <c r="U2847" t="s">
        <v>76</v>
      </c>
      <c r="V2847">
        <v>3</v>
      </c>
      <c r="W2847" t="s">
        <v>84</v>
      </c>
      <c r="X2847" s="51" t="s">
        <v>5375</v>
      </c>
      <c r="Y2847" s="51" t="s">
        <v>68</v>
      </c>
      <c r="Z2847" s="26">
        <v>3</v>
      </c>
      <c r="AA2847" s="51" t="s">
        <v>77</v>
      </c>
      <c r="AB2847" s="51" t="s">
        <v>108</v>
      </c>
    </row>
    <row r="2848" spans="1:28">
      <c r="A2848" s="51" t="s">
        <v>5376</v>
      </c>
      <c r="B2848" s="51" t="s">
        <v>140</v>
      </c>
      <c r="C2848" s="1">
        <v>44440</v>
      </c>
      <c r="D2848">
        <v>2021</v>
      </c>
      <c r="E2848" s="26">
        <v>9</v>
      </c>
      <c r="F2848" s="51" t="s">
        <v>29</v>
      </c>
      <c r="G2848" s="26">
        <v>4</v>
      </c>
      <c r="H2848" s="26">
        <v>4</v>
      </c>
      <c r="I2848" t="s">
        <v>15</v>
      </c>
      <c r="J2848" t="s">
        <v>72</v>
      </c>
      <c r="K2848" t="s">
        <v>133</v>
      </c>
      <c r="L2848" t="s">
        <v>103</v>
      </c>
      <c r="M2848" t="s">
        <v>104</v>
      </c>
      <c r="N2848">
        <v>6324.8711108598845</v>
      </c>
      <c r="O2848">
        <v>6324.8711108598845</v>
      </c>
      <c r="P2848" t="s">
        <v>64</v>
      </c>
      <c r="Q2848">
        <v>14.33</v>
      </c>
      <c r="R2848">
        <v>3</v>
      </c>
      <c r="S2848">
        <v>1</v>
      </c>
      <c r="T2848">
        <v>1</v>
      </c>
      <c r="U2848" t="s">
        <v>76</v>
      </c>
      <c r="V2848">
        <v>2</v>
      </c>
      <c r="W2848" t="s">
        <v>77</v>
      </c>
      <c r="X2848" s="51" t="s">
        <v>5377</v>
      </c>
      <c r="Y2848" s="51" t="s">
        <v>95</v>
      </c>
      <c r="Z2848" s="26">
        <v>0</v>
      </c>
      <c r="AA2848" s="51" t="s">
        <v>66</v>
      </c>
      <c r="AB2848" s="51" t="s">
        <v>69</v>
      </c>
    </row>
    <row r="2849" spans="1:28">
      <c r="A2849" s="51" t="s">
        <v>5378</v>
      </c>
      <c r="B2849" s="51" t="s">
        <v>121</v>
      </c>
      <c r="C2849" s="1">
        <v>43119</v>
      </c>
      <c r="D2849">
        <v>2018</v>
      </c>
      <c r="E2849" s="26">
        <v>1</v>
      </c>
      <c r="F2849" s="51" t="s">
        <v>21</v>
      </c>
      <c r="G2849" s="26">
        <v>7</v>
      </c>
      <c r="H2849" s="26">
        <v>7</v>
      </c>
      <c r="I2849" t="s">
        <v>15</v>
      </c>
      <c r="J2849" t="s">
        <v>60</v>
      </c>
      <c r="K2849" t="s">
        <v>61</v>
      </c>
      <c r="L2849" t="s">
        <v>110</v>
      </c>
      <c r="M2849" t="s">
        <v>90</v>
      </c>
      <c r="N2849">
        <v>14860.484329447539</v>
      </c>
      <c r="O2849">
        <v>14860.484329447539</v>
      </c>
      <c r="P2849" t="s">
        <v>64</v>
      </c>
      <c r="Q2849">
        <v>9.49</v>
      </c>
      <c r="R2849">
        <v>2</v>
      </c>
      <c r="S2849">
        <v>4</v>
      </c>
      <c r="T2849">
        <v>1</v>
      </c>
      <c r="U2849" t="s">
        <v>76</v>
      </c>
      <c r="V2849">
        <v>2</v>
      </c>
      <c r="W2849" t="s">
        <v>77</v>
      </c>
      <c r="X2849" s="51" t="s">
        <v>5379</v>
      </c>
      <c r="Y2849" s="51" t="s">
        <v>100</v>
      </c>
      <c r="Z2849" s="26">
        <v>2</v>
      </c>
      <c r="AA2849" s="51" t="s">
        <v>77</v>
      </c>
      <c r="AB2849" s="51" t="s">
        <v>69</v>
      </c>
    </row>
    <row r="2850" spans="1:28">
      <c r="A2850" s="51" t="s">
        <v>5380</v>
      </c>
      <c r="B2850" s="51" t="s">
        <v>140</v>
      </c>
      <c r="C2850" s="1">
        <v>43661</v>
      </c>
      <c r="D2850">
        <v>2019</v>
      </c>
      <c r="E2850" s="26">
        <v>7</v>
      </c>
      <c r="F2850" s="51" t="s">
        <v>27</v>
      </c>
      <c r="G2850" s="26">
        <v>6</v>
      </c>
      <c r="H2850" s="26">
        <v>6</v>
      </c>
      <c r="I2850" t="s">
        <v>15</v>
      </c>
      <c r="J2850" t="s">
        <v>72</v>
      </c>
      <c r="K2850" t="s">
        <v>124</v>
      </c>
      <c r="L2850" t="s">
        <v>113</v>
      </c>
      <c r="M2850" t="s">
        <v>104</v>
      </c>
      <c r="N2850">
        <v>4039.8705093980971</v>
      </c>
      <c r="O2850">
        <v>4039.8705093980971</v>
      </c>
      <c r="P2850" t="s">
        <v>64</v>
      </c>
      <c r="Q2850">
        <v>1.43</v>
      </c>
      <c r="R2850">
        <v>4</v>
      </c>
      <c r="S2850">
        <v>4</v>
      </c>
      <c r="T2850">
        <v>1</v>
      </c>
      <c r="U2850" t="s">
        <v>76</v>
      </c>
      <c r="V2850">
        <v>1</v>
      </c>
      <c r="W2850" t="s">
        <v>66</v>
      </c>
      <c r="X2850" s="51" t="s">
        <v>5381</v>
      </c>
      <c r="Y2850" s="51" t="s">
        <v>95</v>
      </c>
      <c r="Z2850" s="26">
        <v>1</v>
      </c>
      <c r="AA2850" s="51" t="s">
        <v>66</v>
      </c>
      <c r="AB2850" s="51" t="s">
        <v>69</v>
      </c>
    </row>
    <row r="2851" spans="1:28">
      <c r="A2851" s="51" t="s">
        <v>5382</v>
      </c>
      <c r="B2851" s="51" t="s">
        <v>121</v>
      </c>
      <c r="C2851" s="1">
        <v>41583</v>
      </c>
      <c r="D2851">
        <v>2013</v>
      </c>
      <c r="E2851" s="26">
        <v>11</v>
      </c>
      <c r="F2851" s="51" t="s">
        <v>19</v>
      </c>
      <c r="G2851" s="26">
        <v>12</v>
      </c>
      <c r="H2851" s="26">
        <v>12</v>
      </c>
      <c r="I2851" t="s">
        <v>15</v>
      </c>
      <c r="J2851" t="s">
        <v>102</v>
      </c>
      <c r="K2851" t="s">
        <v>61</v>
      </c>
      <c r="L2851" t="s">
        <v>98</v>
      </c>
      <c r="M2851" t="s">
        <v>104</v>
      </c>
      <c r="N2851">
        <v>20253.983734377005</v>
      </c>
      <c r="O2851">
        <v>20253.983734377005</v>
      </c>
      <c r="P2851" t="s">
        <v>64</v>
      </c>
      <c r="Q2851">
        <v>13.19</v>
      </c>
      <c r="R2851">
        <v>5</v>
      </c>
      <c r="S2851">
        <v>0</v>
      </c>
      <c r="T2851">
        <v>0</v>
      </c>
      <c r="U2851" t="s">
        <v>65</v>
      </c>
      <c r="V2851">
        <v>3</v>
      </c>
      <c r="W2851" t="s">
        <v>84</v>
      </c>
      <c r="X2851" s="51" t="s">
        <v>1093</v>
      </c>
      <c r="Y2851" s="51" t="s">
        <v>95</v>
      </c>
      <c r="Z2851" s="26">
        <v>3</v>
      </c>
      <c r="AA2851" s="51" t="s">
        <v>77</v>
      </c>
      <c r="AB2851" s="51" t="s">
        <v>69</v>
      </c>
    </row>
    <row r="2852" spans="1:28">
      <c r="A2852" s="51" t="s">
        <v>5383</v>
      </c>
      <c r="B2852" s="51" t="s">
        <v>81</v>
      </c>
      <c r="C2852" s="1">
        <v>41796</v>
      </c>
      <c r="D2852">
        <v>2014</v>
      </c>
      <c r="E2852" s="26">
        <v>6</v>
      </c>
      <c r="F2852" s="51" t="s">
        <v>26</v>
      </c>
      <c r="G2852" s="26">
        <v>11</v>
      </c>
      <c r="H2852" s="26">
        <v>11</v>
      </c>
      <c r="I2852" t="s">
        <v>15</v>
      </c>
      <c r="J2852" t="s">
        <v>102</v>
      </c>
      <c r="K2852" t="s">
        <v>83</v>
      </c>
      <c r="L2852" t="s">
        <v>89</v>
      </c>
      <c r="M2852" t="s">
        <v>104</v>
      </c>
      <c r="N2852">
        <v>10350.110987364344</v>
      </c>
      <c r="O2852">
        <v>10350.110987364344</v>
      </c>
      <c r="P2852" t="s">
        <v>64</v>
      </c>
      <c r="Q2852">
        <v>24.06</v>
      </c>
      <c r="R2852">
        <v>2</v>
      </c>
      <c r="S2852">
        <v>1</v>
      </c>
      <c r="T2852">
        <v>1</v>
      </c>
      <c r="U2852" t="s">
        <v>76</v>
      </c>
      <c r="V2852">
        <v>3</v>
      </c>
      <c r="W2852" t="s">
        <v>84</v>
      </c>
      <c r="X2852" s="51" t="s">
        <v>5384</v>
      </c>
      <c r="Y2852" s="51" t="s">
        <v>68</v>
      </c>
      <c r="Z2852" s="26">
        <v>3</v>
      </c>
      <c r="AA2852" s="51" t="s">
        <v>77</v>
      </c>
      <c r="AB2852" s="51" t="s">
        <v>69</v>
      </c>
    </row>
    <row r="2853" spans="1:28">
      <c r="A2853" s="51" t="s">
        <v>5385</v>
      </c>
      <c r="B2853" s="51" t="s">
        <v>121</v>
      </c>
      <c r="C2853" s="1">
        <v>44083</v>
      </c>
      <c r="D2853">
        <v>2020</v>
      </c>
      <c r="E2853" s="26">
        <v>9</v>
      </c>
      <c r="F2853" s="51" t="s">
        <v>29</v>
      </c>
      <c r="G2853" s="26">
        <v>5</v>
      </c>
      <c r="H2853" s="26">
        <v>5</v>
      </c>
      <c r="I2853" t="s">
        <v>15</v>
      </c>
      <c r="J2853" t="s">
        <v>72</v>
      </c>
      <c r="K2853" t="s">
        <v>88</v>
      </c>
      <c r="L2853" t="s">
        <v>98</v>
      </c>
      <c r="M2853" t="s">
        <v>90</v>
      </c>
      <c r="N2853">
        <v>2251.6826577681072</v>
      </c>
      <c r="O2853">
        <v>2251.6826577681072</v>
      </c>
      <c r="P2853" t="s">
        <v>64</v>
      </c>
      <c r="Q2853">
        <v>8.81</v>
      </c>
      <c r="R2853">
        <v>4</v>
      </c>
      <c r="S2853">
        <v>2</v>
      </c>
      <c r="T2853">
        <v>1</v>
      </c>
      <c r="U2853" t="s">
        <v>76</v>
      </c>
      <c r="V2853">
        <v>2</v>
      </c>
      <c r="W2853" t="s">
        <v>77</v>
      </c>
      <c r="X2853" s="51" t="s">
        <v>5386</v>
      </c>
      <c r="Y2853" s="51" t="s">
        <v>144</v>
      </c>
      <c r="Z2853" s="26">
        <v>0</v>
      </c>
      <c r="AA2853" s="51" t="s">
        <v>66</v>
      </c>
      <c r="AB2853" s="51" t="s">
        <v>69</v>
      </c>
    </row>
    <row r="2854" spans="1:28">
      <c r="A2854" s="51" t="s">
        <v>5387</v>
      </c>
      <c r="B2854" s="51" t="s">
        <v>140</v>
      </c>
      <c r="C2854" s="1">
        <v>41798</v>
      </c>
      <c r="D2854">
        <v>2014</v>
      </c>
      <c r="E2854" s="26">
        <v>6</v>
      </c>
      <c r="F2854" s="51" t="s">
        <v>26</v>
      </c>
      <c r="G2854" s="26">
        <v>11</v>
      </c>
      <c r="H2854" s="26">
        <v>11</v>
      </c>
      <c r="I2854" t="s">
        <v>15</v>
      </c>
      <c r="J2854" t="s">
        <v>102</v>
      </c>
      <c r="K2854" t="s">
        <v>133</v>
      </c>
      <c r="L2854" t="s">
        <v>62</v>
      </c>
      <c r="M2854" t="s">
        <v>152</v>
      </c>
      <c r="N2854">
        <v>2671.2300484816051</v>
      </c>
      <c r="O2854">
        <v>2671.2300484816051</v>
      </c>
      <c r="P2854" t="s">
        <v>64</v>
      </c>
      <c r="Q2854">
        <v>2.63</v>
      </c>
      <c r="R2854">
        <v>3</v>
      </c>
      <c r="S2854">
        <v>2</v>
      </c>
      <c r="T2854">
        <v>1</v>
      </c>
      <c r="U2854" t="s">
        <v>76</v>
      </c>
      <c r="V2854">
        <v>1</v>
      </c>
      <c r="W2854" t="s">
        <v>66</v>
      </c>
      <c r="X2854" s="51" t="s">
        <v>5388</v>
      </c>
      <c r="Y2854" s="51" t="s">
        <v>68</v>
      </c>
      <c r="Z2854" s="26">
        <v>1</v>
      </c>
      <c r="AA2854" s="51" t="s">
        <v>66</v>
      </c>
      <c r="AB2854" s="51" t="s">
        <v>69</v>
      </c>
    </row>
    <row r="2855" spans="1:28">
      <c r="A2855" s="51" t="s">
        <v>5389</v>
      </c>
      <c r="B2855" s="51" t="s">
        <v>81</v>
      </c>
      <c r="C2855" s="1">
        <v>41941</v>
      </c>
      <c r="D2855">
        <v>2014</v>
      </c>
      <c r="E2855" s="26">
        <v>10</v>
      </c>
      <c r="F2855" s="51" t="s">
        <v>10</v>
      </c>
      <c r="G2855" s="26">
        <v>11</v>
      </c>
      <c r="H2855" s="26">
        <v>11</v>
      </c>
      <c r="I2855" t="s">
        <v>15</v>
      </c>
      <c r="J2855" t="s">
        <v>102</v>
      </c>
      <c r="K2855" t="s">
        <v>124</v>
      </c>
      <c r="L2855" t="s">
        <v>74</v>
      </c>
      <c r="M2855" t="s">
        <v>152</v>
      </c>
      <c r="N2855">
        <v>4257.761548545428</v>
      </c>
      <c r="O2855">
        <v>4257.761548545428</v>
      </c>
      <c r="P2855" t="s">
        <v>64</v>
      </c>
      <c r="Q2855">
        <v>11.23</v>
      </c>
      <c r="R2855">
        <v>5</v>
      </c>
      <c r="S2855">
        <v>3</v>
      </c>
      <c r="T2855">
        <v>1</v>
      </c>
      <c r="U2855" t="s">
        <v>76</v>
      </c>
      <c r="V2855">
        <v>1</v>
      </c>
      <c r="W2855" t="s">
        <v>66</v>
      </c>
      <c r="X2855" s="51" t="s">
        <v>1768</v>
      </c>
      <c r="Y2855" s="51" t="s">
        <v>68</v>
      </c>
      <c r="Z2855" s="26">
        <v>2</v>
      </c>
      <c r="AA2855" s="51" t="s">
        <v>77</v>
      </c>
      <c r="AB2855" s="51" t="s">
        <v>108</v>
      </c>
    </row>
    <row r="2856" spans="1:28">
      <c r="A2856" s="51" t="s">
        <v>5390</v>
      </c>
      <c r="B2856" s="51" t="s">
        <v>81</v>
      </c>
      <c r="C2856" s="1">
        <v>41900</v>
      </c>
      <c r="D2856">
        <v>2014</v>
      </c>
      <c r="E2856" s="26">
        <v>9</v>
      </c>
      <c r="F2856" s="51" t="s">
        <v>29</v>
      </c>
      <c r="G2856" s="26">
        <v>11</v>
      </c>
      <c r="H2856" s="26">
        <v>11</v>
      </c>
      <c r="I2856" t="s">
        <v>15</v>
      </c>
      <c r="J2856" t="s">
        <v>102</v>
      </c>
      <c r="K2856" t="s">
        <v>88</v>
      </c>
      <c r="L2856" t="s">
        <v>202</v>
      </c>
      <c r="M2856" t="s">
        <v>90</v>
      </c>
      <c r="N2856">
        <v>8962.12307178636</v>
      </c>
      <c r="O2856">
        <v>8962.12307178636</v>
      </c>
      <c r="P2856" t="s">
        <v>64</v>
      </c>
      <c r="Q2856">
        <v>6.06</v>
      </c>
      <c r="R2856">
        <v>5</v>
      </c>
      <c r="S2856">
        <v>2</v>
      </c>
      <c r="T2856">
        <v>1</v>
      </c>
      <c r="U2856" t="s">
        <v>76</v>
      </c>
      <c r="V2856">
        <v>2</v>
      </c>
      <c r="W2856" t="s">
        <v>77</v>
      </c>
      <c r="X2856" s="51" t="s">
        <v>5391</v>
      </c>
      <c r="Y2856" s="51" t="s">
        <v>68</v>
      </c>
      <c r="Z2856" s="26">
        <v>1</v>
      </c>
      <c r="AA2856" s="51" t="s">
        <v>66</v>
      </c>
      <c r="AB2856" s="51" t="s">
        <v>69</v>
      </c>
    </row>
    <row r="2857" spans="1:28">
      <c r="A2857" s="51" t="s">
        <v>5392</v>
      </c>
      <c r="B2857" s="51" t="s">
        <v>71</v>
      </c>
      <c r="C2857" s="1">
        <v>44699</v>
      </c>
      <c r="D2857">
        <v>2022</v>
      </c>
      <c r="E2857" s="26">
        <v>5</v>
      </c>
      <c r="F2857" s="51" t="s">
        <v>25</v>
      </c>
      <c r="G2857" s="26">
        <v>3</v>
      </c>
      <c r="H2857" s="26">
        <v>3</v>
      </c>
      <c r="I2857" t="s">
        <v>15</v>
      </c>
      <c r="J2857" t="s">
        <v>82</v>
      </c>
      <c r="K2857" t="s">
        <v>88</v>
      </c>
      <c r="L2857" t="s">
        <v>103</v>
      </c>
      <c r="M2857" t="s">
        <v>63</v>
      </c>
      <c r="N2857">
        <v>1298.3744316113523</v>
      </c>
      <c r="O2857">
        <v>1298.3744316113523</v>
      </c>
      <c r="P2857" t="s">
        <v>64</v>
      </c>
      <c r="Q2857">
        <v>17.11</v>
      </c>
      <c r="R2857">
        <v>4</v>
      </c>
      <c r="S2857">
        <v>2</v>
      </c>
      <c r="T2857">
        <v>1</v>
      </c>
      <c r="U2857" t="s">
        <v>76</v>
      </c>
      <c r="V2857">
        <v>3</v>
      </c>
      <c r="W2857" t="s">
        <v>84</v>
      </c>
      <c r="X2857" s="51" t="s">
        <v>5393</v>
      </c>
      <c r="Y2857" s="51" t="s">
        <v>86</v>
      </c>
      <c r="Z2857" s="26">
        <v>2</v>
      </c>
      <c r="AA2857" s="51" t="s">
        <v>77</v>
      </c>
      <c r="AB2857" s="51" t="s">
        <v>69</v>
      </c>
    </row>
    <row r="2858" spans="1:28">
      <c r="A2858" s="51" t="s">
        <v>5394</v>
      </c>
      <c r="B2858" s="51" t="s">
        <v>140</v>
      </c>
      <c r="C2858" s="1">
        <v>45285</v>
      </c>
      <c r="D2858">
        <v>2023</v>
      </c>
      <c r="E2858" s="26">
        <v>12</v>
      </c>
      <c r="F2858" s="51" t="s">
        <v>20</v>
      </c>
      <c r="G2858" s="26">
        <v>2</v>
      </c>
      <c r="H2858" s="26">
        <v>2</v>
      </c>
      <c r="I2858" t="s">
        <v>15</v>
      </c>
      <c r="J2858" t="s">
        <v>82</v>
      </c>
      <c r="K2858" t="s">
        <v>124</v>
      </c>
      <c r="L2858" t="s">
        <v>62</v>
      </c>
      <c r="M2858" t="s">
        <v>152</v>
      </c>
      <c r="N2858">
        <v>8227.8256337524999</v>
      </c>
      <c r="O2858">
        <v>8227.8256337524999</v>
      </c>
      <c r="P2858" t="s">
        <v>64</v>
      </c>
      <c r="Q2858">
        <v>32.19</v>
      </c>
      <c r="R2858">
        <v>1</v>
      </c>
      <c r="S2858">
        <v>5</v>
      </c>
      <c r="T2858">
        <v>1</v>
      </c>
      <c r="U2858" t="s">
        <v>76</v>
      </c>
      <c r="V2858">
        <v>3</v>
      </c>
      <c r="W2858" t="s">
        <v>84</v>
      </c>
      <c r="X2858" s="51" t="s">
        <v>5395</v>
      </c>
      <c r="Y2858" s="51" t="s">
        <v>95</v>
      </c>
      <c r="Z2858" s="26">
        <v>3</v>
      </c>
      <c r="AA2858" s="51" t="s">
        <v>77</v>
      </c>
      <c r="AB2858" s="51" t="s">
        <v>108</v>
      </c>
    </row>
    <row r="2859" spans="1:28">
      <c r="A2859" s="51" t="s">
        <v>5396</v>
      </c>
      <c r="B2859" s="51" t="s">
        <v>81</v>
      </c>
      <c r="C2859" s="1">
        <v>42947</v>
      </c>
      <c r="D2859">
        <v>2017</v>
      </c>
      <c r="E2859" s="26">
        <v>7</v>
      </c>
      <c r="F2859" s="51" t="s">
        <v>27</v>
      </c>
      <c r="G2859" s="26">
        <v>8</v>
      </c>
      <c r="H2859" s="26">
        <v>8</v>
      </c>
      <c r="I2859" t="s">
        <v>15</v>
      </c>
      <c r="J2859" t="s">
        <v>60</v>
      </c>
      <c r="K2859" t="s">
        <v>124</v>
      </c>
      <c r="L2859" t="s">
        <v>116</v>
      </c>
      <c r="M2859" t="s">
        <v>152</v>
      </c>
      <c r="N2859">
        <v>13327.437775915871</v>
      </c>
      <c r="O2859">
        <v>13327.437775915871</v>
      </c>
      <c r="P2859" t="s">
        <v>64</v>
      </c>
      <c r="Q2859">
        <v>6.88</v>
      </c>
      <c r="R2859">
        <v>3</v>
      </c>
      <c r="S2859">
        <v>1</v>
      </c>
      <c r="T2859">
        <v>1</v>
      </c>
      <c r="U2859" t="s">
        <v>76</v>
      </c>
      <c r="V2859">
        <v>2</v>
      </c>
      <c r="W2859" t="s">
        <v>77</v>
      </c>
      <c r="X2859" s="51" t="s">
        <v>5397</v>
      </c>
      <c r="Y2859" s="51" t="s">
        <v>95</v>
      </c>
      <c r="Z2859" s="26">
        <v>2</v>
      </c>
      <c r="AA2859" s="51" t="s">
        <v>77</v>
      </c>
      <c r="AB2859" s="51" t="s">
        <v>69</v>
      </c>
    </row>
    <row r="2860" spans="1:28">
      <c r="A2860" s="51" t="s">
        <v>5398</v>
      </c>
      <c r="B2860" s="51" t="s">
        <v>121</v>
      </c>
      <c r="C2860" s="1">
        <v>41988</v>
      </c>
      <c r="D2860">
        <v>2014</v>
      </c>
      <c r="E2860" s="26">
        <v>12</v>
      </c>
      <c r="F2860" s="51" t="s">
        <v>20</v>
      </c>
      <c r="G2860" s="26">
        <v>11</v>
      </c>
      <c r="H2860" s="26">
        <v>11</v>
      </c>
      <c r="I2860" t="s">
        <v>15</v>
      </c>
      <c r="J2860" t="s">
        <v>102</v>
      </c>
      <c r="K2860" t="s">
        <v>133</v>
      </c>
      <c r="L2860" t="s">
        <v>116</v>
      </c>
      <c r="M2860" t="s">
        <v>93</v>
      </c>
      <c r="N2860">
        <v>11054.064826858395</v>
      </c>
      <c r="O2860">
        <v>11054.064826858395</v>
      </c>
      <c r="P2860" t="s">
        <v>64</v>
      </c>
      <c r="Q2860">
        <v>16.66</v>
      </c>
      <c r="R2860">
        <v>4</v>
      </c>
      <c r="S2860">
        <v>3</v>
      </c>
      <c r="T2860">
        <v>1</v>
      </c>
      <c r="U2860" t="s">
        <v>76</v>
      </c>
      <c r="V2860">
        <v>2</v>
      </c>
      <c r="W2860" t="s">
        <v>77</v>
      </c>
      <c r="X2860" s="51" t="s">
        <v>5399</v>
      </c>
      <c r="Y2860" s="51" t="s">
        <v>100</v>
      </c>
      <c r="Z2860" s="26">
        <v>3</v>
      </c>
      <c r="AA2860" s="51" t="s">
        <v>77</v>
      </c>
      <c r="AB2860" s="51" t="s">
        <v>108</v>
      </c>
    </row>
    <row r="2861" spans="1:28">
      <c r="A2861" s="51" t="s">
        <v>5400</v>
      </c>
      <c r="B2861" s="51" t="s">
        <v>97</v>
      </c>
      <c r="C2861" s="1">
        <v>45307</v>
      </c>
      <c r="D2861">
        <v>2024</v>
      </c>
      <c r="E2861" s="26">
        <v>1</v>
      </c>
      <c r="F2861" s="51" t="s">
        <v>21</v>
      </c>
      <c r="G2861" s="26">
        <v>1</v>
      </c>
      <c r="H2861" s="26">
        <v>1</v>
      </c>
      <c r="I2861" t="s">
        <v>15</v>
      </c>
      <c r="J2861" t="s">
        <v>82</v>
      </c>
      <c r="K2861" t="s">
        <v>88</v>
      </c>
      <c r="L2861" t="s">
        <v>103</v>
      </c>
      <c r="M2861" t="s">
        <v>152</v>
      </c>
      <c r="N2861">
        <v>4503.2617038693097</v>
      </c>
      <c r="O2861">
        <v>4503.2617038693097</v>
      </c>
      <c r="P2861" t="s">
        <v>64</v>
      </c>
      <c r="Q2861">
        <v>25.26</v>
      </c>
      <c r="R2861">
        <v>5</v>
      </c>
      <c r="S2861">
        <v>1</v>
      </c>
      <c r="T2861">
        <v>1</v>
      </c>
      <c r="U2861" t="s">
        <v>76</v>
      </c>
      <c r="V2861">
        <v>3</v>
      </c>
      <c r="W2861" t="s">
        <v>84</v>
      </c>
      <c r="X2861" s="51" t="s">
        <v>5401</v>
      </c>
      <c r="Y2861" s="51" t="s">
        <v>95</v>
      </c>
      <c r="Z2861" s="26">
        <v>2</v>
      </c>
      <c r="AA2861" s="51" t="s">
        <v>77</v>
      </c>
      <c r="AB2861" s="51" t="s">
        <v>69</v>
      </c>
    </row>
    <row r="2862" spans="1:28">
      <c r="A2862" s="51" t="s">
        <v>5402</v>
      </c>
      <c r="B2862" s="51" t="s">
        <v>59</v>
      </c>
      <c r="C2862" s="1">
        <v>43483</v>
      </c>
      <c r="D2862">
        <v>2019</v>
      </c>
      <c r="E2862" s="26">
        <v>1</v>
      </c>
      <c r="F2862" s="51" t="s">
        <v>21</v>
      </c>
      <c r="G2862" s="26">
        <v>6</v>
      </c>
      <c r="H2862" s="26">
        <v>6</v>
      </c>
      <c r="I2862" t="s">
        <v>15</v>
      </c>
      <c r="J2862" t="s">
        <v>72</v>
      </c>
      <c r="K2862" t="s">
        <v>61</v>
      </c>
      <c r="L2862" t="s">
        <v>110</v>
      </c>
      <c r="M2862" t="s">
        <v>152</v>
      </c>
      <c r="N2862">
        <v>22620.593314009649</v>
      </c>
      <c r="O2862">
        <v>22620.593314009649</v>
      </c>
      <c r="P2862" t="s">
        <v>64</v>
      </c>
      <c r="Q2862">
        <v>14.74</v>
      </c>
      <c r="R2862">
        <v>5</v>
      </c>
      <c r="S2862">
        <v>1</v>
      </c>
      <c r="T2862">
        <v>1</v>
      </c>
      <c r="U2862" t="s">
        <v>76</v>
      </c>
      <c r="V2862">
        <v>3</v>
      </c>
      <c r="W2862" t="s">
        <v>84</v>
      </c>
      <c r="X2862" s="51" t="s">
        <v>5403</v>
      </c>
      <c r="Y2862" s="51" t="s">
        <v>119</v>
      </c>
      <c r="Z2862" s="26">
        <v>3</v>
      </c>
      <c r="AA2862" s="51" t="s">
        <v>77</v>
      </c>
      <c r="AB2862" s="51" t="s">
        <v>108</v>
      </c>
    </row>
    <row r="2863" spans="1:28">
      <c r="A2863" s="51" t="s">
        <v>5404</v>
      </c>
      <c r="B2863" s="51" t="s">
        <v>81</v>
      </c>
      <c r="C2863" s="1">
        <v>44510</v>
      </c>
      <c r="D2863">
        <v>2021</v>
      </c>
      <c r="E2863" s="26">
        <v>11</v>
      </c>
      <c r="F2863" s="51" t="s">
        <v>19</v>
      </c>
      <c r="G2863" s="26">
        <v>4</v>
      </c>
      <c r="H2863" s="26">
        <v>4</v>
      </c>
      <c r="I2863" t="s">
        <v>15</v>
      </c>
      <c r="J2863" t="s">
        <v>72</v>
      </c>
      <c r="K2863" t="s">
        <v>83</v>
      </c>
      <c r="L2863" t="s">
        <v>89</v>
      </c>
      <c r="M2863" t="s">
        <v>63</v>
      </c>
      <c r="N2863">
        <v>1848.4558637482912</v>
      </c>
      <c r="O2863">
        <v>1848.4558637482912</v>
      </c>
      <c r="P2863" t="s">
        <v>64</v>
      </c>
      <c r="Q2863">
        <v>14.33</v>
      </c>
      <c r="R2863">
        <v>5</v>
      </c>
      <c r="S2863">
        <v>1</v>
      </c>
      <c r="T2863">
        <v>1</v>
      </c>
      <c r="U2863" t="s">
        <v>76</v>
      </c>
      <c r="V2863">
        <v>2</v>
      </c>
      <c r="W2863" t="s">
        <v>77</v>
      </c>
      <c r="X2863" s="51" t="s">
        <v>5405</v>
      </c>
      <c r="Y2863" s="51" t="s">
        <v>144</v>
      </c>
      <c r="Z2863" s="26">
        <v>0</v>
      </c>
      <c r="AA2863" s="51" t="s">
        <v>66</v>
      </c>
      <c r="AB2863" s="51" t="s">
        <v>69</v>
      </c>
    </row>
    <row r="2864" spans="1:28">
      <c r="A2864" s="51" t="s">
        <v>5406</v>
      </c>
      <c r="B2864" s="51" t="s">
        <v>59</v>
      </c>
      <c r="C2864" s="1">
        <v>43509</v>
      </c>
      <c r="D2864">
        <v>2019</v>
      </c>
      <c r="E2864" s="26">
        <v>2</v>
      </c>
      <c r="F2864" s="51" t="s">
        <v>22</v>
      </c>
      <c r="G2864" s="26">
        <v>6</v>
      </c>
      <c r="H2864" s="26">
        <v>6</v>
      </c>
      <c r="I2864" t="s">
        <v>15</v>
      </c>
      <c r="J2864" t="s">
        <v>72</v>
      </c>
      <c r="K2864" t="s">
        <v>88</v>
      </c>
      <c r="L2864" t="s">
        <v>113</v>
      </c>
      <c r="M2864" t="s">
        <v>104</v>
      </c>
      <c r="N2864">
        <v>8657.1849772340593</v>
      </c>
      <c r="O2864">
        <v>8657.1849772340593</v>
      </c>
      <c r="P2864" t="s">
        <v>64</v>
      </c>
      <c r="Q2864">
        <v>21.67</v>
      </c>
      <c r="R2864">
        <v>4</v>
      </c>
      <c r="S2864">
        <v>4</v>
      </c>
      <c r="T2864">
        <v>1</v>
      </c>
      <c r="U2864" t="s">
        <v>76</v>
      </c>
      <c r="V2864">
        <v>3</v>
      </c>
      <c r="W2864" t="s">
        <v>84</v>
      </c>
      <c r="X2864" s="51" t="s">
        <v>5407</v>
      </c>
      <c r="Y2864" s="51" t="s">
        <v>79</v>
      </c>
      <c r="Z2864" s="26">
        <v>3</v>
      </c>
      <c r="AA2864" s="51" t="s">
        <v>77</v>
      </c>
      <c r="AB2864" s="51" t="s">
        <v>108</v>
      </c>
    </row>
    <row r="2865" spans="1:28">
      <c r="A2865" s="51" t="s">
        <v>5408</v>
      </c>
      <c r="B2865" s="51" t="s">
        <v>59</v>
      </c>
      <c r="C2865" s="1">
        <v>44783</v>
      </c>
      <c r="D2865">
        <v>2022</v>
      </c>
      <c r="E2865" s="26">
        <v>8</v>
      </c>
      <c r="F2865" s="51" t="s">
        <v>28</v>
      </c>
      <c r="G2865" s="26">
        <v>3</v>
      </c>
      <c r="H2865" s="26">
        <v>3</v>
      </c>
      <c r="I2865" t="s">
        <v>15</v>
      </c>
      <c r="J2865" t="s">
        <v>82</v>
      </c>
      <c r="K2865" t="s">
        <v>133</v>
      </c>
      <c r="L2865" t="s">
        <v>125</v>
      </c>
      <c r="M2865" t="s">
        <v>63</v>
      </c>
      <c r="N2865">
        <v>5302.4458920184798</v>
      </c>
      <c r="O2865">
        <v>5302.4458920184798</v>
      </c>
      <c r="P2865" t="s">
        <v>64</v>
      </c>
      <c r="Q2865">
        <v>8.14</v>
      </c>
      <c r="R2865">
        <v>5</v>
      </c>
      <c r="S2865">
        <v>0</v>
      </c>
      <c r="T2865">
        <v>0</v>
      </c>
      <c r="U2865" t="s">
        <v>65</v>
      </c>
      <c r="V2865">
        <v>3</v>
      </c>
      <c r="W2865" t="s">
        <v>84</v>
      </c>
      <c r="X2865" s="51" t="s">
        <v>5409</v>
      </c>
      <c r="Y2865" s="51" t="s">
        <v>68</v>
      </c>
      <c r="Z2865" s="26">
        <v>1</v>
      </c>
      <c r="AA2865" s="51" t="s">
        <v>66</v>
      </c>
      <c r="AB2865" s="51" t="s">
        <v>69</v>
      </c>
    </row>
    <row r="2866" spans="1:28">
      <c r="A2866" s="51" t="s">
        <v>5410</v>
      </c>
      <c r="B2866" s="51" t="s">
        <v>97</v>
      </c>
      <c r="C2866" s="1">
        <v>43204</v>
      </c>
      <c r="D2866">
        <v>2018</v>
      </c>
      <c r="E2866" s="26">
        <v>4</v>
      </c>
      <c r="F2866" s="51" t="s">
        <v>24</v>
      </c>
      <c r="G2866" s="26">
        <v>7</v>
      </c>
      <c r="H2866" s="26">
        <v>7</v>
      </c>
      <c r="I2866" t="s">
        <v>15</v>
      </c>
      <c r="J2866" t="s">
        <v>60</v>
      </c>
      <c r="K2866" t="s">
        <v>133</v>
      </c>
      <c r="L2866" t="s">
        <v>125</v>
      </c>
      <c r="M2866" t="s">
        <v>90</v>
      </c>
      <c r="N2866">
        <v>10233.064076956583</v>
      </c>
      <c r="O2866">
        <v>10233.064076956583</v>
      </c>
      <c r="P2866" t="s">
        <v>64</v>
      </c>
      <c r="Q2866">
        <v>8.84</v>
      </c>
      <c r="R2866">
        <v>4</v>
      </c>
      <c r="S2866">
        <v>1</v>
      </c>
      <c r="T2866">
        <v>1</v>
      </c>
      <c r="U2866" t="s">
        <v>76</v>
      </c>
      <c r="V2866">
        <v>2</v>
      </c>
      <c r="W2866" t="s">
        <v>77</v>
      </c>
      <c r="X2866" s="51" t="s">
        <v>5411</v>
      </c>
      <c r="Y2866" s="51" t="s">
        <v>100</v>
      </c>
      <c r="Z2866" s="26">
        <v>0</v>
      </c>
      <c r="AA2866" s="51" t="s">
        <v>66</v>
      </c>
      <c r="AB2866" s="51" t="s">
        <v>69</v>
      </c>
    </row>
    <row r="2867" spans="1:28">
      <c r="A2867" s="51" t="s">
        <v>5412</v>
      </c>
      <c r="B2867" s="51" t="s">
        <v>71</v>
      </c>
      <c r="C2867" s="1">
        <v>43226</v>
      </c>
      <c r="D2867">
        <v>2018</v>
      </c>
      <c r="E2867" s="26">
        <v>5</v>
      </c>
      <c r="F2867" s="51" t="s">
        <v>25</v>
      </c>
      <c r="G2867" s="26">
        <v>7</v>
      </c>
      <c r="H2867" s="26">
        <v>7</v>
      </c>
      <c r="I2867" t="s">
        <v>15</v>
      </c>
      <c r="J2867" t="s">
        <v>60</v>
      </c>
      <c r="K2867" t="s">
        <v>61</v>
      </c>
      <c r="L2867" t="s">
        <v>103</v>
      </c>
      <c r="M2867" t="s">
        <v>75</v>
      </c>
      <c r="N2867">
        <v>10747.19026711902</v>
      </c>
      <c r="O2867">
        <v>10747.19026711902</v>
      </c>
      <c r="P2867" t="s">
        <v>64</v>
      </c>
      <c r="Q2867">
        <v>7.09</v>
      </c>
      <c r="R2867">
        <v>5</v>
      </c>
      <c r="S2867">
        <v>2</v>
      </c>
      <c r="T2867">
        <v>1</v>
      </c>
      <c r="U2867" t="s">
        <v>76</v>
      </c>
      <c r="V2867">
        <v>2</v>
      </c>
      <c r="W2867" t="s">
        <v>77</v>
      </c>
      <c r="X2867" s="51" t="s">
        <v>254</v>
      </c>
      <c r="Y2867" s="51" t="s">
        <v>119</v>
      </c>
      <c r="Z2867" s="26">
        <v>0</v>
      </c>
      <c r="AA2867" s="51" t="s">
        <v>66</v>
      </c>
      <c r="AB2867" s="51" t="s">
        <v>69</v>
      </c>
    </row>
    <row r="2868" spans="1:28">
      <c r="A2868" s="51" t="s">
        <v>5413</v>
      </c>
      <c r="B2868" s="51" t="s">
        <v>97</v>
      </c>
      <c r="C2868" s="1">
        <v>44290</v>
      </c>
      <c r="D2868">
        <v>2021</v>
      </c>
      <c r="E2868" s="26">
        <v>4</v>
      </c>
      <c r="F2868" s="51" t="s">
        <v>24</v>
      </c>
      <c r="G2868" s="26">
        <v>4</v>
      </c>
      <c r="H2868" s="26">
        <v>4</v>
      </c>
      <c r="I2868" t="s">
        <v>15</v>
      </c>
      <c r="J2868" t="s">
        <v>72</v>
      </c>
      <c r="K2868" t="s">
        <v>73</v>
      </c>
      <c r="L2868" t="s">
        <v>128</v>
      </c>
      <c r="M2868" t="s">
        <v>90</v>
      </c>
      <c r="N2868">
        <v>5030.0437222234714</v>
      </c>
      <c r="O2868">
        <v>5030.0437222234714</v>
      </c>
      <c r="P2868" t="s">
        <v>64</v>
      </c>
      <c r="Q2868">
        <v>3.25</v>
      </c>
      <c r="R2868">
        <v>2</v>
      </c>
      <c r="S2868">
        <v>4</v>
      </c>
      <c r="T2868">
        <v>1</v>
      </c>
      <c r="U2868" t="s">
        <v>76</v>
      </c>
      <c r="V2868">
        <v>1</v>
      </c>
      <c r="W2868" t="s">
        <v>66</v>
      </c>
      <c r="X2868" s="51" t="s">
        <v>5414</v>
      </c>
      <c r="Y2868" s="51" t="s">
        <v>79</v>
      </c>
      <c r="Z2868" s="26">
        <v>1</v>
      </c>
      <c r="AA2868" s="51" t="s">
        <v>66</v>
      </c>
      <c r="AB2868" s="51" t="s">
        <v>69</v>
      </c>
    </row>
    <row r="2869" spans="1:28">
      <c r="A2869" s="51" t="s">
        <v>5415</v>
      </c>
      <c r="B2869" s="51" t="s">
        <v>121</v>
      </c>
      <c r="C2869" s="1">
        <v>45353</v>
      </c>
      <c r="D2869">
        <v>2024</v>
      </c>
      <c r="E2869" s="26">
        <v>3</v>
      </c>
      <c r="F2869" s="51" t="s">
        <v>23</v>
      </c>
      <c r="G2869" s="26">
        <v>1</v>
      </c>
      <c r="H2869" s="26">
        <v>1</v>
      </c>
      <c r="I2869" t="s">
        <v>15</v>
      </c>
      <c r="J2869" t="s">
        <v>82</v>
      </c>
      <c r="K2869" t="s">
        <v>124</v>
      </c>
      <c r="L2869" t="s">
        <v>103</v>
      </c>
      <c r="M2869" t="s">
        <v>93</v>
      </c>
      <c r="N2869">
        <v>12940.867401735786</v>
      </c>
      <c r="O2869">
        <v>12940.867401735786</v>
      </c>
      <c r="P2869" t="s">
        <v>64</v>
      </c>
      <c r="Q2869">
        <v>11.22</v>
      </c>
      <c r="R2869">
        <v>2</v>
      </c>
      <c r="S2869">
        <v>2</v>
      </c>
      <c r="T2869">
        <v>1</v>
      </c>
      <c r="U2869" t="s">
        <v>76</v>
      </c>
      <c r="V2869">
        <v>2</v>
      </c>
      <c r="W2869" t="s">
        <v>77</v>
      </c>
      <c r="X2869" s="51" t="s">
        <v>5416</v>
      </c>
      <c r="Y2869" s="51" t="s">
        <v>86</v>
      </c>
      <c r="Z2869" s="26">
        <v>1</v>
      </c>
      <c r="AA2869" s="51" t="s">
        <v>66</v>
      </c>
      <c r="AB2869" s="51" t="s">
        <v>69</v>
      </c>
    </row>
    <row r="2870" spans="1:28">
      <c r="A2870" s="51" t="s">
        <v>5417</v>
      </c>
      <c r="B2870" s="51" t="s">
        <v>121</v>
      </c>
      <c r="C2870" s="1">
        <v>43460</v>
      </c>
      <c r="D2870">
        <v>2018</v>
      </c>
      <c r="E2870" s="26">
        <v>12</v>
      </c>
      <c r="F2870" s="51" t="s">
        <v>20</v>
      </c>
      <c r="G2870" s="26">
        <v>7</v>
      </c>
      <c r="H2870" s="26">
        <v>7</v>
      </c>
      <c r="I2870" t="s">
        <v>15</v>
      </c>
      <c r="J2870" t="s">
        <v>60</v>
      </c>
      <c r="K2870" t="s">
        <v>133</v>
      </c>
      <c r="L2870" t="s">
        <v>202</v>
      </c>
      <c r="M2870" t="s">
        <v>93</v>
      </c>
      <c r="N2870">
        <v>7017.221556289498</v>
      </c>
      <c r="O2870">
        <v>7017.221556289498</v>
      </c>
      <c r="P2870" t="s">
        <v>64</v>
      </c>
      <c r="Q2870">
        <v>15.45</v>
      </c>
      <c r="R2870">
        <v>2</v>
      </c>
      <c r="S2870">
        <v>5</v>
      </c>
      <c r="T2870">
        <v>1</v>
      </c>
      <c r="U2870" t="s">
        <v>76</v>
      </c>
      <c r="V2870">
        <v>2</v>
      </c>
      <c r="W2870" t="s">
        <v>77</v>
      </c>
      <c r="X2870" s="51" t="s">
        <v>5418</v>
      </c>
      <c r="Y2870" s="51" t="s">
        <v>119</v>
      </c>
      <c r="Z2870" s="26">
        <v>2</v>
      </c>
      <c r="AA2870" s="51" t="s">
        <v>77</v>
      </c>
      <c r="AB2870" s="51" t="s">
        <v>69</v>
      </c>
    </row>
    <row r="2871" spans="1:28">
      <c r="A2871" s="51" t="s">
        <v>5419</v>
      </c>
      <c r="B2871" s="51" t="s">
        <v>97</v>
      </c>
      <c r="C2871" s="1">
        <v>43564</v>
      </c>
      <c r="D2871">
        <v>2019</v>
      </c>
      <c r="E2871" s="26">
        <v>4</v>
      </c>
      <c r="F2871" s="51" t="s">
        <v>24</v>
      </c>
      <c r="G2871" s="26">
        <v>6</v>
      </c>
      <c r="H2871" s="26">
        <v>6</v>
      </c>
      <c r="I2871" t="s">
        <v>15</v>
      </c>
      <c r="J2871" t="s">
        <v>72</v>
      </c>
      <c r="K2871" t="s">
        <v>133</v>
      </c>
      <c r="L2871" t="s">
        <v>110</v>
      </c>
      <c r="M2871" t="s">
        <v>63</v>
      </c>
      <c r="N2871">
        <v>13520.554200314016</v>
      </c>
      <c r="O2871">
        <v>13520.554200314016</v>
      </c>
      <c r="P2871" t="s">
        <v>64</v>
      </c>
      <c r="Q2871">
        <v>10.95</v>
      </c>
      <c r="R2871">
        <v>3</v>
      </c>
      <c r="S2871">
        <v>2</v>
      </c>
      <c r="T2871">
        <v>1</v>
      </c>
      <c r="U2871" t="s">
        <v>76</v>
      </c>
      <c r="V2871">
        <v>2</v>
      </c>
      <c r="W2871" t="s">
        <v>77</v>
      </c>
      <c r="X2871" s="51" t="s">
        <v>2481</v>
      </c>
      <c r="Y2871" s="51" t="s">
        <v>86</v>
      </c>
      <c r="Z2871" s="26">
        <v>1</v>
      </c>
      <c r="AA2871" s="51" t="s">
        <v>66</v>
      </c>
      <c r="AB2871" s="51" t="s">
        <v>69</v>
      </c>
    </row>
    <row r="2872" spans="1:28">
      <c r="A2872" s="51" t="s">
        <v>5420</v>
      </c>
      <c r="B2872" s="51" t="s">
        <v>97</v>
      </c>
      <c r="C2872" s="1">
        <v>43953</v>
      </c>
      <c r="D2872">
        <v>2020</v>
      </c>
      <c r="E2872" s="26">
        <v>5</v>
      </c>
      <c r="F2872" s="51" t="s">
        <v>25</v>
      </c>
      <c r="G2872" s="26">
        <v>5</v>
      </c>
      <c r="H2872" s="26">
        <v>5</v>
      </c>
      <c r="I2872" t="s">
        <v>15</v>
      </c>
      <c r="J2872" t="s">
        <v>72</v>
      </c>
      <c r="K2872" t="s">
        <v>83</v>
      </c>
      <c r="L2872" t="s">
        <v>113</v>
      </c>
      <c r="M2872" t="s">
        <v>90</v>
      </c>
      <c r="N2872">
        <v>4518.4355419375615</v>
      </c>
      <c r="O2872">
        <v>4518.4355419375615</v>
      </c>
      <c r="P2872" t="s">
        <v>64</v>
      </c>
      <c r="Q2872">
        <v>2.04</v>
      </c>
      <c r="R2872">
        <v>2</v>
      </c>
      <c r="S2872">
        <v>1</v>
      </c>
      <c r="T2872">
        <v>1</v>
      </c>
      <c r="U2872" t="s">
        <v>76</v>
      </c>
      <c r="V2872">
        <v>1</v>
      </c>
      <c r="W2872" t="s">
        <v>66</v>
      </c>
      <c r="X2872" s="51" t="s">
        <v>5421</v>
      </c>
      <c r="Y2872" s="51" t="s">
        <v>95</v>
      </c>
      <c r="Z2872" s="26">
        <v>0</v>
      </c>
      <c r="AA2872" s="51" t="s">
        <v>66</v>
      </c>
      <c r="AB2872" s="51" t="s">
        <v>69</v>
      </c>
    </row>
    <row r="2873" spans="1:28">
      <c r="A2873" s="51" t="s">
        <v>5422</v>
      </c>
      <c r="B2873" s="51" t="s">
        <v>121</v>
      </c>
      <c r="C2873" s="1">
        <v>43372</v>
      </c>
      <c r="D2873">
        <v>2018</v>
      </c>
      <c r="E2873" s="26">
        <v>9</v>
      </c>
      <c r="F2873" s="51" t="s">
        <v>29</v>
      </c>
      <c r="G2873" s="26">
        <v>7</v>
      </c>
      <c r="H2873" s="26">
        <v>7</v>
      </c>
      <c r="I2873" t="s">
        <v>15</v>
      </c>
      <c r="J2873" t="s">
        <v>60</v>
      </c>
      <c r="K2873" t="s">
        <v>133</v>
      </c>
      <c r="L2873" t="s">
        <v>116</v>
      </c>
      <c r="M2873" t="s">
        <v>75</v>
      </c>
      <c r="N2873">
        <v>18208.082456541564</v>
      </c>
      <c r="O2873">
        <v>18208.082456541564</v>
      </c>
      <c r="P2873" t="s">
        <v>64</v>
      </c>
      <c r="Q2873">
        <v>8.6999999999999993</v>
      </c>
      <c r="R2873">
        <v>5</v>
      </c>
      <c r="S2873">
        <v>2</v>
      </c>
      <c r="T2873">
        <v>1</v>
      </c>
      <c r="U2873" t="s">
        <v>76</v>
      </c>
      <c r="V2873">
        <v>3</v>
      </c>
      <c r="W2873" t="s">
        <v>84</v>
      </c>
      <c r="X2873" s="51" t="s">
        <v>2824</v>
      </c>
      <c r="Y2873" s="51" t="s">
        <v>79</v>
      </c>
      <c r="Z2873" s="26">
        <v>2</v>
      </c>
      <c r="AA2873" s="51" t="s">
        <v>77</v>
      </c>
      <c r="AB2873" s="51" t="s">
        <v>69</v>
      </c>
    </row>
    <row r="2874" spans="1:28">
      <c r="A2874" s="51" t="s">
        <v>5423</v>
      </c>
      <c r="B2874" s="51" t="s">
        <v>140</v>
      </c>
      <c r="C2874" s="1">
        <v>44176</v>
      </c>
      <c r="D2874">
        <v>2020</v>
      </c>
      <c r="E2874" s="26">
        <v>12</v>
      </c>
      <c r="F2874" s="51" t="s">
        <v>20</v>
      </c>
      <c r="G2874" s="26">
        <v>5</v>
      </c>
      <c r="H2874" s="26">
        <v>5</v>
      </c>
      <c r="I2874" t="s">
        <v>15</v>
      </c>
      <c r="J2874" t="s">
        <v>72</v>
      </c>
      <c r="K2874" t="s">
        <v>83</v>
      </c>
      <c r="L2874" t="s">
        <v>89</v>
      </c>
      <c r="M2874" t="s">
        <v>152</v>
      </c>
      <c r="N2874">
        <v>6038.1661001825423</v>
      </c>
      <c r="O2874">
        <v>6038.1661001825423</v>
      </c>
      <c r="P2874" t="s">
        <v>64</v>
      </c>
      <c r="Q2874">
        <v>8.91</v>
      </c>
      <c r="R2874">
        <v>2</v>
      </c>
      <c r="S2874">
        <v>2</v>
      </c>
      <c r="T2874">
        <v>1</v>
      </c>
      <c r="U2874" t="s">
        <v>76</v>
      </c>
      <c r="V2874">
        <v>1</v>
      </c>
      <c r="W2874" t="s">
        <v>66</v>
      </c>
      <c r="X2874" s="51" t="s">
        <v>5424</v>
      </c>
      <c r="Y2874" s="51" t="s">
        <v>95</v>
      </c>
      <c r="Z2874" s="26">
        <v>0</v>
      </c>
      <c r="AA2874" s="51" t="s">
        <v>66</v>
      </c>
      <c r="AB2874" s="51" t="s">
        <v>69</v>
      </c>
    </row>
    <row r="2875" spans="1:28">
      <c r="A2875" s="51" t="s">
        <v>5425</v>
      </c>
      <c r="B2875" s="51" t="s">
        <v>59</v>
      </c>
      <c r="C2875" s="1">
        <v>43302</v>
      </c>
      <c r="D2875">
        <v>2018</v>
      </c>
      <c r="E2875" s="26">
        <v>7</v>
      </c>
      <c r="F2875" s="51" t="s">
        <v>27</v>
      </c>
      <c r="G2875" s="26">
        <v>7</v>
      </c>
      <c r="H2875" s="26">
        <v>7</v>
      </c>
      <c r="I2875" t="s">
        <v>15</v>
      </c>
      <c r="J2875" t="s">
        <v>60</v>
      </c>
      <c r="K2875" t="s">
        <v>124</v>
      </c>
      <c r="L2875" t="s">
        <v>157</v>
      </c>
      <c r="M2875" t="s">
        <v>93</v>
      </c>
      <c r="N2875">
        <v>3073.500332606161</v>
      </c>
      <c r="O2875">
        <v>3073.500332606161</v>
      </c>
      <c r="P2875" t="s">
        <v>64</v>
      </c>
      <c r="Q2875">
        <v>6.78</v>
      </c>
      <c r="R2875">
        <v>3</v>
      </c>
      <c r="S2875">
        <v>0</v>
      </c>
      <c r="T2875">
        <v>0</v>
      </c>
      <c r="U2875" t="s">
        <v>65</v>
      </c>
      <c r="V2875">
        <v>1</v>
      </c>
      <c r="W2875" t="s">
        <v>66</v>
      </c>
      <c r="X2875" s="51" t="s">
        <v>5426</v>
      </c>
      <c r="Y2875" s="51" t="s">
        <v>95</v>
      </c>
      <c r="Z2875" s="26">
        <v>0</v>
      </c>
      <c r="AA2875" s="51" t="s">
        <v>66</v>
      </c>
      <c r="AB2875" s="51" t="s">
        <v>69</v>
      </c>
    </row>
    <row r="2876" spans="1:28">
      <c r="A2876" s="51" t="s">
        <v>5427</v>
      </c>
      <c r="B2876" s="51" t="s">
        <v>59</v>
      </c>
      <c r="C2876" s="1">
        <v>43747</v>
      </c>
      <c r="D2876">
        <v>2019</v>
      </c>
      <c r="E2876" s="26">
        <v>10</v>
      </c>
      <c r="F2876" s="51" t="s">
        <v>10</v>
      </c>
      <c r="G2876" s="26">
        <v>6</v>
      </c>
      <c r="H2876" s="26">
        <v>6</v>
      </c>
      <c r="I2876" t="s">
        <v>15</v>
      </c>
      <c r="J2876" t="s">
        <v>72</v>
      </c>
      <c r="K2876" t="s">
        <v>133</v>
      </c>
      <c r="L2876" t="s">
        <v>125</v>
      </c>
      <c r="M2876" t="s">
        <v>90</v>
      </c>
      <c r="N2876">
        <v>9446.0358236053471</v>
      </c>
      <c r="O2876">
        <v>9446.0358236053471</v>
      </c>
      <c r="P2876" t="s">
        <v>64</v>
      </c>
      <c r="Q2876">
        <v>2.35</v>
      </c>
      <c r="R2876">
        <v>3</v>
      </c>
      <c r="S2876">
        <v>2</v>
      </c>
      <c r="T2876">
        <v>1</v>
      </c>
      <c r="U2876" t="s">
        <v>76</v>
      </c>
      <c r="V2876">
        <v>2</v>
      </c>
      <c r="W2876" t="s">
        <v>77</v>
      </c>
      <c r="X2876" s="51" t="s">
        <v>5428</v>
      </c>
      <c r="Y2876" s="51" t="s">
        <v>86</v>
      </c>
      <c r="Z2876" s="26">
        <v>0</v>
      </c>
      <c r="AA2876" s="51" t="s">
        <v>66</v>
      </c>
      <c r="AB2876" s="51" t="s">
        <v>69</v>
      </c>
    </row>
    <row r="2877" spans="1:28">
      <c r="A2877" s="51" t="s">
        <v>5429</v>
      </c>
      <c r="B2877" s="51" t="s">
        <v>121</v>
      </c>
      <c r="C2877" s="1">
        <v>45148</v>
      </c>
      <c r="D2877">
        <v>2023</v>
      </c>
      <c r="E2877" s="26">
        <v>8</v>
      </c>
      <c r="F2877" s="51" t="s">
        <v>28</v>
      </c>
      <c r="G2877" s="26">
        <v>2</v>
      </c>
      <c r="H2877" s="26">
        <v>2</v>
      </c>
      <c r="I2877" t="s">
        <v>15</v>
      </c>
      <c r="J2877" t="s">
        <v>82</v>
      </c>
      <c r="K2877" t="s">
        <v>133</v>
      </c>
      <c r="L2877" t="s">
        <v>103</v>
      </c>
      <c r="M2877" t="s">
        <v>90</v>
      </c>
      <c r="N2877">
        <v>2291.3708498582973</v>
      </c>
      <c r="O2877">
        <v>2291.3708498582973</v>
      </c>
      <c r="P2877" t="s">
        <v>64</v>
      </c>
      <c r="Q2877">
        <v>14.51</v>
      </c>
      <c r="R2877">
        <v>4</v>
      </c>
      <c r="S2877">
        <v>1</v>
      </c>
      <c r="T2877">
        <v>1</v>
      </c>
      <c r="U2877" t="s">
        <v>76</v>
      </c>
      <c r="V2877">
        <v>2</v>
      </c>
      <c r="W2877" t="s">
        <v>77</v>
      </c>
      <c r="X2877" s="51" t="s">
        <v>162</v>
      </c>
      <c r="Y2877" s="51" t="s">
        <v>119</v>
      </c>
      <c r="Z2877" s="26">
        <v>0</v>
      </c>
      <c r="AA2877" s="51" t="s">
        <v>66</v>
      </c>
      <c r="AB2877" s="51" t="s">
        <v>69</v>
      </c>
    </row>
    <row r="2878" spans="1:28">
      <c r="A2878" s="51" t="s">
        <v>5430</v>
      </c>
      <c r="B2878" s="51" t="s">
        <v>121</v>
      </c>
      <c r="C2878" s="1">
        <v>44194</v>
      </c>
      <c r="D2878">
        <v>2020</v>
      </c>
      <c r="E2878" s="26">
        <v>12</v>
      </c>
      <c r="F2878" s="51" t="s">
        <v>20</v>
      </c>
      <c r="G2878" s="26">
        <v>5</v>
      </c>
      <c r="H2878" s="26">
        <v>5</v>
      </c>
      <c r="I2878" t="s">
        <v>15</v>
      </c>
      <c r="J2878" t="s">
        <v>72</v>
      </c>
      <c r="K2878" t="s">
        <v>83</v>
      </c>
      <c r="L2878" t="s">
        <v>103</v>
      </c>
      <c r="M2878" t="s">
        <v>152</v>
      </c>
      <c r="N2878">
        <v>8383.3381301908466</v>
      </c>
      <c r="O2878">
        <v>8383.3381301908466</v>
      </c>
      <c r="P2878" t="s">
        <v>64</v>
      </c>
      <c r="Q2878">
        <v>4.5599999999999996</v>
      </c>
      <c r="R2878">
        <v>1</v>
      </c>
      <c r="S2878">
        <v>4</v>
      </c>
      <c r="T2878">
        <v>1</v>
      </c>
      <c r="U2878" t="s">
        <v>76</v>
      </c>
      <c r="V2878">
        <v>1</v>
      </c>
      <c r="W2878" t="s">
        <v>66</v>
      </c>
      <c r="X2878" s="51" t="s">
        <v>5431</v>
      </c>
      <c r="Y2878" s="51" t="s">
        <v>79</v>
      </c>
      <c r="Z2878" s="26">
        <v>1</v>
      </c>
      <c r="AA2878" s="51" t="s">
        <v>66</v>
      </c>
      <c r="AB2878" s="51" t="s">
        <v>69</v>
      </c>
    </row>
    <row r="2879" spans="1:28">
      <c r="A2879" s="51" t="s">
        <v>5432</v>
      </c>
      <c r="B2879" s="51" t="s">
        <v>71</v>
      </c>
      <c r="C2879" s="1">
        <v>43362</v>
      </c>
      <c r="D2879">
        <v>2018</v>
      </c>
      <c r="E2879" s="26">
        <v>9</v>
      </c>
      <c r="F2879" s="51" t="s">
        <v>29</v>
      </c>
      <c r="G2879" s="26">
        <v>7</v>
      </c>
      <c r="H2879" s="26">
        <v>7</v>
      </c>
      <c r="I2879" t="s">
        <v>15</v>
      </c>
      <c r="J2879" t="s">
        <v>60</v>
      </c>
      <c r="K2879" t="s">
        <v>73</v>
      </c>
      <c r="L2879" t="s">
        <v>125</v>
      </c>
      <c r="M2879" t="s">
        <v>93</v>
      </c>
      <c r="N2879">
        <v>5136.7651121795034</v>
      </c>
      <c r="O2879">
        <v>5136.7651121795034</v>
      </c>
      <c r="P2879" t="s">
        <v>64</v>
      </c>
      <c r="Q2879">
        <v>3.64</v>
      </c>
      <c r="R2879">
        <v>5</v>
      </c>
      <c r="S2879">
        <v>2</v>
      </c>
      <c r="T2879">
        <v>1</v>
      </c>
      <c r="U2879" t="s">
        <v>76</v>
      </c>
      <c r="V2879">
        <v>1</v>
      </c>
      <c r="W2879" t="s">
        <v>66</v>
      </c>
      <c r="X2879" s="51" t="s">
        <v>912</v>
      </c>
      <c r="Y2879" s="51" t="s">
        <v>79</v>
      </c>
      <c r="Z2879" s="26">
        <v>0</v>
      </c>
      <c r="AA2879" s="51" t="s">
        <v>66</v>
      </c>
      <c r="AB2879" s="51" t="s">
        <v>69</v>
      </c>
    </row>
    <row r="2880" spans="1:28">
      <c r="A2880" s="51" t="s">
        <v>5433</v>
      </c>
      <c r="B2880" s="51" t="s">
        <v>59</v>
      </c>
      <c r="C2880" s="1">
        <v>43127</v>
      </c>
      <c r="D2880">
        <v>2018</v>
      </c>
      <c r="E2880" s="26">
        <v>1</v>
      </c>
      <c r="F2880" s="51" t="s">
        <v>21</v>
      </c>
      <c r="G2880" s="26">
        <v>7</v>
      </c>
      <c r="H2880" s="26">
        <v>7</v>
      </c>
      <c r="I2880" t="s">
        <v>15</v>
      </c>
      <c r="J2880" t="s">
        <v>60</v>
      </c>
      <c r="K2880" t="s">
        <v>88</v>
      </c>
      <c r="L2880" t="s">
        <v>202</v>
      </c>
      <c r="M2880" t="s">
        <v>104</v>
      </c>
      <c r="N2880">
        <v>22306.487263687904</v>
      </c>
      <c r="O2880">
        <v>22306.487263687904</v>
      </c>
      <c r="P2880" t="s">
        <v>64</v>
      </c>
      <c r="Q2880">
        <v>26.29</v>
      </c>
      <c r="R2880">
        <v>2</v>
      </c>
      <c r="S2880">
        <v>2</v>
      </c>
      <c r="T2880">
        <v>1</v>
      </c>
      <c r="U2880" t="s">
        <v>76</v>
      </c>
      <c r="V2880">
        <v>3</v>
      </c>
      <c r="W2880" t="s">
        <v>84</v>
      </c>
      <c r="X2880" s="51" t="s">
        <v>5434</v>
      </c>
      <c r="Y2880" s="51" t="s">
        <v>95</v>
      </c>
      <c r="Z2880" s="26">
        <v>3</v>
      </c>
      <c r="AA2880" s="51" t="s">
        <v>77</v>
      </c>
      <c r="AB2880" s="51" t="s">
        <v>108</v>
      </c>
    </row>
    <row r="2881" spans="1:28">
      <c r="A2881" s="51" t="s">
        <v>5435</v>
      </c>
      <c r="B2881" s="51" t="s">
        <v>59</v>
      </c>
      <c r="C2881" s="1">
        <v>45379</v>
      </c>
      <c r="D2881">
        <v>2024</v>
      </c>
      <c r="E2881" s="26">
        <v>3</v>
      </c>
      <c r="F2881" s="51" t="s">
        <v>23</v>
      </c>
      <c r="G2881" s="26">
        <v>1</v>
      </c>
      <c r="H2881" s="26">
        <v>1</v>
      </c>
      <c r="I2881" t="s">
        <v>15</v>
      </c>
      <c r="J2881" t="s">
        <v>82</v>
      </c>
      <c r="K2881" t="s">
        <v>88</v>
      </c>
      <c r="L2881" t="s">
        <v>98</v>
      </c>
      <c r="M2881" t="s">
        <v>75</v>
      </c>
      <c r="N2881">
        <v>2588.898172526191</v>
      </c>
      <c r="O2881">
        <v>2588.898172526191</v>
      </c>
      <c r="P2881" t="s">
        <v>64</v>
      </c>
      <c r="Q2881">
        <v>3.6</v>
      </c>
      <c r="R2881">
        <v>2</v>
      </c>
      <c r="S2881">
        <v>1</v>
      </c>
      <c r="T2881">
        <v>1</v>
      </c>
      <c r="U2881" t="s">
        <v>76</v>
      </c>
      <c r="V2881">
        <v>1</v>
      </c>
      <c r="W2881" t="s">
        <v>66</v>
      </c>
      <c r="X2881" s="51" t="s">
        <v>5436</v>
      </c>
      <c r="Y2881" s="51" t="s">
        <v>100</v>
      </c>
      <c r="Z2881" s="26">
        <v>0</v>
      </c>
      <c r="AA2881" s="51" t="s">
        <v>66</v>
      </c>
      <c r="AB2881" s="51" t="s">
        <v>69</v>
      </c>
    </row>
    <row r="2882" spans="1:28">
      <c r="A2882" s="51" t="s">
        <v>5437</v>
      </c>
      <c r="B2882" s="51" t="s">
        <v>71</v>
      </c>
      <c r="C2882" s="1">
        <v>44637</v>
      </c>
      <c r="D2882">
        <v>2022</v>
      </c>
      <c r="E2882" s="26">
        <v>3</v>
      </c>
      <c r="F2882" s="51" t="s">
        <v>23</v>
      </c>
      <c r="G2882" s="26">
        <v>3</v>
      </c>
      <c r="H2882" s="26">
        <v>3</v>
      </c>
      <c r="I2882" t="s">
        <v>15</v>
      </c>
      <c r="J2882" t="s">
        <v>82</v>
      </c>
      <c r="K2882" t="s">
        <v>124</v>
      </c>
      <c r="L2882" t="s">
        <v>74</v>
      </c>
      <c r="M2882" t="s">
        <v>90</v>
      </c>
      <c r="N2882">
        <v>11148.879273552711</v>
      </c>
      <c r="O2882">
        <v>11148.879273552711</v>
      </c>
      <c r="P2882" t="s">
        <v>64</v>
      </c>
      <c r="Q2882">
        <v>14.83</v>
      </c>
      <c r="R2882">
        <v>4</v>
      </c>
      <c r="S2882">
        <v>1</v>
      </c>
      <c r="T2882">
        <v>1</v>
      </c>
      <c r="U2882" t="s">
        <v>76</v>
      </c>
      <c r="V2882">
        <v>2</v>
      </c>
      <c r="W2882" t="s">
        <v>77</v>
      </c>
      <c r="X2882" s="51" t="s">
        <v>5438</v>
      </c>
      <c r="Y2882" s="51" t="s">
        <v>86</v>
      </c>
      <c r="Z2882" s="26">
        <v>1</v>
      </c>
      <c r="AA2882" s="51" t="s">
        <v>66</v>
      </c>
      <c r="AB2882" s="51" t="s">
        <v>69</v>
      </c>
    </row>
    <row r="2883" spans="1:28">
      <c r="A2883" s="51" t="s">
        <v>5439</v>
      </c>
      <c r="B2883" s="51" t="s">
        <v>71</v>
      </c>
      <c r="C2883" s="1">
        <v>44489</v>
      </c>
      <c r="D2883">
        <v>2021</v>
      </c>
      <c r="E2883" s="26">
        <v>10</v>
      </c>
      <c r="F2883" s="51" t="s">
        <v>10</v>
      </c>
      <c r="G2883" s="26">
        <v>4</v>
      </c>
      <c r="H2883" s="26">
        <v>4</v>
      </c>
      <c r="I2883" t="s">
        <v>15</v>
      </c>
      <c r="J2883" t="s">
        <v>72</v>
      </c>
      <c r="K2883" t="s">
        <v>133</v>
      </c>
      <c r="L2883" t="s">
        <v>202</v>
      </c>
      <c r="M2883" t="s">
        <v>90</v>
      </c>
      <c r="N2883">
        <v>4665.9780114131026</v>
      </c>
      <c r="O2883">
        <v>4665.9780114131026</v>
      </c>
      <c r="P2883" t="s">
        <v>64</v>
      </c>
      <c r="Q2883">
        <v>28.77</v>
      </c>
      <c r="R2883">
        <v>4</v>
      </c>
      <c r="S2883">
        <v>2</v>
      </c>
      <c r="T2883">
        <v>1</v>
      </c>
      <c r="U2883" t="s">
        <v>76</v>
      </c>
      <c r="V2883">
        <v>3</v>
      </c>
      <c r="W2883" t="s">
        <v>84</v>
      </c>
      <c r="X2883" s="51" t="s">
        <v>5440</v>
      </c>
      <c r="Y2883" s="51" t="s">
        <v>79</v>
      </c>
      <c r="Z2883" s="26">
        <v>2</v>
      </c>
      <c r="AA2883" s="51" t="s">
        <v>77</v>
      </c>
      <c r="AB2883" s="51" t="s">
        <v>69</v>
      </c>
    </row>
    <row r="2884" spans="1:28">
      <c r="A2884" s="51" t="s">
        <v>5441</v>
      </c>
      <c r="B2884" s="51" t="s">
        <v>121</v>
      </c>
      <c r="C2884" s="1">
        <v>41831</v>
      </c>
      <c r="D2884">
        <v>2014</v>
      </c>
      <c r="E2884" s="26">
        <v>7</v>
      </c>
      <c r="F2884" s="51" t="s">
        <v>27</v>
      </c>
      <c r="G2884" s="26">
        <v>11</v>
      </c>
      <c r="H2884" s="26">
        <v>11</v>
      </c>
      <c r="I2884" t="s">
        <v>15</v>
      </c>
      <c r="J2884" t="s">
        <v>102</v>
      </c>
      <c r="K2884" t="s">
        <v>133</v>
      </c>
      <c r="L2884" t="s">
        <v>103</v>
      </c>
      <c r="M2884" t="s">
        <v>63</v>
      </c>
      <c r="N2884">
        <v>4696.951570704724</v>
      </c>
      <c r="O2884">
        <v>4696.951570704724</v>
      </c>
      <c r="P2884" t="s">
        <v>64</v>
      </c>
      <c r="Q2884">
        <v>10.76</v>
      </c>
      <c r="R2884">
        <v>5</v>
      </c>
      <c r="S2884">
        <v>1</v>
      </c>
      <c r="T2884">
        <v>1</v>
      </c>
      <c r="U2884" t="s">
        <v>76</v>
      </c>
      <c r="V2884">
        <v>2</v>
      </c>
      <c r="W2884" t="s">
        <v>77</v>
      </c>
      <c r="X2884" s="51" t="s">
        <v>5442</v>
      </c>
      <c r="Y2884" s="51" t="s">
        <v>95</v>
      </c>
      <c r="Z2884" s="26">
        <v>1</v>
      </c>
      <c r="AA2884" s="51" t="s">
        <v>66</v>
      </c>
      <c r="AB2884" s="51" t="s">
        <v>69</v>
      </c>
    </row>
    <row r="2885" spans="1:28">
      <c r="A2885" s="51" t="s">
        <v>5443</v>
      </c>
      <c r="B2885" s="51" t="s">
        <v>97</v>
      </c>
      <c r="C2885" s="1">
        <v>41998</v>
      </c>
      <c r="D2885">
        <v>2014</v>
      </c>
      <c r="E2885" s="26">
        <v>12</v>
      </c>
      <c r="F2885" s="51" t="s">
        <v>20</v>
      </c>
      <c r="G2885" s="26">
        <v>11</v>
      </c>
      <c r="H2885" s="26">
        <v>11</v>
      </c>
      <c r="I2885" t="s">
        <v>15</v>
      </c>
      <c r="J2885" t="s">
        <v>102</v>
      </c>
      <c r="K2885" t="s">
        <v>88</v>
      </c>
      <c r="L2885" t="s">
        <v>62</v>
      </c>
      <c r="M2885" t="s">
        <v>63</v>
      </c>
      <c r="N2885">
        <v>9195.6038642781859</v>
      </c>
      <c r="O2885">
        <v>9195.6038642781859</v>
      </c>
      <c r="P2885" t="s">
        <v>64</v>
      </c>
      <c r="Q2885">
        <v>9.9700000000000006</v>
      </c>
      <c r="R2885">
        <v>4</v>
      </c>
      <c r="S2885">
        <v>3</v>
      </c>
      <c r="T2885">
        <v>1</v>
      </c>
      <c r="U2885" t="s">
        <v>76</v>
      </c>
      <c r="V2885">
        <v>3</v>
      </c>
      <c r="W2885" t="s">
        <v>84</v>
      </c>
      <c r="X2885" s="51" t="s">
        <v>168</v>
      </c>
      <c r="Y2885" s="51" t="s">
        <v>119</v>
      </c>
      <c r="Z2885" s="26">
        <v>3</v>
      </c>
      <c r="AA2885" s="51" t="s">
        <v>77</v>
      </c>
      <c r="AB2885" s="51" t="s">
        <v>108</v>
      </c>
    </row>
    <row r="2886" spans="1:28">
      <c r="A2886" s="51" t="s">
        <v>5444</v>
      </c>
      <c r="B2886" s="51" t="s">
        <v>121</v>
      </c>
      <c r="C2886" s="1">
        <v>42547</v>
      </c>
      <c r="D2886">
        <v>2016</v>
      </c>
      <c r="E2886" s="26">
        <v>6</v>
      </c>
      <c r="F2886" s="51" t="s">
        <v>26</v>
      </c>
      <c r="G2886" s="26">
        <v>9</v>
      </c>
      <c r="H2886" s="26">
        <v>9</v>
      </c>
      <c r="I2886" t="s">
        <v>15</v>
      </c>
      <c r="J2886" t="s">
        <v>60</v>
      </c>
      <c r="K2886" t="s">
        <v>124</v>
      </c>
      <c r="L2886" t="s">
        <v>125</v>
      </c>
      <c r="M2886" t="s">
        <v>93</v>
      </c>
      <c r="N2886">
        <v>18706.84468853131</v>
      </c>
      <c r="O2886">
        <v>18706.84468853131</v>
      </c>
      <c r="P2886" t="s">
        <v>64</v>
      </c>
      <c r="Q2886">
        <v>16.649999999999999</v>
      </c>
      <c r="R2886">
        <v>3</v>
      </c>
      <c r="S2886">
        <v>1</v>
      </c>
      <c r="T2886">
        <v>1</v>
      </c>
      <c r="U2886" t="s">
        <v>76</v>
      </c>
      <c r="V2886">
        <v>2</v>
      </c>
      <c r="W2886" t="s">
        <v>77</v>
      </c>
      <c r="X2886" s="51" t="s">
        <v>5445</v>
      </c>
      <c r="Y2886" s="51" t="s">
        <v>100</v>
      </c>
      <c r="Z2886" s="26">
        <v>3</v>
      </c>
      <c r="AA2886" s="51" t="s">
        <v>77</v>
      </c>
      <c r="AB2886" s="51" t="s">
        <v>108</v>
      </c>
    </row>
    <row r="2887" spans="1:28">
      <c r="A2887" s="51" t="s">
        <v>5446</v>
      </c>
      <c r="B2887" s="51" t="s">
        <v>71</v>
      </c>
      <c r="C2887" s="1">
        <v>42740</v>
      </c>
      <c r="D2887">
        <v>2017</v>
      </c>
      <c r="E2887" s="26">
        <v>1</v>
      </c>
      <c r="F2887" s="51" t="s">
        <v>21</v>
      </c>
      <c r="G2887" s="26">
        <v>8</v>
      </c>
      <c r="H2887" s="26">
        <v>8</v>
      </c>
      <c r="I2887" t="s">
        <v>15</v>
      </c>
      <c r="J2887" t="s">
        <v>60</v>
      </c>
      <c r="K2887" t="s">
        <v>133</v>
      </c>
      <c r="L2887" t="s">
        <v>113</v>
      </c>
      <c r="M2887" t="s">
        <v>75</v>
      </c>
      <c r="N2887">
        <v>14500.858595907372</v>
      </c>
      <c r="O2887">
        <v>14500.858595907372</v>
      </c>
      <c r="P2887" t="s">
        <v>64</v>
      </c>
      <c r="Q2887">
        <v>9.26</v>
      </c>
      <c r="R2887">
        <v>2</v>
      </c>
      <c r="S2887">
        <v>1</v>
      </c>
      <c r="T2887">
        <v>1</v>
      </c>
      <c r="U2887" t="s">
        <v>76</v>
      </c>
      <c r="V2887">
        <v>2</v>
      </c>
      <c r="W2887" t="s">
        <v>77</v>
      </c>
      <c r="X2887" s="51" t="s">
        <v>5447</v>
      </c>
      <c r="Y2887" s="51" t="s">
        <v>68</v>
      </c>
      <c r="Z2887" s="26">
        <v>2</v>
      </c>
      <c r="AA2887" s="51" t="s">
        <v>77</v>
      </c>
      <c r="AB2887" s="51" t="s">
        <v>69</v>
      </c>
    </row>
    <row r="2888" spans="1:28">
      <c r="A2888" s="51" t="s">
        <v>5448</v>
      </c>
      <c r="B2888" s="51" t="s">
        <v>81</v>
      </c>
      <c r="C2888" s="1">
        <v>44497</v>
      </c>
      <c r="D2888">
        <v>2021</v>
      </c>
      <c r="E2888" s="26">
        <v>10</v>
      </c>
      <c r="F2888" s="51" t="s">
        <v>10</v>
      </c>
      <c r="G2888" s="26">
        <v>4</v>
      </c>
      <c r="H2888" s="26">
        <v>4</v>
      </c>
      <c r="I2888" t="s">
        <v>15</v>
      </c>
      <c r="J2888" t="s">
        <v>72</v>
      </c>
      <c r="K2888" t="s">
        <v>73</v>
      </c>
      <c r="L2888" t="s">
        <v>116</v>
      </c>
      <c r="M2888" t="s">
        <v>63</v>
      </c>
      <c r="N2888">
        <v>4841.7842566975487</v>
      </c>
      <c r="O2888">
        <v>4841.7842566975487</v>
      </c>
      <c r="P2888" t="s">
        <v>64</v>
      </c>
      <c r="Q2888">
        <v>8.25</v>
      </c>
      <c r="R2888">
        <v>3</v>
      </c>
      <c r="S2888">
        <v>2</v>
      </c>
      <c r="T2888">
        <v>1</v>
      </c>
      <c r="U2888" t="s">
        <v>76</v>
      </c>
      <c r="V2888">
        <v>1</v>
      </c>
      <c r="W2888" t="s">
        <v>66</v>
      </c>
      <c r="X2888" s="51" t="s">
        <v>5449</v>
      </c>
      <c r="Y2888" s="51" t="s">
        <v>86</v>
      </c>
      <c r="Z2888" s="26">
        <v>0</v>
      </c>
      <c r="AA2888" s="51" t="s">
        <v>66</v>
      </c>
      <c r="AB2888" s="51" t="s">
        <v>69</v>
      </c>
    </row>
    <row r="2889" spans="1:28">
      <c r="A2889" s="51" t="s">
        <v>5450</v>
      </c>
      <c r="B2889" s="51" t="s">
        <v>71</v>
      </c>
      <c r="C2889" s="1">
        <v>43916</v>
      </c>
      <c r="D2889">
        <v>2020</v>
      </c>
      <c r="E2889" s="26">
        <v>3</v>
      </c>
      <c r="F2889" s="51" t="s">
        <v>23</v>
      </c>
      <c r="G2889" s="26">
        <v>5</v>
      </c>
      <c r="H2889" s="26">
        <v>5</v>
      </c>
      <c r="I2889" t="s">
        <v>15</v>
      </c>
      <c r="J2889" t="s">
        <v>72</v>
      </c>
      <c r="K2889" t="s">
        <v>61</v>
      </c>
      <c r="L2889" t="s">
        <v>157</v>
      </c>
      <c r="M2889" t="s">
        <v>93</v>
      </c>
      <c r="N2889">
        <v>13504.079285670405</v>
      </c>
      <c r="O2889">
        <v>13504.079285670405</v>
      </c>
      <c r="P2889" t="s">
        <v>64</v>
      </c>
      <c r="Q2889">
        <v>17.100000000000001</v>
      </c>
      <c r="R2889">
        <v>2</v>
      </c>
      <c r="S2889">
        <v>3</v>
      </c>
      <c r="T2889">
        <v>1</v>
      </c>
      <c r="U2889" t="s">
        <v>76</v>
      </c>
      <c r="V2889">
        <v>2</v>
      </c>
      <c r="W2889" t="s">
        <v>77</v>
      </c>
      <c r="X2889" s="51" t="s">
        <v>5451</v>
      </c>
      <c r="Y2889" s="51" t="s">
        <v>95</v>
      </c>
      <c r="Z2889" s="26">
        <v>3</v>
      </c>
      <c r="AA2889" s="51" t="s">
        <v>77</v>
      </c>
      <c r="AB2889" s="51" t="s">
        <v>108</v>
      </c>
    </row>
    <row r="2890" spans="1:28">
      <c r="A2890" s="51" t="s">
        <v>5452</v>
      </c>
      <c r="B2890" s="51" t="s">
        <v>59</v>
      </c>
      <c r="C2890" s="1">
        <v>43354</v>
      </c>
      <c r="D2890">
        <v>2018</v>
      </c>
      <c r="E2890" s="26">
        <v>9</v>
      </c>
      <c r="F2890" s="51" t="s">
        <v>29</v>
      </c>
      <c r="G2890" s="26">
        <v>7</v>
      </c>
      <c r="H2890" s="26">
        <v>7</v>
      </c>
      <c r="I2890" t="s">
        <v>15</v>
      </c>
      <c r="J2890" t="s">
        <v>60</v>
      </c>
      <c r="K2890" t="s">
        <v>83</v>
      </c>
      <c r="L2890" t="s">
        <v>98</v>
      </c>
      <c r="M2890" t="s">
        <v>63</v>
      </c>
      <c r="N2890">
        <v>9224.4273225044817</v>
      </c>
      <c r="O2890">
        <v>9224.4273225044817</v>
      </c>
      <c r="P2890" t="s">
        <v>64</v>
      </c>
      <c r="Q2890">
        <v>8.6</v>
      </c>
      <c r="R2890">
        <v>4</v>
      </c>
      <c r="S2890">
        <v>0</v>
      </c>
      <c r="T2890">
        <v>0</v>
      </c>
      <c r="U2890" t="s">
        <v>65</v>
      </c>
      <c r="V2890">
        <v>2</v>
      </c>
      <c r="W2890" t="s">
        <v>77</v>
      </c>
      <c r="X2890" s="51" t="s">
        <v>2120</v>
      </c>
      <c r="Y2890" s="51" t="s">
        <v>100</v>
      </c>
      <c r="Z2890" s="26">
        <v>0</v>
      </c>
      <c r="AA2890" s="51" t="s">
        <v>66</v>
      </c>
      <c r="AB2890" s="51" t="s">
        <v>69</v>
      </c>
    </row>
    <row r="2891" spans="1:28">
      <c r="A2891" s="51" t="s">
        <v>5453</v>
      </c>
      <c r="B2891" s="51" t="s">
        <v>71</v>
      </c>
      <c r="C2891" s="1">
        <v>43978</v>
      </c>
      <c r="D2891">
        <v>2020</v>
      </c>
      <c r="E2891" s="26">
        <v>5</v>
      </c>
      <c r="F2891" s="51" t="s">
        <v>25</v>
      </c>
      <c r="G2891" s="26">
        <v>5</v>
      </c>
      <c r="H2891" s="26">
        <v>5</v>
      </c>
      <c r="I2891" t="s">
        <v>15</v>
      </c>
      <c r="J2891" t="s">
        <v>72</v>
      </c>
      <c r="K2891" t="s">
        <v>61</v>
      </c>
      <c r="L2891" t="s">
        <v>125</v>
      </c>
      <c r="M2891" t="s">
        <v>152</v>
      </c>
      <c r="N2891">
        <v>9889.5772278601671</v>
      </c>
      <c r="O2891">
        <v>9889.5772278601671</v>
      </c>
      <c r="P2891" t="s">
        <v>64</v>
      </c>
      <c r="Q2891">
        <v>15.19</v>
      </c>
      <c r="R2891">
        <v>2</v>
      </c>
      <c r="S2891">
        <v>5</v>
      </c>
      <c r="T2891">
        <v>1</v>
      </c>
      <c r="U2891" t="s">
        <v>76</v>
      </c>
      <c r="V2891">
        <v>2</v>
      </c>
      <c r="W2891" t="s">
        <v>77</v>
      </c>
      <c r="X2891" s="51" t="s">
        <v>318</v>
      </c>
      <c r="Y2891" s="51" t="s">
        <v>95</v>
      </c>
      <c r="Z2891" s="26">
        <v>2</v>
      </c>
      <c r="AA2891" s="51" t="s">
        <v>77</v>
      </c>
      <c r="AB2891" s="51" t="s">
        <v>69</v>
      </c>
    </row>
    <row r="2892" spans="1:28">
      <c r="A2892" s="51" t="s">
        <v>5454</v>
      </c>
      <c r="B2892" s="51" t="s">
        <v>71</v>
      </c>
      <c r="C2892" s="1">
        <v>45356</v>
      </c>
      <c r="D2892">
        <v>2024</v>
      </c>
      <c r="E2892" s="26">
        <v>3</v>
      </c>
      <c r="F2892" s="51" t="s">
        <v>23</v>
      </c>
      <c r="G2892" s="26">
        <v>1</v>
      </c>
      <c r="H2892" s="26">
        <v>1</v>
      </c>
      <c r="I2892" t="s">
        <v>15</v>
      </c>
      <c r="J2892" t="s">
        <v>82</v>
      </c>
      <c r="K2892" t="s">
        <v>83</v>
      </c>
      <c r="L2892" t="s">
        <v>103</v>
      </c>
      <c r="M2892" t="s">
        <v>63</v>
      </c>
      <c r="N2892">
        <v>25896.043534665307</v>
      </c>
      <c r="O2892">
        <v>25896.043534665307</v>
      </c>
      <c r="P2892" t="s">
        <v>64</v>
      </c>
      <c r="Q2892">
        <v>17.93</v>
      </c>
      <c r="R2892">
        <v>3</v>
      </c>
      <c r="S2892">
        <v>1</v>
      </c>
      <c r="T2892">
        <v>1</v>
      </c>
      <c r="U2892" t="s">
        <v>76</v>
      </c>
      <c r="V2892">
        <v>3</v>
      </c>
      <c r="W2892" t="s">
        <v>84</v>
      </c>
      <c r="X2892" s="51" t="s">
        <v>3895</v>
      </c>
      <c r="Y2892" s="51" t="s">
        <v>68</v>
      </c>
      <c r="Z2892" s="26">
        <v>3</v>
      </c>
      <c r="AA2892" s="51" t="s">
        <v>77</v>
      </c>
      <c r="AB2892" s="51" t="s">
        <v>108</v>
      </c>
    </row>
    <row r="2893" spans="1:28">
      <c r="A2893" s="51" t="s">
        <v>5455</v>
      </c>
      <c r="B2893" s="51" t="s">
        <v>97</v>
      </c>
      <c r="C2893" s="1">
        <v>45171</v>
      </c>
      <c r="D2893">
        <v>2023</v>
      </c>
      <c r="E2893" s="26">
        <v>9</v>
      </c>
      <c r="F2893" s="51" t="s">
        <v>29</v>
      </c>
      <c r="G2893" s="26">
        <v>2</v>
      </c>
      <c r="H2893" s="26">
        <v>2</v>
      </c>
      <c r="I2893" t="s">
        <v>15</v>
      </c>
      <c r="J2893" t="s">
        <v>82</v>
      </c>
      <c r="K2893" t="s">
        <v>124</v>
      </c>
      <c r="L2893" t="s">
        <v>110</v>
      </c>
      <c r="M2893" t="s">
        <v>104</v>
      </c>
      <c r="N2893">
        <v>8850.399578865201</v>
      </c>
      <c r="O2893">
        <v>8850.399578865201</v>
      </c>
      <c r="P2893" t="s">
        <v>64</v>
      </c>
      <c r="Q2893">
        <v>3.9</v>
      </c>
      <c r="R2893">
        <v>4</v>
      </c>
      <c r="S2893">
        <v>1</v>
      </c>
      <c r="T2893">
        <v>1</v>
      </c>
      <c r="U2893" t="s">
        <v>76</v>
      </c>
      <c r="V2893">
        <v>2</v>
      </c>
      <c r="W2893" t="s">
        <v>77</v>
      </c>
      <c r="X2893" s="51" t="s">
        <v>5456</v>
      </c>
      <c r="Y2893" s="51" t="s">
        <v>95</v>
      </c>
      <c r="Z2893" s="26">
        <v>0</v>
      </c>
      <c r="AA2893" s="51" t="s">
        <v>66</v>
      </c>
      <c r="AB2893" s="51" t="s">
        <v>69</v>
      </c>
    </row>
    <row r="2894" spans="1:28">
      <c r="A2894" s="51" t="s">
        <v>5457</v>
      </c>
      <c r="B2894" s="51" t="s">
        <v>97</v>
      </c>
      <c r="C2894" s="1">
        <v>44661</v>
      </c>
      <c r="D2894">
        <v>2022</v>
      </c>
      <c r="E2894" s="26">
        <v>4</v>
      </c>
      <c r="F2894" s="51" t="s">
        <v>24</v>
      </c>
      <c r="G2894" s="26">
        <v>3</v>
      </c>
      <c r="H2894" s="26">
        <v>3</v>
      </c>
      <c r="I2894" t="s">
        <v>15</v>
      </c>
      <c r="J2894" t="s">
        <v>82</v>
      </c>
      <c r="K2894" t="s">
        <v>73</v>
      </c>
      <c r="L2894" t="s">
        <v>128</v>
      </c>
      <c r="M2894" t="s">
        <v>90</v>
      </c>
      <c r="N2894">
        <v>1339.3247657422726</v>
      </c>
      <c r="O2894">
        <v>1339.3247657422726</v>
      </c>
      <c r="P2894" t="s">
        <v>64</v>
      </c>
      <c r="Q2894">
        <v>4.3600000000000003</v>
      </c>
      <c r="R2894">
        <v>1</v>
      </c>
      <c r="S2894">
        <v>2</v>
      </c>
      <c r="T2894">
        <v>1</v>
      </c>
      <c r="U2894" t="s">
        <v>76</v>
      </c>
      <c r="V2894">
        <v>2</v>
      </c>
      <c r="W2894" t="s">
        <v>77</v>
      </c>
      <c r="X2894" s="51" t="s">
        <v>5458</v>
      </c>
      <c r="Y2894" s="51" t="s">
        <v>100</v>
      </c>
      <c r="Z2894" s="26">
        <v>0</v>
      </c>
      <c r="AA2894" s="51" t="s">
        <v>66</v>
      </c>
      <c r="AB2894" s="51" t="s">
        <v>69</v>
      </c>
    </row>
    <row r="2895" spans="1:28">
      <c r="A2895" s="51" t="s">
        <v>5459</v>
      </c>
      <c r="B2895" s="51" t="s">
        <v>140</v>
      </c>
      <c r="C2895" s="1">
        <v>44230</v>
      </c>
      <c r="D2895">
        <v>2021</v>
      </c>
      <c r="E2895" s="26">
        <v>2</v>
      </c>
      <c r="F2895" s="51" t="s">
        <v>22</v>
      </c>
      <c r="G2895" s="26">
        <v>4</v>
      </c>
      <c r="H2895" s="26">
        <v>4</v>
      </c>
      <c r="I2895" t="s">
        <v>15</v>
      </c>
      <c r="J2895" t="s">
        <v>72</v>
      </c>
      <c r="K2895" t="s">
        <v>133</v>
      </c>
      <c r="L2895" t="s">
        <v>157</v>
      </c>
      <c r="M2895" t="s">
        <v>152</v>
      </c>
      <c r="N2895">
        <v>5519.3027671286709</v>
      </c>
      <c r="O2895">
        <v>5519.3027671286709</v>
      </c>
      <c r="P2895" t="s">
        <v>64</v>
      </c>
      <c r="Q2895">
        <v>8.9</v>
      </c>
      <c r="R2895">
        <v>5</v>
      </c>
      <c r="S2895">
        <v>2</v>
      </c>
      <c r="T2895">
        <v>1</v>
      </c>
      <c r="U2895" t="s">
        <v>76</v>
      </c>
      <c r="V2895">
        <v>1</v>
      </c>
      <c r="W2895" t="s">
        <v>66</v>
      </c>
      <c r="X2895" s="51" t="s">
        <v>5460</v>
      </c>
      <c r="Y2895" s="51" t="s">
        <v>100</v>
      </c>
      <c r="Z2895" s="26">
        <v>0</v>
      </c>
      <c r="AA2895" s="51" t="s">
        <v>66</v>
      </c>
      <c r="AB2895" s="51" t="s">
        <v>69</v>
      </c>
    </row>
    <row r="2896" spans="1:28">
      <c r="A2896" s="51" t="s">
        <v>5461</v>
      </c>
      <c r="B2896" s="51" t="s">
        <v>140</v>
      </c>
      <c r="C2896" s="1">
        <v>44014</v>
      </c>
      <c r="D2896">
        <v>2020</v>
      </c>
      <c r="E2896" s="26">
        <v>7</v>
      </c>
      <c r="F2896" s="51" t="s">
        <v>27</v>
      </c>
      <c r="G2896" s="26">
        <v>5</v>
      </c>
      <c r="H2896" s="26">
        <v>5</v>
      </c>
      <c r="I2896" t="s">
        <v>15</v>
      </c>
      <c r="J2896" t="s">
        <v>72</v>
      </c>
      <c r="K2896" t="s">
        <v>73</v>
      </c>
      <c r="L2896" t="s">
        <v>116</v>
      </c>
      <c r="M2896" t="s">
        <v>93</v>
      </c>
      <c r="N2896">
        <v>12798.070171706257</v>
      </c>
      <c r="O2896">
        <v>12798.070171706257</v>
      </c>
      <c r="P2896" t="s">
        <v>64</v>
      </c>
      <c r="Q2896">
        <v>17.420000000000002</v>
      </c>
      <c r="R2896">
        <v>2</v>
      </c>
      <c r="S2896">
        <v>0</v>
      </c>
      <c r="T2896">
        <v>0</v>
      </c>
      <c r="U2896" t="s">
        <v>65</v>
      </c>
      <c r="V2896">
        <v>2</v>
      </c>
      <c r="W2896" t="s">
        <v>77</v>
      </c>
      <c r="X2896" s="51" t="s">
        <v>3472</v>
      </c>
      <c r="Y2896" s="51" t="s">
        <v>68</v>
      </c>
      <c r="Z2896" s="26">
        <v>2</v>
      </c>
      <c r="AA2896" s="51" t="s">
        <v>77</v>
      </c>
      <c r="AB2896" s="51" t="s">
        <v>108</v>
      </c>
    </row>
    <row r="2897" spans="1:28">
      <c r="A2897" s="51" t="s">
        <v>5462</v>
      </c>
      <c r="B2897" s="51" t="s">
        <v>97</v>
      </c>
      <c r="C2897" s="1">
        <v>44630</v>
      </c>
      <c r="D2897">
        <v>2022</v>
      </c>
      <c r="E2897" s="26">
        <v>3</v>
      </c>
      <c r="F2897" s="51" t="s">
        <v>23</v>
      </c>
      <c r="G2897" s="26">
        <v>3</v>
      </c>
      <c r="H2897" s="26">
        <v>3</v>
      </c>
      <c r="I2897" t="s">
        <v>15</v>
      </c>
      <c r="J2897" t="s">
        <v>82</v>
      </c>
      <c r="K2897" t="s">
        <v>88</v>
      </c>
      <c r="L2897" t="s">
        <v>110</v>
      </c>
      <c r="M2897" t="s">
        <v>104</v>
      </c>
      <c r="N2897">
        <v>6447.0589864806152</v>
      </c>
      <c r="O2897">
        <v>6447.0589864806152</v>
      </c>
      <c r="P2897" t="s">
        <v>64</v>
      </c>
      <c r="Q2897">
        <v>5.01</v>
      </c>
      <c r="R2897">
        <v>1</v>
      </c>
      <c r="S2897">
        <v>1</v>
      </c>
      <c r="T2897">
        <v>1</v>
      </c>
      <c r="U2897" t="s">
        <v>76</v>
      </c>
      <c r="V2897">
        <v>3</v>
      </c>
      <c r="W2897" t="s">
        <v>84</v>
      </c>
      <c r="X2897" s="51" t="s">
        <v>5463</v>
      </c>
      <c r="Y2897" s="51" t="s">
        <v>119</v>
      </c>
      <c r="Z2897" s="26">
        <v>1</v>
      </c>
      <c r="AA2897" s="51" t="s">
        <v>66</v>
      </c>
      <c r="AB2897" s="51" t="s">
        <v>69</v>
      </c>
    </row>
    <row r="2898" spans="1:28">
      <c r="A2898" s="51" t="s">
        <v>5464</v>
      </c>
      <c r="B2898" s="51" t="s">
        <v>59</v>
      </c>
      <c r="C2898" s="1">
        <v>45164</v>
      </c>
      <c r="D2898">
        <v>2023</v>
      </c>
      <c r="E2898" s="26">
        <v>8</v>
      </c>
      <c r="F2898" s="51" t="s">
        <v>28</v>
      </c>
      <c r="G2898" s="26">
        <v>2</v>
      </c>
      <c r="H2898" s="26">
        <v>2</v>
      </c>
      <c r="I2898" t="s">
        <v>15</v>
      </c>
      <c r="J2898" t="s">
        <v>82</v>
      </c>
      <c r="K2898" t="s">
        <v>61</v>
      </c>
      <c r="L2898" t="s">
        <v>74</v>
      </c>
      <c r="M2898" t="s">
        <v>93</v>
      </c>
      <c r="N2898">
        <v>5237.6751658894837</v>
      </c>
      <c r="O2898">
        <v>5237.6751658894837</v>
      </c>
      <c r="P2898" t="s">
        <v>64</v>
      </c>
      <c r="Q2898">
        <v>10.18</v>
      </c>
      <c r="R2898">
        <v>1</v>
      </c>
      <c r="S2898">
        <v>2</v>
      </c>
      <c r="T2898">
        <v>1</v>
      </c>
      <c r="U2898" t="s">
        <v>76</v>
      </c>
      <c r="V2898">
        <v>1</v>
      </c>
      <c r="W2898" t="s">
        <v>66</v>
      </c>
      <c r="X2898" s="51" t="s">
        <v>5153</v>
      </c>
      <c r="Y2898" s="51" t="s">
        <v>119</v>
      </c>
      <c r="Z2898" s="26">
        <v>0</v>
      </c>
      <c r="AA2898" s="51" t="s">
        <v>66</v>
      </c>
      <c r="AB2898" s="51" t="s">
        <v>69</v>
      </c>
    </row>
    <row r="2899" spans="1:28">
      <c r="A2899" s="51" t="s">
        <v>5465</v>
      </c>
      <c r="B2899" s="51" t="s">
        <v>140</v>
      </c>
      <c r="C2899" s="1">
        <v>43190</v>
      </c>
      <c r="D2899">
        <v>2018</v>
      </c>
      <c r="E2899" s="26">
        <v>3</v>
      </c>
      <c r="F2899" s="51" t="s">
        <v>23</v>
      </c>
      <c r="G2899" s="26">
        <v>7</v>
      </c>
      <c r="H2899" s="26">
        <v>7</v>
      </c>
      <c r="I2899" t="s">
        <v>15</v>
      </c>
      <c r="J2899" t="s">
        <v>60</v>
      </c>
      <c r="K2899" t="s">
        <v>83</v>
      </c>
      <c r="L2899" t="s">
        <v>116</v>
      </c>
      <c r="M2899" t="s">
        <v>75</v>
      </c>
      <c r="N2899">
        <v>13572.990715976932</v>
      </c>
      <c r="O2899">
        <v>13572.990715976932</v>
      </c>
      <c r="P2899" t="s">
        <v>64</v>
      </c>
      <c r="Q2899">
        <v>6.63</v>
      </c>
      <c r="R2899">
        <v>5</v>
      </c>
      <c r="S2899">
        <v>1</v>
      </c>
      <c r="T2899">
        <v>1</v>
      </c>
      <c r="U2899" t="s">
        <v>76</v>
      </c>
      <c r="V2899">
        <v>3</v>
      </c>
      <c r="W2899" t="s">
        <v>84</v>
      </c>
      <c r="X2899" s="51" t="s">
        <v>5466</v>
      </c>
      <c r="Y2899" s="51" t="s">
        <v>100</v>
      </c>
      <c r="Z2899" s="26">
        <v>2</v>
      </c>
      <c r="AA2899" s="51" t="s">
        <v>77</v>
      </c>
      <c r="AB2899" s="51" t="s">
        <v>69</v>
      </c>
    </row>
    <row r="2900" spans="1:28">
      <c r="A2900" s="51" t="s">
        <v>5467</v>
      </c>
      <c r="B2900" s="51" t="s">
        <v>71</v>
      </c>
      <c r="C2900" s="1">
        <v>44691</v>
      </c>
      <c r="D2900">
        <v>2022</v>
      </c>
      <c r="E2900" s="26">
        <v>5</v>
      </c>
      <c r="F2900" s="51" t="s">
        <v>25</v>
      </c>
      <c r="G2900" s="26">
        <v>3</v>
      </c>
      <c r="H2900" s="26">
        <v>3</v>
      </c>
      <c r="I2900" t="s">
        <v>15</v>
      </c>
      <c r="J2900" t="s">
        <v>82</v>
      </c>
      <c r="K2900" t="s">
        <v>83</v>
      </c>
      <c r="L2900" t="s">
        <v>98</v>
      </c>
      <c r="M2900" t="s">
        <v>152</v>
      </c>
      <c r="N2900">
        <v>3834.8692864442864</v>
      </c>
      <c r="O2900">
        <v>3834.8692864442864</v>
      </c>
      <c r="P2900" t="s">
        <v>64</v>
      </c>
      <c r="Q2900">
        <v>7.08</v>
      </c>
      <c r="R2900">
        <v>1</v>
      </c>
      <c r="S2900">
        <v>3</v>
      </c>
      <c r="T2900">
        <v>1</v>
      </c>
      <c r="U2900" t="s">
        <v>76</v>
      </c>
      <c r="V2900">
        <v>2</v>
      </c>
      <c r="W2900" t="s">
        <v>77</v>
      </c>
      <c r="X2900" s="51" t="s">
        <v>5468</v>
      </c>
      <c r="Y2900" s="51" t="s">
        <v>100</v>
      </c>
      <c r="Z2900" s="26">
        <v>1</v>
      </c>
      <c r="AA2900" s="51" t="s">
        <v>66</v>
      </c>
      <c r="AB2900" s="51" t="s">
        <v>69</v>
      </c>
    </row>
    <row r="2901" spans="1:28">
      <c r="A2901" s="51" t="s">
        <v>5469</v>
      </c>
      <c r="B2901" s="51" t="s">
        <v>71</v>
      </c>
      <c r="C2901" s="1">
        <v>43223</v>
      </c>
      <c r="D2901">
        <v>2018</v>
      </c>
      <c r="E2901" s="26">
        <v>5</v>
      </c>
      <c r="F2901" s="51" t="s">
        <v>25</v>
      </c>
      <c r="G2901" s="26">
        <v>7</v>
      </c>
      <c r="H2901" s="26">
        <v>7</v>
      </c>
      <c r="I2901" t="s">
        <v>15</v>
      </c>
      <c r="J2901" t="s">
        <v>60</v>
      </c>
      <c r="K2901" t="s">
        <v>124</v>
      </c>
      <c r="L2901" t="s">
        <v>128</v>
      </c>
      <c r="M2901" t="s">
        <v>152</v>
      </c>
      <c r="N2901">
        <v>14987.843182330362</v>
      </c>
      <c r="O2901">
        <v>14987.843182330362</v>
      </c>
      <c r="P2901" t="s">
        <v>64</v>
      </c>
      <c r="Q2901">
        <v>15.56</v>
      </c>
      <c r="R2901">
        <v>4</v>
      </c>
      <c r="S2901">
        <v>2</v>
      </c>
      <c r="T2901">
        <v>1</v>
      </c>
      <c r="U2901" t="s">
        <v>76</v>
      </c>
      <c r="V2901">
        <v>3</v>
      </c>
      <c r="W2901" t="s">
        <v>84</v>
      </c>
      <c r="X2901" s="51" t="s">
        <v>5470</v>
      </c>
      <c r="Y2901" s="51" t="s">
        <v>68</v>
      </c>
      <c r="Z2901" s="26">
        <v>3</v>
      </c>
      <c r="AA2901" s="51" t="s">
        <v>77</v>
      </c>
      <c r="AB2901" s="51" t="s">
        <v>108</v>
      </c>
    </row>
    <row r="2902" spans="1:28">
      <c r="A2902" s="51" t="s">
        <v>5471</v>
      </c>
      <c r="B2902" s="51" t="s">
        <v>81</v>
      </c>
      <c r="C2902" s="1">
        <v>42573</v>
      </c>
      <c r="D2902">
        <v>2016</v>
      </c>
      <c r="E2902" s="26">
        <v>7</v>
      </c>
      <c r="F2902" s="51" t="s">
        <v>27</v>
      </c>
      <c r="G2902" s="26">
        <v>9</v>
      </c>
      <c r="H2902" s="26">
        <v>9</v>
      </c>
      <c r="I2902" t="s">
        <v>15</v>
      </c>
      <c r="J2902" t="s">
        <v>60</v>
      </c>
      <c r="K2902" t="s">
        <v>73</v>
      </c>
      <c r="L2902" t="s">
        <v>110</v>
      </c>
      <c r="M2902" t="s">
        <v>152</v>
      </c>
      <c r="N2902">
        <v>6619.6431631126334</v>
      </c>
      <c r="O2902">
        <v>6619.6431631126334</v>
      </c>
      <c r="P2902" t="s">
        <v>64</v>
      </c>
      <c r="Q2902">
        <v>11.7</v>
      </c>
      <c r="R2902">
        <v>4</v>
      </c>
      <c r="S2902">
        <v>1</v>
      </c>
      <c r="T2902">
        <v>1</v>
      </c>
      <c r="U2902" t="s">
        <v>76</v>
      </c>
      <c r="V2902">
        <v>2</v>
      </c>
      <c r="W2902" t="s">
        <v>77</v>
      </c>
      <c r="X2902" s="51" t="s">
        <v>5472</v>
      </c>
      <c r="Y2902" s="51" t="s">
        <v>68</v>
      </c>
      <c r="Z2902" s="26">
        <v>1</v>
      </c>
      <c r="AA2902" s="51" t="s">
        <v>66</v>
      </c>
      <c r="AB2902" s="51" t="s">
        <v>69</v>
      </c>
    </row>
    <row r="2903" spans="1:28">
      <c r="A2903" s="51" t="s">
        <v>5473</v>
      </c>
      <c r="B2903" s="51" t="s">
        <v>59</v>
      </c>
      <c r="C2903" s="1">
        <v>42142</v>
      </c>
      <c r="D2903">
        <v>2015</v>
      </c>
      <c r="E2903" s="26">
        <v>5</v>
      </c>
      <c r="F2903" s="51" t="s">
        <v>25</v>
      </c>
      <c r="G2903" s="26">
        <v>10</v>
      </c>
      <c r="H2903" s="26">
        <v>10</v>
      </c>
      <c r="I2903" t="s">
        <v>15</v>
      </c>
      <c r="J2903" t="s">
        <v>102</v>
      </c>
      <c r="K2903" t="s">
        <v>88</v>
      </c>
      <c r="L2903" t="s">
        <v>113</v>
      </c>
      <c r="M2903" t="s">
        <v>93</v>
      </c>
      <c r="N2903">
        <v>15040.017038640235</v>
      </c>
      <c r="O2903">
        <v>15040.017038640235</v>
      </c>
      <c r="P2903" t="s">
        <v>64</v>
      </c>
      <c r="Q2903">
        <v>8.1300000000000008</v>
      </c>
      <c r="R2903">
        <v>5</v>
      </c>
      <c r="S2903">
        <v>3</v>
      </c>
      <c r="T2903">
        <v>1</v>
      </c>
      <c r="U2903" t="s">
        <v>76</v>
      </c>
      <c r="V2903">
        <v>3</v>
      </c>
      <c r="W2903" t="s">
        <v>84</v>
      </c>
      <c r="X2903" s="51" t="s">
        <v>5474</v>
      </c>
      <c r="Y2903" s="51" t="s">
        <v>119</v>
      </c>
      <c r="Z2903" s="26">
        <v>4</v>
      </c>
      <c r="AA2903" s="51" t="s">
        <v>84</v>
      </c>
      <c r="AB2903" s="51" t="s">
        <v>108</v>
      </c>
    </row>
    <row r="2904" spans="1:28">
      <c r="A2904" s="51" t="s">
        <v>5475</v>
      </c>
      <c r="B2904" s="51" t="s">
        <v>81</v>
      </c>
      <c r="C2904" s="1">
        <v>42669</v>
      </c>
      <c r="D2904">
        <v>2016</v>
      </c>
      <c r="E2904" s="26">
        <v>10</v>
      </c>
      <c r="F2904" s="51" t="s">
        <v>10</v>
      </c>
      <c r="G2904" s="26">
        <v>9</v>
      </c>
      <c r="H2904" s="26">
        <v>9</v>
      </c>
      <c r="I2904" t="s">
        <v>15</v>
      </c>
      <c r="J2904" t="s">
        <v>60</v>
      </c>
      <c r="K2904" t="s">
        <v>83</v>
      </c>
      <c r="L2904" t="s">
        <v>103</v>
      </c>
      <c r="M2904" t="s">
        <v>63</v>
      </c>
      <c r="N2904">
        <v>5115.2513554392071</v>
      </c>
      <c r="O2904">
        <v>5115.2513554392071</v>
      </c>
      <c r="P2904" t="s">
        <v>64</v>
      </c>
      <c r="Q2904">
        <v>2.09</v>
      </c>
      <c r="R2904">
        <v>3</v>
      </c>
      <c r="S2904">
        <v>0</v>
      </c>
      <c r="T2904">
        <v>0</v>
      </c>
      <c r="U2904" t="s">
        <v>65</v>
      </c>
      <c r="V2904">
        <v>1</v>
      </c>
      <c r="W2904" t="s">
        <v>66</v>
      </c>
      <c r="X2904" s="51" t="s">
        <v>5476</v>
      </c>
      <c r="Y2904" s="51" t="s">
        <v>68</v>
      </c>
      <c r="Z2904" s="26">
        <v>1</v>
      </c>
      <c r="AA2904" s="51" t="s">
        <v>66</v>
      </c>
      <c r="AB2904" s="51" t="s">
        <v>69</v>
      </c>
    </row>
    <row r="2905" spans="1:28">
      <c r="A2905" s="51" t="s">
        <v>5477</v>
      </c>
      <c r="B2905" s="51" t="s">
        <v>59</v>
      </c>
      <c r="C2905" s="1">
        <v>41683</v>
      </c>
      <c r="D2905">
        <v>2014</v>
      </c>
      <c r="E2905" s="26">
        <v>2</v>
      </c>
      <c r="F2905" s="51" t="s">
        <v>22</v>
      </c>
      <c r="G2905" s="26">
        <v>11</v>
      </c>
      <c r="H2905" s="26">
        <v>11</v>
      </c>
      <c r="I2905" t="s">
        <v>15</v>
      </c>
      <c r="J2905" t="s">
        <v>102</v>
      </c>
      <c r="K2905" t="s">
        <v>133</v>
      </c>
      <c r="L2905" t="s">
        <v>113</v>
      </c>
      <c r="M2905" t="s">
        <v>104</v>
      </c>
      <c r="N2905">
        <v>5584.1167451544397</v>
      </c>
      <c r="O2905">
        <v>5584.1167451544397</v>
      </c>
      <c r="P2905" t="s">
        <v>64</v>
      </c>
      <c r="Q2905">
        <v>3.36</v>
      </c>
      <c r="R2905">
        <v>3</v>
      </c>
      <c r="S2905">
        <v>2</v>
      </c>
      <c r="T2905">
        <v>1</v>
      </c>
      <c r="U2905" t="s">
        <v>76</v>
      </c>
      <c r="V2905">
        <v>2</v>
      </c>
      <c r="W2905" t="s">
        <v>77</v>
      </c>
      <c r="X2905" s="51" t="s">
        <v>5478</v>
      </c>
      <c r="Y2905" s="51" t="s">
        <v>79</v>
      </c>
      <c r="Z2905" s="26">
        <v>1</v>
      </c>
      <c r="AA2905" s="51" t="s">
        <v>66</v>
      </c>
      <c r="AB2905" s="51" t="s">
        <v>69</v>
      </c>
    </row>
    <row r="2906" spans="1:28">
      <c r="A2906" s="51" t="s">
        <v>5479</v>
      </c>
      <c r="B2906" s="51" t="s">
        <v>97</v>
      </c>
      <c r="C2906" s="1">
        <v>43438</v>
      </c>
      <c r="D2906">
        <v>2018</v>
      </c>
      <c r="E2906" s="26">
        <v>12</v>
      </c>
      <c r="F2906" s="51" t="s">
        <v>20</v>
      </c>
      <c r="G2906" s="26">
        <v>7</v>
      </c>
      <c r="H2906" s="26">
        <v>7</v>
      </c>
      <c r="I2906" t="s">
        <v>15</v>
      </c>
      <c r="J2906" t="s">
        <v>60</v>
      </c>
      <c r="K2906" t="s">
        <v>124</v>
      </c>
      <c r="L2906" t="s">
        <v>103</v>
      </c>
      <c r="M2906" t="s">
        <v>152</v>
      </c>
      <c r="N2906">
        <v>1491.6622911630589</v>
      </c>
      <c r="O2906">
        <v>1491.6622911630589</v>
      </c>
      <c r="P2906" t="s">
        <v>64</v>
      </c>
      <c r="Q2906">
        <v>3.7</v>
      </c>
      <c r="R2906">
        <v>1</v>
      </c>
      <c r="S2906">
        <v>0</v>
      </c>
      <c r="T2906">
        <v>0</v>
      </c>
      <c r="U2906" t="s">
        <v>65</v>
      </c>
      <c r="V2906">
        <v>2</v>
      </c>
      <c r="W2906" t="s">
        <v>77</v>
      </c>
      <c r="X2906" s="51" t="s">
        <v>5480</v>
      </c>
      <c r="Y2906" s="51" t="s">
        <v>100</v>
      </c>
      <c r="Z2906" s="26">
        <v>0</v>
      </c>
      <c r="AA2906" s="51" t="s">
        <v>66</v>
      </c>
      <c r="AB2906" s="51" t="s">
        <v>69</v>
      </c>
    </row>
    <row r="2907" spans="1:28">
      <c r="A2907" s="51" t="s">
        <v>5481</v>
      </c>
      <c r="B2907" s="51" t="s">
        <v>71</v>
      </c>
      <c r="C2907" s="1">
        <v>42578</v>
      </c>
      <c r="D2907">
        <v>2016</v>
      </c>
      <c r="E2907" s="26">
        <v>7</v>
      </c>
      <c r="F2907" s="51" t="s">
        <v>27</v>
      </c>
      <c r="G2907" s="26">
        <v>9</v>
      </c>
      <c r="H2907" s="26">
        <v>9</v>
      </c>
      <c r="I2907" t="s">
        <v>15</v>
      </c>
      <c r="J2907" t="s">
        <v>60</v>
      </c>
      <c r="K2907" t="s">
        <v>133</v>
      </c>
      <c r="L2907" t="s">
        <v>113</v>
      </c>
      <c r="M2907" t="s">
        <v>63</v>
      </c>
      <c r="N2907">
        <v>18852.682610191536</v>
      </c>
      <c r="O2907">
        <v>18852.682610191536</v>
      </c>
      <c r="P2907" t="s">
        <v>64</v>
      </c>
      <c r="Q2907">
        <v>18.39</v>
      </c>
      <c r="R2907">
        <v>3</v>
      </c>
      <c r="S2907">
        <v>4</v>
      </c>
      <c r="T2907">
        <v>1</v>
      </c>
      <c r="U2907" t="s">
        <v>76</v>
      </c>
      <c r="V2907">
        <v>3</v>
      </c>
      <c r="W2907" t="s">
        <v>84</v>
      </c>
      <c r="X2907" s="51" t="s">
        <v>5482</v>
      </c>
      <c r="Y2907" s="51" t="s">
        <v>95</v>
      </c>
      <c r="Z2907" s="26">
        <v>5</v>
      </c>
      <c r="AA2907" s="51" t="s">
        <v>84</v>
      </c>
      <c r="AB2907" s="51" t="s">
        <v>108</v>
      </c>
    </row>
    <row r="2908" spans="1:28">
      <c r="A2908" s="51" t="s">
        <v>5483</v>
      </c>
      <c r="B2908" s="51" t="s">
        <v>59</v>
      </c>
      <c r="C2908" s="1">
        <v>42054</v>
      </c>
      <c r="D2908">
        <v>2015</v>
      </c>
      <c r="E2908" s="26">
        <v>2</v>
      </c>
      <c r="F2908" s="51" t="s">
        <v>22</v>
      </c>
      <c r="G2908" s="26">
        <v>10</v>
      </c>
      <c r="H2908" s="26">
        <v>10</v>
      </c>
      <c r="I2908" t="s">
        <v>15</v>
      </c>
      <c r="J2908" t="s">
        <v>102</v>
      </c>
      <c r="K2908" t="s">
        <v>124</v>
      </c>
      <c r="L2908" t="s">
        <v>62</v>
      </c>
      <c r="M2908" t="s">
        <v>75</v>
      </c>
      <c r="N2908">
        <v>5676.5083944250582</v>
      </c>
      <c r="O2908">
        <v>5676.5083944250582</v>
      </c>
      <c r="P2908" t="s">
        <v>64</v>
      </c>
      <c r="Q2908">
        <v>4.83</v>
      </c>
      <c r="R2908">
        <v>2</v>
      </c>
      <c r="S2908">
        <v>4</v>
      </c>
      <c r="T2908">
        <v>1</v>
      </c>
      <c r="U2908" t="s">
        <v>76</v>
      </c>
      <c r="V2908">
        <v>1</v>
      </c>
      <c r="W2908" t="s">
        <v>66</v>
      </c>
      <c r="X2908" s="51" t="s">
        <v>5484</v>
      </c>
      <c r="Y2908" s="51" t="s">
        <v>95</v>
      </c>
      <c r="Z2908" s="26">
        <v>2</v>
      </c>
      <c r="AA2908" s="51" t="s">
        <v>77</v>
      </c>
      <c r="AB2908" s="51" t="s">
        <v>108</v>
      </c>
    </row>
    <row r="2909" spans="1:28">
      <c r="A2909" s="51" t="s">
        <v>5485</v>
      </c>
      <c r="B2909" s="51" t="s">
        <v>140</v>
      </c>
      <c r="C2909" s="1">
        <v>45042</v>
      </c>
      <c r="D2909">
        <v>2023</v>
      </c>
      <c r="E2909" s="26">
        <v>4</v>
      </c>
      <c r="F2909" s="51" t="s">
        <v>24</v>
      </c>
      <c r="G2909" s="26">
        <v>2</v>
      </c>
      <c r="H2909" s="26">
        <v>2</v>
      </c>
      <c r="I2909" t="s">
        <v>15</v>
      </c>
      <c r="J2909" t="s">
        <v>82</v>
      </c>
      <c r="K2909" t="s">
        <v>88</v>
      </c>
      <c r="L2909" t="s">
        <v>125</v>
      </c>
      <c r="M2909" t="s">
        <v>75</v>
      </c>
      <c r="N2909">
        <v>8308.1113408946767</v>
      </c>
      <c r="O2909">
        <v>8308.1113408946767</v>
      </c>
      <c r="P2909" t="s">
        <v>64</v>
      </c>
      <c r="Q2909">
        <v>2.36</v>
      </c>
      <c r="R2909">
        <v>2</v>
      </c>
      <c r="S2909">
        <v>3</v>
      </c>
      <c r="T2909">
        <v>1</v>
      </c>
      <c r="U2909" t="s">
        <v>76</v>
      </c>
      <c r="V2909">
        <v>1</v>
      </c>
      <c r="W2909" t="s">
        <v>66</v>
      </c>
      <c r="X2909" s="51" t="s">
        <v>4697</v>
      </c>
      <c r="Y2909" s="51" t="s">
        <v>95</v>
      </c>
      <c r="Z2909" s="26">
        <v>1</v>
      </c>
      <c r="AA2909" s="51" t="s">
        <v>66</v>
      </c>
      <c r="AB2909" s="51" t="s">
        <v>69</v>
      </c>
    </row>
    <row r="2910" spans="1:28">
      <c r="A2910" s="51" t="s">
        <v>5486</v>
      </c>
      <c r="B2910" s="51" t="s">
        <v>81</v>
      </c>
      <c r="C2910" s="1">
        <v>44142</v>
      </c>
      <c r="D2910">
        <v>2020</v>
      </c>
      <c r="E2910" s="26">
        <v>11</v>
      </c>
      <c r="F2910" s="51" t="s">
        <v>19</v>
      </c>
      <c r="G2910" s="26">
        <v>5</v>
      </c>
      <c r="H2910" s="26">
        <v>5</v>
      </c>
      <c r="I2910" t="s">
        <v>15</v>
      </c>
      <c r="J2910" t="s">
        <v>72</v>
      </c>
      <c r="K2910" t="s">
        <v>83</v>
      </c>
      <c r="L2910" t="s">
        <v>113</v>
      </c>
      <c r="M2910" t="s">
        <v>90</v>
      </c>
      <c r="N2910">
        <v>21528.470180346871</v>
      </c>
      <c r="O2910">
        <v>21528.470180346871</v>
      </c>
      <c r="P2910" t="s">
        <v>64</v>
      </c>
      <c r="Q2910">
        <v>24.54</v>
      </c>
      <c r="R2910">
        <v>1</v>
      </c>
      <c r="S2910">
        <v>2</v>
      </c>
      <c r="T2910">
        <v>1</v>
      </c>
      <c r="U2910" t="s">
        <v>76</v>
      </c>
      <c r="V2910">
        <v>3</v>
      </c>
      <c r="W2910" t="s">
        <v>84</v>
      </c>
      <c r="X2910" s="51" t="s">
        <v>5487</v>
      </c>
      <c r="Y2910" s="51" t="s">
        <v>100</v>
      </c>
      <c r="Z2910" s="26">
        <v>3</v>
      </c>
      <c r="AA2910" s="51" t="s">
        <v>77</v>
      </c>
      <c r="AB2910" s="51" t="s">
        <v>108</v>
      </c>
    </row>
    <row r="2911" spans="1:28">
      <c r="A2911" s="51" t="s">
        <v>5488</v>
      </c>
      <c r="B2911" s="51" t="s">
        <v>59</v>
      </c>
      <c r="C2911" s="1">
        <v>44325</v>
      </c>
      <c r="D2911">
        <v>2021</v>
      </c>
      <c r="E2911" s="26">
        <v>5</v>
      </c>
      <c r="F2911" s="51" t="s">
        <v>25</v>
      </c>
      <c r="G2911" s="26">
        <v>4</v>
      </c>
      <c r="H2911" s="26">
        <v>4</v>
      </c>
      <c r="I2911" t="s">
        <v>15</v>
      </c>
      <c r="J2911" t="s">
        <v>72</v>
      </c>
      <c r="K2911" t="s">
        <v>88</v>
      </c>
      <c r="L2911" t="s">
        <v>98</v>
      </c>
      <c r="M2911" t="s">
        <v>104</v>
      </c>
      <c r="N2911">
        <v>24870.945194250289</v>
      </c>
      <c r="O2911">
        <v>24870.945194250289</v>
      </c>
      <c r="P2911" t="s">
        <v>64</v>
      </c>
      <c r="Q2911">
        <v>30.64</v>
      </c>
      <c r="R2911">
        <v>2</v>
      </c>
      <c r="S2911">
        <v>1</v>
      </c>
      <c r="T2911">
        <v>1</v>
      </c>
      <c r="U2911" t="s">
        <v>76</v>
      </c>
      <c r="V2911">
        <v>3</v>
      </c>
      <c r="W2911" t="s">
        <v>84</v>
      </c>
      <c r="X2911" s="51" t="s">
        <v>2021</v>
      </c>
      <c r="Y2911" s="51" t="s">
        <v>119</v>
      </c>
      <c r="Z2911" s="26">
        <v>3</v>
      </c>
      <c r="AA2911" s="51" t="s">
        <v>77</v>
      </c>
      <c r="AB2911" s="51" t="s">
        <v>108</v>
      </c>
    </row>
    <row r="2912" spans="1:28">
      <c r="A2912" s="51" t="s">
        <v>5489</v>
      </c>
      <c r="B2912" s="51" t="s">
        <v>71</v>
      </c>
      <c r="C2912" s="1">
        <v>44214</v>
      </c>
      <c r="D2912">
        <v>2021</v>
      </c>
      <c r="E2912" s="26">
        <v>1</v>
      </c>
      <c r="F2912" s="51" t="s">
        <v>21</v>
      </c>
      <c r="G2912" s="26">
        <v>4</v>
      </c>
      <c r="H2912" s="26">
        <v>4</v>
      </c>
      <c r="I2912" t="s">
        <v>15</v>
      </c>
      <c r="J2912" t="s">
        <v>72</v>
      </c>
      <c r="K2912" t="s">
        <v>133</v>
      </c>
      <c r="L2912" t="s">
        <v>128</v>
      </c>
      <c r="M2912" t="s">
        <v>93</v>
      </c>
      <c r="N2912">
        <v>18088.448880851101</v>
      </c>
      <c r="O2912">
        <v>18088.448880851101</v>
      </c>
      <c r="P2912" t="s">
        <v>64</v>
      </c>
      <c r="Q2912">
        <v>5.14</v>
      </c>
      <c r="R2912">
        <v>5</v>
      </c>
      <c r="S2912">
        <v>2</v>
      </c>
      <c r="T2912">
        <v>1</v>
      </c>
      <c r="U2912" t="s">
        <v>76</v>
      </c>
      <c r="V2912">
        <v>3</v>
      </c>
      <c r="W2912" t="s">
        <v>84</v>
      </c>
      <c r="X2912" s="51" t="s">
        <v>5490</v>
      </c>
      <c r="Y2912" s="51" t="s">
        <v>119</v>
      </c>
      <c r="Z2912" s="26">
        <v>2</v>
      </c>
      <c r="AA2912" s="51" t="s">
        <v>77</v>
      </c>
      <c r="AB2912" s="51" t="s">
        <v>69</v>
      </c>
    </row>
    <row r="2913" spans="1:28">
      <c r="A2913" s="51" t="s">
        <v>5491</v>
      </c>
      <c r="B2913" s="51" t="s">
        <v>140</v>
      </c>
      <c r="C2913" s="1">
        <v>41535</v>
      </c>
      <c r="D2913">
        <v>2013</v>
      </c>
      <c r="E2913" s="26">
        <v>9</v>
      </c>
      <c r="F2913" s="51" t="s">
        <v>29</v>
      </c>
      <c r="G2913" s="26">
        <v>12</v>
      </c>
      <c r="H2913" s="26">
        <v>12</v>
      </c>
      <c r="I2913" t="s">
        <v>15</v>
      </c>
      <c r="J2913" t="s">
        <v>102</v>
      </c>
      <c r="K2913" t="s">
        <v>133</v>
      </c>
      <c r="L2913" t="s">
        <v>116</v>
      </c>
      <c r="M2913" t="s">
        <v>90</v>
      </c>
      <c r="N2913">
        <v>8206.5681187809132</v>
      </c>
      <c r="O2913">
        <v>8206.5681187809132</v>
      </c>
      <c r="P2913" t="s">
        <v>64</v>
      </c>
      <c r="Q2913">
        <v>10.18</v>
      </c>
      <c r="R2913">
        <v>2</v>
      </c>
      <c r="S2913">
        <v>0</v>
      </c>
      <c r="T2913">
        <v>0</v>
      </c>
      <c r="U2913" t="s">
        <v>65</v>
      </c>
      <c r="V2913">
        <v>2</v>
      </c>
      <c r="W2913" t="s">
        <v>77</v>
      </c>
      <c r="X2913" s="51" t="s">
        <v>5492</v>
      </c>
      <c r="Y2913" s="51" t="s">
        <v>95</v>
      </c>
      <c r="Z2913" s="26">
        <v>1</v>
      </c>
      <c r="AA2913" s="51" t="s">
        <v>66</v>
      </c>
      <c r="AB2913" s="51" t="s">
        <v>69</v>
      </c>
    </row>
    <row r="2914" spans="1:28">
      <c r="A2914" s="51" t="s">
        <v>5493</v>
      </c>
      <c r="B2914" s="51" t="s">
        <v>97</v>
      </c>
      <c r="C2914" s="1">
        <v>43875</v>
      </c>
      <c r="D2914">
        <v>2020</v>
      </c>
      <c r="E2914" s="26">
        <v>2</v>
      </c>
      <c r="F2914" s="51" t="s">
        <v>22</v>
      </c>
      <c r="G2914" s="26">
        <v>5</v>
      </c>
      <c r="H2914" s="26">
        <v>5</v>
      </c>
      <c r="I2914" t="s">
        <v>15</v>
      </c>
      <c r="J2914" t="s">
        <v>72</v>
      </c>
      <c r="K2914" t="s">
        <v>124</v>
      </c>
      <c r="L2914" t="s">
        <v>74</v>
      </c>
      <c r="M2914" t="s">
        <v>104</v>
      </c>
      <c r="N2914">
        <v>9843.0692585769393</v>
      </c>
      <c r="O2914">
        <v>9843.0692585769393</v>
      </c>
      <c r="P2914" t="s">
        <v>64</v>
      </c>
      <c r="Q2914">
        <v>9.16</v>
      </c>
      <c r="R2914">
        <v>4</v>
      </c>
      <c r="S2914">
        <v>4</v>
      </c>
      <c r="T2914">
        <v>1</v>
      </c>
      <c r="U2914" t="s">
        <v>76</v>
      </c>
      <c r="V2914">
        <v>3</v>
      </c>
      <c r="W2914" t="s">
        <v>84</v>
      </c>
      <c r="X2914" s="51" t="s">
        <v>1988</v>
      </c>
      <c r="Y2914" s="51" t="s">
        <v>68</v>
      </c>
      <c r="Z2914" s="26">
        <v>2</v>
      </c>
      <c r="AA2914" s="51" t="s">
        <v>77</v>
      </c>
      <c r="AB2914" s="51" t="s">
        <v>108</v>
      </c>
    </row>
    <row r="2915" spans="1:28">
      <c r="A2915" s="51" t="s">
        <v>5494</v>
      </c>
      <c r="B2915" s="51" t="s">
        <v>59</v>
      </c>
      <c r="C2915" s="1">
        <v>44768</v>
      </c>
      <c r="D2915">
        <v>2022</v>
      </c>
      <c r="E2915" s="26">
        <v>7</v>
      </c>
      <c r="F2915" s="51" t="s">
        <v>27</v>
      </c>
      <c r="G2915" s="26">
        <v>3</v>
      </c>
      <c r="H2915" s="26">
        <v>3</v>
      </c>
      <c r="I2915" t="s">
        <v>15</v>
      </c>
      <c r="J2915" t="s">
        <v>82</v>
      </c>
      <c r="K2915" t="s">
        <v>88</v>
      </c>
      <c r="L2915" t="s">
        <v>125</v>
      </c>
      <c r="M2915" t="s">
        <v>93</v>
      </c>
      <c r="N2915">
        <v>4555.7210396552746</v>
      </c>
      <c r="O2915">
        <v>4555.7210396552746</v>
      </c>
      <c r="P2915" t="s">
        <v>64</v>
      </c>
      <c r="Q2915">
        <v>3.96</v>
      </c>
      <c r="R2915">
        <v>3</v>
      </c>
      <c r="S2915">
        <v>2</v>
      </c>
      <c r="T2915">
        <v>1</v>
      </c>
      <c r="U2915" t="s">
        <v>76</v>
      </c>
      <c r="V2915">
        <v>2</v>
      </c>
      <c r="W2915" t="s">
        <v>77</v>
      </c>
      <c r="X2915" s="51" t="s">
        <v>985</v>
      </c>
      <c r="Y2915" s="51" t="s">
        <v>79</v>
      </c>
      <c r="Z2915" s="26">
        <v>0</v>
      </c>
      <c r="AA2915" s="51" t="s">
        <v>66</v>
      </c>
      <c r="AB2915" s="51" t="s">
        <v>69</v>
      </c>
    </row>
    <row r="2916" spans="1:28">
      <c r="A2916" s="51" t="s">
        <v>5495</v>
      </c>
      <c r="B2916" s="51" t="s">
        <v>140</v>
      </c>
      <c r="C2916" s="1">
        <v>41470</v>
      </c>
      <c r="D2916">
        <v>2013</v>
      </c>
      <c r="E2916" s="26">
        <v>7</v>
      </c>
      <c r="F2916" s="51" t="s">
        <v>27</v>
      </c>
      <c r="G2916" s="26">
        <v>12</v>
      </c>
      <c r="H2916" s="26">
        <v>12</v>
      </c>
      <c r="I2916" t="s">
        <v>15</v>
      </c>
      <c r="J2916" t="s">
        <v>102</v>
      </c>
      <c r="K2916" t="s">
        <v>124</v>
      </c>
      <c r="L2916" t="s">
        <v>74</v>
      </c>
      <c r="M2916" t="s">
        <v>75</v>
      </c>
      <c r="N2916">
        <v>18075.281319162023</v>
      </c>
      <c r="O2916">
        <v>18075.281319162023</v>
      </c>
      <c r="P2916" t="s">
        <v>64</v>
      </c>
      <c r="Q2916">
        <v>5.52</v>
      </c>
      <c r="R2916">
        <v>3</v>
      </c>
      <c r="S2916">
        <v>3</v>
      </c>
      <c r="T2916">
        <v>1</v>
      </c>
      <c r="U2916" t="s">
        <v>76</v>
      </c>
      <c r="V2916">
        <v>3</v>
      </c>
      <c r="W2916" t="s">
        <v>84</v>
      </c>
      <c r="X2916" s="51" t="s">
        <v>5496</v>
      </c>
      <c r="Y2916" s="51" t="s">
        <v>79</v>
      </c>
      <c r="Z2916" s="26">
        <v>4</v>
      </c>
      <c r="AA2916" s="51" t="s">
        <v>84</v>
      </c>
      <c r="AB2916" s="51" t="s">
        <v>108</v>
      </c>
    </row>
    <row r="2917" spans="1:28">
      <c r="A2917" s="51" t="s">
        <v>5497</v>
      </c>
      <c r="B2917" s="51" t="s">
        <v>81</v>
      </c>
      <c r="C2917" s="1">
        <v>44837</v>
      </c>
      <c r="D2917">
        <v>2022</v>
      </c>
      <c r="E2917" s="26">
        <v>10</v>
      </c>
      <c r="F2917" s="51" t="s">
        <v>10</v>
      </c>
      <c r="G2917" s="26">
        <v>3</v>
      </c>
      <c r="H2917" s="26">
        <v>3</v>
      </c>
      <c r="I2917" t="s">
        <v>15</v>
      </c>
      <c r="J2917" t="s">
        <v>82</v>
      </c>
      <c r="K2917" t="s">
        <v>124</v>
      </c>
      <c r="L2917" t="s">
        <v>89</v>
      </c>
      <c r="M2917" t="s">
        <v>152</v>
      </c>
      <c r="N2917">
        <v>1204.3752955803068</v>
      </c>
      <c r="O2917">
        <v>1204.3752955803068</v>
      </c>
      <c r="P2917" t="s">
        <v>64</v>
      </c>
      <c r="Q2917">
        <v>6.04</v>
      </c>
      <c r="R2917">
        <v>1</v>
      </c>
      <c r="S2917">
        <v>1</v>
      </c>
      <c r="T2917">
        <v>1</v>
      </c>
      <c r="U2917" t="s">
        <v>76</v>
      </c>
      <c r="V2917">
        <v>1</v>
      </c>
      <c r="W2917" t="s">
        <v>66</v>
      </c>
      <c r="X2917" s="51" t="s">
        <v>5498</v>
      </c>
      <c r="Y2917" s="51" t="s">
        <v>95</v>
      </c>
      <c r="Z2917" s="26">
        <v>0</v>
      </c>
      <c r="AA2917" s="51" t="s">
        <v>66</v>
      </c>
      <c r="AB2917" s="51" t="s">
        <v>69</v>
      </c>
    </row>
    <row r="2918" spans="1:28">
      <c r="A2918" s="51" t="s">
        <v>5499</v>
      </c>
      <c r="B2918" s="51" t="s">
        <v>121</v>
      </c>
      <c r="C2918" s="1">
        <v>43188</v>
      </c>
      <c r="D2918">
        <v>2018</v>
      </c>
      <c r="E2918" s="26">
        <v>3</v>
      </c>
      <c r="F2918" s="51" t="s">
        <v>23</v>
      </c>
      <c r="G2918" s="26">
        <v>7</v>
      </c>
      <c r="H2918" s="26">
        <v>7</v>
      </c>
      <c r="I2918" t="s">
        <v>15</v>
      </c>
      <c r="J2918" t="s">
        <v>60</v>
      </c>
      <c r="K2918" t="s">
        <v>88</v>
      </c>
      <c r="L2918" t="s">
        <v>98</v>
      </c>
      <c r="M2918" t="s">
        <v>104</v>
      </c>
      <c r="N2918">
        <v>6682.0463294463061</v>
      </c>
      <c r="O2918">
        <v>6682.0463294463061</v>
      </c>
      <c r="P2918" t="s">
        <v>64</v>
      </c>
      <c r="Q2918">
        <v>26.13</v>
      </c>
      <c r="R2918">
        <v>1</v>
      </c>
      <c r="S2918">
        <v>1</v>
      </c>
      <c r="T2918">
        <v>1</v>
      </c>
      <c r="U2918" t="s">
        <v>76</v>
      </c>
      <c r="V2918">
        <v>3</v>
      </c>
      <c r="W2918" t="s">
        <v>84</v>
      </c>
      <c r="X2918" s="51" t="s">
        <v>4744</v>
      </c>
      <c r="Y2918" s="51" t="s">
        <v>95</v>
      </c>
      <c r="Z2918" s="26">
        <v>2</v>
      </c>
      <c r="AA2918" s="51" t="s">
        <v>77</v>
      </c>
      <c r="AB2918" s="51" t="s">
        <v>69</v>
      </c>
    </row>
    <row r="2919" spans="1:28">
      <c r="A2919" s="51" t="s">
        <v>5500</v>
      </c>
      <c r="B2919" s="51" t="s">
        <v>81</v>
      </c>
      <c r="C2919" s="1">
        <v>44218</v>
      </c>
      <c r="D2919">
        <v>2021</v>
      </c>
      <c r="E2919" s="26">
        <v>1</v>
      </c>
      <c r="F2919" s="51" t="s">
        <v>21</v>
      </c>
      <c r="G2919" s="26">
        <v>4</v>
      </c>
      <c r="H2919" s="26">
        <v>4</v>
      </c>
      <c r="I2919" t="s">
        <v>15</v>
      </c>
      <c r="J2919" t="s">
        <v>72</v>
      </c>
      <c r="K2919" t="s">
        <v>61</v>
      </c>
      <c r="L2919" t="s">
        <v>202</v>
      </c>
      <c r="M2919" t="s">
        <v>152</v>
      </c>
      <c r="N2919">
        <v>5873.9424594880547</v>
      </c>
      <c r="O2919">
        <v>5873.9424594880547</v>
      </c>
      <c r="P2919" t="s">
        <v>64</v>
      </c>
      <c r="Q2919">
        <v>5.44</v>
      </c>
      <c r="R2919">
        <v>5</v>
      </c>
      <c r="S2919">
        <v>2</v>
      </c>
      <c r="T2919">
        <v>1</v>
      </c>
      <c r="U2919" t="s">
        <v>76</v>
      </c>
      <c r="V2919">
        <v>1</v>
      </c>
      <c r="W2919" t="s">
        <v>66</v>
      </c>
      <c r="X2919" s="51" t="s">
        <v>5501</v>
      </c>
      <c r="Y2919" s="51" t="s">
        <v>100</v>
      </c>
      <c r="Z2919" s="26">
        <v>0</v>
      </c>
      <c r="AA2919" s="51" t="s">
        <v>66</v>
      </c>
      <c r="AB2919" s="51" t="s">
        <v>69</v>
      </c>
    </row>
    <row r="2920" spans="1:28">
      <c r="A2920" s="51" t="s">
        <v>5502</v>
      </c>
      <c r="B2920" s="51" t="s">
        <v>59</v>
      </c>
      <c r="C2920" s="1">
        <v>42413</v>
      </c>
      <c r="D2920">
        <v>2016</v>
      </c>
      <c r="E2920" s="26">
        <v>2</v>
      </c>
      <c r="F2920" s="51" t="s">
        <v>22</v>
      </c>
      <c r="G2920" s="26">
        <v>9</v>
      </c>
      <c r="H2920" s="26">
        <v>9</v>
      </c>
      <c r="I2920" t="s">
        <v>15</v>
      </c>
      <c r="J2920" t="s">
        <v>60</v>
      </c>
      <c r="K2920" t="s">
        <v>133</v>
      </c>
      <c r="L2920" t="s">
        <v>113</v>
      </c>
      <c r="M2920" t="s">
        <v>75</v>
      </c>
      <c r="N2920">
        <v>17075.413992027374</v>
      </c>
      <c r="O2920">
        <v>17075.413992027374</v>
      </c>
      <c r="P2920" t="s">
        <v>64</v>
      </c>
      <c r="Q2920">
        <v>11.14</v>
      </c>
      <c r="R2920">
        <v>5</v>
      </c>
      <c r="S2920">
        <v>1</v>
      </c>
      <c r="T2920">
        <v>1</v>
      </c>
      <c r="U2920" t="s">
        <v>76</v>
      </c>
      <c r="V2920">
        <v>3</v>
      </c>
      <c r="W2920" t="s">
        <v>84</v>
      </c>
      <c r="X2920" s="51" t="s">
        <v>5503</v>
      </c>
      <c r="Y2920" s="51" t="s">
        <v>100</v>
      </c>
      <c r="Z2920" s="26">
        <v>3</v>
      </c>
      <c r="AA2920" s="51" t="s">
        <v>77</v>
      </c>
      <c r="AB2920" s="51" t="s">
        <v>69</v>
      </c>
    </row>
    <row r="2921" spans="1:28">
      <c r="A2921" s="51" t="s">
        <v>5504</v>
      </c>
      <c r="B2921" s="51" t="s">
        <v>121</v>
      </c>
      <c r="C2921" s="1">
        <v>45190</v>
      </c>
      <c r="D2921">
        <v>2023</v>
      </c>
      <c r="E2921" s="26">
        <v>9</v>
      </c>
      <c r="F2921" s="51" t="s">
        <v>29</v>
      </c>
      <c r="G2921" s="26">
        <v>2</v>
      </c>
      <c r="H2921" s="26">
        <v>2</v>
      </c>
      <c r="I2921" t="s">
        <v>15</v>
      </c>
      <c r="J2921" t="s">
        <v>82</v>
      </c>
      <c r="K2921" t="s">
        <v>83</v>
      </c>
      <c r="L2921" t="s">
        <v>125</v>
      </c>
      <c r="M2921" t="s">
        <v>93</v>
      </c>
      <c r="N2921">
        <v>11722.589198595984</v>
      </c>
      <c r="O2921">
        <v>11722.589198595984</v>
      </c>
      <c r="P2921" t="s">
        <v>64</v>
      </c>
      <c r="Q2921">
        <v>12.54</v>
      </c>
      <c r="R2921">
        <v>1</v>
      </c>
      <c r="S2921">
        <v>2</v>
      </c>
      <c r="T2921">
        <v>1</v>
      </c>
      <c r="U2921" t="s">
        <v>76</v>
      </c>
      <c r="V2921">
        <v>2</v>
      </c>
      <c r="W2921" t="s">
        <v>77</v>
      </c>
      <c r="X2921" s="51" t="s">
        <v>2959</v>
      </c>
      <c r="Y2921" s="51" t="s">
        <v>95</v>
      </c>
      <c r="Z2921" s="26">
        <v>0</v>
      </c>
      <c r="AA2921" s="51" t="s">
        <v>66</v>
      </c>
      <c r="AB2921" s="51" t="s">
        <v>69</v>
      </c>
    </row>
    <row r="2922" spans="1:28">
      <c r="A2922" s="51" t="s">
        <v>5505</v>
      </c>
      <c r="B2922" s="51" t="s">
        <v>81</v>
      </c>
      <c r="C2922" s="1">
        <v>42222</v>
      </c>
      <c r="D2922">
        <v>2015</v>
      </c>
      <c r="E2922" s="26">
        <v>8</v>
      </c>
      <c r="F2922" s="51" t="s">
        <v>28</v>
      </c>
      <c r="G2922" s="26">
        <v>10</v>
      </c>
      <c r="H2922" s="26">
        <v>10</v>
      </c>
      <c r="I2922" t="s">
        <v>15</v>
      </c>
      <c r="J2922" t="s">
        <v>102</v>
      </c>
      <c r="K2922" t="s">
        <v>73</v>
      </c>
      <c r="L2922" t="s">
        <v>103</v>
      </c>
      <c r="M2922" t="s">
        <v>90</v>
      </c>
      <c r="N2922">
        <v>6555.0192378191214</v>
      </c>
      <c r="O2922">
        <v>6555.0192378191214</v>
      </c>
      <c r="P2922" t="s">
        <v>64</v>
      </c>
      <c r="Q2922">
        <v>11.42</v>
      </c>
      <c r="R2922">
        <v>2</v>
      </c>
      <c r="S2922">
        <v>1</v>
      </c>
      <c r="T2922">
        <v>1</v>
      </c>
      <c r="U2922" t="s">
        <v>76</v>
      </c>
      <c r="V2922">
        <v>1</v>
      </c>
      <c r="W2922" t="s">
        <v>66</v>
      </c>
      <c r="X2922" s="51" t="s">
        <v>5506</v>
      </c>
      <c r="Y2922" s="51" t="s">
        <v>119</v>
      </c>
      <c r="Z2922" s="26">
        <v>1</v>
      </c>
      <c r="AA2922" s="51" t="s">
        <v>66</v>
      </c>
      <c r="AB2922" s="51" t="s">
        <v>69</v>
      </c>
    </row>
    <row r="2923" spans="1:28">
      <c r="A2923" s="51" t="s">
        <v>5507</v>
      </c>
      <c r="B2923" s="51" t="s">
        <v>140</v>
      </c>
      <c r="C2923" s="1">
        <v>41541</v>
      </c>
      <c r="D2923">
        <v>2013</v>
      </c>
      <c r="E2923" s="26">
        <v>9</v>
      </c>
      <c r="F2923" s="51" t="s">
        <v>29</v>
      </c>
      <c r="G2923" s="26">
        <v>12</v>
      </c>
      <c r="H2923" s="26">
        <v>12</v>
      </c>
      <c r="I2923" t="s">
        <v>15</v>
      </c>
      <c r="J2923" t="s">
        <v>102</v>
      </c>
      <c r="K2923" t="s">
        <v>133</v>
      </c>
      <c r="L2923" t="s">
        <v>74</v>
      </c>
      <c r="M2923" t="s">
        <v>90</v>
      </c>
      <c r="N2923">
        <v>5255.9624033299724</v>
      </c>
      <c r="O2923">
        <v>5255.9624033299724</v>
      </c>
      <c r="P2923" t="s">
        <v>64</v>
      </c>
      <c r="Q2923">
        <v>8.36</v>
      </c>
      <c r="R2923">
        <v>5</v>
      </c>
      <c r="S2923">
        <v>3</v>
      </c>
      <c r="T2923">
        <v>1</v>
      </c>
      <c r="U2923" t="s">
        <v>76</v>
      </c>
      <c r="V2923">
        <v>1</v>
      </c>
      <c r="W2923" t="s">
        <v>66</v>
      </c>
      <c r="X2923" s="51" t="s">
        <v>5508</v>
      </c>
      <c r="Y2923" s="51" t="s">
        <v>95</v>
      </c>
      <c r="Z2923" s="26">
        <v>2</v>
      </c>
      <c r="AA2923" s="51" t="s">
        <v>77</v>
      </c>
      <c r="AB2923" s="51" t="s">
        <v>108</v>
      </c>
    </row>
    <row r="2924" spans="1:28">
      <c r="A2924" s="51" t="s">
        <v>5509</v>
      </c>
      <c r="B2924" s="51" t="s">
        <v>140</v>
      </c>
      <c r="C2924" s="1">
        <v>41910</v>
      </c>
      <c r="D2924">
        <v>2014</v>
      </c>
      <c r="E2924" s="26">
        <v>9</v>
      </c>
      <c r="F2924" s="51" t="s">
        <v>29</v>
      </c>
      <c r="G2924" s="26">
        <v>11</v>
      </c>
      <c r="H2924" s="26">
        <v>11</v>
      </c>
      <c r="I2924" t="s">
        <v>15</v>
      </c>
      <c r="J2924" t="s">
        <v>102</v>
      </c>
      <c r="K2924" t="s">
        <v>133</v>
      </c>
      <c r="L2924" t="s">
        <v>113</v>
      </c>
      <c r="M2924" t="s">
        <v>152</v>
      </c>
      <c r="N2924">
        <v>14297.220149595178</v>
      </c>
      <c r="O2924">
        <v>14297.220149595178</v>
      </c>
      <c r="P2924" t="s">
        <v>64</v>
      </c>
      <c r="Q2924">
        <v>8.2100000000000009</v>
      </c>
      <c r="R2924">
        <v>2</v>
      </c>
      <c r="S2924">
        <v>2</v>
      </c>
      <c r="T2924">
        <v>1</v>
      </c>
      <c r="U2924" t="s">
        <v>76</v>
      </c>
      <c r="V2924">
        <v>3</v>
      </c>
      <c r="W2924" t="s">
        <v>84</v>
      </c>
      <c r="X2924" s="51" t="s">
        <v>5510</v>
      </c>
      <c r="Y2924" s="51" t="s">
        <v>100</v>
      </c>
      <c r="Z2924" s="26">
        <v>3</v>
      </c>
      <c r="AA2924" s="51" t="s">
        <v>77</v>
      </c>
      <c r="AB2924" s="51" t="s">
        <v>69</v>
      </c>
    </row>
    <row r="2925" spans="1:28">
      <c r="A2925" s="51" t="s">
        <v>5511</v>
      </c>
      <c r="B2925" s="51" t="s">
        <v>59</v>
      </c>
      <c r="C2925" s="1">
        <v>43333</v>
      </c>
      <c r="D2925">
        <v>2018</v>
      </c>
      <c r="E2925" s="26">
        <v>8</v>
      </c>
      <c r="F2925" s="51" t="s">
        <v>28</v>
      </c>
      <c r="G2925" s="26">
        <v>7</v>
      </c>
      <c r="H2925" s="26">
        <v>7</v>
      </c>
      <c r="I2925" t="s">
        <v>15</v>
      </c>
      <c r="J2925" t="s">
        <v>60</v>
      </c>
      <c r="K2925" t="s">
        <v>73</v>
      </c>
      <c r="L2925" t="s">
        <v>125</v>
      </c>
      <c r="M2925" t="s">
        <v>93</v>
      </c>
      <c r="N2925">
        <v>404.69818419797099</v>
      </c>
      <c r="O2925">
        <v>404.69818419797099</v>
      </c>
      <c r="P2925" t="s">
        <v>64</v>
      </c>
      <c r="Q2925">
        <v>2.19</v>
      </c>
      <c r="R2925">
        <v>4</v>
      </c>
      <c r="S2925">
        <v>2</v>
      </c>
      <c r="T2925">
        <v>1</v>
      </c>
      <c r="U2925" t="s">
        <v>76</v>
      </c>
      <c r="V2925">
        <v>2</v>
      </c>
      <c r="W2925" t="s">
        <v>77</v>
      </c>
      <c r="X2925" s="51" t="s">
        <v>5512</v>
      </c>
      <c r="Y2925" s="51" t="s">
        <v>79</v>
      </c>
      <c r="Z2925" s="26">
        <v>0</v>
      </c>
      <c r="AA2925" s="51" t="s">
        <v>66</v>
      </c>
      <c r="AB2925" s="51" t="s">
        <v>69</v>
      </c>
    </row>
    <row r="2926" spans="1:28">
      <c r="A2926" s="51" t="s">
        <v>5513</v>
      </c>
      <c r="B2926" s="51" t="s">
        <v>97</v>
      </c>
      <c r="C2926" s="1">
        <v>43719</v>
      </c>
      <c r="D2926">
        <v>2019</v>
      </c>
      <c r="E2926" s="26">
        <v>9</v>
      </c>
      <c r="F2926" s="51" t="s">
        <v>29</v>
      </c>
      <c r="G2926" s="26">
        <v>6</v>
      </c>
      <c r="H2926" s="26">
        <v>6</v>
      </c>
      <c r="I2926" t="s">
        <v>15</v>
      </c>
      <c r="J2926" t="s">
        <v>72</v>
      </c>
      <c r="K2926" t="s">
        <v>83</v>
      </c>
      <c r="L2926" t="s">
        <v>116</v>
      </c>
      <c r="M2926" t="s">
        <v>63</v>
      </c>
      <c r="N2926">
        <v>17178.11636789783</v>
      </c>
      <c r="O2926">
        <v>17178.11636789783</v>
      </c>
      <c r="P2926" t="s">
        <v>64</v>
      </c>
      <c r="Q2926">
        <v>13.79</v>
      </c>
      <c r="R2926">
        <v>2</v>
      </c>
      <c r="S2926">
        <v>0</v>
      </c>
      <c r="T2926">
        <v>0</v>
      </c>
      <c r="U2926" t="s">
        <v>65</v>
      </c>
      <c r="V2926">
        <v>3</v>
      </c>
      <c r="W2926" t="s">
        <v>84</v>
      </c>
      <c r="X2926" s="51" t="s">
        <v>5514</v>
      </c>
      <c r="Y2926" s="51" t="s">
        <v>95</v>
      </c>
      <c r="Z2926" s="26">
        <v>2</v>
      </c>
      <c r="AA2926" s="51" t="s">
        <v>77</v>
      </c>
      <c r="AB2926" s="51" t="s">
        <v>69</v>
      </c>
    </row>
    <row r="2927" spans="1:28">
      <c r="A2927" s="51" t="s">
        <v>5515</v>
      </c>
      <c r="B2927" s="51" t="s">
        <v>140</v>
      </c>
      <c r="C2927" s="1">
        <v>42113</v>
      </c>
      <c r="D2927">
        <v>2015</v>
      </c>
      <c r="E2927" s="26">
        <v>4</v>
      </c>
      <c r="F2927" s="51" t="s">
        <v>24</v>
      </c>
      <c r="G2927" s="26">
        <v>10</v>
      </c>
      <c r="H2927" s="26">
        <v>10</v>
      </c>
      <c r="I2927" t="s">
        <v>15</v>
      </c>
      <c r="J2927" t="s">
        <v>102</v>
      </c>
      <c r="K2927" t="s">
        <v>124</v>
      </c>
      <c r="L2927" t="s">
        <v>110</v>
      </c>
      <c r="M2927" t="s">
        <v>63</v>
      </c>
      <c r="N2927">
        <v>11736.3623011542</v>
      </c>
      <c r="O2927">
        <v>11736.3623011542</v>
      </c>
      <c r="P2927" t="s">
        <v>64</v>
      </c>
      <c r="Q2927">
        <v>5.91</v>
      </c>
      <c r="R2927">
        <v>3</v>
      </c>
      <c r="S2927">
        <v>1</v>
      </c>
      <c r="T2927">
        <v>1</v>
      </c>
      <c r="U2927" t="s">
        <v>76</v>
      </c>
      <c r="V2927">
        <v>3</v>
      </c>
      <c r="W2927" t="s">
        <v>84</v>
      </c>
      <c r="X2927" s="51" t="s">
        <v>5516</v>
      </c>
      <c r="Y2927" s="51" t="s">
        <v>119</v>
      </c>
      <c r="Z2927" s="26">
        <v>2</v>
      </c>
      <c r="AA2927" s="51" t="s">
        <v>77</v>
      </c>
      <c r="AB2927" s="51" t="s">
        <v>69</v>
      </c>
    </row>
    <row r="2928" spans="1:28">
      <c r="A2928" s="51" t="s">
        <v>5517</v>
      </c>
      <c r="B2928" s="51" t="s">
        <v>121</v>
      </c>
      <c r="C2928" s="1">
        <v>44730</v>
      </c>
      <c r="D2928">
        <v>2022</v>
      </c>
      <c r="E2928" s="26">
        <v>6</v>
      </c>
      <c r="F2928" s="51" t="s">
        <v>26</v>
      </c>
      <c r="G2928" s="26">
        <v>3</v>
      </c>
      <c r="H2928" s="26">
        <v>3</v>
      </c>
      <c r="I2928" t="s">
        <v>15</v>
      </c>
      <c r="J2928" t="s">
        <v>82</v>
      </c>
      <c r="K2928" t="s">
        <v>88</v>
      </c>
      <c r="L2928" t="s">
        <v>110</v>
      </c>
      <c r="M2928" t="s">
        <v>63</v>
      </c>
      <c r="N2928">
        <v>21284.040277782311</v>
      </c>
      <c r="O2928">
        <v>21284.040277782311</v>
      </c>
      <c r="P2928" t="s">
        <v>64</v>
      </c>
      <c r="Q2928">
        <v>28.41</v>
      </c>
      <c r="R2928">
        <v>1</v>
      </c>
      <c r="S2928">
        <v>2</v>
      </c>
      <c r="T2928">
        <v>1</v>
      </c>
      <c r="U2928" t="s">
        <v>76</v>
      </c>
      <c r="V2928">
        <v>3</v>
      </c>
      <c r="W2928" t="s">
        <v>84</v>
      </c>
      <c r="X2928" s="51" t="s">
        <v>5518</v>
      </c>
      <c r="Y2928" s="51" t="s">
        <v>100</v>
      </c>
      <c r="Z2928" s="26">
        <v>3</v>
      </c>
      <c r="AA2928" s="51" t="s">
        <v>77</v>
      </c>
      <c r="AB2928" s="51" t="s">
        <v>108</v>
      </c>
    </row>
    <row r="2929" spans="1:28">
      <c r="A2929" s="51" t="s">
        <v>5519</v>
      </c>
      <c r="B2929" s="51" t="s">
        <v>59</v>
      </c>
      <c r="C2929" s="1">
        <v>44010</v>
      </c>
      <c r="D2929">
        <v>2020</v>
      </c>
      <c r="E2929" s="26">
        <v>6</v>
      </c>
      <c r="F2929" s="51" t="s">
        <v>26</v>
      </c>
      <c r="G2929" s="26">
        <v>5</v>
      </c>
      <c r="H2929" s="26">
        <v>5</v>
      </c>
      <c r="I2929" t="s">
        <v>15</v>
      </c>
      <c r="J2929" t="s">
        <v>72</v>
      </c>
      <c r="K2929" t="s">
        <v>73</v>
      </c>
      <c r="L2929" t="s">
        <v>98</v>
      </c>
      <c r="M2929" t="s">
        <v>104</v>
      </c>
      <c r="N2929">
        <v>5128.9531710920337</v>
      </c>
      <c r="O2929">
        <v>5128.9531710920337</v>
      </c>
      <c r="P2929" t="s">
        <v>64</v>
      </c>
      <c r="Q2929">
        <v>5.15</v>
      </c>
      <c r="R2929">
        <v>2</v>
      </c>
      <c r="S2929">
        <v>2</v>
      </c>
      <c r="T2929">
        <v>1</v>
      </c>
      <c r="U2929" t="s">
        <v>76</v>
      </c>
      <c r="V2929">
        <v>1</v>
      </c>
      <c r="W2929" t="s">
        <v>66</v>
      </c>
      <c r="X2929" s="51" t="s">
        <v>5520</v>
      </c>
      <c r="Y2929" s="51" t="s">
        <v>100</v>
      </c>
      <c r="Z2929" s="26">
        <v>0</v>
      </c>
      <c r="AA2929" s="51" t="s">
        <v>66</v>
      </c>
      <c r="AB2929" s="51" t="s">
        <v>69</v>
      </c>
    </row>
    <row r="2930" spans="1:28">
      <c r="A2930" s="51" t="s">
        <v>5521</v>
      </c>
      <c r="B2930" s="51" t="s">
        <v>59</v>
      </c>
      <c r="C2930" s="1">
        <v>45048</v>
      </c>
      <c r="D2930">
        <v>2023</v>
      </c>
      <c r="E2930" s="26">
        <v>5</v>
      </c>
      <c r="F2930" s="51" t="s">
        <v>25</v>
      </c>
      <c r="G2930" s="26">
        <v>2</v>
      </c>
      <c r="H2930" s="26">
        <v>2</v>
      </c>
      <c r="I2930" t="s">
        <v>15</v>
      </c>
      <c r="J2930" t="s">
        <v>82</v>
      </c>
      <c r="K2930" t="s">
        <v>73</v>
      </c>
      <c r="L2930" t="s">
        <v>89</v>
      </c>
      <c r="M2930" t="s">
        <v>152</v>
      </c>
      <c r="N2930">
        <v>13260.433496422953</v>
      </c>
      <c r="O2930">
        <v>13260.433496422953</v>
      </c>
      <c r="P2930" t="s">
        <v>64</v>
      </c>
      <c r="Q2930">
        <v>2.4</v>
      </c>
      <c r="R2930">
        <v>4</v>
      </c>
      <c r="S2930">
        <v>2</v>
      </c>
      <c r="T2930">
        <v>1</v>
      </c>
      <c r="U2930" t="s">
        <v>76</v>
      </c>
      <c r="V2930">
        <v>2</v>
      </c>
      <c r="W2930" t="s">
        <v>77</v>
      </c>
      <c r="X2930" s="51" t="s">
        <v>5522</v>
      </c>
      <c r="Y2930" s="51" t="s">
        <v>119</v>
      </c>
      <c r="Z2930" s="26">
        <v>1</v>
      </c>
      <c r="AA2930" s="51" t="s">
        <v>66</v>
      </c>
      <c r="AB2930" s="51" t="s">
        <v>69</v>
      </c>
    </row>
    <row r="2931" spans="1:28">
      <c r="A2931" s="51" t="s">
        <v>5523</v>
      </c>
      <c r="B2931" s="51" t="s">
        <v>81</v>
      </c>
      <c r="C2931" s="1">
        <v>44398</v>
      </c>
      <c r="D2931">
        <v>2021</v>
      </c>
      <c r="E2931" s="26">
        <v>7</v>
      </c>
      <c r="F2931" s="51" t="s">
        <v>27</v>
      </c>
      <c r="G2931" s="26">
        <v>4</v>
      </c>
      <c r="H2931" s="26">
        <v>4</v>
      </c>
      <c r="I2931" t="s">
        <v>15</v>
      </c>
      <c r="J2931" t="s">
        <v>72</v>
      </c>
      <c r="K2931" t="s">
        <v>73</v>
      </c>
      <c r="L2931" t="s">
        <v>62</v>
      </c>
      <c r="M2931" t="s">
        <v>152</v>
      </c>
      <c r="N2931">
        <v>3896.7451184075821</v>
      </c>
      <c r="O2931">
        <v>3896.7451184075821</v>
      </c>
      <c r="P2931" t="s">
        <v>64</v>
      </c>
      <c r="Q2931">
        <v>1.52</v>
      </c>
      <c r="R2931">
        <v>3</v>
      </c>
      <c r="S2931">
        <v>2</v>
      </c>
      <c r="T2931">
        <v>1</v>
      </c>
      <c r="U2931" t="s">
        <v>76</v>
      </c>
      <c r="V2931">
        <v>1</v>
      </c>
      <c r="W2931" t="s">
        <v>66</v>
      </c>
      <c r="X2931" s="51" t="s">
        <v>5524</v>
      </c>
      <c r="Y2931" s="51" t="s">
        <v>100</v>
      </c>
      <c r="Z2931" s="26">
        <v>0</v>
      </c>
      <c r="AA2931" s="51" t="s">
        <v>66</v>
      </c>
      <c r="AB2931" s="51" t="s">
        <v>69</v>
      </c>
    </row>
    <row r="2932" spans="1:28">
      <c r="A2932" s="51" t="s">
        <v>5525</v>
      </c>
      <c r="B2932" s="51" t="s">
        <v>71</v>
      </c>
      <c r="C2932" s="1">
        <v>42835</v>
      </c>
      <c r="D2932">
        <v>2017</v>
      </c>
      <c r="E2932" s="26">
        <v>4</v>
      </c>
      <c r="F2932" s="51" t="s">
        <v>24</v>
      </c>
      <c r="G2932" s="26">
        <v>8</v>
      </c>
      <c r="H2932" s="26">
        <v>8</v>
      </c>
      <c r="I2932" t="s">
        <v>15</v>
      </c>
      <c r="J2932" t="s">
        <v>60</v>
      </c>
      <c r="K2932" t="s">
        <v>133</v>
      </c>
      <c r="L2932" t="s">
        <v>74</v>
      </c>
      <c r="M2932" t="s">
        <v>90</v>
      </c>
      <c r="N2932">
        <v>7385.1427281738133</v>
      </c>
      <c r="O2932">
        <v>7385.1427281738133</v>
      </c>
      <c r="P2932" t="s">
        <v>64</v>
      </c>
      <c r="Q2932">
        <v>16.28</v>
      </c>
      <c r="R2932">
        <v>2</v>
      </c>
      <c r="S2932">
        <v>4</v>
      </c>
      <c r="T2932">
        <v>1</v>
      </c>
      <c r="U2932" t="s">
        <v>76</v>
      </c>
      <c r="V2932">
        <v>2</v>
      </c>
      <c r="W2932" t="s">
        <v>77</v>
      </c>
      <c r="X2932" s="51" t="s">
        <v>2351</v>
      </c>
      <c r="Y2932" s="51" t="s">
        <v>95</v>
      </c>
      <c r="Z2932" s="26">
        <v>3</v>
      </c>
      <c r="AA2932" s="51" t="s">
        <v>77</v>
      </c>
      <c r="AB2932" s="51" t="s">
        <v>69</v>
      </c>
    </row>
    <row r="2933" spans="1:28">
      <c r="A2933" s="51" t="s">
        <v>5526</v>
      </c>
      <c r="B2933" s="51" t="s">
        <v>121</v>
      </c>
      <c r="C2933" s="1">
        <v>45167</v>
      </c>
      <c r="D2933">
        <v>2023</v>
      </c>
      <c r="E2933" s="26">
        <v>8</v>
      </c>
      <c r="F2933" s="51" t="s">
        <v>28</v>
      </c>
      <c r="G2933" s="26">
        <v>2</v>
      </c>
      <c r="H2933" s="26">
        <v>2</v>
      </c>
      <c r="I2933" t="s">
        <v>15</v>
      </c>
      <c r="J2933" t="s">
        <v>82</v>
      </c>
      <c r="K2933" t="s">
        <v>83</v>
      </c>
      <c r="L2933" t="s">
        <v>202</v>
      </c>
      <c r="M2933" t="s">
        <v>90</v>
      </c>
      <c r="N2933">
        <v>17202.308166063332</v>
      </c>
      <c r="O2933">
        <v>17202.308166063332</v>
      </c>
      <c r="P2933" t="s">
        <v>64</v>
      </c>
      <c r="Q2933">
        <v>26.3</v>
      </c>
      <c r="R2933">
        <v>3</v>
      </c>
      <c r="S2933">
        <v>4</v>
      </c>
      <c r="T2933">
        <v>1</v>
      </c>
      <c r="U2933" t="s">
        <v>76</v>
      </c>
      <c r="V2933">
        <v>3</v>
      </c>
      <c r="W2933" t="s">
        <v>84</v>
      </c>
      <c r="X2933" s="51" t="s">
        <v>5527</v>
      </c>
      <c r="Y2933" s="51" t="s">
        <v>68</v>
      </c>
      <c r="Z2933" s="26">
        <v>4</v>
      </c>
      <c r="AA2933" s="51" t="s">
        <v>84</v>
      </c>
      <c r="AB2933" s="51" t="s">
        <v>108</v>
      </c>
    </row>
    <row r="2934" spans="1:28">
      <c r="A2934" s="51" t="s">
        <v>5528</v>
      </c>
      <c r="B2934" s="51" t="s">
        <v>81</v>
      </c>
      <c r="C2934" s="1">
        <v>44403</v>
      </c>
      <c r="D2934">
        <v>2021</v>
      </c>
      <c r="E2934" s="26">
        <v>7</v>
      </c>
      <c r="F2934" s="51" t="s">
        <v>27</v>
      </c>
      <c r="G2934" s="26">
        <v>4</v>
      </c>
      <c r="H2934" s="26">
        <v>4</v>
      </c>
      <c r="I2934" t="s">
        <v>15</v>
      </c>
      <c r="J2934" t="s">
        <v>72</v>
      </c>
      <c r="K2934" t="s">
        <v>73</v>
      </c>
      <c r="L2934" t="s">
        <v>116</v>
      </c>
      <c r="M2934" t="s">
        <v>63</v>
      </c>
      <c r="N2934">
        <v>16014.915682680736</v>
      </c>
      <c r="O2934">
        <v>16014.915682680736</v>
      </c>
      <c r="P2934" t="s">
        <v>64</v>
      </c>
      <c r="Q2934">
        <v>19.829999999999998</v>
      </c>
      <c r="R2934">
        <v>3</v>
      </c>
      <c r="S2934">
        <v>3</v>
      </c>
      <c r="T2934">
        <v>1</v>
      </c>
      <c r="U2934" t="s">
        <v>76</v>
      </c>
      <c r="V2934">
        <v>3</v>
      </c>
      <c r="W2934" t="s">
        <v>84</v>
      </c>
      <c r="X2934" s="51" t="s">
        <v>5529</v>
      </c>
      <c r="Y2934" s="51" t="s">
        <v>79</v>
      </c>
      <c r="Z2934" s="26">
        <v>4</v>
      </c>
      <c r="AA2934" s="51" t="s">
        <v>84</v>
      </c>
      <c r="AB2934" s="51" t="s">
        <v>108</v>
      </c>
    </row>
    <row r="2935" spans="1:28">
      <c r="A2935" s="51" t="s">
        <v>5530</v>
      </c>
      <c r="B2935" s="51" t="s">
        <v>121</v>
      </c>
      <c r="C2935" s="1">
        <v>42976</v>
      </c>
      <c r="D2935">
        <v>2017</v>
      </c>
      <c r="E2935" s="26">
        <v>8</v>
      </c>
      <c r="F2935" s="51" t="s">
        <v>28</v>
      </c>
      <c r="G2935" s="26">
        <v>8</v>
      </c>
      <c r="H2935" s="26">
        <v>8</v>
      </c>
      <c r="I2935" t="s">
        <v>15</v>
      </c>
      <c r="J2935" t="s">
        <v>60</v>
      </c>
      <c r="K2935" t="s">
        <v>73</v>
      </c>
      <c r="L2935" t="s">
        <v>128</v>
      </c>
      <c r="M2935" t="s">
        <v>63</v>
      </c>
      <c r="N2935">
        <v>15325.834674654025</v>
      </c>
      <c r="O2935">
        <v>15325.834674654025</v>
      </c>
      <c r="P2935" t="s">
        <v>64</v>
      </c>
      <c r="Q2935">
        <v>16.3</v>
      </c>
      <c r="R2935">
        <v>4</v>
      </c>
      <c r="S2935">
        <v>3</v>
      </c>
      <c r="T2935">
        <v>1</v>
      </c>
      <c r="U2935" t="s">
        <v>76</v>
      </c>
      <c r="V2935">
        <v>3</v>
      </c>
      <c r="W2935" t="s">
        <v>84</v>
      </c>
      <c r="X2935" s="51" t="s">
        <v>5531</v>
      </c>
      <c r="Y2935" s="51" t="s">
        <v>68</v>
      </c>
      <c r="Z2935" s="26">
        <v>5</v>
      </c>
      <c r="AA2935" s="51" t="s">
        <v>84</v>
      </c>
      <c r="AB2935" s="51" t="s">
        <v>108</v>
      </c>
    </row>
    <row r="2936" spans="1:28">
      <c r="A2936" s="51" t="s">
        <v>5532</v>
      </c>
      <c r="B2936" s="51" t="s">
        <v>121</v>
      </c>
      <c r="C2936" s="1">
        <v>43598</v>
      </c>
      <c r="D2936">
        <v>2019</v>
      </c>
      <c r="E2936" s="26">
        <v>5</v>
      </c>
      <c r="F2936" s="51" t="s">
        <v>25</v>
      </c>
      <c r="G2936" s="26">
        <v>6</v>
      </c>
      <c r="H2936" s="26">
        <v>6</v>
      </c>
      <c r="I2936" t="s">
        <v>15</v>
      </c>
      <c r="J2936" t="s">
        <v>72</v>
      </c>
      <c r="K2936" t="s">
        <v>88</v>
      </c>
      <c r="L2936" t="s">
        <v>89</v>
      </c>
      <c r="M2936" t="s">
        <v>104</v>
      </c>
      <c r="N2936">
        <v>6053.7922847122099</v>
      </c>
      <c r="O2936">
        <v>6053.7922847122099</v>
      </c>
      <c r="P2936" t="s">
        <v>64</v>
      </c>
      <c r="Q2936">
        <v>1.89</v>
      </c>
      <c r="R2936">
        <v>2</v>
      </c>
      <c r="S2936">
        <v>4</v>
      </c>
      <c r="T2936">
        <v>1</v>
      </c>
      <c r="U2936" t="s">
        <v>76</v>
      </c>
      <c r="V2936">
        <v>1</v>
      </c>
      <c r="W2936" t="s">
        <v>66</v>
      </c>
      <c r="X2936" s="51" t="s">
        <v>1750</v>
      </c>
      <c r="Y2936" s="51" t="s">
        <v>144</v>
      </c>
      <c r="Z2936" s="26">
        <v>1</v>
      </c>
      <c r="AA2936" s="51" t="s">
        <v>66</v>
      </c>
      <c r="AB2936" s="51" t="s">
        <v>69</v>
      </c>
    </row>
    <row r="2937" spans="1:28">
      <c r="A2937" s="51" t="s">
        <v>5533</v>
      </c>
      <c r="B2937" s="51" t="s">
        <v>97</v>
      </c>
      <c r="C2937" s="1">
        <v>43720</v>
      </c>
      <c r="D2937">
        <v>2019</v>
      </c>
      <c r="E2937" s="26">
        <v>9</v>
      </c>
      <c r="F2937" s="51" t="s">
        <v>29</v>
      </c>
      <c r="G2937" s="26">
        <v>6</v>
      </c>
      <c r="H2937" s="26">
        <v>6</v>
      </c>
      <c r="I2937" t="s">
        <v>15</v>
      </c>
      <c r="J2937" t="s">
        <v>72</v>
      </c>
      <c r="K2937" t="s">
        <v>73</v>
      </c>
      <c r="L2937" t="s">
        <v>113</v>
      </c>
      <c r="M2937" t="s">
        <v>104</v>
      </c>
      <c r="N2937">
        <v>-4292.1696378712168</v>
      </c>
      <c r="O2937">
        <v>4292.1696378712168</v>
      </c>
      <c r="P2937" t="s">
        <v>117</v>
      </c>
      <c r="Q2937">
        <v>12</v>
      </c>
      <c r="R2937">
        <v>4</v>
      </c>
      <c r="S2937">
        <v>3</v>
      </c>
      <c r="T2937">
        <v>1</v>
      </c>
      <c r="U2937" t="s">
        <v>76</v>
      </c>
      <c r="V2937">
        <v>2</v>
      </c>
      <c r="W2937" t="s">
        <v>77</v>
      </c>
      <c r="X2937" s="51" t="s">
        <v>5534</v>
      </c>
      <c r="Y2937" s="51" t="s">
        <v>144</v>
      </c>
      <c r="Z2937" s="26">
        <v>1</v>
      </c>
      <c r="AA2937" s="51" t="s">
        <v>66</v>
      </c>
      <c r="AB2937" s="51" t="s">
        <v>69</v>
      </c>
    </row>
    <row r="2938" spans="1:28">
      <c r="A2938" s="51" t="s">
        <v>5535</v>
      </c>
      <c r="B2938" s="51" t="s">
        <v>59</v>
      </c>
      <c r="C2938" s="1">
        <v>45240</v>
      </c>
      <c r="D2938">
        <v>2023</v>
      </c>
      <c r="E2938" s="26">
        <v>11</v>
      </c>
      <c r="F2938" s="51" t="s">
        <v>19</v>
      </c>
      <c r="G2938" s="26">
        <v>2</v>
      </c>
      <c r="H2938" s="26">
        <v>2</v>
      </c>
      <c r="I2938" t="s">
        <v>15</v>
      </c>
      <c r="J2938" t="s">
        <v>82</v>
      </c>
      <c r="K2938" t="s">
        <v>83</v>
      </c>
      <c r="L2938" t="s">
        <v>110</v>
      </c>
      <c r="M2938" t="s">
        <v>93</v>
      </c>
      <c r="N2938">
        <v>8088.6267358524683</v>
      </c>
      <c r="O2938">
        <v>8088.6267358524683</v>
      </c>
      <c r="P2938" t="s">
        <v>64</v>
      </c>
      <c r="Q2938">
        <v>6.27</v>
      </c>
      <c r="R2938">
        <v>3</v>
      </c>
      <c r="S2938">
        <v>3</v>
      </c>
      <c r="T2938">
        <v>1</v>
      </c>
      <c r="U2938" t="s">
        <v>76</v>
      </c>
      <c r="V2938">
        <v>1</v>
      </c>
      <c r="W2938" t="s">
        <v>66</v>
      </c>
      <c r="X2938" s="51" t="s">
        <v>5536</v>
      </c>
      <c r="Y2938" s="51" t="s">
        <v>100</v>
      </c>
      <c r="Z2938" s="26">
        <v>1</v>
      </c>
      <c r="AA2938" s="51" t="s">
        <v>66</v>
      </c>
      <c r="AB2938" s="51" t="s">
        <v>69</v>
      </c>
    </row>
    <row r="2939" spans="1:28">
      <c r="A2939" s="51" t="s">
        <v>5537</v>
      </c>
      <c r="B2939" s="51" t="s">
        <v>59</v>
      </c>
      <c r="C2939" s="1">
        <v>42379</v>
      </c>
      <c r="D2939">
        <v>2016</v>
      </c>
      <c r="E2939" s="26">
        <v>1</v>
      </c>
      <c r="F2939" s="51" t="s">
        <v>21</v>
      </c>
      <c r="G2939" s="26">
        <v>9</v>
      </c>
      <c r="H2939" s="26">
        <v>9</v>
      </c>
      <c r="I2939" t="s">
        <v>15</v>
      </c>
      <c r="J2939" t="s">
        <v>60</v>
      </c>
      <c r="K2939" t="s">
        <v>124</v>
      </c>
      <c r="L2939" t="s">
        <v>157</v>
      </c>
      <c r="M2939" t="s">
        <v>63</v>
      </c>
      <c r="N2939">
        <v>11959.438632940792</v>
      </c>
      <c r="O2939">
        <v>11959.438632940792</v>
      </c>
      <c r="P2939" t="s">
        <v>64</v>
      </c>
      <c r="Q2939">
        <v>13.57</v>
      </c>
      <c r="R2939">
        <v>4</v>
      </c>
      <c r="S2939">
        <v>3</v>
      </c>
      <c r="T2939">
        <v>1</v>
      </c>
      <c r="U2939" t="s">
        <v>76</v>
      </c>
      <c r="V2939">
        <v>3</v>
      </c>
      <c r="W2939" t="s">
        <v>84</v>
      </c>
      <c r="X2939" s="51" t="s">
        <v>5538</v>
      </c>
      <c r="Y2939" s="51" t="s">
        <v>119</v>
      </c>
      <c r="Z2939" s="26">
        <v>3</v>
      </c>
      <c r="AA2939" s="51" t="s">
        <v>77</v>
      </c>
      <c r="AB2939" s="51" t="s">
        <v>108</v>
      </c>
    </row>
    <row r="2940" spans="1:28">
      <c r="A2940" s="51" t="s">
        <v>5539</v>
      </c>
      <c r="B2940" s="51" t="s">
        <v>81</v>
      </c>
      <c r="C2940" s="1">
        <v>42220</v>
      </c>
      <c r="D2940">
        <v>2015</v>
      </c>
      <c r="E2940" s="26">
        <v>8</v>
      </c>
      <c r="F2940" s="51" t="s">
        <v>28</v>
      </c>
      <c r="G2940" s="26">
        <v>10</v>
      </c>
      <c r="H2940" s="26">
        <v>10</v>
      </c>
      <c r="I2940" t="s">
        <v>15</v>
      </c>
      <c r="J2940" t="s">
        <v>102</v>
      </c>
      <c r="K2940" t="s">
        <v>124</v>
      </c>
      <c r="L2940" t="s">
        <v>98</v>
      </c>
      <c r="M2940" t="s">
        <v>75</v>
      </c>
      <c r="N2940">
        <v>11653.968850327808</v>
      </c>
      <c r="O2940">
        <v>11653.968850327808</v>
      </c>
      <c r="P2940" t="s">
        <v>64</v>
      </c>
      <c r="Q2940">
        <v>18.440000000000001</v>
      </c>
      <c r="R2940">
        <v>1</v>
      </c>
      <c r="S2940">
        <v>2</v>
      </c>
      <c r="T2940">
        <v>1</v>
      </c>
      <c r="U2940" t="s">
        <v>76</v>
      </c>
      <c r="V2940">
        <v>3</v>
      </c>
      <c r="W2940" t="s">
        <v>84</v>
      </c>
      <c r="X2940" s="51" t="s">
        <v>5540</v>
      </c>
      <c r="Y2940" s="51" t="s">
        <v>100</v>
      </c>
      <c r="Z2940" s="26">
        <v>3</v>
      </c>
      <c r="AA2940" s="51" t="s">
        <v>77</v>
      </c>
      <c r="AB2940" s="51" t="s">
        <v>69</v>
      </c>
    </row>
    <row r="2941" spans="1:28">
      <c r="A2941" s="51" t="s">
        <v>5541</v>
      </c>
      <c r="B2941" s="51" t="s">
        <v>81</v>
      </c>
      <c r="C2941" s="1">
        <v>43601</v>
      </c>
      <c r="D2941">
        <v>2019</v>
      </c>
      <c r="E2941" s="26">
        <v>5</v>
      </c>
      <c r="F2941" s="51" t="s">
        <v>25</v>
      </c>
      <c r="G2941" s="26">
        <v>6</v>
      </c>
      <c r="H2941" s="26">
        <v>6</v>
      </c>
      <c r="I2941" t="s">
        <v>15</v>
      </c>
      <c r="J2941" t="s">
        <v>72</v>
      </c>
      <c r="K2941" t="s">
        <v>61</v>
      </c>
      <c r="L2941" t="s">
        <v>113</v>
      </c>
      <c r="M2941" t="s">
        <v>104</v>
      </c>
      <c r="N2941">
        <v>2741.8209176010891</v>
      </c>
      <c r="O2941">
        <v>2741.8209176010891</v>
      </c>
      <c r="P2941" t="s">
        <v>64</v>
      </c>
      <c r="Q2941">
        <v>4.1100000000000003</v>
      </c>
      <c r="R2941">
        <v>2</v>
      </c>
      <c r="S2941">
        <v>2</v>
      </c>
      <c r="T2941">
        <v>1</v>
      </c>
      <c r="U2941" t="s">
        <v>76</v>
      </c>
      <c r="V2941">
        <v>2</v>
      </c>
      <c r="W2941" t="s">
        <v>77</v>
      </c>
      <c r="X2941" s="51" t="s">
        <v>5542</v>
      </c>
      <c r="Y2941" s="51" t="s">
        <v>79</v>
      </c>
      <c r="Z2941" s="26">
        <v>0</v>
      </c>
      <c r="AA2941" s="51" t="s">
        <v>66</v>
      </c>
      <c r="AB2941" s="51" t="s">
        <v>69</v>
      </c>
    </row>
    <row r="2942" spans="1:28">
      <c r="A2942" s="51" t="s">
        <v>5543</v>
      </c>
      <c r="B2942" s="51" t="s">
        <v>81</v>
      </c>
      <c r="C2942" s="1">
        <v>41821</v>
      </c>
      <c r="D2942">
        <v>2014</v>
      </c>
      <c r="E2942" s="26">
        <v>7</v>
      </c>
      <c r="F2942" s="51" t="s">
        <v>27</v>
      </c>
      <c r="G2942" s="26">
        <v>11</v>
      </c>
      <c r="H2942" s="26">
        <v>11</v>
      </c>
      <c r="I2942" t="s">
        <v>15</v>
      </c>
      <c r="J2942" t="s">
        <v>102</v>
      </c>
      <c r="K2942" t="s">
        <v>61</v>
      </c>
      <c r="L2942" t="s">
        <v>98</v>
      </c>
      <c r="M2942" t="s">
        <v>75</v>
      </c>
      <c r="N2942">
        <v>11761.709784840798</v>
      </c>
      <c r="O2942">
        <v>11761.709784840798</v>
      </c>
      <c r="P2942" t="s">
        <v>64</v>
      </c>
      <c r="Q2942">
        <v>4.3499999999999996</v>
      </c>
      <c r="R2942">
        <v>2</v>
      </c>
      <c r="S2942">
        <v>4</v>
      </c>
      <c r="T2942">
        <v>1</v>
      </c>
      <c r="U2942" t="s">
        <v>76</v>
      </c>
      <c r="V2942">
        <v>2</v>
      </c>
      <c r="W2942" t="s">
        <v>77</v>
      </c>
      <c r="X2942" s="51" t="s">
        <v>3748</v>
      </c>
      <c r="Y2942" s="51" t="s">
        <v>100</v>
      </c>
      <c r="Z2942" s="26">
        <v>2</v>
      </c>
      <c r="AA2942" s="51" t="s">
        <v>77</v>
      </c>
      <c r="AB2942" s="51" t="s">
        <v>108</v>
      </c>
    </row>
    <row r="2943" spans="1:28">
      <c r="A2943" s="51" t="s">
        <v>5544</v>
      </c>
      <c r="B2943" s="51" t="s">
        <v>81</v>
      </c>
      <c r="C2943" s="1">
        <v>44432</v>
      </c>
      <c r="D2943">
        <v>2021</v>
      </c>
      <c r="E2943" s="26">
        <v>8</v>
      </c>
      <c r="F2943" s="51" t="s">
        <v>28</v>
      </c>
      <c r="G2943" s="26">
        <v>4</v>
      </c>
      <c r="H2943" s="26">
        <v>4</v>
      </c>
      <c r="I2943" t="s">
        <v>15</v>
      </c>
      <c r="J2943" t="s">
        <v>72</v>
      </c>
      <c r="K2943" t="s">
        <v>83</v>
      </c>
      <c r="L2943" t="s">
        <v>89</v>
      </c>
      <c r="M2943" t="s">
        <v>152</v>
      </c>
      <c r="N2943">
        <v>5162.7768195000381</v>
      </c>
      <c r="O2943">
        <v>5162.7768195000381</v>
      </c>
      <c r="P2943" t="s">
        <v>64</v>
      </c>
      <c r="Q2943">
        <v>7.01</v>
      </c>
      <c r="R2943">
        <v>1</v>
      </c>
      <c r="S2943">
        <v>6</v>
      </c>
      <c r="T2943">
        <v>1</v>
      </c>
      <c r="U2943" t="s">
        <v>76</v>
      </c>
      <c r="V2943">
        <v>1</v>
      </c>
      <c r="W2943" t="s">
        <v>66</v>
      </c>
      <c r="X2943" s="51" t="s">
        <v>1299</v>
      </c>
      <c r="Y2943" s="51" t="s">
        <v>95</v>
      </c>
      <c r="Z2943" s="26">
        <v>1</v>
      </c>
      <c r="AA2943" s="51" t="s">
        <v>66</v>
      </c>
      <c r="AB2943" s="51" t="s">
        <v>69</v>
      </c>
    </row>
    <row r="2944" spans="1:28">
      <c r="A2944" s="51" t="s">
        <v>5545</v>
      </c>
      <c r="B2944" s="51" t="s">
        <v>59</v>
      </c>
      <c r="C2944" s="1">
        <v>42575</v>
      </c>
      <c r="D2944">
        <v>2016</v>
      </c>
      <c r="E2944" s="26">
        <v>7</v>
      </c>
      <c r="F2944" s="51" t="s">
        <v>27</v>
      </c>
      <c r="G2944" s="26">
        <v>9</v>
      </c>
      <c r="H2944" s="26">
        <v>9</v>
      </c>
      <c r="I2944" t="s">
        <v>15</v>
      </c>
      <c r="J2944" t="s">
        <v>60</v>
      </c>
      <c r="K2944" t="s">
        <v>61</v>
      </c>
      <c r="L2944" t="s">
        <v>74</v>
      </c>
      <c r="M2944" t="s">
        <v>63</v>
      </c>
      <c r="N2944">
        <v>3062.6311346079265</v>
      </c>
      <c r="O2944">
        <v>3062.6311346079265</v>
      </c>
      <c r="P2944" t="s">
        <v>64</v>
      </c>
      <c r="Q2944">
        <v>16.010000000000002</v>
      </c>
      <c r="R2944">
        <v>1</v>
      </c>
      <c r="S2944">
        <v>0</v>
      </c>
      <c r="T2944">
        <v>0</v>
      </c>
      <c r="U2944" t="s">
        <v>65</v>
      </c>
      <c r="V2944">
        <v>3</v>
      </c>
      <c r="W2944" t="s">
        <v>84</v>
      </c>
      <c r="X2944" s="51" t="s">
        <v>5546</v>
      </c>
      <c r="Y2944" s="51" t="s">
        <v>68</v>
      </c>
      <c r="Z2944" s="26">
        <v>3</v>
      </c>
      <c r="AA2944" s="51" t="s">
        <v>77</v>
      </c>
      <c r="AB2944" s="51" t="s">
        <v>69</v>
      </c>
    </row>
    <row r="2945" spans="1:28">
      <c r="A2945" s="51" t="s">
        <v>5547</v>
      </c>
      <c r="B2945" s="51" t="s">
        <v>59</v>
      </c>
      <c r="C2945" s="1">
        <v>45182</v>
      </c>
      <c r="D2945">
        <v>2023</v>
      </c>
      <c r="E2945" s="26">
        <v>9</v>
      </c>
      <c r="F2945" s="51" t="s">
        <v>29</v>
      </c>
      <c r="G2945" s="26">
        <v>2</v>
      </c>
      <c r="H2945" s="26">
        <v>2</v>
      </c>
      <c r="I2945" t="s">
        <v>15</v>
      </c>
      <c r="J2945" t="s">
        <v>82</v>
      </c>
      <c r="K2945" t="s">
        <v>133</v>
      </c>
      <c r="L2945" t="s">
        <v>62</v>
      </c>
      <c r="M2945" t="s">
        <v>90</v>
      </c>
      <c r="N2945">
        <v>6084.2269324477847</v>
      </c>
      <c r="O2945">
        <v>6084.2269324477847</v>
      </c>
      <c r="P2945" t="s">
        <v>64</v>
      </c>
      <c r="Q2945">
        <v>7.05</v>
      </c>
      <c r="R2945">
        <v>1</v>
      </c>
      <c r="S2945">
        <v>2</v>
      </c>
      <c r="T2945">
        <v>1</v>
      </c>
      <c r="U2945" t="s">
        <v>76</v>
      </c>
      <c r="V2945">
        <v>2</v>
      </c>
      <c r="W2945" t="s">
        <v>77</v>
      </c>
      <c r="X2945" s="51" t="s">
        <v>5548</v>
      </c>
      <c r="Y2945" s="51" t="s">
        <v>79</v>
      </c>
      <c r="Z2945" s="26">
        <v>0</v>
      </c>
      <c r="AA2945" s="51" t="s">
        <v>66</v>
      </c>
      <c r="AB2945" s="51" t="s">
        <v>69</v>
      </c>
    </row>
    <row r="2946" spans="1:28">
      <c r="A2946" s="51" t="s">
        <v>5549</v>
      </c>
      <c r="B2946" s="51" t="s">
        <v>121</v>
      </c>
      <c r="C2946" s="1">
        <v>43234</v>
      </c>
      <c r="D2946">
        <v>2018</v>
      </c>
      <c r="E2946" s="26">
        <v>5</v>
      </c>
      <c r="F2946" s="51" t="s">
        <v>25</v>
      </c>
      <c r="G2946" s="26">
        <v>7</v>
      </c>
      <c r="H2946" s="26">
        <v>7</v>
      </c>
      <c r="I2946" t="s">
        <v>15</v>
      </c>
      <c r="J2946" t="s">
        <v>60</v>
      </c>
      <c r="K2946" t="s">
        <v>133</v>
      </c>
      <c r="L2946" t="s">
        <v>157</v>
      </c>
      <c r="M2946" t="s">
        <v>93</v>
      </c>
      <c r="N2946">
        <v>23608.85857988611</v>
      </c>
      <c r="O2946">
        <v>23608.85857988611</v>
      </c>
      <c r="P2946" t="s">
        <v>64</v>
      </c>
      <c r="Q2946">
        <v>15</v>
      </c>
      <c r="R2946">
        <v>1</v>
      </c>
      <c r="S2946">
        <v>1</v>
      </c>
      <c r="T2946">
        <v>1</v>
      </c>
      <c r="U2946" t="s">
        <v>76</v>
      </c>
      <c r="V2946">
        <v>3</v>
      </c>
      <c r="W2946" t="s">
        <v>84</v>
      </c>
      <c r="X2946" s="51" t="s">
        <v>5550</v>
      </c>
      <c r="Y2946" s="51" t="s">
        <v>79</v>
      </c>
      <c r="Z2946" s="26">
        <v>3</v>
      </c>
      <c r="AA2946" s="51" t="s">
        <v>77</v>
      </c>
      <c r="AB2946" s="51" t="s">
        <v>108</v>
      </c>
    </row>
    <row r="2947" spans="1:28">
      <c r="A2947" s="51" t="s">
        <v>5551</v>
      </c>
      <c r="B2947" s="51" t="s">
        <v>97</v>
      </c>
      <c r="C2947" s="1">
        <v>41755</v>
      </c>
      <c r="D2947">
        <v>2014</v>
      </c>
      <c r="E2947" s="26">
        <v>4</v>
      </c>
      <c r="F2947" s="51" t="s">
        <v>24</v>
      </c>
      <c r="G2947" s="26">
        <v>11</v>
      </c>
      <c r="H2947" s="26">
        <v>11</v>
      </c>
      <c r="I2947" t="s">
        <v>15</v>
      </c>
      <c r="J2947" t="s">
        <v>102</v>
      </c>
      <c r="K2947" t="s">
        <v>83</v>
      </c>
      <c r="L2947" t="s">
        <v>110</v>
      </c>
      <c r="M2947" t="s">
        <v>104</v>
      </c>
      <c r="N2947">
        <v>10031.321971330824</v>
      </c>
      <c r="O2947">
        <v>10031.321971330824</v>
      </c>
      <c r="P2947" t="s">
        <v>64</v>
      </c>
      <c r="Q2947">
        <v>6.11</v>
      </c>
      <c r="R2947">
        <v>2</v>
      </c>
      <c r="S2947">
        <v>4</v>
      </c>
      <c r="T2947">
        <v>1</v>
      </c>
      <c r="U2947" t="s">
        <v>76</v>
      </c>
      <c r="V2947">
        <v>3</v>
      </c>
      <c r="W2947" t="s">
        <v>84</v>
      </c>
      <c r="X2947" s="51" t="s">
        <v>5552</v>
      </c>
      <c r="Y2947" s="51" t="s">
        <v>68</v>
      </c>
      <c r="Z2947" s="26">
        <v>3</v>
      </c>
      <c r="AA2947" s="51" t="s">
        <v>77</v>
      </c>
      <c r="AB2947" s="51" t="s">
        <v>108</v>
      </c>
    </row>
    <row r="2948" spans="1:28">
      <c r="A2948" s="51" t="s">
        <v>5553</v>
      </c>
      <c r="B2948" s="51" t="s">
        <v>97</v>
      </c>
      <c r="C2948" s="1">
        <v>44065</v>
      </c>
      <c r="D2948">
        <v>2020</v>
      </c>
      <c r="E2948" s="26">
        <v>8</v>
      </c>
      <c r="F2948" s="51" t="s">
        <v>28</v>
      </c>
      <c r="G2948" s="26">
        <v>5</v>
      </c>
      <c r="H2948" s="26">
        <v>5</v>
      </c>
      <c r="I2948" t="s">
        <v>15</v>
      </c>
      <c r="J2948" t="s">
        <v>72</v>
      </c>
      <c r="K2948" t="s">
        <v>88</v>
      </c>
      <c r="L2948" t="s">
        <v>125</v>
      </c>
      <c r="M2948" t="s">
        <v>75</v>
      </c>
      <c r="N2948">
        <v>8333.1097169328877</v>
      </c>
      <c r="O2948">
        <v>8333.1097169328877</v>
      </c>
      <c r="P2948" t="s">
        <v>64</v>
      </c>
      <c r="Q2948">
        <v>19.61</v>
      </c>
      <c r="R2948">
        <v>1</v>
      </c>
      <c r="S2948">
        <v>2</v>
      </c>
      <c r="T2948">
        <v>1</v>
      </c>
      <c r="U2948" t="s">
        <v>76</v>
      </c>
      <c r="V2948">
        <v>3</v>
      </c>
      <c r="W2948" t="s">
        <v>84</v>
      </c>
      <c r="X2948" s="51" t="s">
        <v>5554</v>
      </c>
      <c r="Y2948" s="51" t="s">
        <v>119</v>
      </c>
      <c r="Z2948" s="26">
        <v>2</v>
      </c>
      <c r="AA2948" s="51" t="s">
        <v>77</v>
      </c>
      <c r="AB2948" s="51" t="s">
        <v>69</v>
      </c>
    </row>
    <row r="2949" spans="1:28">
      <c r="A2949" s="51" t="s">
        <v>5555</v>
      </c>
      <c r="B2949" s="51" t="s">
        <v>71</v>
      </c>
      <c r="C2949" s="1">
        <v>44348</v>
      </c>
      <c r="D2949">
        <v>2021</v>
      </c>
      <c r="E2949" s="26">
        <v>6</v>
      </c>
      <c r="F2949" s="51" t="s">
        <v>26</v>
      </c>
      <c r="G2949" s="26">
        <v>4</v>
      </c>
      <c r="H2949" s="26">
        <v>4</v>
      </c>
      <c r="I2949" t="s">
        <v>15</v>
      </c>
      <c r="J2949" t="s">
        <v>72</v>
      </c>
      <c r="K2949" t="s">
        <v>73</v>
      </c>
      <c r="L2949" t="s">
        <v>125</v>
      </c>
      <c r="M2949" t="s">
        <v>104</v>
      </c>
      <c r="N2949">
        <v>6851.3658533818489</v>
      </c>
      <c r="O2949">
        <v>6851.3658533818489</v>
      </c>
      <c r="P2949" t="s">
        <v>64</v>
      </c>
      <c r="Q2949">
        <v>14.73</v>
      </c>
      <c r="R2949">
        <v>5</v>
      </c>
      <c r="S2949">
        <v>4</v>
      </c>
      <c r="T2949">
        <v>1</v>
      </c>
      <c r="U2949" t="s">
        <v>76</v>
      </c>
      <c r="V2949">
        <v>2</v>
      </c>
      <c r="W2949" t="s">
        <v>77</v>
      </c>
      <c r="X2949" s="51" t="s">
        <v>5556</v>
      </c>
      <c r="Y2949" s="51" t="s">
        <v>100</v>
      </c>
      <c r="Z2949" s="26">
        <v>2</v>
      </c>
      <c r="AA2949" s="51" t="s">
        <v>77</v>
      </c>
      <c r="AB2949" s="51" t="s">
        <v>69</v>
      </c>
    </row>
    <row r="2950" spans="1:28">
      <c r="A2950" s="51" t="s">
        <v>5557</v>
      </c>
      <c r="B2950" s="51" t="s">
        <v>140</v>
      </c>
      <c r="C2950" s="1">
        <v>42314</v>
      </c>
      <c r="D2950">
        <v>2015</v>
      </c>
      <c r="E2950" s="26">
        <v>11</v>
      </c>
      <c r="F2950" s="51" t="s">
        <v>19</v>
      </c>
      <c r="G2950" s="26">
        <v>10</v>
      </c>
      <c r="H2950" s="26">
        <v>10</v>
      </c>
      <c r="I2950" t="s">
        <v>15</v>
      </c>
      <c r="J2950" t="s">
        <v>102</v>
      </c>
      <c r="K2950" t="s">
        <v>73</v>
      </c>
      <c r="L2950" t="s">
        <v>128</v>
      </c>
      <c r="M2950" t="s">
        <v>63</v>
      </c>
      <c r="N2950">
        <v>17215.39332634765</v>
      </c>
      <c r="O2950">
        <v>17215.39332634765</v>
      </c>
      <c r="P2950" t="s">
        <v>64</v>
      </c>
      <c r="Q2950">
        <v>15.47</v>
      </c>
      <c r="R2950">
        <v>4</v>
      </c>
      <c r="S2950">
        <v>3</v>
      </c>
      <c r="T2950">
        <v>1</v>
      </c>
      <c r="U2950" t="s">
        <v>76</v>
      </c>
      <c r="V2950">
        <v>3</v>
      </c>
      <c r="W2950" t="s">
        <v>84</v>
      </c>
      <c r="X2950" s="51" t="s">
        <v>5558</v>
      </c>
      <c r="Y2950" s="51" t="s">
        <v>86</v>
      </c>
      <c r="Z2950" s="26">
        <v>5</v>
      </c>
      <c r="AA2950" s="51" t="s">
        <v>84</v>
      </c>
      <c r="AB2950" s="51" t="s">
        <v>108</v>
      </c>
    </row>
    <row r="2951" spans="1:28">
      <c r="A2951" s="51" t="s">
        <v>5559</v>
      </c>
      <c r="B2951" s="51" t="s">
        <v>59</v>
      </c>
      <c r="C2951" s="1">
        <v>42254</v>
      </c>
      <c r="D2951">
        <v>2015</v>
      </c>
      <c r="E2951" s="26">
        <v>9</v>
      </c>
      <c r="F2951" s="51" t="s">
        <v>29</v>
      </c>
      <c r="G2951" s="26">
        <v>10</v>
      </c>
      <c r="H2951" s="26">
        <v>10</v>
      </c>
      <c r="I2951" t="s">
        <v>15</v>
      </c>
      <c r="J2951" t="s">
        <v>102</v>
      </c>
      <c r="K2951" t="s">
        <v>88</v>
      </c>
      <c r="L2951" t="s">
        <v>157</v>
      </c>
      <c r="M2951" t="s">
        <v>63</v>
      </c>
      <c r="N2951">
        <v>2289.9006213611729</v>
      </c>
      <c r="O2951">
        <v>2289.9006213611729</v>
      </c>
      <c r="P2951" t="s">
        <v>64</v>
      </c>
      <c r="Q2951">
        <v>2.33</v>
      </c>
      <c r="R2951">
        <v>4</v>
      </c>
      <c r="S2951">
        <v>0</v>
      </c>
      <c r="T2951">
        <v>0</v>
      </c>
      <c r="U2951" t="s">
        <v>65</v>
      </c>
      <c r="V2951">
        <v>1</v>
      </c>
      <c r="W2951" t="s">
        <v>66</v>
      </c>
      <c r="X2951" s="51" t="s">
        <v>5088</v>
      </c>
      <c r="Y2951" s="51" t="s">
        <v>95</v>
      </c>
      <c r="Z2951" s="26">
        <v>1</v>
      </c>
      <c r="AA2951" s="51" t="s">
        <v>66</v>
      </c>
      <c r="AB2951" s="51" t="s">
        <v>69</v>
      </c>
    </row>
    <row r="2952" spans="1:28">
      <c r="A2952" s="51" t="s">
        <v>5560</v>
      </c>
      <c r="B2952" s="51" t="s">
        <v>97</v>
      </c>
      <c r="C2952" s="1">
        <v>43339</v>
      </c>
      <c r="D2952">
        <v>2018</v>
      </c>
      <c r="E2952" s="26">
        <v>8</v>
      </c>
      <c r="F2952" s="51" t="s">
        <v>28</v>
      </c>
      <c r="G2952" s="26">
        <v>7</v>
      </c>
      <c r="H2952" s="26">
        <v>7</v>
      </c>
      <c r="I2952" t="s">
        <v>15</v>
      </c>
      <c r="J2952" t="s">
        <v>60</v>
      </c>
      <c r="K2952" t="s">
        <v>124</v>
      </c>
      <c r="L2952" t="s">
        <v>116</v>
      </c>
      <c r="M2952" t="s">
        <v>93</v>
      </c>
      <c r="N2952">
        <v>5707.7667417230687</v>
      </c>
      <c r="O2952">
        <v>5707.7667417230687</v>
      </c>
      <c r="P2952" t="s">
        <v>64</v>
      </c>
      <c r="Q2952">
        <v>4.07</v>
      </c>
      <c r="R2952">
        <v>3</v>
      </c>
      <c r="S2952">
        <v>4</v>
      </c>
      <c r="T2952">
        <v>1</v>
      </c>
      <c r="U2952" t="s">
        <v>76</v>
      </c>
      <c r="V2952">
        <v>1</v>
      </c>
      <c r="W2952" t="s">
        <v>66</v>
      </c>
      <c r="X2952" s="51" t="s">
        <v>5561</v>
      </c>
      <c r="Y2952" s="51" t="s">
        <v>119</v>
      </c>
      <c r="Z2952" s="26">
        <v>1</v>
      </c>
      <c r="AA2952" s="51" t="s">
        <v>66</v>
      </c>
      <c r="AB2952" s="51" t="s">
        <v>69</v>
      </c>
    </row>
    <row r="2953" spans="1:28">
      <c r="A2953" s="51" t="s">
        <v>5562</v>
      </c>
      <c r="B2953" s="51" t="s">
        <v>97</v>
      </c>
      <c r="C2953" s="1">
        <v>42447</v>
      </c>
      <c r="D2953">
        <v>2016</v>
      </c>
      <c r="E2953" s="26">
        <v>3</v>
      </c>
      <c r="F2953" s="51" t="s">
        <v>23</v>
      </c>
      <c r="G2953" s="26">
        <v>9</v>
      </c>
      <c r="H2953" s="26">
        <v>9</v>
      </c>
      <c r="I2953" t="s">
        <v>15</v>
      </c>
      <c r="J2953" t="s">
        <v>60</v>
      </c>
      <c r="K2953" t="s">
        <v>88</v>
      </c>
      <c r="L2953" t="s">
        <v>116</v>
      </c>
      <c r="M2953" t="s">
        <v>63</v>
      </c>
      <c r="N2953">
        <v>900.48960018875505</v>
      </c>
      <c r="O2953">
        <v>900.48960018875505</v>
      </c>
      <c r="P2953" t="s">
        <v>64</v>
      </c>
      <c r="Q2953">
        <v>6.62</v>
      </c>
      <c r="R2953">
        <v>1</v>
      </c>
      <c r="S2953">
        <v>2</v>
      </c>
      <c r="T2953">
        <v>1</v>
      </c>
      <c r="U2953" t="s">
        <v>76</v>
      </c>
      <c r="V2953">
        <v>2</v>
      </c>
      <c r="W2953" t="s">
        <v>77</v>
      </c>
      <c r="X2953" s="51" t="s">
        <v>2593</v>
      </c>
      <c r="Y2953" s="51" t="s">
        <v>144</v>
      </c>
      <c r="Z2953" s="26">
        <v>1</v>
      </c>
      <c r="AA2953" s="51" t="s">
        <v>66</v>
      </c>
      <c r="AB2953" s="51" t="s">
        <v>69</v>
      </c>
    </row>
    <row r="2954" spans="1:28">
      <c r="A2954" s="51" t="s">
        <v>5563</v>
      </c>
      <c r="B2954" s="51" t="s">
        <v>59</v>
      </c>
      <c r="C2954" s="1">
        <v>44199</v>
      </c>
      <c r="D2954">
        <v>2021</v>
      </c>
      <c r="E2954" s="26">
        <v>1</v>
      </c>
      <c r="F2954" s="51" t="s">
        <v>21</v>
      </c>
      <c r="G2954" s="26">
        <v>4</v>
      </c>
      <c r="H2954" s="26">
        <v>4</v>
      </c>
      <c r="I2954" t="s">
        <v>15</v>
      </c>
      <c r="J2954" t="s">
        <v>72</v>
      </c>
      <c r="K2954" t="s">
        <v>73</v>
      </c>
      <c r="L2954" t="s">
        <v>110</v>
      </c>
      <c r="M2954" t="s">
        <v>90</v>
      </c>
      <c r="N2954">
        <v>11500.379499435225</v>
      </c>
      <c r="O2954">
        <v>11500.379499435225</v>
      </c>
      <c r="P2954" t="s">
        <v>64</v>
      </c>
      <c r="Q2954">
        <v>4.5599999999999996</v>
      </c>
      <c r="R2954">
        <v>3</v>
      </c>
      <c r="S2954">
        <v>1</v>
      </c>
      <c r="T2954">
        <v>1</v>
      </c>
      <c r="U2954" t="s">
        <v>76</v>
      </c>
      <c r="V2954">
        <v>3</v>
      </c>
      <c r="W2954" t="s">
        <v>84</v>
      </c>
      <c r="X2954" s="51" t="s">
        <v>5564</v>
      </c>
      <c r="Y2954" s="51" t="s">
        <v>95</v>
      </c>
      <c r="Z2954" s="26">
        <v>1</v>
      </c>
      <c r="AA2954" s="51" t="s">
        <v>66</v>
      </c>
      <c r="AB2954" s="51" t="s">
        <v>69</v>
      </c>
    </row>
    <row r="2955" spans="1:28">
      <c r="A2955" s="51" t="s">
        <v>5565</v>
      </c>
      <c r="B2955" s="51" t="s">
        <v>71</v>
      </c>
      <c r="C2955" s="1">
        <v>44388</v>
      </c>
      <c r="D2955">
        <v>2021</v>
      </c>
      <c r="E2955" s="26">
        <v>7</v>
      </c>
      <c r="F2955" s="51" t="s">
        <v>27</v>
      </c>
      <c r="G2955" s="26">
        <v>4</v>
      </c>
      <c r="H2955" s="26">
        <v>4</v>
      </c>
      <c r="I2955" t="s">
        <v>15</v>
      </c>
      <c r="J2955" t="s">
        <v>72</v>
      </c>
      <c r="K2955" t="s">
        <v>88</v>
      </c>
      <c r="L2955" t="s">
        <v>98</v>
      </c>
      <c r="M2955" t="s">
        <v>75</v>
      </c>
      <c r="N2955">
        <v>7259.1161723366031</v>
      </c>
      <c r="O2955">
        <v>7259.1161723366031</v>
      </c>
      <c r="P2955" t="s">
        <v>64</v>
      </c>
      <c r="Q2955">
        <v>8.06</v>
      </c>
      <c r="R2955">
        <v>1</v>
      </c>
      <c r="S2955">
        <v>2</v>
      </c>
      <c r="T2955">
        <v>1</v>
      </c>
      <c r="U2955" t="s">
        <v>76</v>
      </c>
      <c r="V2955">
        <v>2</v>
      </c>
      <c r="W2955" t="s">
        <v>77</v>
      </c>
      <c r="X2955" s="51" t="s">
        <v>5566</v>
      </c>
      <c r="Y2955" s="51" t="s">
        <v>119</v>
      </c>
      <c r="Z2955" s="26">
        <v>0</v>
      </c>
      <c r="AA2955" s="51" t="s">
        <v>66</v>
      </c>
      <c r="AB2955" s="51" t="s">
        <v>69</v>
      </c>
    </row>
    <row r="2956" spans="1:28">
      <c r="A2956" s="51" t="s">
        <v>5567</v>
      </c>
      <c r="B2956" s="51" t="s">
        <v>140</v>
      </c>
      <c r="C2956" s="1">
        <v>42733</v>
      </c>
      <c r="D2956">
        <v>2016</v>
      </c>
      <c r="E2956" s="26">
        <v>12</v>
      </c>
      <c r="F2956" s="51" t="s">
        <v>20</v>
      </c>
      <c r="G2956" s="26">
        <v>9</v>
      </c>
      <c r="H2956" s="26">
        <v>9</v>
      </c>
      <c r="I2956" t="s">
        <v>15</v>
      </c>
      <c r="J2956" t="s">
        <v>60</v>
      </c>
      <c r="K2956" t="s">
        <v>73</v>
      </c>
      <c r="L2956" t="s">
        <v>202</v>
      </c>
      <c r="M2956" t="s">
        <v>93</v>
      </c>
      <c r="N2956">
        <v>3300.5785404677536</v>
      </c>
      <c r="O2956">
        <v>3300.5785404677536</v>
      </c>
      <c r="P2956" t="s">
        <v>64</v>
      </c>
      <c r="Q2956">
        <v>19.86</v>
      </c>
      <c r="R2956">
        <v>4</v>
      </c>
      <c r="S2956">
        <v>0</v>
      </c>
      <c r="T2956">
        <v>0</v>
      </c>
      <c r="U2956" t="s">
        <v>65</v>
      </c>
      <c r="V2956">
        <v>3</v>
      </c>
      <c r="W2956" t="s">
        <v>84</v>
      </c>
      <c r="X2956" s="51" t="s">
        <v>5568</v>
      </c>
      <c r="Y2956" s="51" t="s">
        <v>95</v>
      </c>
      <c r="Z2956" s="26">
        <v>3</v>
      </c>
      <c r="AA2956" s="51" t="s">
        <v>77</v>
      </c>
      <c r="AB2956" s="51" t="s">
        <v>69</v>
      </c>
    </row>
    <row r="2957" spans="1:28">
      <c r="A2957" s="51" t="s">
        <v>5569</v>
      </c>
      <c r="B2957" s="51" t="s">
        <v>59</v>
      </c>
      <c r="C2957" s="1">
        <v>41533</v>
      </c>
      <c r="D2957">
        <v>2013</v>
      </c>
      <c r="E2957" s="26">
        <v>9</v>
      </c>
      <c r="F2957" s="51" t="s">
        <v>29</v>
      </c>
      <c r="G2957" s="26">
        <v>12</v>
      </c>
      <c r="H2957" s="26">
        <v>12</v>
      </c>
      <c r="I2957" t="s">
        <v>15</v>
      </c>
      <c r="J2957" t="s">
        <v>102</v>
      </c>
      <c r="K2957" t="s">
        <v>73</v>
      </c>
      <c r="L2957" t="s">
        <v>103</v>
      </c>
      <c r="M2957" t="s">
        <v>93</v>
      </c>
      <c r="N2957">
        <v>7998.2317689113142</v>
      </c>
      <c r="O2957">
        <v>7998.2317689113142</v>
      </c>
      <c r="P2957" t="s">
        <v>64</v>
      </c>
      <c r="Q2957">
        <v>17.77</v>
      </c>
      <c r="R2957">
        <v>2</v>
      </c>
      <c r="S2957">
        <v>3</v>
      </c>
      <c r="T2957">
        <v>1</v>
      </c>
      <c r="U2957" t="s">
        <v>76</v>
      </c>
      <c r="V2957">
        <v>2</v>
      </c>
      <c r="W2957" t="s">
        <v>77</v>
      </c>
      <c r="X2957" s="51" t="s">
        <v>5570</v>
      </c>
      <c r="Y2957" s="51" t="s">
        <v>95</v>
      </c>
      <c r="Z2957" s="26">
        <v>3</v>
      </c>
      <c r="AA2957" s="51" t="s">
        <v>77</v>
      </c>
      <c r="AB2957" s="51" t="s">
        <v>108</v>
      </c>
    </row>
    <row r="2958" spans="1:28">
      <c r="A2958" s="51" t="s">
        <v>5571</v>
      </c>
      <c r="B2958" s="51" t="s">
        <v>121</v>
      </c>
      <c r="C2958" s="1">
        <v>41933</v>
      </c>
      <c r="D2958">
        <v>2014</v>
      </c>
      <c r="E2958" s="26">
        <v>10</v>
      </c>
      <c r="F2958" s="51" t="s">
        <v>10</v>
      </c>
      <c r="G2958" s="26">
        <v>11</v>
      </c>
      <c r="H2958" s="26">
        <v>11</v>
      </c>
      <c r="I2958" t="s">
        <v>15</v>
      </c>
      <c r="J2958" t="s">
        <v>102</v>
      </c>
      <c r="K2958" t="s">
        <v>61</v>
      </c>
      <c r="L2958" t="s">
        <v>113</v>
      </c>
      <c r="M2958" t="s">
        <v>93</v>
      </c>
      <c r="N2958">
        <v>6498.0702186915514</v>
      </c>
      <c r="O2958">
        <v>6498.0702186915514</v>
      </c>
      <c r="P2958" t="s">
        <v>64</v>
      </c>
      <c r="Q2958">
        <v>8.43</v>
      </c>
      <c r="R2958">
        <v>1</v>
      </c>
      <c r="S2958">
        <v>1</v>
      </c>
      <c r="T2958">
        <v>1</v>
      </c>
      <c r="U2958" t="s">
        <v>76</v>
      </c>
      <c r="V2958">
        <v>2</v>
      </c>
      <c r="W2958" t="s">
        <v>77</v>
      </c>
      <c r="X2958" s="51" t="s">
        <v>5572</v>
      </c>
      <c r="Y2958" s="51" t="s">
        <v>100</v>
      </c>
      <c r="Z2958" s="26">
        <v>1</v>
      </c>
      <c r="AA2958" s="51" t="s">
        <v>66</v>
      </c>
      <c r="AB2958" s="51" t="s">
        <v>69</v>
      </c>
    </row>
    <row r="2959" spans="1:28">
      <c r="A2959" s="51" t="s">
        <v>5573</v>
      </c>
      <c r="B2959" s="51" t="s">
        <v>81</v>
      </c>
      <c r="C2959" s="1">
        <v>44028</v>
      </c>
      <c r="D2959">
        <v>2020</v>
      </c>
      <c r="E2959" s="26">
        <v>7</v>
      </c>
      <c r="F2959" s="51" t="s">
        <v>27</v>
      </c>
      <c r="G2959" s="26">
        <v>5</v>
      </c>
      <c r="H2959" s="26">
        <v>5</v>
      </c>
      <c r="I2959" t="s">
        <v>15</v>
      </c>
      <c r="J2959" t="s">
        <v>72</v>
      </c>
      <c r="K2959" t="s">
        <v>88</v>
      </c>
      <c r="L2959" t="s">
        <v>202</v>
      </c>
      <c r="M2959" t="s">
        <v>90</v>
      </c>
      <c r="N2959">
        <v>6069.7862809805329</v>
      </c>
      <c r="O2959">
        <v>6069.7862809805329</v>
      </c>
      <c r="P2959" t="s">
        <v>64</v>
      </c>
      <c r="Q2959">
        <v>15.59</v>
      </c>
      <c r="R2959">
        <v>4</v>
      </c>
      <c r="S2959">
        <v>5</v>
      </c>
      <c r="T2959">
        <v>1</v>
      </c>
      <c r="U2959" t="s">
        <v>76</v>
      </c>
      <c r="V2959">
        <v>2</v>
      </c>
      <c r="W2959" t="s">
        <v>77</v>
      </c>
      <c r="X2959" s="51" t="s">
        <v>5574</v>
      </c>
      <c r="Y2959" s="51" t="s">
        <v>86</v>
      </c>
      <c r="Z2959" s="26">
        <v>2</v>
      </c>
      <c r="AA2959" s="51" t="s">
        <v>77</v>
      </c>
      <c r="AB2959" s="51" t="s">
        <v>69</v>
      </c>
    </row>
    <row r="2960" spans="1:28">
      <c r="A2960" s="51" t="s">
        <v>5575</v>
      </c>
      <c r="B2960" s="51" t="s">
        <v>59</v>
      </c>
      <c r="C2960" s="1">
        <v>41948</v>
      </c>
      <c r="D2960">
        <v>2014</v>
      </c>
      <c r="E2960" s="26">
        <v>11</v>
      </c>
      <c r="F2960" s="51" t="s">
        <v>19</v>
      </c>
      <c r="G2960" s="26">
        <v>11</v>
      </c>
      <c r="H2960" s="26">
        <v>11</v>
      </c>
      <c r="I2960" t="s">
        <v>15</v>
      </c>
      <c r="J2960" t="s">
        <v>102</v>
      </c>
      <c r="K2960" t="s">
        <v>73</v>
      </c>
      <c r="L2960" t="s">
        <v>110</v>
      </c>
      <c r="M2960" t="s">
        <v>75</v>
      </c>
      <c r="N2960">
        <v>5196.4029180854859</v>
      </c>
      <c r="O2960">
        <v>5196.4029180854859</v>
      </c>
      <c r="P2960" t="s">
        <v>64</v>
      </c>
      <c r="Q2960">
        <v>2.39</v>
      </c>
      <c r="R2960">
        <v>1</v>
      </c>
      <c r="S2960">
        <v>3</v>
      </c>
      <c r="T2960">
        <v>1</v>
      </c>
      <c r="U2960" t="s">
        <v>76</v>
      </c>
      <c r="V2960">
        <v>1</v>
      </c>
      <c r="W2960" t="s">
        <v>66</v>
      </c>
      <c r="X2960" s="51" t="s">
        <v>1761</v>
      </c>
      <c r="Y2960" s="51" t="s">
        <v>100</v>
      </c>
      <c r="Z2960" s="26">
        <v>2</v>
      </c>
      <c r="AA2960" s="51" t="s">
        <v>77</v>
      </c>
      <c r="AB2960" s="51" t="s">
        <v>108</v>
      </c>
    </row>
    <row r="2961" spans="1:28">
      <c r="A2961" s="51" t="s">
        <v>5576</v>
      </c>
      <c r="B2961" s="51" t="s">
        <v>121</v>
      </c>
      <c r="C2961" s="1">
        <v>44975</v>
      </c>
      <c r="D2961">
        <v>2023</v>
      </c>
      <c r="E2961" s="26">
        <v>2</v>
      </c>
      <c r="F2961" s="51" t="s">
        <v>22</v>
      </c>
      <c r="G2961" s="26">
        <v>2</v>
      </c>
      <c r="H2961" s="26">
        <v>2</v>
      </c>
      <c r="I2961" t="s">
        <v>15</v>
      </c>
      <c r="J2961" t="s">
        <v>82</v>
      </c>
      <c r="K2961" t="s">
        <v>61</v>
      </c>
      <c r="L2961" t="s">
        <v>62</v>
      </c>
      <c r="M2961" t="s">
        <v>75</v>
      </c>
      <c r="N2961">
        <v>7671.6264098965084</v>
      </c>
      <c r="O2961">
        <v>7671.6264098965084</v>
      </c>
      <c r="P2961" t="s">
        <v>64</v>
      </c>
      <c r="Q2961">
        <v>21.39</v>
      </c>
      <c r="R2961">
        <v>5</v>
      </c>
      <c r="S2961">
        <v>3</v>
      </c>
      <c r="T2961">
        <v>1</v>
      </c>
      <c r="U2961" t="s">
        <v>76</v>
      </c>
      <c r="V2961">
        <v>3</v>
      </c>
      <c r="W2961" t="s">
        <v>84</v>
      </c>
      <c r="X2961" s="51" t="s">
        <v>5577</v>
      </c>
      <c r="Y2961" s="51" t="s">
        <v>68</v>
      </c>
      <c r="Z2961" s="26">
        <v>3</v>
      </c>
      <c r="AA2961" s="51" t="s">
        <v>77</v>
      </c>
      <c r="AB2961" s="51" t="s">
        <v>108</v>
      </c>
    </row>
    <row r="2962" spans="1:28">
      <c r="A2962" s="51" t="s">
        <v>5578</v>
      </c>
      <c r="B2962" s="51" t="s">
        <v>97</v>
      </c>
      <c r="C2962" s="1">
        <v>43205</v>
      </c>
      <c r="D2962">
        <v>2018</v>
      </c>
      <c r="E2962" s="26">
        <v>4</v>
      </c>
      <c r="F2962" s="51" t="s">
        <v>24</v>
      </c>
      <c r="G2962" s="26">
        <v>7</v>
      </c>
      <c r="H2962" s="26">
        <v>7</v>
      </c>
      <c r="I2962" t="s">
        <v>15</v>
      </c>
      <c r="J2962" t="s">
        <v>60</v>
      </c>
      <c r="K2962" t="s">
        <v>83</v>
      </c>
      <c r="L2962" t="s">
        <v>62</v>
      </c>
      <c r="M2962" t="s">
        <v>75</v>
      </c>
      <c r="N2962">
        <v>12124.689694667966</v>
      </c>
      <c r="O2962">
        <v>12124.689694667966</v>
      </c>
      <c r="P2962" t="s">
        <v>64</v>
      </c>
      <c r="Q2962">
        <v>18.22</v>
      </c>
      <c r="R2962">
        <v>3</v>
      </c>
      <c r="S2962">
        <v>1</v>
      </c>
      <c r="T2962">
        <v>1</v>
      </c>
      <c r="U2962" t="s">
        <v>76</v>
      </c>
      <c r="V2962">
        <v>2</v>
      </c>
      <c r="W2962" t="s">
        <v>77</v>
      </c>
      <c r="X2962" s="51" t="s">
        <v>5579</v>
      </c>
      <c r="Y2962" s="51" t="s">
        <v>68</v>
      </c>
      <c r="Z2962" s="26">
        <v>2</v>
      </c>
      <c r="AA2962" s="51" t="s">
        <v>77</v>
      </c>
      <c r="AB2962" s="51" t="s">
        <v>108</v>
      </c>
    </row>
    <row r="2963" spans="1:28">
      <c r="A2963" s="51" t="s">
        <v>5580</v>
      </c>
      <c r="B2963" s="51" t="s">
        <v>71</v>
      </c>
      <c r="C2963" s="1">
        <v>44285</v>
      </c>
      <c r="D2963">
        <v>2021</v>
      </c>
      <c r="E2963" s="26">
        <v>3</v>
      </c>
      <c r="F2963" s="51" t="s">
        <v>23</v>
      </c>
      <c r="G2963" s="26">
        <v>4</v>
      </c>
      <c r="H2963" s="26">
        <v>4</v>
      </c>
      <c r="I2963" t="s">
        <v>15</v>
      </c>
      <c r="J2963" t="s">
        <v>72</v>
      </c>
      <c r="K2963" t="s">
        <v>83</v>
      </c>
      <c r="L2963" t="s">
        <v>157</v>
      </c>
      <c r="M2963" t="s">
        <v>93</v>
      </c>
      <c r="N2963">
        <v>3173.3607295505185</v>
      </c>
      <c r="O2963">
        <v>3173.3607295505185</v>
      </c>
      <c r="P2963" t="s">
        <v>64</v>
      </c>
      <c r="Q2963">
        <v>8.77</v>
      </c>
      <c r="R2963">
        <v>3</v>
      </c>
      <c r="S2963">
        <v>4</v>
      </c>
      <c r="T2963">
        <v>1</v>
      </c>
      <c r="U2963" t="s">
        <v>76</v>
      </c>
      <c r="V2963">
        <v>1</v>
      </c>
      <c r="W2963" t="s">
        <v>66</v>
      </c>
      <c r="X2963" s="51" t="s">
        <v>5431</v>
      </c>
      <c r="Y2963" s="51" t="s">
        <v>79</v>
      </c>
      <c r="Z2963" s="26">
        <v>1</v>
      </c>
      <c r="AA2963" s="51" t="s">
        <v>66</v>
      </c>
      <c r="AB2963" s="51" t="s">
        <v>69</v>
      </c>
    </row>
    <row r="2964" spans="1:28">
      <c r="A2964" s="51" t="s">
        <v>5581</v>
      </c>
      <c r="B2964" s="51" t="s">
        <v>140</v>
      </c>
      <c r="C2964" s="1">
        <v>45217</v>
      </c>
      <c r="D2964">
        <v>2023</v>
      </c>
      <c r="E2964" s="26">
        <v>10</v>
      </c>
      <c r="F2964" s="51" t="s">
        <v>10</v>
      </c>
      <c r="G2964" s="26">
        <v>2</v>
      </c>
      <c r="H2964" s="26">
        <v>2</v>
      </c>
      <c r="I2964" t="s">
        <v>15</v>
      </c>
      <c r="J2964" t="s">
        <v>82</v>
      </c>
      <c r="K2964" t="s">
        <v>73</v>
      </c>
      <c r="L2964" t="s">
        <v>62</v>
      </c>
      <c r="M2964" t="s">
        <v>152</v>
      </c>
      <c r="N2964">
        <v>2618.3524644343861</v>
      </c>
      <c r="O2964">
        <v>2618.3524644343861</v>
      </c>
      <c r="P2964" t="s">
        <v>64</v>
      </c>
      <c r="Q2964">
        <v>5.7</v>
      </c>
      <c r="R2964">
        <v>4</v>
      </c>
      <c r="S2964">
        <v>2</v>
      </c>
      <c r="T2964">
        <v>1</v>
      </c>
      <c r="U2964" t="s">
        <v>76</v>
      </c>
      <c r="V2964">
        <v>1</v>
      </c>
      <c r="W2964" t="s">
        <v>66</v>
      </c>
      <c r="X2964" s="51" t="s">
        <v>5582</v>
      </c>
      <c r="Y2964" s="51" t="s">
        <v>68</v>
      </c>
      <c r="Z2964" s="26">
        <v>0</v>
      </c>
      <c r="AA2964" s="51" t="s">
        <v>66</v>
      </c>
      <c r="AB2964" s="51" t="s">
        <v>69</v>
      </c>
    </row>
    <row r="2965" spans="1:28">
      <c r="A2965" s="51" t="s">
        <v>5583</v>
      </c>
      <c r="B2965" s="51" t="s">
        <v>71</v>
      </c>
      <c r="C2965" s="1">
        <v>44623</v>
      </c>
      <c r="D2965">
        <v>2022</v>
      </c>
      <c r="E2965" s="26">
        <v>3</v>
      </c>
      <c r="F2965" s="51" t="s">
        <v>23</v>
      </c>
      <c r="G2965" s="26">
        <v>3</v>
      </c>
      <c r="H2965" s="26">
        <v>3</v>
      </c>
      <c r="I2965" t="s">
        <v>15</v>
      </c>
      <c r="J2965" t="s">
        <v>82</v>
      </c>
      <c r="K2965" t="s">
        <v>61</v>
      </c>
      <c r="L2965" t="s">
        <v>202</v>
      </c>
      <c r="M2965" t="s">
        <v>152</v>
      </c>
      <c r="N2965">
        <v>7404.2197552443786</v>
      </c>
      <c r="O2965">
        <v>7404.2197552443786</v>
      </c>
      <c r="P2965" t="s">
        <v>64</v>
      </c>
      <c r="Q2965">
        <v>8.39</v>
      </c>
      <c r="R2965">
        <v>1</v>
      </c>
      <c r="S2965">
        <v>3</v>
      </c>
      <c r="T2965">
        <v>1</v>
      </c>
      <c r="U2965" t="s">
        <v>76</v>
      </c>
      <c r="V2965">
        <v>2</v>
      </c>
      <c r="W2965" t="s">
        <v>77</v>
      </c>
      <c r="X2965" s="51" t="s">
        <v>5584</v>
      </c>
      <c r="Y2965" s="51" t="s">
        <v>86</v>
      </c>
      <c r="Z2965" s="26">
        <v>1</v>
      </c>
      <c r="AA2965" s="51" t="s">
        <v>66</v>
      </c>
      <c r="AB2965" s="51" t="s">
        <v>69</v>
      </c>
    </row>
    <row r="2966" spans="1:28">
      <c r="A2966" s="51" t="s">
        <v>5585</v>
      </c>
      <c r="B2966" s="51" t="s">
        <v>81</v>
      </c>
      <c r="C2966" s="1">
        <v>44328</v>
      </c>
      <c r="D2966">
        <v>2021</v>
      </c>
      <c r="E2966" s="26">
        <v>5</v>
      </c>
      <c r="F2966" s="51" t="s">
        <v>25</v>
      </c>
      <c r="G2966" s="26">
        <v>4</v>
      </c>
      <c r="H2966" s="26">
        <v>4</v>
      </c>
      <c r="I2966" t="s">
        <v>15</v>
      </c>
      <c r="J2966" t="s">
        <v>72</v>
      </c>
      <c r="K2966" t="s">
        <v>61</v>
      </c>
      <c r="L2966" t="s">
        <v>110</v>
      </c>
      <c r="M2966" t="s">
        <v>75</v>
      </c>
      <c r="N2966">
        <v>14888.37521610486</v>
      </c>
      <c r="O2966">
        <v>14888.37521610486</v>
      </c>
      <c r="P2966" t="s">
        <v>64</v>
      </c>
      <c r="Q2966">
        <v>9.48</v>
      </c>
      <c r="R2966">
        <v>1</v>
      </c>
      <c r="S2966">
        <v>2</v>
      </c>
      <c r="T2966">
        <v>1</v>
      </c>
      <c r="U2966" t="s">
        <v>76</v>
      </c>
      <c r="V2966">
        <v>2</v>
      </c>
      <c r="W2966" t="s">
        <v>77</v>
      </c>
      <c r="X2966" s="51" t="s">
        <v>2995</v>
      </c>
      <c r="Y2966" s="51" t="s">
        <v>79</v>
      </c>
      <c r="Z2966" s="26">
        <v>1</v>
      </c>
      <c r="AA2966" s="51" t="s">
        <v>66</v>
      </c>
      <c r="AB2966" s="51" t="s">
        <v>69</v>
      </c>
    </row>
    <row r="2967" spans="1:28">
      <c r="A2967" s="51" t="s">
        <v>5586</v>
      </c>
      <c r="B2967" s="51" t="s">
        <v>121</v>
      </c>
      <c r="C2967" s="1">
        <v>44990</v>
      </c>
      <c r="D2967">
        <v>2023</v>
      </c>
      <c r="E2967" s="26">
        <v>3</v>
      </c>
      <c r="F2967" s="51" t="s">
        <v>23</v>
      </c>
      <c r="G2967" s="26">
        <v>2</v>
      </c>
      <c r="H2967" s="26">
        <v>2</v>
      </c>
      <c r="I2967" t="s">
        <v>15</v>
      </c>
      <c r="J2967" t="s">
        <v>82</v>
      </c>
      <c r="K2967" t="s">
        <v>133</v>
      </c>
      <c r="L2967" t="s">
        <v>157</v>
      </c>
      <c r="M2967" t="s">
        <v>63</v>
      </c>
      <c r="N2967">
        <v>17401.879544438732</v>
      </c>
      <c r="O2967">
        <v>17401.879544438732</v>
      </c>
      <c r="P2967" t="s">
        <v>64</v>
      </c>
      <c r="Q2967">
        <v>28.77</v>
      </c>
      <c r="R2967">
        <v>2</v>
      </c>
      <c r="S2967">
        <v>1</v>
      </c>
      <c r="T2967">
        <v>1</v>
      </c>
      <c r="U2967" t="s">
        <v>76</v>
      </c>
      <c r="V2967">
        <v>3</v>
      </c>
      <c r="W2967" t="s">
        <v>84</v>
      </c>
      <c r="X2967" s="51" t="s">
        <v>5587</v>
      </c>
      <c r="Y2967" s="51" t="s">
        <v>119</v>
      </c>
      <c r="Z2967" s="26">
        <v>3</v>
      </c>
      <c r="AA2967" s="51" t="s">
        <v>77</v>
      </c>
      <c r="AB2967" s="51" t="s">
        <v>108</v>
      </c>
    </row>
    <row r="2968" spans="1:28">
      <c r="A2968" s="51" t="s">
        <v>5588</v>
      </c>
      <c r="B2968" s="51" t="s">
        <v>121</v>
      </c>
      <c r="C2968" s="1">
        <v>43816</v>
      </c>
      <c r="D2968">
        <v>2019</v>
      </c>
      <c r="E2968" s="26">
        <v>12</v>
      </c>
      <c r="F2968" s="51" t="s">
        <v>20</v>
      </c>
      <c r="G2968" s="26">
        <v>6</v>
      </c>
      <c r="H2968" s="26">
        <v>6</v>
      </c>
      <c r="I2968" t="s">
        <v>15</v>
      </c>
      <c r="J2968" t="s">
        <v>72</v>
      </c>
      <c r="K2968" t="s">
        <v>133</v>
      </c>
      <c r="L2968" t="s">
        <v>62</v>
      </c>
      <c r="M2968" t="s">
        <v>63</v>
      </c>
      <c r="N2968">
        <v>6301.3838457780666</v>
      </c>
      <c r="O2968">
        <v>6301.3838457780666</v>
      </c>
      <c r="P2968" t="s">
        <v>64</v>
      </c>
      <c r="Q2968">
        <v>8.41</v>
      </c>
      <c r="R2968">
        <v>4</v>
      </c>
      <c r="S2968">
        <v>1</v>
      </c>
      <c r="T2968">
        <v>1</v>
      </c>
      <c r="U2968" t="s">
        <v>76</v>
      </c>
      <c r="V2968">
        <v>1</v>
      </c>
      <c r="W2968" t="s">
        <v>66</v>
      </c>
      <c r="X2968" s="51" t="s">
        <v>5589</v>
      </c>
      <c r="Y2968" s="51" t="s">
        <v>86</v>
      </c>
      <c r="Z2968" s="26">
        <v>0</v>
      </c>
      <c r="AA2968" s="51" t="s">
        <v>66</v>
      </c>
      <c r="AB2968" s="51" t="s">
        <v>69</v>
      </c>
    </row>
    <row r="2969" spans="1:28">
      <c r="A2969" s="51" t="s">
        <v>5590</v>
      </c>
      <c r="B2969" s="51" t="s">
        <v>97</v>
      </c>
      <c r="C2969" s="1">
        <v>42075</v>
      </c>
      <c r="D2969">
        <v>2015</v>
      </c>
      <c r="E2969" s="26">
        <v>3</v>
      </c>
      <c r="F2969" s="51" t="s">
        <v>23</v>
      </c>
      <c r="G2969" s="26">
        <v>10</v>
      </c>
      <c r="H2969" s="26">
        <v>10</v>
      </c>
      <c r="I2969" t="s">
        <v>15</v>
      </c>
      <c r="J2969" t="s">
        <v>102</v>
      </c>
      <c r="K2969" t="s">
        <v>124</v>
      </c>
      <c r="L2969" t="s">
        <v>157</v>
      </c>
      <c r="M2969" t="s">
        <v>104</v>
      </c>
      <c r="N2969">
        <v>5510.6219515177036</v>
      </c>
      <c r="O2969">
        <v>5510.6219515177036</v>
      </c>
      <c r="P2969" t="s">
        <v>64</v>
      </c>
      <c r="Q2969">
        <v>15.66</v>
      </c>
      <c r="R2969">
        <v>4</v>
      </c>
      <c r="S2969">
        <v>1</v>
      </c>
      <c r="T2969">
        <v>1</v>
      </c>
      <c r="U2969" t="s">
        <v>76</v>
      </c>
      <c r="V2969">
        <v>2</v>
      </c>
      <c r="W2969" t="s">
        <v>77</v>
      </c>
      <c r="X2969" s="51" t="s">
        <v>5591</v>
      </c>
      <c r="Y2969" s="51" t="s">
        <v>86</v>
      </c>
      <c r="Z2969" s="26">
        <v>2</v>
      </c>
      <c r="AA2969" s="51" t="s">
        <v>77</v>
      </c>
      <c r="AB2969" s="51" t="s">
        <v>69</v>
      </c>
    </row>
    <row r="2970" spans="1:28">
      <c r="A2970" s="51" t="s">
        <v>5592</v>
      </c>
      <c r="B2970" s="51" t="s">
        <v>81</v>
      </c>
      <c r="C2970" s="1">
        <v>45235</v>
      </c>
      <c r="D2970">
        <v>2023</v>
      </c>
      <c r="E2970" s="26">
        <v>11</v>
      </c>
      <c r="F2970" s="51" t="s">
        <v>19</v>
      </c>
      <c r="G2970" s="26">
        <v>2</v>
      </c>
      <c r="H2970" s="26">
        <v>2</v>
      </c>
      <c r="I2970" t="s">
        <v>15</v>
      </c>
      <c r="J2970" t="s">
        <v>82</v>
      </c>
      <c r="K2970" t="s">
        <v>133</v>
      </c>
      <c r="L2970" t="s">
        <v>125</v>
      </c>
      <c r="M2970" t="s">
        <v>75</v>
      </c>
      <c r="N2970">
        <v>-691.29606738349923</v>
      </c>
      <c r="O2970">
        <v>691.29606738349923</v>
      </c>
      <c r="P2970" t="s">
        <v>117</v>
      </c>
      <c r="Q2970">
        <v>11.52</v>
      </c>
      <c r="R2970">
        <v>2</v>
      </c>
      <c r="S2970">
        <v>2</v>
      </c>
      <c r="T2970">
        <v>1</v>
      </c>
      <c r="U2970" t="s">
        <v>76</v>
      </c>
      <c r="V2970">
        <v>2</v>
      </c>
      <c r="W2970" t="s">
        <v>77</v>
      </c>
      <c r="X2970" s="51" t="s">
        <v>5593</v>
      </c>
      <c r="Y2970" s="51" t="s">
        <v>68</v>
      </c>
      <c r="Z2970" s="26">
        <v>0</v>
      </c>
      <c r="AA2970" s="51" t="s">
        <v>66</v>
      </c>
      <c r="AB2970" s="51" t="s">
        <v>69</v>
      </c>
    </row>
    <row r="2971" spans="1:28">
      <c r="A2971" s="51" t="s">
        <v>5594</v>
      </c>
      <c r="B2971" s="51" t="s">
        <v>121</v>
      </c>
      <c r="C2971" s="1">
        <v>44613</v>
      </c>
      <c r="D2971">
        <v>2022</v>
      </c>
      <c r="E2971" s="26">
        <v>2</v>
      </c>
      <c r="F2971" s="51" t="s">
        <v>22</v>
      </c>
      <c r="G2971" s="26">
        <v>3</v>
      </c>
      <c r="H2971" s="26">
        <v>3</v>
      </c>
      <c r="I2971" t="s">
        <v>15</v>
      </c>
      <c r="J2971" t="s">
        <v>82</v>
      </c>
      <c r="K2971" t="s">
        <v>133</v>
      </c>
      <c r="L2971" t="s">
        <v>116</v>
      </c>
      <c r="M2971" t="s">
        <v>93</v>
      </c>
      <c r="N2971">
        <v>1456.3610990082825</v>
      </c>
      <c r="O2971">
        <v>1456.3610990082825</v>
      </c>
      <c r="P2971" t="s">
        <v>64</v>
      </c>
      <c r="Q2971">
        <v>2.83</v>
      </c>
      <c r="R2971">
        <v>2</v>
      </c>
      <c r="S2971">
        <v>1</v>
      </c>
      <c r="T2971">
        <v>1</v>
      </c>
      <c r="U2971" t="s">
        <v>76</v>
      </c>
      <c r="V2971">
        <v>2</v>
      </c>
      <c r="W2971" t="s">
        <v>77</v>
      </c>
      <c r="X2971" s="51" t="s">
        <v>5595</v>
      </c>
      <c r="Y2971" s="51" t="s">
        <v>119</v>
      </c>
      <c r="Z2971" s="26">
        <v>0</v>
      </c>
      <c r="AA2971" s="51" t="s">
        <v>66</v>
      </c>
      <c r="AB2971" s="51" t="s">
        <v>69</v>
      </c>
    </row>
    <row r="2972" spans="1:28">
      <c r="A2972" s="51" t="s">
        <v>5596</v>
      </c>
      <c r="B2972" s="51" t="s">
        <v>97</v>
      </c>
      <c r="C2972" s="1">
        <v>42463</v>
      </c>
      <c r="D2972">
        <v>2016</v>
      </c>
      <c r="E2972" s="26">
        <v>4</v>
      </c>
      <c r="F2972" s="51" t="s">
        <v>24</v>
      </c>
      <c r="G2972" s="26">
        <v>9</v>
      </c>
      <c r="H2972" s="26">
        <v>9</v>
      </c>
      <c r="I2972" t="s">
        <v>15</v>
      </c>
      <c r="J2972" t="s">
        <v>60</v>
      </c>
      <c r="K2972" t="s">
        <v>133</v>
      </c>
      <c r="L2972" t="s">
        <v>128</v>
      </c>
      <c r="M2972" t="s">
        <v>152</v>
      </c>
      <c r="N2972">
        <v>4862.0805337609027</v>
      </c>
      <c r="O2972">
        <v>4862.0805337609027</v>
      </c>
      <c r="P2972" t="s">
        <v>64</v>
      </c>
      <c r="Q2972">
        <v>1.81</v>
      </c>
      <c r="R2972">
        <v>2</v>
      </c>
      <c r="S2972">
        <v>1</v>
      </c>
      <c r="T2972">
        <v>1</v>
      </c>
      <c r="U2972" t="s">
        <v>76</v>
      </c>
      <c r="V2972">
        <v>1</v>
      </c>
      <c r="W2972" t="s">
        <v>66</v>
      </c>
      <c r="X2972" s="51" t="s">
        <v>537</v>
      </c>
      <c r="Y2972" s="51" t="s">
        <v>100</v>
      </c>
      <c r="Z2972" s="26">
        <v>1</v>
      </c>
      <c r="AA2972" s="51" t="s">
        <v>66</v>
      </c>
      <c r="AB2972" s="51" t="s">
        <v>69</v>
      </c>
    </row>
    <row r="2973" spans="1:28">
      <c r="A2973" s="51" t="s">
        <v>5597</v>
      </c>
      <c r="B2973" s="51" t="s">
        <v>81</v>
      </c>
      <c r="C2973" s="1">
        <v>44228</v>
      </c>
      <c r="D2973">
        <v>2021</v>
      </c>
      <c r="E2973" s="26">
        <v>2</v>
      </c>
      <c r="F2973" s="51" t="s">
        <v>22</v>
      </c>
      <c r="G2973" s="26">
        <v>4</v>
      </c>
      <c r="H2973" s="26">
        <v>4</v>
      </c>
      <c r="I2973" t="s">
        <v>15</v>
      </c>
      <c r="J2973" t="s">
        <v>72</v>
      </c>
      <c r="K2973" t="s">
        <v>88</v>
      </c>
      <c r="L2973" t="s">
        <v>116</v>
      </c>
      <c r="M2973" t="s">
        <v>75</v>
      </c>
      <c r="N2973">
        <v>6016.7608269787688</v>
      </c>
      <c r="O2973">
        <v>6016.7608269787688</v>
      </c>
      <c r="P2973" t="s">
        <v>64</v>
      </c>
      <c r="Q2973">
        <v>8.6</v>
      </c>
      <c r="R2973">
        <v>2</v>
      </c>
      <c r="S2973">
        <v>3</v>
      </c>
      <c r="T2973">
        <v>1</v>
      </c>
      <c r="U2973" t="s">
        <v>76</v>
      </c>
      <c r="V2973">
        <v>1</v>
      </c>
      <c r="W2973" t="s">
        <v>66</v>
      </c>
      <c r="X2973" s="51" t="s">
        <v>656</v>
      </c>
      <c r="Y2973" s="51" t="s">
        <v>144</v>
      </c>
      <c r="Z2973" s="26">
        <v>1</v>
      </c>
      <c r="AA2973" s="51" t="s">
        <v>66</v>
      </c>
      <c r="AB2973" s="51" t="s">
        <v>69</v>
      </c>
    </row>
    <row r="2974" spans="1:28">
      <c r="A2974" s="51" t="s">
        <v>5598</v>
      </c>
      <c r="B2974" s="51" t="s">
        <v>81</v>
      </c>
      <c r="C2974" s="1">
        <v>43943</v>
      </c>
      <c r="D2974">
        <v>2020</v>
      </c>
      <c r="E2974" s="26">
        <v>4</v>
      </c>
      <c r="F2974" s="51" t="s">
        <v>24</v>
      </c>
      <c r="G2974" s="26">
        <v>5</v>
      </c>
      <c r="H2974" s="26">
        <v>5</v>
      </c>
      <c r="I2974" t="s">
        <v>15</v>
      </c>
      <c r="J2974" t="s">
        <v>72</v>
      </c>
      <c r="K2974" t="s">
        <v>124</v>
      </c>
      <c r="L2974" t="s">
        <v>125</v>
      </c>
      <c r="M2974" t="s">
        <v>63</v>
      </c>
      <c r="N2974">
        <v>8449.0560023874823</v>
      </c>
      <c r="O2974">
        <v>8449.0560023874823</v>
      </c>
      <c r="P2974" t="s">
        <v>64</v>
      </c>
      <c r="Q2974">
        <v>6.56</v>
      </c>
      <c r="R2974">
        <v>5</v>
      </c>
      <c r="S2974">
        <v>0</v>
      </c>
      <c r="T2974">
        <v>0</v>
      </c>
      <c r="U2974" t="s">
        <v>65</v>
      </c>
      <c r="V2974">
        <v>2</v>
      </c>
      <c r="W2974" t="s">
        <v>77</v>
      </c>
      <c r="X2974" s="51" t="s">
        <v>5599</v>
      </c>
      <c r="Y2974" s="51" t="s">
        <v>79</v>
      </c>
      <c r="Z2974" s="26">
        <v>0</v>
      </c>
      <c r="AA2974" s="51" t="s">
        <v>66</v>
      </c>
      <c r="AB2974" s="51" t="s">
        <v>69</v>
      </c>
    </row>
    <row r="2975" spans="1:28">
      <c r="A2975" s="51" t="s">
        <v>5600</v>
      </c>
      <c r="B2975" s="51" t="s">
        <v>71</v>
      </c>
      <c r="C2975" s="1">
        <v>44366</v>
      </c>
      <c r="D2975">
        <v>2021</v>
      </c>
      <c r="E2975" s="26">
        <v>6</v>
      </c>
      <c r="F2975" s="51" t="s">
        <v>26</v>
      </c>
      <c r="G2975" s="26">
        <v>4</v>
      </c>
      <c r="H2975" s="26">
        <v>4</v>
      </c>
      <c r="I2975" t="s">
        <v>15</v>
      </c>
      <c r="J2975" t="s">
        <v>72</v>
      </c>
      <c r="K2975" t="s">
        <v>124</v>
      </c>
      <c r="L2975" t="s">
        <v>125</v>
      </c>
      <c r="M2975" t="s">
        <v>90</v>
      </c>
      <c r="N2975">
        <v>6668.5146673627696</v>
      </c>
      <c r="O2975">
        <v>6668.5146673627696</v>
      </c>
      <c r="P2975" t="s">
        <v>64</v>
      </c>
      <c r="Q2975">
        <v>20.91</v>
      </c>
      <c r="R2975">
        <v>1</v>
      </c>
      <c r="S2975">
        <v>0</v>
      </c>
      <c r="T2975">
        <v>0</v>
      </c>
      <c r="U2975" t="s">
        <v>65</v>
      </c>
      <c r="V2975">
        <v>3</v>
      </c>
      <c r="W2975" t="s">
        <v>84</v>
      </c>
      <c r="X2975" s="51" t="s">
        <v>5601</v>
      </c>
      <c r="Y2975" s="51" t="s">
        <v>95</v>
      </c>
      <c r="Z2975" s="26">
        <v>2</v>
      </c>
      <c r="AA2975" s="51" t="s">
        <v>77</v>
      </c>
      <c r="AB2975" s="51" t="s">
        <v>69</v>
      </c>
    </row>
    <row r="2976" spans="1:28">
      <c r="A2976" s="51" t="s">
        <v>5602</v>
      </c>
      <c r="B2976" s="51" t="s">
        <v>71</v>
      </c>
      <c r="C2976" s="1">
        <v>45209</v>
      </c>
      <c r="D2976">
        <v>2023</v>
      </c>
      <c r="E2976" s="26">
        <v>10</v>
      </c>
      <c r="F2976" s="51" t="s">
        <v>10</v>
      </c>
      <c r="G2976" s="26">
        <v>2</v>
      </c>
      <c r="H2976" s="26">
        <v>2</v>
      </c>
      <c r="I2976" t="s">
        <v>15</v>
      </c>
      <c r="J2976" t="s">
        <v>82</v>
      </c>
      <c r="K2976" t="s">
        <v>83</v>
      </c>
      <c r="L2976" t="s">
        <v>202</v>
      </c>
      <c r="M2976" t="s">
        <v>93</v>
      </c>
      <c r="N2976">
        <v>6699.5042758944255</v>
      </c>
      <c r="O2976">
        <v>6699.5042758944255</v>
      </c>
      <c r="P2976" t="s">
        <v>64</v>
      </c>
      <c r="Q2976">
        <v>3.33</v>
      </c>
      <c r="R2976">
        <v>2</v>
      </c>
      <c r="S2976">
        <v>2</v>
      </c>
      <c r="T2976">
        <v>1</v>
      </c>
      <c r="U2976" t="s">
        <v>76</v>
      </c>
      <c r="V2976">
        <v>1</v>
      </c>
      <c r="W2976" t="s">
        <v>66</v>
      </c>
      <c r="X2976" s="51" t="s">
        <v>5603</v>
      </c>
      <c r="Y2976" s="51" t="s">
        <v>100</v>
      </c>
      <c r="Z2976" s="26">
        <v>0</v>
      </c>
      <c r="AA2976" s="51" t="s">
        <v>66</v>
      </c>
      <c r="AB2976" s="51" t="s">
        <v>69</v>
      </c>
    </row>
    <row r="2977" spans="1:28">
      <c r="A2977" s="51" t="s">
        <v>5604</v>
      </c>
      <c r="B2977" s="51" t="s">
        <v>121</v>
      </c>
      <c r="C2977" s="1">
        <v>42180</v>
      </c>
      <c r="D2977">
        <v>2015</v>
      </c>
      <c r="E2977" s="26">
        <v>6</v>
      </c>
      <c r="F2977" s="51" t="s">
        <v>26</v>
      </c>
      <c r="G2977" s="26">
        <v>10</v>
      </c>
      <c r="H2977" s="26">
        <v>10</v>
      </c>
      <c r="I2977" t="s">
        <v>15</v>
      </c>
      <c r="J2977" t="s">
        <v>102</v>
      </c>
      <c r="K2977" t="s">
        <v>61</v>
      </c>
      <c r="L2977" t="s">
        <v>128</v>
      </c>
      <c r="M2977" t="s">
        <v>90</v>
      </c>
      <c r="N2977">
        <v>9161.8690673844085</v>
      </c>
      <c r="O2977">
        <v>9161.8690673844085</v>
      </c>
      <c r="P2977" t="s">
        <v>64</v>
      </c>
      <c r="Q2977">
        <v>4.16</v>
      </c>
      <c r="R2977">
        <v>5</v>
      </c>
      <c r="S2977">
        <v>2</v>
      </c>
      <c r="T2977">
        <v>1</v>
      </c>
      <c r="U2977" t="s">
        <v>76</v>
      </c>
      <c r="V2977">
        <v>2</v>
      </c>
      <c r="W2977" t="s">
        <v>77</v>
      </c>
      <c r="X2977" s="51" t="s">
        <v>1705</v>
      </c>
      <c r="Y2977" s="51" t="s">
        <v>95</v>
      </c>
      <c r="Z2977" s="26">
        <v>1</v>
      </c>
      <c r="AA2977" s="51" t="s">
        <v>66</v>
      </c>
      <c r="AB2977" s="51" t="s">
        <v>69</v>
      </c>
    </row>
    <row r="2978" spans="1:28">
      <c r="A2978" s="51" t="s">
        <v>5605</v>
      </c>
      <c r="B2978" s="51" t="s">
        <v>81</v>
      </c>
      <c r="C2978" s="1">
        <v>43128</v>
      </c>
      <c r="D2978">
        <v>2018</v>
      </c>
      <c r="E2978" s="26">
        <v>1</v>
      </c>
      <c r="F2978" s="51" t="s">
        <v>21</v>
      </c>
      <c r="G2978" s="26">
        <v>7</v>
      </c>
      <c r="H2978" s="26">
        <v>7</v>
      </c>
      <c r="I2978" t="s">
        <v>15</v>
      </c>
      <c r="J2978" t="s">
        <v>60</v>
      </c>
      <c r="K2978" t="s">
        <v>133</v>
      </c>
      <c r="L2978" t="s">
        <v>74</v>
      </c>
      <c r="M2978" t="s">
        <v>93</v>
      </c>
      <c r="N2978">
        <v>4806.491985235466</v>
      </c>
      <c r="O2978">
        <v>4806.491985235466</v>
      </c>
      <c r="P2978" t="s">
        <v>64</v>
      </c>
      <c r="Q2978">
        <v>1.1100000000000001</v>
      </c>
      <c r="R2978">
        <v>5</v>
      </c>
      <c r="S2978">
        <v>5</v>
      </c>
      <c r="T2978">
        <v>1</v>
      </c>
      <c r="U2978" t="s">
        <v>76</v>
      </c>
      <c r="V2978">
        <v>1</v>
      </c>
      <c r="W2978" t="s">
        <v>66</v>
      </c>
      <c r="X2978" s="51" t="s">
        <v>5606</v>
      </c>
      <c r="Y2978" s="51" t="s">
        <v>144</v>
      </c>
      <c r="Z2978" s="26">
        <v>1</v>
      </c>
      <c r="AA2978" s="51" t="s">
        <v>66</v>
      </c>
      <c r="AB2978" s="51" t="s">
        <v>69</v>
      </c>
    </row>
    <row r="2979" spans="1:28">
      <c r="A2979" s="51" t="s">
        <v>5607</v>
      </c>
      <c r="B2979" s="51" t="s">
        <v>97</v>
      </c>
      <c r="C2979" s="1">
        <v>43025</v>
      </c>
      <c r="D2979">
        <v>2017</v>
      </c>
      <c r="E2979" s="26">
        <v>10</v>
      </c>
      <c r="F2979" s="51" t="s">
        <v>10</v>
      </c>
      <c r="G2979" s="26">
        <v>8</v>
      </c>
      <c r="H2979" s="26">
        <v>8</v>
      </c>
      <c r="I2979" t="s">
        <v>15</v>
      </c>
      <c r="J2979" t="s">
        <v>60</v>
      </c>
      <c r="K2979" t="s">
        <v>88</v>
      </c>
      <c r="L2979" t="s">
        <v>125</v>
      </c>
      <c r="M2979" t="s">
        <v>152</v>
      </c>
      <c r="N2979">
        <v>2497.2687442466872</v>
      </c>
      <c r="O2979">
        <v>2497.2687442466872</v>
      </c>
      <c r="P2979" t="s">
        <v>64</v>
      </c>
      <c r="Q2979">
        <v>8.65</v>
      </c>
      <c r="R2979">
        <v>4</v>
      </c>
      <c r="S2979">
        <v>2</v>
      </c>
      <c r="T2979">
        <v>1</v>
      </c>
      <c r="U2979" t="s">
        <v>76</v>
      </c>
      <c r="V2979">
        <v>1</v>
      </c>
      <c r="W2979" t="s">
        <v>66</v>
      </c>
      <c r="X2979" s="51" t="s">
        <v>5608</v>
      </c>
      <c r="Y2979" s="51" t="s">
        <v>119</v>
      </c>
      <c r="Z2979" s="26">
        <v>1</v>
      </c>
      <c r="AA2979" s="51" t="s">
        <v>66</v>
      </c>
      <c r="AB2979" s="51" t="s">
        <v>69</v>
      </c>
    </row>
    <row r="2980" spans="1:28">
      <c r="A2980" s="51" t="s">
        <v>5609</v>
      </c>
      <c r="B2980" s="51" t="s">
        <v>140</v>
      </c>
      <c r="C2980" s="1">
        <v>42913</v>
      </c>
      <c r="D2980">
        <v>2017</v>
      </c>
      <c r="E2980" s="26">
        <v>6</v>
      </c>
      <c r="F2980" s="51" t="s">
        <v>26</v>
      </c>
      <c r="G2980" s="26">
        <v>8</v>
      </c>
      <c r="H2980" s="26">
        <v>8</v>
      </c>
      <c r="I2980" t="s">
        <v>15</v>
      </c>
      <c r="J2980" t="s">
        <v>60</v>
      </c>
      <c r="K2980" t="s">
        <v>124</v>
      </c>
      <c r="L2980" t="s">
        <v>62</v>
      </c>
      <c r="M2980" t="s">
        <v>90</v>
      </c>
      <c r="N2980">
        <v>3648.774374167956</v>
      </c>
      <c r="O2980">
        <v>3648.774374167956</v>
      </c>
      <c r="P2980" t="s">
        <v>64</v>
      </c>
      <c r="Q2980">
        <v>2.85</v>
      </c>
      <c r="R2980">
        <v>1</v>
      </c>
      <c r="S2980">
        <v>1</v>
      </c>
      <c r="T2980">
        <v>1</v>
      </c>
      <c r="U2980" t="s">
        <v>76</v>
      </c>
      <c r="V2980">
        <v>1</v>
      </c>
      <c r="W2980" t="s">
        <v>66</v>
      </c>
      <c r="X2980" s="51" t="s">
        <v>5610</v>
      </c>
      <c r="Y2980" s="51" t="s">
        <v>95</v>
      </c>
      <c r="Z2980" s="26">
        <v>1</v>
      </c>
      <c r="AA2980" s="51" t="s">
        <v>66</v>
      </c>
      <c r="AB2980" s="51" t="s">
        <v>69</v>
      </c>
    </row>
    <row r="2981" spans="1:28">
      <c r="A2981" s="51" t="s">
        <v>5611</v>
      </c>
      <c r="B2981" s="51" t="s">
        <v>71</v>
      </c>
      <c r="C2981" s="1">
        <v>43163</v>
      </c>
      <c r="D2981">
        <v>2018</v>
      </c>
      <c r="E2981" s="26">
        <v>3</v>
      </c>
      <c r="F2981" s="51" t="s">
        <v>23</v>
      </c>
      <c r="G2981" s="26">
        <v>7</v>
      </c>
      <c r="H2981" s="26">
        <v>7</v>
      </c>
      <c r="I2981" t="s">
        <v>15</v>
      </c>
      <c r="J2981" t="s">
        <v>60</v>
      </c>
      <c r="K2981" t="s">
        <v>88</v>
      </c>
      <c r="L2981" t="s">
        <v>74</v>
      </c>
      <c r="M2981" t="s">
        <v>63</v>
      </c>
      <c r="N2981">
        <v>5753.7019454833526</v>
      </c>
      <c r="O2981">
        <v>5753.7019454833526</v>
      </c>
      <c r="P2981" t="s">
        <v>64</v>
      </c>
      <c r="Q2981">
        <v>7.8</v>
      </c>
      <c r="R2981">
        <v>4</v>
      </c>
      <c r="S2981">
        <v>1</v>
      </c>
      <c r="T2981">
        <v>1</v>
      </c>
      <c r="U2981" t="s">
        <v>76</v>
      </c>
      <c r="V2981">
        <v>1</v>
      </c>
      <c r="W2981" t="s">
        <v>66</v>
      </c>
      <c r="X2981" s="51" t="s">
        <v>5612</v>
      </c>
      <c r="Y2981" s="51" t="s">
        <v>95</v>
      </c>
      <c r="Z2981" s="26">
        <v>0</v>
      </c>
      <c r="AA2981" s="51" t="s">
        <v>66</v>
      </c>
      <c r="AB2981" s="51" t="s">
        <v>69</v>
      </c>
    </row>
    <row r="2982" spans="1:28">
      <c r="A2982" s="51" t="s">
        <v>5613</v>
      </c>
      <c r="B2982" s="51" t="s">
        <v>71</v>
      </c>
      <c r="C2982" s="1">
        <v>41709</v>
      </c>
      <c r="D2982">
        <v>2014</v>
      </c>
      <c r="E2982" s="26">
        <v>3</v>
      </c>
      <c r="F2982" s="51" t="s">
        <v>23</v>
      </c>
      <c r="G2982" s="26">
        <v>11</v>
      </c>
      <c r="H2982" s="26">
        <v>11</v>
      </c>
      <c r="I2982" t="s">
        <v>15</v>
      </c>
      <c r="J2982" t="s">
        <v>102</v>
      </c>
      <c r="K2982" t="s">
        <v>124</v>
      </c>
      <c r="L2982" t="s">
        <v>128</v>
      </c>
      <c r="M2982" t="s">
        <v>75</v>
      </c>
      <c r="N2982">
        <v>14854.323883502013</v>
      </c>
      <c r="O2982">
        <v>14854.323883502013</v>
      </c>
      <c r="P2982" t="s">
        <v>64</v>
      </c>
      <c r="Q2982">
        <v>12.45</v>
      </c>
      <c r="R2982">
        <v>3</v>
      </c>
      <c r="S2982">
        <v>2</v>
      </c>
      <c r="T2982">
        <v>1</v>
      </c>
      <c r="U2982" t="s">
        <v>76</v>
      </c>
      <c r="V2982">
        <v>3</v>
      </c>
      <c r="W2982" t="s">
        <v>84</v>
      </c>
      <c r="X2982" s="51" t="s">
        <v>5614</v>
      </c>
      <c r="Y2982" s="51" t="s">
        <v>95</v>
      </c>
      <c r="Z2982" s="26">
        <v>3</v>
      </c>
      <c r="AA2982" s="51" t="s">
        <v>77</v>
      </c>
      <c r="AB2982" s="51" t="s">
        <v>69</v>
      </c>
    </row>
    <row r="2983" spans="1:28">
      <c r="A2983" s="51" t="s">
        <v>5615</v>
      </c>
      <c r="B2983" s="51" t="s">
        <v>97</v>
      </c>
      <c r="C2983" s="1">
        <v>44477</v>
      </c>
      <c r="D2983">
        <v>2021</v>
      </c>
      <c r="E2983" s="26">
        <v>10</v>
      </c>
      <c r="F2983" s="51" t="s">
        <v>10</v>
      </c>
      <c r="G2983" s="26">
        <v>4</v>
      </c>
      <c r="H2983" s="26">
        <v>4</v>
      </c>
      <c r="I2983" t="s">
        <v>15</v>
      </c>
      <c r="J2983" t="s">
        <v>72</v>
      </c>
      <c r="K2983" t="s">
        <v>83</v>
      </c>
      <c r="L2983" t="s">
        <v>110</v>
      </c>
      <c r="M2983" t="s">
        <v>152</v>
      </c>
      <c r="N2983">
        <v>8031.3763993406592</v>
      </c>
      <c r="O2983">
        <v>8031.3763993406592</v>
      </c>
      <c r="P2983" t="s">
        <v>64</v>
      </c>
      <c r="Q2983">
        <v>21.73</v>
      </c>
      <c r="R2983">
        <v>2</v>
      </c>
      <c r="S2983">
        <v>2</v>
      </c>
      <c r="T2983">
        <v>1</v>
      </c>
      <c r="U2983" t="s">
        <v>76</v>
      </c>
      <c r="V2983">
        <v>3</v>
      </c>
      <c r="W2983" t="s">
        <v>84</v>
      </c>
      <c r="X2983" s="51" t="s">
        <v>1698</v>
      </c>
      <c r="Y2983" s="51" t="s">
        <v>100</v>
      </c>
      <c r="Z2983" s="26">
        <v>2</v>
      </c>
      <c r="AA2983" s="51" t="s">
        <v>77</v>
      </c>
      <c r="AB2983" s="51" t="s">
        <v>69</v>
      </c>
    </row>
    <row r="2984" spans="1:28">
      <c r="A2984" s="51" t="s">
        <v>5616</v>
      </c>
      <c r="B2984" s="51" t="s">
        <v>59</v>
      </c>
      <c r="C2984" s="1">
        <v>42985</v>
      </c>
      <c r="D2984">
        <v>2017</v>
      </c>
      <c r="E2984" s="26">
        <v>9</v>
      </c>
      <c r="F2984" s="51" t="s">
        <v>29</v>
      </c>
      <c r="G2984" s="26">
        <v>8</v>
      </c>
      <c r="H2984" s="26">
        <v>8</v>
      </c>
      <c r="I2984" t="s">
        <v>15</v>
      </c>
      <c r="J2984" t="s">
        <v>60</v>
      </c>
      <c r="K2984" t="s">
        <v>73</v>
      </c>
      <c r="L2984" t="s">
        <v>125</v>
      </c>
      <c r="M2984" t="s">
        <v>90</v>
      </c>
      <c r="N2984">
        <v>4501.6833916307078</v>
      </c>
      <c r="O2984">
        <v>4501.6833916307078</v>
      </c>
      <c r="P2984" t="s">
        <v>64</v>
      </c>
      <c r="Q2984">
        <v>13.14</v>
      </c>
      <c r="R2984">
        <v>3</v>
      </c>
      <c r="S2984">
        <v>3</v>
      </c>
      <c r="T2984">
        <v>1</v>
      </c>
      <c r="U2984" t="s">
        <v>76</v>
      </c>
      <c r="V2984">
        <v>3</v>
      </c>
      <c r="W2984" t="s">
        <v>84</v>
      </c>
      <c r="X2984" s="51" t="s">
        <v>767</v>
      </c>
      <c r="Y2984" s="51" t="s">
        <v>119</v>
      </c>
      <c r="Z2984" s="26">
        <v>3</v>
      </c>
      <c r="AA2984" s="51" t="s">
        <v>77</v>
      </c>
      <c r="AB2984" s="51" t="s">
        <v>108</v>
      </c>
    </row>
    <row r="2985" spans="1:28">
      <c r="A2985" s="51" t="s">
        <v>5617</v>
      </c>
      <c r="B2985" s="51" t="s">
        <v>71</v>
      </c>
      <c r="C2985" s="1">
        <v>44244</v>
      </c>
      <c r="D2985">
        <v>2021</v>
      </c>
      <c r="E2985" s="26">
        <v>2</v>
      </c>
      <c r="F2985" s="51" t="s">
        <v>22</v>
      </c>
      <c r="G2985" s="26">
        <v>4</v>
      </c>
      <c r="H2985" s="26">
        <v>4</v>
      </c>
      <c r="I2985" t="s">
        <v>15</v>
      </c>
      <c r="J2985" t="s">
        <v>72</v>
      </c>
      <c r="K2985" t="s">
        <v>88</v>
      </c>
      <c r="L2985" t="s">
        <v>74</v>
      </c>
      <c r="M2985" t="s">
        <v>93</v>
      </c>
      <c r="N2985">
        <v>9440.8074618223836</v>
      </c>
      <c r="O2985">
        <v>9440.8074618223836</v>
      </c>
      <c r="P2985" t="s">
        <v>64</v>
      </c>
      <c r="Q2985">
        <v>14.47</v>
      </c>
      <c r="R2985">
        <v>5</v>
      </c>
      <c r="S2985">
        <v>2</v>
      </c>
      <c r="T2985">
        <v>1</v>
      </c>
      <c r="U2985" t="s">
        <v>76</v>
      </c>
      <c r="V2985">
        <v>2</v>
      </c>
      <c r="W2985" t="s">
        <v>77</v>
      </c>
      <c r="X2985" s="51" t="s">
        <v>1748</v>
      </c>
      <c r="Y2985" s="51" t="s">
        <v>86</v>
      </c>
      <c r="Z2985" s="26">
        <v>0</v>
      </c>
      <c r="AA2985" s="51" t="s">
        <v>66</v>
      </c>
      <c r="AB2985" s="51" t="s">
        <v>69</v>
      </c>
    </row>
    <row r="2986" spans="1:28">
      <c r="A2986" s="51" t="s">
        <v>5618</v>
      </c>
      <c r="B2986" s="51" t="s">
        <v>140</v>
      </c>
      <c r="C2986" s="1">
        <v>41748</v>
      </c>
      <c r="D2986">
        <v>2014</v>
      </c>
      <c r="E2986" s="26">
        <v>4</v>
      </c>
      <c r="F2986" s="51" t="s">
        <v>24</v>
      </c>
      <c r="G2986" s="26">
        <v>11</v>
      </c>
      <c r="H2986" s="26">
        <v>11</v>
      </c>
      <c r="I2986" t="s">
        <v>15</v>
      </c>
      <c r="J2986" t="s">
        <v>102</v>
      </c>
      <c r="K2986" t="s">
        <v>73</v>
      </c>
      <c r="L2986" t="s">
        <v>89</v>
      </c>
      <c r="M2986" t="s">
        <v>63</v>
      </c>
      <c r="N2986">
        <v>10081.457828875627</v>
      </c>
      <c r="O2986">
        <v>10081.457828875627</v>
      </c>
      <c r="P2986" t="s">
        <v>64</v>
      </c>
      <c r="Q2986">
        <v>10.77</v>
      </c>
      <c r="R2986">
        <v>2</v>
      </c>
      <c r="S2986">
        <v>2</v>
      </c>
      <c r="T2986">
        <v>1</v>
      </c>
      <c r="U2986" t="s">
        <v>76</v>
      </c>
      <c r="V2986">
        <v>2</v>
      </c>
      <c r="W2986" t="s">
        <v>77</v>
      </c>
      <c r="X2986" s="51" t="s">
        <v>5619</v>
      </c>
      <c r="Y2986" s="51" t="s">
        <v>100</v>
      </c>
      <c r="Z2986" s="26">
        <v>1</v>
      </c>
      <c r="AA2986" s="51" t="s">
        <v>66</v>
      </c>
      <c r="AB2986" s="51" t="s">
        <v>69</v>
      </c>
    </row>
    <row r="2987" spans="1:28">
      <c r="A2987" s="51" t="s">
        <v>5620</v>
      </c>
      <c r="B2987" s="51" t="s">
        <v>140</v>
      </c>
      <c r="C2987" s="1">
        <v>44098</v>
      </c>
      <c r="D2987">
        <v>2020</v>
      </c>
      <c r="E2987" s="26">
        <v>9</v>
      </c>
      <c r="F2987" s="51" t="s">
        <v>29</v>
      </c>
      <c r="G2987" s="26">
        <v>5</v>
      </c>
      <c r="H2987" s="26">
        <v>5</v>
      </c>
      <c r="I2987" t="s">
        <v>15</v>
      </c>
      <c r="J2987" t="s">
        <v>72</v>
      </c>
      <c r="K2987" t="s">
        <v>88</v>
      </c>
      <c r="L2987" t="s">
        <v>125</v>
      </c>
      <c r="M2987" t="s">
        <v>90</v>
      </c>
      <c r="N2987">
        <v>12309.992691556779</v>
      </c>
      <c r="O2987">
        <v>12309.992691556779</v>
      </c>
      <c r="P2987" t="s">
        <v>64</v>
      </c>
      <c r="Q2987">
        <v>4.97</v>
      </c>
      <c r="R2987">
        <v>5</v>
      </c>
      <c r="S2987">
        <v>2</v>
      </c>
      <c r="T2987">
        <v>1</v>
      </c>
      <c r="U2987" t="s">
        <v>76</v>
      </c>
      <c r="V2987">
        <v>3</v>
      </c>
      <c r="W2987" t="s">
        <v>84</v>
      </c>
      <c r="X2987" s="51" t="s">
        <v>5621</v>
      </c>
      <c r="Y2987" s="51" t="s">
        <v>100</v>
      </c>
      <c r="Z2987" s="26">
        <v>2</v>
      </c>
      <c r="AA2987" s="51" t="s">
        <v>77</v>
      </c>
      <c r="AB2987" s="51" t="s">
        <v>69</v>
      </c>
    </row>
    <row r="2988" spans="1:28">
      <c r="A2988" s="51" t="s">
        <v>5622</v>
      </c>
      <c r="B2988" s="51" t="s">
        <v>59</v>
      </c>
      <c r="C2988" s="1">
        <v>41443</v>
      </c>
      <c r="D2988">
        <v>2013</v>
      </c>
      <c r="E2988" s="26">
        <v>6</v>
      </c>
      <c r="F2988" s="51" t="s">
        <v>26</v>
      </c>
      <c r="G2988" s="26">
        <v>12</v>
      </c>
      <c r="H2988" s="26">
        <v>12</v>
      </c>
      <c r="I2988" t="s">
        <v>15</v>
      </c>
      <c r="J2988" t="s">
        <v>102</v>
      </c>
      <c r="K2988" t="s">
        <v>73</v>
      </c>
      <c r="L2988" t="s">
        <v>157</v>
      </c>
      <c r="M2988" t="s">
        <v>63</v>
      </c>
      <c r="N2988">
        <v>16624.890768798305</v>
      </c>
      <c r="O2988">
        <v>16624.890768798305</v>
      </c>
      <c r="P2988" t="s">
        <v>64</v>
      </c>
      <c r="Q2988">
        <v>9.3000000000000007</v>
      </c>
      <c r="R2988">
        <v>5</v>
      </c>
      <c r="S2988">
        <v>1</v>
      </c>
      <c r="T2988">
        <v>1</v>
      </c>
      <c r="U2988" t="s">
        <v>76</v>
      </c>
      <c r="V2988">
        <v>3</v>
      </c>
      <c r="W2988" t="s">
        <v>84</v>
      </c>
      <c r="X2988" s="51" t="s">
        <v>3339</v>
      </c>
      <c r="Y2988" s="51" t="s">
        <v>119</v>
      </c>
      <c r="Z2988" s="26">
        <v>3</v>
      </c>
      <c r="AA2988" s="51" t="s">
        <v>77</v>
      </c>
      <c r="AB2988" s="51" t="s">
        <v>69</v>
      </c>
    </row>
    <row r="2989" spans="1:28">
      <c r="A2989" s="51" t="s">
        <v>5623</v>
      </c>
      <c r="B2989" s="51" t="s">
        <v>59</v>
      </c>
      <c r="C2989" s="1">
        <v>42647</v>
      </c>
      <c r="D2989">
        <v>2016</v>
      </c>
      <c r="E2989" s="26">
        <v>10</v>
      </c>
      <c r="F2989" s="51" t="s">
        <v>10</v>
      </c>
      <c r="G2989" s="26">
        <v>9</v>
      </c>
      <c r="H2989" s="26">
        <v>9</v>
      </c>
      <c r="I2989" t="s">
        <v>15</v>
      </c>
      <c r="J2989" t="s">
        <v>60</v>
      </c>
      <c r="K2989" t="s">
        <v>88</v>
      </c>
      <c r="L2989" t="s">
        <v>116</v>
      </c>
      <c r="M2989" t="s">
        <v>104</v>
      </c>
      <c r="N2989">
        <v>10009.255393126185</v>
      </c>
      <c r="O2989">
        <v>10009.255393126185</v>
      </c>
      <c r="P2989" t="s">
        <v>64</v>
      </c>
      <c r="Q2989">
        <v>5.31</v>
      </c>
      <c r="R2989">
        <v>2</v>
      </c>
      <c r="S2989">
        <v>2</v>
      </c>
      <c r="T2989">
        <v>1</v>
      </c>
      <c r="U2989" t="s">
        <v>76</v>
      </c>
      <c r="V2989">
        <v>2</v>
      </c>
      <c r="W2989" t="s">
        <v>77</v>
      </c>
      <c r="X2989" s="51" t="s">
        <v>5624</v>
      </c>
      <c r="Y2989" s="51" t="s">
        <v>86</v>
      </c>
      <c r="Z2989" s="26">
        <v>1</v>
      </c>
      <c r="AA2989" s="51" t="s">
        <v>66</v>
      </c>
      <c r="AB2989" s="51" t="s">
        <v>69</v>
      </c>
    </row>
    <row r="2990" spans="1:28">
      <c r="A2990" s="51" t="s">
        <v>5625</v>
      </c>
      <c r="B2990" s="51" t="s">
        <v>59</v>
      </c>
      <c r="C2990" s="1">
        <v>43448</v>
      </c>
      <c r="D2990">
        <v>2018</v>
      </c>
      <c r="E2990" s="26">
        <v>12</v>
      </c>
      <c r="F2990" s="51" t="s">
        <v>20</v>
      </c>
      <c r="G2990" s="26">
        <v>7</v>
      </c>
      <c r="H2990" s="26">
        <v>7</v>
      </c>
      <c r="I2990" t="s">
        <v>15</v>
      </c>
      <c r="J2990" t="s">
        <v>60</v>
      </c>
      <c r="K2990" t="s">
        <v>88</v>
      </c>
      <c r="L2990" t="s">
        <v>89</v>
      </c>
      <c r="M2990" t="s">
        <v>152</v>
      </c>
      <c r="N2990">
        <v>16823.020236236149</v>
      </c>
      <c r="O2990">
        <v>16823.020236236149</v>
      </c>
      <c r="P2990" t="s">
        <v>64</v>
      </c>
      <c r="Q2990">
        <v>17.059999999999999</v>
      </c>
      <c r="R2990">
        <v>3</v>
      </c>
      <c r="S2990">
        <v>5</v>
      </c>
      <c r="T2990">
        <v>1</v>
      </c>
      <c r="U2990" t="s">
        <v>76</v>
      </c>
      <c r="V2990">
        <v>3</v>
      </c>
      <c r="W2990" t="s">
        <v>84</v>
      </c>
      <c r="X2990" s="51" t="s">
        <v>5626</v>
      </c>
      <c r="Y2990" s="51" t="s">
        <v>95</v>
      </c>
      <c r="Z2990" s="26">
        <v>4</v>
      </c>
      <c r="AA2990" s="51" t="s">
        <v>84</v>
      </c>
      <c r="AB2990" s="51" t="s">
        <v>108</v>
      </c>
    </row>
    <row r="2991" spans="1:28">
      <c r="A2991" s="51" t="s">
        <v>5627</v>
      </c>
      <c r="B2991" s="51" t="s">
        <v>121</v>
      </c>
      <c r="C2991" s="1">
        <v>44340</v>
      </c>
      <c r="D2991">
        <v>2021</v>
      </c>
      <c r="E2991" s="26">
        <v>5</v>
      </c>
      <c r="F2991" s="51" t="s">
        <v>25</v>
      </c>
      <c r="G2991" s="26">
        <v>4</v>
      </c>
      <c r="H2991" s="26">
        <v>4</v>
      </c>
      <c r="I2991" t="s">
        <v>15</v>
      </c>
      <c r="J2991" t="s">
        <v>72</v>
      </c>
      <c r="K2991" t="s">
        <v>61</v>
      </c>
      <c r="L2991" t="s">
        <v>116</v>
      </c>
      <c r="M2991" t="s">
        <v>93</v>
      </c>
      <c r="N2991">
        <v>8681.8628527651836</v>
      </c>
      <c r="O2991">
        <v>8681.8628527651836</v>
      </c>
      <c r="P2991" t="s">
        <v>64</v>
      </c>
      <c r="Q2991">
        <v>13.93</v>
      </c>
      <c r="R2991">
        <v>4</v>
      </c>
      <c r="S2991">
        <v>1</v>
      </c>
      <c r="T2991">
        <v>1</v>
      </c>
      <c r="U2991" t="s">
        <v>76</v>
      </c>
      <c r="V2991">
        <v>2</v>
      </c>
      <c r="W2991" t="s">
        <v>77</v>
      </c>
      <c r="X2991" s="51" t="s">
        <v>3679</v>
      </c>
      <c r="Y2991" s="51" t="s">
        <v>119</v>
      </c>
      <c r="Z2991" s="26">
        <v>0</v>
      </c>
      <c r="AA2991" s="51" t="s">
        <v>66</v>
      </c>
      <c r="AB2991" s="51" t="s">
        <v>69</v>
      </c>
    </row>
    <row r="2992" spans="1:28">
      <c r="A2992" s="51" t="s">
        <v>5628</v>
      </c>
      <c r="B2992" s="51" t="s">
        <v>81</v>
      </c>
      <c r="C2992" s="1">
        <v>43229</v>
      </c>
      <c r="D2992">
        <v>2018</v>
      </c>
      <c r="E2992" s="26">
        <v>5</v>
      </c>
      <c r="F2992" s="51" t="s">
        <v>25</v>
      </c>
      <c r="G2992" s="26">
        <v>7</v>
      </c>
      <c r="H2992" s="26">
        <v>7</v>
      </c>
      <c r="I2992" t="s">
        <v>15</v>
      </c>
      <c r="J2992" t="s">
        <v>60</v>
      </c>
      <c r="K2992" t="s">
        <v>88</v>
      </c>
      <c r="L2992" t="s">
        <v>125</v>
      </c>
      <c r="M2992" t="s">
        <v>63</v>
      </c>
      <c r="N2992">
        <v>2007.8028605781251</v>
      </c>
      <c r="O2992">
        <v>2007.8028605781251</v>
      </c>
      <c r="P2992" t="s">
        <v>64</v>
      </c>
      <c r="Q2992">
        <v>3.5</v>
      </c>
      <c r="R2992">
        <v>5</v>
      </c>
      <c r="S2992">
        <v>0</v>
      </c>
      <c r="T2992">
        <v>0</v>
      </c>
      <c r="U2992" t="s">
        <v>65</v>
      </c>
      <c r="V2992">
        <v>1</v>
      </c>
      <c r="W2992" t="s">
        <v>66</v>
      </c>
      <c r="X2992" s="51" t="s">
        <v>5629</v>
      </c>
      <c r="Y2992" s="51" t="s">
        <v>119</v>
      </c>
      <c r="Z2992" s="26">
        <v>0</v>
      </c>
      <c r="AA2992" s="51" t="s">
        <v>66</v>
      </c>
      <c r="AB2992" s="51" t="s">
        <v>69</v>
      </c>
    </row>
    <row r="2993" spans="1:28">
      <c r="A2993" s="51" t="s">
        <v>5630</v>
      </c>
      <c r="B2993" s="51" t="s">
        <v>121</v>
      </c>
      <c r="C2993" s="1">
        <v>44787</v>
      </c>
      <c r="D2993">
        <v>2022</v>
      </c>
      <c r="E2993" s="26">
        <v>8</v>
      </c>
      <c r="F2993" s="51" t="s">
        <v>28</v>
      </c>
      <c r="G2993" s="26">
        <v>3</v>
      </c>
      <c r="H2993" s="26">
        <v>3</v>
      </c>
      <c r="I2993" t="s">
        <v>15</v>
      </c>
      <c r="J2993" t="s">
        <v>82</v>
      </c>
      <c r="K2993" t="s">
        <v>83</v>
      </c>
      <c r="L2993" t="s">
        <v>89</v>
      </c>
      <c r="M2993" t="s">
        <v>152</v>
      </c>
      <c r="N2993">
        <v>5700.9331437186775</v>
      </c>
      <c r="O2993">
        <v>5700.9331437186775</v>
      </c>
      <c r="P2993" t="s">
        <v>64</v>
      </c>
      <c r="Q2993">
        <v>5.31</v>
      </c>
      <c r="R2993">
        <v>2</v>
      </c>
      <c r="S2993">
        <v>2</v>
      </c>
      <c r="T2993">
        <v>1</v>
      </c>
      <c r="U2993" t="s">
        <v>76</v>
      </c>
      <c r="V2993">
        <v>1</v>
      </c>
      <c r="W2993" t="s">
        <v>66</v>
      </c>
      <c r="X2993" s="51" t="s">
        <v>5631</v>
      </c>
      <c r="Y2993" s="51" t="s">
        <v>79</v>
      </c>
      <c r="Z2993" s="26">
        <v>0</v>
      </c>
      <c r="AA2993" s="51" t="s">
        <v>66</v>
      </c>
      <c r="AB2993" s="51" t="s">
        <v>69</v>
      </c>
    </row>
    <row r="2994" spans="1:28">
      <c r="A2994" s="51" t="s">
        <v>5632</v>
      </c>
      <c r="B2994" s="51" t="s">
        <v>81</v>
      </c>
      <c r="C2994" s="1">
        <v>43315</v>
      </c>
      <c r="D2994">
        <v>2018</v>
      </c>
      <c r="E2994" s="26">
        <v>8</v>
      </c>
      <c r="F2994" s="51" t="s">
        <v>28</v>
      </c>
      <c r="G2994" s="26">
        <v>7</v>
      </c>
      <c r="H2994" s="26">
        <v>7</v>
      </c>
      <c r="I2994" t="s">
        <v>15</v>
      </c>
      <c r="J2994" t="s">
        <v>60</v>
      </c>
      <c r="K2994" t="s">
        <v>83</v>
      </c>
      <c r="L2994" t="s">
        <v>157</v>
      </c>
      <c r="M2994" t="s">
        <v>90</v>
      </c>
      <c r="N2994">
        <v>2269.5879883952284</v>
      </c>
      <c r="O2994">
        <v>2269.5879883952284</v>
      </c>
      <c r="P2994" t="s">
        <v>64</v>
      </c>
      <c r="Q2994">
        <v>3.23</v>
      </c>
      <c r="R2994">
        <v>4</v>
      </c>
      <c r="S2994">
        <v>2</v>
      </c>
      <c r="T2994">
        <v>1</v>
      </c>
      <c r="U2994" t="s">
        <v>76</v>
      </c>
      <c r="V2994">
        <v>2</v>
      </c>
      <c r="W2994" t="s">
        <v>77</v>
      </c>
      <c r="X2994" s="51" t="s">
        <v>5633</v>
      </c>
      <c r="Y2994" s="51" t="s">
        <v>144</v>
      </c>
      <c r="Z2994" s="26">
        <v>0</v>
      </c>
      <c r="AA2994" s="51" t="s">
        <v>66</v>
      </c>
      <c r="AB2994" s="51" t="s">
        <v>69</v>
      </c>
    </row>
    <row r="2995" spans="1:28">
      <c r="A2995" s="51" t="s">
        <v>5634</v>
      </c>
      <c r="B2995" s="51" t="s">
        <v>97</v>
      </c>
      <c r="C2995" s="1">
        <v>44591</v>
      </c>
      <c r="D2995">
        <v>2022</v>
      </c>
      <c r="E2995" s="26">
        <v>1</v>
      </c>
      <c r="F2995" s="51" t="s">
        <v>21</v>
      </c>
      <c r="G2995" s="26">
        <v>3</v>
      </c>
      <c r="H2995" s="26">
        <v>3</v>
      </c>
      <c r="I2995" t="s">
        <v>15</v>
      </c>
      <c r="J2995" t="s">
        <v>82</v>
      </c>
      <c r="K2995" t="s">
        <v>124</v>
      </c>
      <c r="L2995" t="s">
        <v>89</v>
      </c>
      <c r="M2995" t="s">
        <v>63</v>
      </c>
      <c r="N2995">
        <v>10495.991170151668</v>
      </c>
      <c r="O2995">
        <v>10495.991170151668</v>
      </c>
      <c r="P2995" t="s">
        <v>64</v>
      </c>
      <c r="Q2995">
        <v>4.5999999999999996</v>
      </c>
      <c r="R2995">
        <v>3</v>
      </c>
      <c r="S2995">
        <v>1</v>
      </c>
      <c r="T2995">
        <v>1</v>
      </c>
      <c r="U2995" t="s">
        <v>76</v>
      </c>
      <c r="V2995">
        <v>2</v>
      </c>
      <c r="W2995" t="s">
        <v>77</v>
      </c>
      <c r="X2995" s="51" t="s">
        <v>5635</v>
      </c>
      <c r="Y2995" s="51" t="s">
        <v>119</v>
      </c>
      <c r="Z2995" s="26">
        <v>0</v>
      </c>
      <c r="AA2995" s="51" t="s">
        <v>66</v>
      </c>
      <c r="AB2995" s="51" t="s">
        <v>69</v>
      </c>
    </row>
    <row r="2996" spans="1:28">
      <c r="A2996" s="51" t="s">
        <v>5636</v>
      </c>
      <c r="B2996" s="51" t="s">
        <v>81</v>
      </c>
      <c r="C2996" s="1">
        <v>43437</v>
      </c>
      <c r="D2996">
        <v>2018</v>
      </c>
      <c r="E2996" s="26">
        <v>12</v>
      </c>
      <c r="F2996" s="51" t="s">
        <v>20</v>
      </c>
      <c r="G2996" s="26">
        <v>7</v>
      </c>
      <c r="H2996" s="26">
        <v>7</v>
      </c>
      <c r="I2996" t="s">
        <v>15</v>
      </c>
      <c r="J2996" t="s">
        <v>60</v>
      </c>
      <c r="K2996" t="s">
        <v>83</v>
      </c>
      <c r="L2996" t="s">
        <v>89</v>
      </c>
      <c r="M2996" t="s">
        <v>63</v>
      </c>
      <c r="N2996">
        <v>3763.3773980226119</v>
      </c>
      <c r="O2996">
        <v>3763.3773980226119</v>
      </c>
      <c r="P2996" t="s">
        <v>64</v>
      </c>
      <c r="Q2996">
        <v>9.5</v>
      </c>
      <c r="R2996">
        <v>5</v>
      </c>
      <c r="S2996">
        <v>3</v>
      </c>
      <c r="T2996">
        <v>1</v>
      </c>
      <c r="U2996" t="s">
        <v>76</v>
      </c>
      <c r="V2996">
        <v>1</v>
      </c>
      <c r="W2996" t="s">
        <v>66</v>
      </c>
      <c r="X2996" s="51" t="s">
        <v>394</v>
      </c>
      <c r="Y2996" s="51" t="s">
        <v>144</v>
      </c>
      <c r="Z2996" s="26">
        <v>1</v>
      </c>
      <c r="AA2996" s="51" t="s">
        <v>66</v>
      </c>
      <c r="AB2996" s="51" t="s">
        <v>69</v>
      </c>
    </row>
    <row r="2997" spans="1:28">
      <c r="A2997" s="51" t="s">
        <v>5637</v>
      </c>
      <c r="B2997" s="51" t="s">
        <v>59</v>
      </c>
      <c r="C2997" s="1">
        <v>41495</v>
      </c>
      <c r="D2997">
        <v>2013</v>
      </c>
      <c r="E2997" s="26">
        <v>8</v>
      </c>
      <c r="F2997" s="51" t="s">
        <v>28</v>
      </c>
      <c r="G2997" s="26">
        <v>12</v>
      </c>
      <c r="H2997" s="26">
        <v>12</v>
      </c>
      <c r="I2997" t="s">
        <v>15</v>
      </c>
      <c r="J2997" t="s">
        <v>102</v>
      </c>
      <c r="K2997" t="s">
        <v>124</v>
      </c>
      <c r="L2997" t="s">
        <v>110</v>
      </c>
      <c r="M2997" t="s">
        <v>63</v>
      </c>
      <c r="N2997">
        <v>4169.9155321950557</v>
      </c>
      <c r="O2997">
        <v>4169.9155321950557</v>
      </c>
      <c r="P2997" t="s">
        <v>64</v>
      </c>
      <c r="Q2997">
        <v>16.989999999999998</v>
      </c>
      <c r="R2997">
        <v>5</v>
      </c>
      <c r="S2997">
        <v>2</v>
      </c>
      <c r="T2997">
        <v>1</v>
      </c>
      <c r="U2997" t="s">
        <v>76</v>
      </c>
      <c r="V2997">
        <v>2</v>
      </c>
      <c r="W2997" t="s">
        <v>77</v>
      </c>
      <c r="X2997" s="51" t="s">
        <v>5638</v>
      </c>
      <c r="Y2997" s="51" t="s">
        <v>100</v>
      </c>
      <c r="Z2997" s="26">
        <v>2</v>
      </c>
      <c r="AA2997" s="51" t="s">
        <v>77</v>
      </c>
      <c r="AB2997" s="51" t="s">
        <v>69</v>
      </c>
    </row>
    <row r="2998" spans="1:28">
      <c r="A2998" s="51" t="s">
        <v>5639</v>
      </c>
      <c r="B2998" s="51" t="s">
        <v>71</v>
      </c>
      <c r="C2998" s="1">
        <v>43156</v>
      </c>
      <c r="D2998">
        <v>2018</v>
      </c>
      <c r="E2998" s="26">
        <v>2</v>
      </c>
      <c r="F2998" s="51" t="s">
        <v>22</v>
      </c>
      <c r="G2998" s="26">
        <v>7</v>
      </c>
      <c r="H2998" s="26">
        <v>7</v>
      </c>
      <c r="I2998" t="s">
        <v>15</v>
      </c>
      <c r="J2998" t="s">
        <v>60</v>
      </c>
      <c r="K2998" t="s">
        <v>83</v>
      </c>
      <c r="L2998" t="s">
        <v>157</v>
      </c>
      <c r="M2998" t="s">
        <v>93</v>
      </c>
      <c r="N2998">
        <v>8044.7811596221754</v>
      </c>
      <c r="O2998">
        <v>8044.7811596221754</v>
      </c>
      <c r="P2998" t="s">
        <v>64</v>
      </c>
      <c r="Q2998">
        <v>11.42</v>
      </c>
      <c r="R2998">
        <v>1</v>
      </c>
      <c r="S2998">
        <v>4</v>
      </c>
      <c r="T2998">
        <v>1</v>
      </c>
      <c r="U2998" t="s">
        <v>76</v>
      </c>
      <c r="V2998">
        <v>2</v>
      </c>
      <c r="W2998" t="s">
        <v>77</v>
      </c>
      <c r="X2998" s="51" t="s">
        <v>5640</v>
      </c>
      <c r="Y2998" s="51" t="s">
        <v>100</v>
      </c>
      <c r="Z2998" s="26">
        <v>1</v>
      </c>
      <c r="AA2998" s="51" t="s">
        <v>66</v>
      </c>
      <c r="AB2998" s="51" t="s">
        <v>69</v>
      </c>
    </row>
    <row r="2999" spans="1:28">
      <c r="A2999" s="51" t="s">
        <v>5641</v>
      </c>
      <c r="B2999" s="51" t="s">
        <v>81</v>
      </c>
      <c r="C2999" s="1">
        <v>42541</v>
      </c>
      <c r="D2999">
        <v>2016</v>
      </c>
      <c r="E2999" s="26">
        <v>6</v>
      </c>
      <c r="F2999" s="51" t="s">
        <v>26</v>
      </c>
      <c r="G2999" s="26">
        <v>9</v>
      </c>
      <c r="H2999" s="26">
        <v>9</v>
      </c>
      <c r="I2999" t="s">
        <v>15</v>
      </c>
      <c r="J2999" t="s">
        <v>60</v>
      </c>
      <c r="K2999" t="s">
        <v>61</v>
      </c>
      <c r="L2999" t="s">
        <v>98</v>
      </c>
      <c r="M2999" t="s">
        <v>63</v>
      </c>
      <c r="N2999">
        <v>6823.5728682900044</v>
      </c>
      <c r="O2999">
        <v>6823.5728682900044</v>
      </c>
      <c r="P2999" t="s">
        <v>64</v>
      </c>
      <c r="Q2999">
        <v>7.47</v>
      </c>
      <c r="R2999">
        <v>3</v>
      </c>
      <c r="S2999">
        <v>4</v>
      </c>
      <c r="T2999">
        <v>1</v>
      </c>
      <c r="U2999" t="s">
        <v>76</v>
      </c>
      <c r="V2999">
        <v>2</v>
      </c>
      <c r="W2999" t="s">
        <v>77</v>
      </c>
      <c r="X2999" s="51" t="s">
        <v>2708</v>
      </c>
      <c r="Y2999" s="51" t="s">
        <v>100</v>
      </c>
      <c r="Z2999" s="26">
        <v>2</v>
      </c>
      <c r="AA2999" s="51" t="s">
        <v>77</v>
      </c>
      <c r="AB2999" s="51" t="s">
        <v>108</v>
      </c>
    </row>
    <row r="3000" spans="1:28">
      <c r="A3000" s="51" t="s">
        <v>5642</v>
      </c>
      <c r="B3000" s="51" t="s">
        <v>59</v>
      </c>
      <c r="C3000" s="1">
        <v>42886</v>
      </c>
      <c r="D3000">
        <v>2017</v>
      </c>
      <c r="E3000" s="26">
        <v>5</v>
      </c>
      <c r="F3000" s="51" t="s">
        <v>25</v>
      </c>
      <c r="G3000" s="26">
        <v>8</v>
      </c>
      <c r="H3000" s="26">
        <v>8</v>
      </c>
      <c r="I3000" t="s">
        <v>15</v>
      </c>
      <c r="J3000" t="s">
        <v>60</v>
      </c>
      <c r="K3000" t="s">
        <v>124</v>
      </c>
      <c r="L3000" t="s">
        <v>98</v>
      </c>
      <c r="M3000" t="s">
        <v>75</v>
      </c>
      <c r="N3000">
        <v>17152.246475377582</v>
      </c>
      <c r="O3000">
        <v>17152.246475377582</v>
      </c>
      <c r="P3000" t="s">
        <v>64</v>
      </c>
      <c r="Q3000">
        <v>7.93</v>
      </c>
      <c r="R3000">
        <v>3</v>
      </c>
      <c r="S3000">
        <v>1</v>
      </c>
      <c r="T3000">
        <v>1</v>
      </c>
      <c r="U3000" t="s">
        <v>76</v>
      </c>
      <c r="V3000">
        <v>3</v>
      </c>
      <c r="W3000" t="s">
        <v>84</v>
      </c>
      <c r="X3000" s="51" t="s">
        <v>5643</v>
      </c>
      <c r="Y3000" s="51" t="s">
        <v>79</v>
      </c>
      <c r="Z3000" s="26">
        <v>3</v>
      </c>
      <c r="AA3000" s="51" t="s">
        <v>77</v>
      </c>
      <c r="AB3000" s="51" t="s">
        <v>69</v>
      </c>
    </row>
    <row r="3001" spans="1:28">
      <c r="A3001" s="51" t="s">
        <v>5644</v>
      </c>
      <c r="B3001" s="51" t="s">
        <v>59</v>
      </c>
      <c r="C3001" s="1">
        <v>42415</v>
      </c>
      <c r="D3001">
        <v>2016</v>
      </c>
      <c r="E3001" s="26">
        <v>2</v>
      </c>
      <c r="F3001" s="51" t="s">
        <v>22</v>
      </c>
      <c r="G3001" s="26">
        <v>9</v>
      </c>
      <c r="H3001" s="26">
        <v>9</v>
      </c>
      <c r="I3001" t="s">
        <v>15</v>
      </c>
      <c r="J3001" t="s">
        <v>60</v>
      </c>
      <c r="K3001" t="s">
        <v>61</v>
      </c>
      <c r="L3001" t="s">
        <v>62</v>
      </c>
      <c r="M3001" t="s">
        <v>75</v>
      </c>
      <c r="N3001">
        <v>1020.4688721828892</v>
      </c>
      <c r="O3001">
        <v>1020.4688721828892</v>
      </c>
      <c r="P3001" t="s">
        <v>64</v>
      </c>
      <c r="Q3001">
        <v>2.02</v>
      </c>
      <c r="R3001">
        <v>4</v>
      </c>
      <c r="S3001">
        <v>3</v>
      </c>
      <c r="T3001">
        <v>1</v>
      </c>
      <c r="U3001" t="s">
        <v>76</v>
      </c>
      <c r="V3001">
        <v>1</v>
      </c>
      <c r="W3001" t="s">
        <v>66</v>
      </c>
      <c r="X3001" s="51" t="s">
        <v>5645</v>
      </c>
      <c r="Y3001" s="51" t="s">
        <v>95</v>
      </c>
      <c r="Z3001" s="26">
        <v>2</v>
      </c>
      <c r="AA3001" s="51" t="s">
        <v>77</v>
      </c>
      <c r="AB3001" s="51" t="s">
        <v>108</v>
      </c>
    </row>
    <row r="3002" spans="1:28">
      <c r="A3002" s="51" t="s">
        <v>5646</v>
      </c>
      <c r="B3002" s="51" t="s">
        <v>81</v>
      </c>
      <c r="C3002" s="1">
        <v>44299</v>
      </c>
      <c r="D3002">
        <v>2021</v>
      </c>
      <c r="E3002" s="26">
        <v>4</v>
      </c>
      <c r="F3002" s="51" t="s">
        <v>24</v>
      </c>
      <c r="G3002" s="26">
        <v>4</v>
      </c>
      <c r="H3002" s="26">
        <v>4</v>
      </c>
      <c r="I3002" t="s">
        <v>15</v>
      </c>
      <c r="J3002" t="s">
        <v>72</v>
      </c>
      <c r="K3002" t="s">
        <v>133</v>
      </c>
      <c r="L3002" t="s">
        <v>157</v>
      </c>
      <c r="M3002" t="s">
        <v>152</v>
      </c>
      <c r="N3002">
        <v>5824.0765466584417</v>
      </c>
      <c r="O3002">
        <v>5824.0765466584417</v>
      </c>
      <c r="P3002" t="s">
        <v>64</v>
      </c>
      <c r="Q3002">
        <v>1.49</v>
      </c>
      <c r="R3002">
        <v>3</v>
      </c>
      <c r="S3002">
        <v>0</v>
      </c>
      <c r="T3002">
        <v>0</v>
      </c>
      <c r="U3002" t="s">
        <v>65</v>
      </c>
      <c r="V3002">
        <v>1</v>
      </c>
      <c r="W3002" t="s">
        <v>66</v>
      </c>
      <c r="X3002" s="51" t="s">
        <v>5647</v>
      </c>
      <c r="Y3002" s="51" t="s">
        <v>68</v>
      </c>
      <c r="Z3002" s="26">
        <v>0</v>
      </c>
      <c r="AA3002" s="51" t="s">
        <v>66</v>
      </c>
      <c r="AB3002" s="51" t="s">
        <v>69</v>
      </c>
    </row>
    <row r="3003" spans="1:28">
      <c r="A3003" s="51" t="s">
        <v>5648</v>
      </c>
      <c r="B3003" s="51" t="s">
        <v>121</v>
      </c>
      <c r="C3003" s="1">
        <v>43263</v>
      </c>
      <c r="D3003">
        <v>2018</v>
      </c>
      <c r="E3003" s="26">
        <v>6</v>
      </c>
      <c r="F3003" s="51" t="s">
        <v>26</v>
      </c>
      <c r="G3003" s="26">
        <v>7</v>
      </c>
      <c r="H3003" s="26">
        <v>7</v>
      </c>
      <c r="I3003" t="s">
        <v>15</v>
      </c>
      <c r="J3003" t="s">
        <v>60</v>
      </c>
      <c r="K3003" t="s">
        <v>88</v>
      </c>
      <c r="L3003" t="s">
        <v>113</v>
      </c>
      <c r="M3003" t="s">
        <v>90</v>
      </c>
      <c r="N3003">
        <v>9274.7143734269375</v>
      </c>
      <c r="O3003">
        <v>9274.7143734269375</v>
      </c>
      <c r="P3003" t="s">
        <v>64</v>
      </c>
      <c r="Q3003">
        <v>18.13</v>
      </c>
      <c r="R3003">
        <v>2</v>
      </c>
      <c r="S3003">
        <v>2</v>
      </c>
      <c r="T3003">
        <v>1</v>
      </c>
      <c r="U3003" t="s">
        <v>76</v>
      </c>
      <c r="V3003">
        <v>2</v>
      </c>
      <c r="W3003" t="s">
        <v>77</v>
      </c>
      <c r="X3003" s="51" t="s">
        <v>1903</v>
      </c>
      <c r="Y3003" s="51" t="s">
        <v>79</v>
      </c>
      <c r="Z3003" s="26">
        <v>1</v>
      </c>
      <c r="AA3003" s="51" t="s">
        <v>66</v>
      </c>
      <c r="AB3003" s="51" t="s">
        <v>69</v>
      </c>
    </row>
    <row r="3004" spans="1:28">
      <c r="A3004" s="51" t="s">
        <v>5649</v>
      </c>
      <c r="B3004" s="51" t="s">
        <v>97</v>
      </c>
      <c r="C3004" s="1">
        <v>44831</v>
      </c>
      <c r="D3004">
        <v>2022</v>
      </c>
      <c r="E3004" s="26">
        <v>9</v>
      </c>
      <c r="F3004" s="51" t="s">
        <v>29</v>
      </c>
      <c r="G3004" s="26">
        <v>3</v>
      </c>
      <c r="H3004" s="26">
        <v>3</v>
      </c>
      <c r="I3004" t="s">
        <v>15</v>
      </c>
      <c r="J3004" t="s">
        <v>82</v>
      </c>
      <c r="K3004" t="s">
        <v>61</v>
      </c>
      <c r="L3004" t="s">
        <v>113</v>
      </c>
      <c r="M3004" t="s">
        <v>63</v>
      </c>
      <c r="N3004">
        <v>2992.861946013777</v>
      </c>
      <c r="O3004">
        <v>2992.861946013777</v>
      </c>
      <c r="P3004" t="s">
        <v>64</v>
      </c>
      <c r="Q3004">
        <v>8.91</v>
      </c>
      <c r="R3004">
        <v>1</v>
      </c>
      <c r="S3004">
        <v>3</v>
      </c>
      <c r="T3004">
        <v>1</v>
      </c>
      <c r="U3004" t="s">
        <v>76</v>
      </c>
      <c r="V3004">
        <v>1</v>
      </c>
      <c r="W3004" t="s">
        <v>66</v>
      </c>
      <c r="X3004" s="51" t="s">
        <v>5650</v>
      </c>
      <c r="Y3004" s="51" t="s">
        <v>144</v>
      </c>
      <c r="Z3004" s="26">
        <v>1</v>
      </c>
      <c r="AA3004" s="51" t="s">
        <v>66</v>
      </c>
      <c r="AB3004" s="51" t="s">
        <v>69</v>
      </c>
    </row>
    <row r="3005" spans="1:28">
      <c r="A3005" s="51" t="s">
        <v>5651</v>
      </c>
      <c r="B3005" s="51" t="s">
        <v>81</v>
      </c>
      <c r="C3005" s="1">
        <v>43296</v>
      </c>
      <c r="D3005">
        <v>2018</v>
      </c>
      <c r="E3005" s="26">
        <v>7</v>
      </c>
      <c r="F3005" s="51" t="s">
        <v>27</v>
      </c>
      <c r="G3005" s="26">
        <v>7</v>
      </c>
      <c r="H3005" s="26">
        <v>7</v>
      </c>
      <c r="I3005" t="s">
        <v>15</v>
      </c>
      <c r="J3005" t="s">
        <v>60</v>
      </c>
      <c r="K3005" t="s">
        <v>133</v>
      </c>
      <c r="L3005" t="s">
        <v>116</v>
      </c>
      <c r="M3005" t="s">
        <v>75</v>
      </c>
      <c r="N3005">
        <v>4979.206394767989</v>
      </c>
      <c r="O3005">
        <v>4979.206394767989</v>
      </c>
      <c r="P3005" t="s">
        <v>64</v>
      </c>
      <c r="Q3005">
        <v>6.55</v>
      </c>
      <c r="R3005">
        <v>1</v>
      </c>
      <c r="S3005">
        <v>3</v>
      </c>
      <c r="T3005">
        <v>1</v>
      </c>
      <c r="U3005" t="s">
        <v>76</v>
      </c>
      <c r="V3005">
        <v>1</v>
      </c>
      <c r="W3005" t="s">
        <v>66</v>
      </c>
      <c r="X3005" s="51" t="s">
        <v>5460</v>
      </c>
      <c r="Y3005" s="51" t="s">
        <v>100</v>
      </c>
      <c r="Z3005" s="26">
        <v>1</v>
      </c>
      <c r="AA3005" s="51" t="s">
        <v>66</v>
      </c>
      <c r="AB3005" s="51" t="s">
        <v>69</v>
      </c>
    </row>
    <row r="3006" spans="1:28">
      <c r="A3006" s="51" t="s">
        <v>5652</v>
      </c>
      <c r="B3006" s="51" t="s">
        <v>140</v>
      </c>
      <c r="C3006" s="1">
        <v>42898</v>
      </c>
      <c r="D3006">
        <v>2017</v>
      </c>
      <c r="E3006" s="26">
        <v>6</v>
      </c>
      <c r="F3006" s="51" t="s">
        <v>26</v>
      </c>
      <c r="G3006" s="26">
        <v>8</v>
      </c>
      <c r="H3006" s="26">
        <v>8</v>
      </c>
      <c r="I3006" t="s">
        <v>15</v>
      </c>
      <c r="J3006" t="s">
        <v>60</v>
      </c>
      <c r="K3006" t="s">
        <v>88</v>
      </c>
      <c r="L3006" t="s">
        <v>157</v>
      </c>
      <c r="M3006" t="s">
        <v>93</v>
      </c>
      <c r="N3006">
        <v>3959.4139719524906</v>
      </c>
      <c r="O3006">
        <v>3959.4139719524906</v>
      </c>
      <c r="P3006" t="s">
        <v>64</v>
      </c>
      <c r="Q3006">
        <v>6.58</v>
      </c>
      <c r="R3006">
        <v>4</v>
      </c>
      <c r="S3006">
        <v>2</v>
      </c>
      <c r="T3006">
        <v>1</v>
      </c>
      <c r="U3006" t="s">
        <v>76</v>
      </c>
      <c r="V3006">
        <v>2</v>
      </c>
      <c r="W3006" t="s">
        <v>77</v>
      </c>
      <c r="X3006" s="51" t="s">
        <v>5653</v>
      </c>
      <c r="Y3006" s="51" t="s">
        <v>144</v>
      </c>
      <c r="Z3006" s="26">
        <v>1</v>
      </c>
      <c r="AA3006" s="51" t="s">
        <v>66</v>
      </c>
      <c r="AB3006" s="51" t="s">
        <v>69</v>
      </c>
    </row>
    <row r="3007" spans="1:28">
      <c r="A3007" s="51" t="s">
        <v>5654</v>
      </c>
      <c r="B3007" s="51" t="s">
        <v>121</v>
      </c>
      <c r="C3007" s="1">
        <v>43571</v>
      </c>
      <c r="D3007">
        <v>2019</v>
      </c>
      <c r="E3007" s="26">
        <v>4</v>
      </c>
      <c r="F3007" s="51" t="s">
        <v>24</v>
      </c>
      <c r="G3007" s="26">
        <v>6</v>
      </c>
      <c r="H3007" s="26">
        <v>6</v>
      </c>
      <c r="I3007" t="s">
        <v>15</v>
      </c>
      <c r="J3007" t="s">
        <v>72</v>
      </c>
      <c r="K3007" t="s">
        <v>73</v>
      </c>
      <c r="L3007" t="s">
        <v>103</v>
      </c>
      <c r="M3007" t="s">
        <v>90</v>
      </c>
      <c r="N3007">
        <v>2662.6722759344079</v>
      </c>
      <c r="O3007">
        <v>2662.6722759344079</v>
      </c>
      <c r="P3007" t="s">
        <v>64</v>
      </c>
      <c r="Q3007">
        <v>1.6</v>
      </c>
      <c r="R3007">
        <v>1</v>
      </c>
      <c r="S3007">
        <v>3</v>
      </c>
      <c r="T3007">
        <v>1</v>
      </c>
      <c r="U3007" t="s">
        <v>76</v>
      </c>
      <c r="V3007">
        <v>1</v>
      </c>
      <c r="W3007" t="s">
        <v>66</v>
      </c>
      <c r="X3007" s="51" t="s">
        <v>2416</v>
      </c>
      <c r="Y3007" s="51" t="s">
        <v>100</v>
      </c>
      <c r="Z3007" s="26">
        <v>1</v>
      </c>
      <c r="AA3007" s="51" t="s">
        <v>66</v>
      </c>
      <c r="AB3007" s="51" t="s">
        <v>69</v>
      </c>
    </row>
    <row r="3008" spans="1:28">
      <c r="A3008" s="51" t="s">
        <v>5655</v>
      </c>
      <c r="B3008" s="51" t="s">
        <v>81</v>
      </c>
      <c r="C3008" s="1">
        <v>45305</v>
      </c>
      <c r="D3008">
        <v>2024</v>
      </c>
      <c r="E3008" s="26">
        <v>1</v>
      </c>
      <c r="F3008" s="51" t="s">
        <v>21</v>
      </c>
      <c r="G3008" s="26">
        <v>1</v>
      </c>
      <c r="H3008" s="26">
        <v>1</v>
      </c>
      <c r="I3008" t="s">
        <v>15</v>
      </c>
      <c r="J3008" t="s">
        <v>82</v>
      </c>
      <c r="K3008" t="s">
        <v>88</v>
      </c>
      <c r="L3008" t="s">
        <v>74</v>
      </c>
      <c r="M3008" t="s">
        <v>90</v>
      </c>
      <c r="N3008">
        <v>4682.7847981821187</v>
      </c>
      <c r="O3008">
        <v>4682.7847981821187</v>
      </c>
      <c r="P3008" t="s">
        <v>64</v>
      </c>
      <c r="Q3008">
        <v>7.27</v>
      </c>
      <c r="R3008">
        <v>2</v>
      </c>
      <c r="S3008">
        <v>3</v>
      </c>
      <c r="T3008">
        <v>1</v>
      </c>
      <c r="U3008" t="s">
        <v>76</v>
      </c>
      <c r="V3008">
        <v>1</v>
      </c>
      <c r="W3008" t="s">
        <v>66</v>
      </c>
      <c r="X3008" s="51" t="s">
        <v>5656</v>
      </c>
      <c r="Y3008" s="51" t="s">
        <v>119</v>
      </c>
      <c r="Z3008" s="26">
        <v>1</v>
      </c>
      <c r="AA3008" s="51" t="s">
        <v>66</v>
      </c>
      <c r="AB3008" s="51" t="s">
        <v>69</v>
      </c>
    </row>
    <row r="3009" spans="1:28">
      <c r="A3009" s="51" t="s">
        <v>5657</v>
      </c>
      <c r="B3009" s="51" t="s">
        <v>71</v>
      </c>
      <c r="C3009" s="1">
        <v>45147</v>
      </c>
      <c r="D3009">
        <v>2023</v>
      </c>
      <c r="E3009" s="26">
        <v>8</v>
      </c>
      <c r="F3009" s="51" t="s">
        <v>28</v>
      </c>
      <c r="G3009" s="26">
        <v>2</v>
      </c>
      <c r="H3009" s="26">
        <v>2</v>
      </c>
      <c r="I3009" t="s">
        <v>15</v>
      </c>
      <c r="J3009" t="s">
        <v>82</v>
      </c>
      <c r="K3009" t="s">
        <v>83</v>
      </c>
      <c r="L3009" t="s">
        <v>125</v>
      </c>
      <c r="M3009" t="s">
        <v>90</v>
      </c>
      <c r="N3009">
        <v>2072.873362314011</v>
      </c>
      <c r="O3009">
        <v>2072.873362314011</v>
      </c>
      <c r="P3009" t="s">
        <v>64</v>
      </c>
      <c r="Q3009">
        <v>5.65</v>
      </c>
      <c r="R3009">
        <v>5</v>
      </c>
      <c r="S3009">
        <v>1</v>
      </c>
      <c r="T3009">
        <v>1</v>
      </c>
      <c r="U3009" t="s">
        <v>76</v>
      </c>
      <c r="V3009">
        <v>1</v>
      </c>
      <c r="W3009" t="s">
        <v>66</v>
      </c>
      <c r="X3009" s="51" t="s">
        <v>5658</v>
      </c>
      <c r="Y3009" s="51" t="s">
        <v>95</v>
      </c>
      <c r="Z3009" s="26">
        <v>0</v>
      </c>
      <c r="AA3009" s="51" t="s">
        <v>66</v>
      </c>
      <c r="AB3009" s="51" t="s">
        <v>69</v>
      </c>
    </row>
    <row r="3010" spans="1:28">
      <c r="A3010" s="51" t="s">
        <v>5659</v>
      </c>
      <c r="B3010" s="51" t="s">
        <v>71</v>
      </c>
      <c r="C3010" s="1">
        <v>43957</v>
      </c>
      <c r="D3010">
        <v>2020</v>
      </c>
      <c r="E3010" s="26">
        <v>5</v>
      </c>
      <c r="F3010" s="51" t="s">
        <v>25</v>
      </c>
      <c r="G3010" s="26">
        <v>5</v>
      </c>
      <c r="H3010" s="26">
        <v>5</v>
      </c>
      <c r="I3010" t="s">
        <v>15</v>
      </c>
      <c r="J3010" t="s">
        <v>72</v>
      </c>
      <c r="K3010" t="s">
        <v>61</v>
      </c>
      <c r="L3010" t="s">
        <v>125</v>
      </c>
      <c r="M3010" t="s">
        <v>104</v>
      </c>
      <c r="N3010">
        <v>8746.9724678118928</v>
      </c>
      <c r="O3010">
        <v>8746.9724678118928</v>
      </c>
      <c r="P3010" t="s">
        <v>64</v>
      </c>
      <c r="Q3010">
        <v>1.88</v>
      </c>
      <c r="R3010">
        <v>5</v>
      </c>
      <c r="S3010">
        <v>2</v>
      </c>
      <c r="T3010">
        <v>1</v>
      </c>
      <c r="U3010" t="s">
        <v>76</v>
      </c>
      <c r="V3010">
        <v>1</v>
      </c>
      <c r="W3010" t="s">
        <v>66</v>
      </c>
      <c r="X3010" s="51" t="s">
        <v>2347</v>
      </c>
      <c r="Y3010" s="51" t="s">
        <v>119</v>
      </c>
      <c r="Z3010" s="26">
        <v>0</v>
      </c>
      <c r="AA3010" s="51" t="s">
        <v>66</v>
      </c>
      <c r="AB3010" s="51" t="s">
        <v>69</v>
      </c>
    </row>
    <row r="3011" spans="1:28">
      <c r="A3011" s="51" t="s">
        <v>5660</v>
      </c>
      <c r="B3011" s="51" t="s">
        <v>81</v>
      </c>
      <c r="C3011" s="1">
        <v>44298</v>
      </c>
      <c r="D3011">
        <v>2021</v>
      </c>
      <c r="E3011" s="26">
        <v>4</v>
      </c>
      <c r="F3011" s="51" t="s">
        <v>24</v>
      </c>
      <c r="G3011" s="26">
        <v>4</v>
      </c>
      <c r="H3011" s="26">
        <v>4</v>
      </c>
      <c r="I3011" t="s">
        <v>15</v>
      </c>
      <c r="J3011" t="s">
        <v>72</v>
      </c>
      <c r="K3011" t="s">
        <v>88</v>
      </c>
      <c r="L3011" t="s">
        <v>157</v>
      </c>
      <c r="M3011" t="s">
        <v>90</v>
      </c>
      <c r="N3011">
        <v>9759.9287678115415</v>
      </c>
      <c r="O3011">
        <v>9759.9287678115415</v>
      </c>
      <c r="P3011" t="s">
        <v>64</v>
      </c>
      <c r="Q3011">
        <v>5.63</v>
      </c>
      <c r="R3011">
        <v>1</v>
      </c>
      <c r="S3011">
        <v>2</v>
      </c>
      <c r="T3011">
        <v>1</v>
      </c>
      <c r="U3011" t="s">
        <v>76</v>
      </c>
      <c r="V3011">
        <v>2</v>
      </c>
      <c r="W3011" t="s">
        <v>77</v>
      </c>
      <c r="X3011" s="51" t="s">
        <v>5661</v>
      </c>
      <c r="Y3011" s="51" t="s">
        <v>95</v>
      </c>
      <c r="Z3011" s="26">
        <v>0</v>
      </c>
      <c r="AA3011" s="51" t="s">
        <v>66</v>
      </c>
      <c r="AB3011" s="51" t="s">
        <v>69</v>
      </c>
    </row>
    <row r="3012" spans="1:28">
      <c r="A3012" s="51" t="s">
        <v>5662</v>
      </c>
      <c r="B3012" s="51" t="s">
        <v>81</v>
      </c>
      <c r="C3012" s="1">
        <v>43017</v>
      </c>
      <c r="D3012">
        <v>2017</v>
      </c>
      <c r="E3012" s="26">
        <v>10</v>
      </c>
      <c r="F3012" s="51" t="s">
        <v>10</v>
      </c>
      <c r="G3012" s="26">
        <v>8</v>
      </c>
      <c r="H3012" s="26">
        <v>8</v>
      </c>
      <c r="I3012" t="s">
        <v>15</v>
      </c>
      <c r="J3012" t="s">
        <v>60</v>
      </c>
      <c r="K3012" t="s">
        <v>124</v>
      </c>
      <c r="L3012" t="s">
        <v>110</v>
      </c>
      <c r="M3012" t="s">
        <v>90</v>
      </c>
      <c r="N3012">
        <v>5347.3159670686491</v>
      </c>
      <c r="O3012">
        <v>5347.3159670686491</v>
      </c>
      <c r="P3012" t="s">
        <v>64</v>
      </c>
      <c r="Q3012">
        <v>9.26</v>
      </c>
      <c r="R3012">
        <v>2</v>
      </c>
      <c r="S3012">
        <v>2</v>
      </c>
      <c r="T3012">
        <v>1</v>
      </c>
      <c r="U3012" t="s">
        <v>76</v>
      </c>
      <c r="V3012">
        <v>1</v>
      </c>
      <c r="W3012" t="s">
        <v>66</v>
      </c>
      <c r="X3012" s="51" t="s">
        <v>3027</v>
      </c>
      <c r="Y3012" s="51" t="s">
        <v>86</v>
      </c>
      <c r="Z3012" s="26">
        <v>1</v>
      </c>
      <c r="AA3012" s="51" t="s">
        <v>66</v>
      </c>
      <c r="AB3012" s="51" t="s">
        <v>69</v>
      </c>
    </row>
    <row r="3013" spans="1:28">
      <c r="A3013" s="51" t="s">
        <v>5663</v>
      </c>
      <c r="B3013" s="51" t="s">
        <v>140</v>
      </c>
      <c r="C3013" s="1">
        <v>43788</v>
      </c>
      <c r="D3013">
        <v>2019</v>
      </c>
      <c r="E3013" s="26">
        <v>11</v>
      </c>
      <c r="F3013" s="51" t="s">
        <v>19</v>
      </c>
      <c r="G3013" s="26">
        <v>6</v>
      </c>
      <c r="H3013" s="26">
        <v>6</v>
      </c>
      <c r="I3013" t="s">
        <v>15</v>
      </c>
      <c r="J3013" t="s">
        <v>72</v>
      </c>
      <c r="K3013" t="s">
        <v>73</v>
      </c>
      <c r="L3013" t="s">
        <v>89</v>
      </c>
      <c r="M3013" t="s">
        <v>63</v>
      </c>
      <c r="N3013">
        <v>5054.2747292222975</v>
      </c>
      <c r="O3013">
        <v>5054.2747292222975</v>
      </c>
      <c r="P3013" t="s">
        <v>64</v>
      </c>
      <c r="Q3013">
        <v>4.5199999999999996</v>
      </c>
      <c r="R3013">
        <v>5</v>
      </c>
      <c r="S3013">
        <v>0</v>
      </c>
      <c r="T3013">
        <v>0</v>
      </c>
      <c r="U3013" t="s">
        <v>65</v>
      </c>
      <c r="V3013">
        <v>1</v>
      </c>
      <c r="W3013" t="s">
        <v>66</v>
      </c>
      <c r="X3013" s="51" t="s">
        <v>5664</v>
      </c>
      <c r="Y3013" s="51" t="s">
        <v>68</v>
      </c>
      <c r="Z3013" s="26">
        <v>0</v>
      </c>
      <c r="AA3013" s="51" t="s">
        <v>66</v>
      </c>
      <c r="AB3013" s="51" t="s">
        <v>69</v>
      </c>
    </row>
    <row r="3014" spans="1:28">
      <c r="A3014" s="51" t="s">
        <v>5665</v>
      </c>
      <c r="B3014" s="51" t="s">
        <v>121</v>
      </c>
      <c r="C3014" s="1">
        <v>43929</v>
      </c>
      <c r="D3014">
        <v>2020</v>
      </c>
      <c r="E3014" s="26">
        <v>4</v>
      </c>
      <c r="F3014" s="51" t="s">
        <v>24</v>
      </c>
      <c r="G3014" s="26">
        <v>5</v>
      </c>
      <c r="H3014" s="26">
        <v>5</v>
      </c>
      <c r="I3014" t="s">
        <v>15</v>
      </c>
      <c r="J3014" t="s">
        <v>72</v>
      </c>
      <c r="K3014" t="s">
        <v>88</v>
      </c>
      <c r="L3014" t="s">
        <v>89</v>
      </c>
      <c r="M3014" t="s">
        <v>63</v>
      </c>
      <c r="N3014">
        <v>8652.5595877660835</v>
      </c>
      <c r="O3014">
        <v>8652.5595877660835</v>
      </c>
      <c r="P3014" t="s">
        <v>64</v>
      </c>
      <c r="Q3014">
        <v>8.33</v>
      </c>
      <c r="R3014">
        <v>4</v>
      </c>
      <c r="S3014">
        <v>1</v>
      </c>
      <c r="T3014">
        <v>1</v>
      </c>
      <c r="U3014" t="s">
        <v>76</v>
      </c>
      <c r="V3014">
        <v>2</v>
      </c>
      <c r="W3014" t="s">
        <v>77</v>
      </c>
      <c r="X3014" s="51" t="s">
        <v>5666</v>
      </c>
      <c r="Y3014" s="51" t="s">
        <v>68</v>
      </c>
      <c r="Z3014" s="26">
        <v>0</v>
      </c>
      <c r="AA3014" s="51" t="s">
        <v>66</v>
      </c>
      <c r="AB3014" s="51" t="s">
        <v>69</v>
      </c>
    </row>
    <row r="3015" spans="1:28">
      <c r="A3015" s="51" t="s">
        <v>5667</v>
      </c>
      <c r="B3015" s="51" t="s">
        <v>59</v>
      </c>
      <c r="C3015" s="1">
        <v>41749</v>
      </c>
      <c r="D3015">
        <v>2014</v>
      </c>
      <c r="E3015" s="26">
        <v>4</v>
      </c>
      <c r="F3015" s="51" t="s">
        <v>24</v>
      </c>
      <c r="G3015" s="26">
        <v>11</v>
      </c>
      <c r="H3015" s="26">
        <v>11</v>
      </c>
      <c r="I3015" t="s">
        <v>15</v>
      </c>
      <c r="J3015" t="s">
        <v>102</v>
      </c>
      <c r="K3015" t="s">
        <v>83</v>
      </c>
      <c r="L3015" t="s">
        <v>98</v>
      </c>
      <c r="M3015" t="s">
        <v>152</v>
      </c>
      <c r="N3015">
        <v>3865.8710069065919</v>
      </c>
      <c r="O3015">
        <v>3865.8710069065919</v>
      </c>
      <c r="P3015" t="s">
        <v>64</v>
      </c>
      <c r="Q3015">
        <v>3.88</v>
      </c>
      <c r="R3015">
        <v>2</v>
      </c>
      <c r="S3015">
        <v>2</v>
      </c>
      <c r="T3015">
        <v>1</v>
      </c>
      <c r="U3015" t="s">
        <v>76</v>
      </c>
      <c r="V3015">
        <v>1</v>
      </c>
      <c r="W3015" t="s">
        <v>66</v>
      </c>
      <c r="X3015" s="51" t="s">
        <v>5668</v>
      </c>
      <c r="Y3015" s="51" t="s">
        <v>95</v>
      </c>
      <c r="Z3015" s="26">
        <v>1</v>
      </c>
      <c r="AA3015" s="51" t="s">
        <v>66</v>
      </c>
      <c r="AB3015" s="51" t="s">
        <v>69</v>
      </c>
    </row>
    <row r="3016" spans="1:28">
      <c r="A3016" s="51" t="s">
        <v>5669</v>
      </c>
      <c r="B3016" s="51" t="s">
        <v>59</v>
      </c>
      <c r="C3016" s="1">
        <v>42981</v>
      </c>
      <c r="D3016">
        <v>2017</v>
      </c>
      <c r="E3016" s="26">
        <v>9</v>
      </c>
      <c r="F3016" s="51" t="s">
        <v>29</v>
      </c>
      <c r="G3016" s="26">
        <v>8</v>
      </c>
      <c r="H3016" s="26">
        <v>8</v>
      </c>
      <c r="I3016" t="s">
        <v>15</v>
      </c>
      <c r="J3016" t="s">
        <v>60</v>
      </c>
      <c r="K3016" t="s">
        <v>124</v>
      </c>
      <c r="L3016" t="s">
        <v>128</v>
      </c>
      <c r="M3016" t="s">
        <v>63</v>
      </c>
      <c r="N3016">
        <v>16040.84927212523</v>
      </c>
      <c r="O3016">
        <v>16040.84927212523</v>
      </c>
      <c r="P3016" t="s">
        <v>64</v>
      </c>
      <c r="Q3016">
        <v>18.329999999999998</v>
      </c>
      <c r="R3016">
        <v>1</v>
      </c>
      <c r="S3016">
        <v>1</v>
      </c>
      <c r="T3016">
        <v>1</v>
      </c>
      <c r="U3016" t="s">
        <v>76</v>
      </c>
      <c r="V3016">
        <v>3</v>
      </c>
      <c r="W3016" t="s">
        <v>84</v>
      </c>
      <c r="X3016" s="51" t="s">
        <v>5670</v>
      </c>
      <c r="Y3016" s="51" t="s">
        <v>144</v>
      </c>
      <c r="Z3016" s="26">
        <v>4</v>
      </c>
      <c r="AA3016" s="51" t="s">
        <v>84</v>
      </c>
      <c r="AB3016" s="51" t="s">
        <v>108</v>
      </c>
    </row>
    <row r="3017" spans="1:28">
      <c r="A3017" s="51" t="s">
        <v>5671</v>
      </c>
      <c r="B3017" s="51" t="s">
        <v>140</v>
      </c>
      <c r="C3017" s="1">
        <v>42733</v>
      </c>
      <c r="D3017">
        <v>2016</v>
      </c>
      <c r="E3017" s="26">
        <v>12</v>
      </c>
      <c r="F3017" s="51" t="s">
        <v>20</v>
      </c>
      <c r="G3017" s="26">
        <v>9</v>
      </c>
      <c r="H3017" s="26">
        <v>9</v>
      </c>
      <c r="I3017" t="s">
        <v>15</v>
      </c>
      <c r="J3017" t="s">
        <v>60</v>
      </c>
      <c r="K3017" t="s">
        <v>83</v>
      </c>
      <c r="L3017" t="s">
        <v>74</v>
      </c>
      <c r="M3017" t="s">
        <v>104</v>
      </c>
      <c r="N3017">
        <v>24070.922216441599</v>
      </c>
      <c r="O3017">
        <v>24070.922216441599</v>
      </c>
      <c r="P3017" t="s">
        <v>64</v>
      </c>
      <c r="Q3017">
        <v>19.510000000000002</v>
      </c>
      <c r="R3017">
        <v>5</v>
      </c>
      <c r="S3017">
        <v>2</v>
      </c>
      <c r="T3017">
        <v>1</v>
      </c>
      <c r="U3017" t="s">
        <v>76</v>
      </c>
      <c r="V3017">
        <v>3</v>
      </c>
      <c r="W3017" t="s">
        <v>84</v>
      </c>
      <c r="X3017" s="51" t="s">
        <v>5672</v>
      </c>
      <c r="Y3017" s="51" t="s">
        <v>68</v>
      </c>
      <c r="Z3017" s="26">
        <v>4</v>
      </c>
      <c r="AA3017" s="51" t="s">
        <v>84</v>
      </c>
      <c r="AB3017" s="51" t="s">
        <v>108</v>
      </c>
    </row>
    <row r="3018" spans="1:28">
      <c r="A3018" s="51" t="s">
        <v>5673</v>
      </c>
      <c r="B3018" s="51" t="s">
        <v>59</v>
      </c>
      <c r="C3018" s="1">
        <v>44748</v>
      </c>
      <c r="D3018">
        <v>2022</v>
      </c>
      <c r="E3018" s="26">
        <v>7</v>
      </c>
      <c r="F3018" s="51" t="s">
        <v>27</v>
      </c>
      <c r="G3018" s="26">
        <v>3</v>
      </c>
      <c r="H3018" s="26">
        <v>3</v>
      </c>
      <c r="I3018" t="s">
        <v>15</v>
      </c>
      <c r="J3018" t="s">
        <v>82</v>
      </c>
      <c r="K3018" t="s">
        <v>124</v>
      </c>
      <c r="L3018" t="s">
        <v>125</v>
      </c>
      <c r="M3018" t="s">
        <v>63</v>
      </c>
      <c r="N3018">
        <v>6745.4871691791532</v>
      </c>
      <c r="O3018">
        <v>6745.4871691791532</v>
      </c>
      <c r="P3018" t="s">
        <v>64</v>
      </c>
      <c r="Q3018">
        <v>8.1199999999999992</v>
      </c>
      <c r="R3018">
        <v>5</v>
      </c>
      <c r="S3018">
        <v>1</v>
      </c>
      <c r="T3018">
        <v>1</v>
      </c>
      <c r="U3018" t="s">
        <v>76</v>
      </c>
      <c r="V3018">
        <v>1</v>
      </c>
      <c r="W3018" t="s">
        <v>66</v>
      </c>
      <c r="X3018" s="51" t="s">
        <v>5674</v>
      </c>
      <c r="Y3018" s="51" t="s">
        <v>119</v>
      </c>
      <c r="Z3018" s="26">
        <v>0</v>
      </c>
      <c r="AA3018" s="51" t="s">
        <v>66</v>
      </c>
      <c r="AB3018" s="51" t="s">
        <v>69</v>
      </c>
    </row>
    <row r="3019" spans="1:28">
      <c r="A3019" s="51" t="s">
        <v>5675</v>
      </c>
      <c r="B3019" s="51" t="s">
        <v>97</v>
      </c>
      <c r="C3019" s="1">
        <v>42078</v>
      </c>
      <c r="D3019">
        <v>2015</v>
      </c>
      <c r="E3019" s="26">
        <v>3</v>
      </c>
      <c r="F3019" s="51" t="s">
        <v>23</v>
      </c>
      <c r="G3019" s="26">
        <v>10</v>
      </c>
      <c r="H3019" s="26">
        <v>10</v>
      </c>
      <c r="I3019" t="s">
        <v>15</v>
      </c>
      <c r="J3019" t="s">
        <v>102</v>
      </c>
      <c r="K3019" t="s">
        <v>124</v>
      </c>
      <c r="L3019" t="s">
        <v>62</v>
      </c>
      <c r="M3019" t="s">
        <v>104</v>
      </c>
      <c r="N3019">
        <v>6813.9617650237451</v>
      </c>
      <c r="O3019">
        <v>6813.9617650237451</v>
      </c>
      <c r="P3019" t="s">
        <v>64</v>
      </c>
      <c r="Q3019">
        <v>27.51</v>
      </c>
      <c r="R3019">
        <v>1</v>
      </c>
      <c r="S3019">
        <v>0</v>
      </c>
      <c r="T3019">
        <v>0</v>
      </c>
      <c r="U3019" t="s">
        <v>65</v>
      </c>
      <c r="V3019">
        <v>3</v>
      </c>
      <c r="W3019" t="s">
        <v>84</v>
      </c>
      <c r="X3019" s="51" t="s">
        <v>324</v>
      </c>
      <c r="Y3019" s="51" t="s">
        <v>119</v>
      </c>
      <c r="Z3019" s="26">
        <v>3</v>
      </c>
      <c r="AA3019" s="51" t="s">
        <v>77</v>
      </c>
      <c r="AB3019" s="51" t="s">
        <v>69</v>
      </c>
    </row>
    <row r="3020" spans="1:28">
      <c r="A3020" s="51" t="s">
        <v>5676</v>
      </c>
      <c r="B3020" s="51" t="s">
        <v>140</v>
      </c>
      <c r="C3020" s="1">
        <v>42797</v>
      </c>
      <c r="D3020">
        <v>2017</v>
      </c>
      <c r="E3020" s="26">
        <v>3</v>
      </c>
      <c r="F3020" s="51" t="s">
        <v>23</v>
      </c>
      <c r="G3020" s="26">
        <v>8</v>
      </c>
      <c r="H3020" s="26">
        <v>8</v>
      </c>
      <c r="I3020" t="s">
        <v>15</v>
      </c>
      <c r="J3020" t="s">
        <v>60</v>
      </c>
      <c r="K3020" t="s">
        <v>88</v>
      </c>
      <c r="L3020" t="s">
        <v>110</v>
      </c>
      <c r="M3020" t="s">
        <v>152</v>
      </c>
      <c r="N3020">
        <v>11895.543640536032</v>
      </c>
      <c r="O3020">
        <v>11895.543640536032</v>
      </c>
      <c r="P3020" t="s">
        <v>64</v>
      </c>
      <c r="Q3020">
        <v>9.67</v>
      </c>
      <c r="R3020">
        <v>3</v>
      </c>
      <c r="S3020">
        <v>2</v>
      </c>
      <c r="T3020">
        <v>1</v>
      </c>
      <c r="U3020" t="s">
        <v>76</v>
      </c>
      <c r="V3020">
        <v>3</v>
      </c>
      <c r="W3020" t="s">
        <v>84</v>
      </c>
      <c r="X3020" s="51" t="s">
        <v>5677</v>
      </c>
      <c r="Y3020" s="51" t="s">
        <v>79</v>
      </c>
      <c r="Z3020" s="26">
        <v>2</v>
      </c>
      <c r="AA3020" s="51" t="s">
        <v>77</v>
      </c>
      <c r="AB3020" s="51" t="s">
        <v>69</v>
      </c>
    </row>
    <row r="3021" spans="1:28">
      <c r="A3021" s="51" t="s">
        <v>5678</v>
      </c>
      <c r="B3021" s="51" t="s">
        <v>140</v>
      </c>
      <c r="C3021" s="1">
        <v>42237</v>
      </c>
      <c r="D3021">
        <v>2015</v>
      </c>
      <c r="E3021" s="26">
        <v>8</v>
      </c>
      <c r="F3021" s="51" t="s">
        <v>28</v>
      </c>
      <c r="G3021" s="26">
        <v>10</v>
      </c>
      <c r="H3021" s="26">
        <v>10</v>
      </c>
      <c r="I3021" t="s">
        <v>15</v>
      </c>
      <c r="J3021" t="s">
        <v>102</v>
      </c>
      <c r="K3021" t="s">
        <v>88</v>
      </c>
      <c r="L3021" t="s">
        <v>74</v>
      </c>
      <c r="M3021" t="s">
        <v>152</v>
      </c>
      <c r="N3021">
        <v>7571.073924353469</v>
      </c>
      <c r="O3021">
        <v>7571.073924353469</v>
      </c>
      <c r="P3021" t="s">
        <v>64</v>
      </c>
      <c r="Q3021">
        <v>18.329999999999998</v>
      </c>
      <c r="R3021">
        <v>4</v>
      </c>
      <c r="S3021">
        <v>3</v>
      </c>
      <c r="T3021">
        <v>1</v>
      </c>
      <c r="U3021" t="s">
        <v>76</v>
      </c>
      <c r="V3021">
        <v>3</v>
      </c>
      <c r="W3021" t="s">
        <v>84</v>
      </c>
      <c r="X3021" s="51" t="s">
        <v>5679</v>
      </c>
      <c r="Y3021" s="51" t="s">
        <v>100</v>
      </c>
      <c r="Z3021" s="26">
        <v>4</v>
      </c>
      <c r="AA3021" s="51" t="s">
        <v>84</v>
      </c>
      <c r="AB3021" s="51" t="s">
        <v>108</v>
      </c>
    </row>
    <row r="3022" spans="1:28">
      <c r="A3022" s="51" t="s">
        <v>5680</v>
      </c>
      <c r="B3022" s="51" t="s">
        <v>97</v>
      </c>
      <c r="C3022" s="1">
        <v>44996</v>
      </c>
      <c r="D3022">
        <v>2023</v>
      </c>
      <c r="E3022" s="26">
        <v>3</v>
      </c>
      <c r="F3022" s="51" t="s">
        <v>23</v>
      </c>
      <c r="G3022" s="26">
        <v>2</v>
      </c>
      <c r="H3022" s="26">
        <v>2</v>
      </c>
      <c r="I3022" t="s">
        <v>15</v>
      </c>
      <c r="J3022" t="s">
        <v>82</v>
      </c>
      <c r="K3022" t="s">
        <v>73</v>
      </c>
      <c r="L3022" t="s">
        <v>202</v>
      </c>
      <c r="M3022" t="s">
        <v>63</v>
      </c>
      <c r="N3022">
        <v>14007.949153035344</v>
      </c>
      <c r="O3022">
        <v>14007.949153035344</v>
      </c>
      <c r="P3022" t="s">
        <v>64</v>
      </c>
      <c r="Q3022">
        <v>4.51</v>
      </c>
      <c r="R3022">
        <v>1</v>
      </c>
      <c r="S3022">
        <v>1</v>
      </c>
      <c r="T3022">
        <v>1</v>
      </c>
      <c r="U3022" t="s">
        <v>76</v>
      </c>
      <c r="V3022">
        <v>3</v>
      </c>
      <c r="W3022" t="s">
        <v>84</v>
      </c>
      <c r="X3022" s="51" t="s">
        <v>5681</v>
      </c>
      <c r="Y3022" s="51" t="s">
        <v>100</v>
      </c>
      <c r="Z3022" s="26">
        <v>2</v>
      </c>
      <c r="AA3022" s="51" t="s">
        <v>77</v>
      </c>
      <c r="AB3022" s="51" t="s">
        <v>69</v>
      </c>
    </row>
    <row r="3023" spans="1:28">
      <c r="A3023" s="51" t="s">
        <v>5682</v>
      </c>
      <c r="B3023" s="51" t="s">
        <v>81</v>
      </c>
      <c r="C3023" s="1">
        <v>42415</v>
      </c>
      <c r="D3023">
        <v>2016</v>
      </c>
      <c r="E3023" s="26">
        <v>2</v>
      </c>
      <c r="F3023" s="51" t="s">
        <v>22</v>
      </c>
      <c r="G3023" s="26">
        <v>9</v>
      </c>
      <c r="H3023" s="26">
        <v>9</v>
      </c>
      <c r="I3023" t="s">
        <v>15</v>
      </c>
      <c r="J3023" t="s">
        <v>60</v>
      </c>
      <c r="K3023" t="s">
        <v>61</v>
      </c>
      <c r="L3023" t="s">
        <v>103</v>
      </c>
      <c r="M3023" t="s">
        <v>90</v>
      </c>
      <c r="N3023">
        <v>11077.099493605854</v>
      </c>
      <c r="O3023">
        <v>11077.099493605854</v>
      </c>
      <c r="P3023" t="s">
        <v>64</v>
      </c>
      <c r="Q3023">
        <v>11.42</v>
      </c>
      <c r="R3023">
        <v>1</v>
      </c>
      <c r="S3023">
        <v>1</v>
      </c>
      <c r="T3023">
        <v>1</v>
      </c>
      <c r="U3023" t="s">
        <v>76</v>
      </c>
      <c r="V3023">
        <v>2</v>
      </c>
      <c r="W3023" t="s">
        <v>77</v>
      </c>
      <c r="X3023" s="51" t="s">
        <v>5683</v>
      </c>
      <c r="Y3023" s="51" t="s">
        <v>68</v>
      </c>
      <c r="Z3023" s="26">
        <v>1</v>
      </c>
      <c r="AA3023" s="51" t="s">
        <v>66</v>
      </c>
      <c r="AB3023" s="51" t="s">
        <v>69</v>
      </c>
    </row>
    <row r="3024" spans="1:28">
      <c r="A3024" s="51" t="s">
        <v>5684</v>
      </c>
      <c r="B3024" s="51" t="s">
        <v>97</v>
      </c>
      <c r="C3024" s="1">
        <v>41707</v>
      </c>
      <c r="D3024">
        <v>2014</v>
      </c>
      <c r="E3024" s="26">
        <v>3</v>
      </c>
      <c r="F3024" s="51" t="s">
        <v>23</v>
      </c>
      <c r="G3024" s="26">
        <v>11</v>
      </c>
      <c r="H3024" s="26">
        <v>11</v>
      </c>
      <c r="I3024" t="s">
        <v>15</v>
      </c>
      <c r="J3024" t="s">
        <v>102</v>
      </c>
      <c r="K3024" t="s">
        <v>88</v>
      </c>
      <c r="L3024" t="s">
        <v>202</v>
      </c>
      <c r="M3024" t="s">
        <v>104</v>
      </c>
      <c r="N3024">
        <v>8737.2859177137361</v>
      </c>
      <c r="O3024">
        <v>8737.2859177137361</v>
      </c>
      <c r="P3024" t="s">
        <v>64</v>
      </c>
      <c r="Q3024">
        <v>10.93</v>
      </c>
      <c r="R3024">
        <v>1</v>
      </c>
      <c r="S3024">
        <v>4</v>
      </c>
      <c r="T3024">
        <v>1</v>
      </c>
      <c r="U3024" t="s">
        <v>76</v>
      </c>
      <c r="V3024">
        <v>2</v>
      </c>
      <c r="W3024" t="s">
        <v>77</v>
      </c>
      <c r="X3024" s="51" t="s">
        <v>5685</v>
      </c>
      <c r="Y3024" s="51" t="s">
        <v>95</v>
      </c>
      <c r="Z3024" s="26">
        <v>2</v>
      </c>
      <c r="AA3024" s="51" t="s">
        <v>77</v>
      </c>
      <c r="AB3024" s="51" t="s">
        <v>108</v>
      </c>
    </row>
    <row r="3025" spans="1:28">
      <c r="A3025" s="51" t="s">
        <v>5686</v>
      </c>
      <c r="B3025" s="51" t="s">
        <v>71</v>
      </c>
      <c r="C3025" s="1">
        <v>43158</v>
      </c>
      <c r="D3025">
        <v>2018</v>
      </c>
      <c r="E3025" s="26">
        <v>2</v>
      </c>
      <c r="F3025" s="51" t="s">
        <v>22</v>
      </c>
      <c r="G3025" s="26">
        <v>7</v>
      </c>
      <c r="H3025" s="26">
        <v>7</v>
      </c>
      <c r="I3025" t="s">
        <v>15</v>
      </c>
      <c r="J3025" t="s">
        <v>60</v>
      </c>
      <c r="K3025" t="s">
        <v>61</v>
      </c>
      <c r="L3025" t="s">
        <v>98</v>
      </c>
      <c r="M3025" t="s">
        <v>104</v>
      </c>
      <c r="N3025">
        <v>7028.5103944610701</v>
      </c>
      <c r="O3025">
        <v>7028.5103944610701</v>
      </c>
      <c r="P3025" t="s">
        <v>64</v>
      </c>
      <c r="Q3025">
        <v>11.49</v>
      </c>
      <c r="R3025">
        <v>3</v>
      </c>
      <c r="S3025">
        <v>1</v>
      </c>
      <c r="T3025">
        <v>1</v>
      </c>
      <c r="U3025" t="s">
        <v>76</v>
      </c>
      <c r="V3025">
        <v>2</v>
      </c>
      <c r="W3025" t="s">
        <v>77</v>
      </c>
      <c r="X3025" s="51" t="s">
        <v>5687</v>
      </c>
      <c r="Y3025" s="51" t="s">
        <v>95</v>
      </c>
      <c r="Z3025" s="26">
        <v>0</v>
      </c>
      <c r="AA3025" s="51" t="s">
        <v>66</v>
      </c>
      <c r="AB3025" s="51" t="s">
        <v>69</v>
      </c>
    </row>
    <row r="3026" spans="1:28">
      <c r="A3026" s="51" t="s">
        <v>5688</v>
      </c>
      <c r="B3026" s="51" t="s">
        <v>59</v>
      </c>
      <c r="C3026" s="1">
        <v>45158</v>
      </c>
      <c r="D3026">
        <v>2023</v>
      </c>
      <c r="E3026" s="26">
        <v>8</v>
      </c>
      <c r="F3026" s="51" t="s">
        <v>28</v>
      </c>
      <c r="G3026" s="26">
        <v>2</v>
      </c>
      <c r="H3026" s="26">
        <v>2</v>
      </c>
      <c r="I3026" t="s">
        <v>15</v>
      </c>
      <c r="J3026" t="s">
        <v>82</v>
      </c>
      <c r="K3026" t="s">
        <v>124</v>
      </c>
      <c r="L3026" t="s">
        <v>98</v>
      </c>
      <c r="M3026" t="s">
        <v>152</v>
      </c>
      <c r="N3026">
        <v>5573.8795004005478</v>
      </c>
      <c r="O3026">
        <v>5573.8795004005478</v>
      </c>
      <c r="P3026" t="s">
        <v>64</v>
      </c>
      <c r="Q3026">
        <v>10.029999999999999</v>
      </c>
      <c r="R3026">
        <v>1</v>
      </c>
      <c r="S3026">
        <v>1</v>
      </c>
      <c r="T3026">
        <v>1</v>
      </c>
      <c r="U3026" t="s">
        <v>76</v>
      </c>
      <c r="V3026">
        <v>2</v>
      </c>
      <c r="W3026" t="s">
        <v>77</v>
      </c>
      <c r="X3026" s="51" t="s">
        <v>2110</v>
      </c>
      <c r="Y3026" s="51" t="s">
        <v>68</v>
      </c>
      <c r="Z3026" s="26">
        <v>0</v>
      </c>
      <c r="AA3026" s="51" t="s">
        <v>66</v>
      </c>
      <c r="AB3026" s="51" t="s">
        <v>69</v>
      </c>
    </row>
    <row r="3027" spans="1:28">
      <c r="A3027" s="51" t="s">
        <v>5689</v>
      </c>
      <c r="B3027" s="51" t="s">
        <v>81</v>
      </c>
      <c r="C3027" s="1">
        <v>44877</v>
      </c>
      <c r="D3027">
        <v>2022</v>
      </c>
      <c r="E3027" s="26">
        <v>11</v>
      </c>
      <c r="F3027" s="51" t="s">
        <v>19</v>
      </c>
      <c r="G3027" s="26">
        <v>3</v>
      </c>
      <c r="H3027" s="26">
        <v>3</v>
      </c>
      <c r="I3027" t="s">
        <v>15</v>
      </c>
      <c r="J3027" t="s">
        <v>82</v>
      </c>
      <c r="K3027" t="s">
        <v>61</v>
      </c>
      <c r="L3027" t="s">
        <v>116</v>
      </c>
      <c r="M3027" t="s">
        <v>93</v>
      </c>
      <c r="N3027">
        <v>25183.696438965741</v>
      </c>
      <c r="O3027">
        <v>25183.696438965741</v>
      </c>
      <c r="P3027" t="s">
        <v>64</v>
      </c>
      <c r="Q3027">
        <v>22.01</v>
      </c>
      <c r="R3027">
        <v>5</v>
      </c>
      <c r="S3027">
        <v>2</v>
      </c>
      <c r="T3027">
        <v>1</v>
      </c>
      <c r="U3027" t="s">
        <v>76</v>
      </c>
      <c r="V3027">
        <v>3</v>
      </c>
      <c r="W3027" t="s">
        <v>84</v>
      </c>
      <c r="X3027" s="51" t="s">
        <v>5690</v>
      </c>
      <c r="Y3027" s="51" t="s">
        <v>95</v>
      </c>
      <c r="Z3027" s="26">
        <v>3</v>
      </c>
      <c r="AA3027" s="51" t="s">
        <v>77</v>
      </c>
      <c r="AB3027" s="51" t="s">
        <v>108</v>
      </c>
    </row>
    <row r="3028" spans="1:28">
      <c r="A3028" s="51" t="s">
        <v>5691</v>
      </c>
      <c r="B3028" s="51" t="s">
        <v>59</v>
      </c>
      <c r="C3028" s="1">
        <v>43543</v>
      </c>
      <c r="D3028">
        <v>2019</v>
      </c>
      <c r="E3028" s="26">
        <v>3</v>
      </c>
      <c r="F3028" s="51" t="s">
        <v>23</v>
      </c>
      <c r="G3028" s="26">
        <v>6</v>
      </c>
      <c r="H3028" s="26">
        <v>6</v>
      </c>
      <c r="I3028" t="s">
        <v>15</v>
      </c>
      <c r="J3028" t="s">
        <v>72</v>
      </c>
      <c r="K3028" t="s">
        <v>133</v>
      </c>
      <c r="L3028" t="s">
        <v>62</v>
      </c>
      <c r="M3028" t="s">
        <v>104</v>
      </c>
      <c r="N3028">
        <v>10064.074333700655</v>
      </c>
      <c r="O3028">
        <v>10064.074333700655</v>
      </c>
      <c r="P3028" t="s">
        <v>64</v>
      </c>
      <c r="Q3028">
        <v>12.01</v>
      </c>
      <c r="R3028">
        <v>2</v>
      </c>
      <c r="S3028">
        <v>1</v>
      </c>
      <c r="T3028">
        <v>1</v>
      </c>
      <c r="U3028" t="s">
        <v>76</v>
      </c>
      <c r="V3028">
        <v>2</v>
      </c>
      <c r="W3028" t="s">
        <v>77</v>
      </c>
      <c r="X3028" s="51" t="s">
        <v>5692</v>
      </c>
      <c r="Y3028" s="51" t="s">
        <v>100</v>
      </c>
      <c r="Z3028" s="26">
        <v>0</v>
      </c>
      <c r="AA3028" s="51" t="s">
        <v>66</v>
      </c>
      <c r="AB3028" s="51" t="s">
        <v>69</v>
      </c>
    </row>
    <row r="3029" spans="1:28">
      <c r="A3029" s="51" t="s">
        <v>5693</v>
      </c>
      <c r="B3029" s="51" t="s">
        <v>140</v>
      </c>
      <c r="C3029" s="1">
        <v>43609</v>
      </c>
      <c r="D3029">
        <v>2019</v>
      </c>
      <c r="E3029" s="26">
        <v>5</v>
      </c>
      <c r="F3029" s="51" t="s">
        <v>25</v>
      </c>
      <c r="G3029" s="26">
        <v>6</v>
      </c>
      <c r="H3029" s="26">
        <v>6</v>
      </c>
      <c r="I3029" t="s">
        <v>15</v>
      </c>
      <c r="J3029" t="s">
        <v>72</v>
      </c>
      <c r="K3029" t="s">
        <v>88</v>
      </c>
      <c r="L3029" t="s">
        <v>113</v>
      </c>
      <c r="M3029" t="s">
        <v>152</v>
      </c>
      <c r="N3029">
        <v>7148.0353469861066</v>
      </c>
      <c r="O3029">
        <v>7148.0353469861066</v>
      </c>
      <c r="P3029" t="s">
        <v>64</v>
      </c>
      <c r="Q3029">
        <v>12.87</v>
      </c>
      <c r="R3029">
        <v>4</v>
      </c>
      <c r="S3029">
        <v>1</v>
      </c>
      <c r="T3029">
        <v>1</v>
      </c>
      <c r="U3029" t="s">
        <v>76</v>
      </c>
      <c r="V3029">
        <v>2</v>
      </c>
      <c r="W3029" t="s">
        <v>77</v>
      </c>
      <c r="X3029" s="51" t="s">
        <v>914</v>
      </c>
      <c r="Y3029" s="51" t="s">
        <v>79</v>
      </c>
      <c r="Z3029" s="26">
        <v>0</v>
      </c>
      <c r="AA3029" s="51" t="s">
        <v>66</v>
      </c>
      <c r="AB3029" s="51" t="s">
        <v>69</v>
      </c>
    </row>
    <row r="3030" spans="1:28">
      <c r="A3030" s="51" t="s">
        <v>5694</v>
      </c>
      <c r="B3030" s="51" t="s">
        <v>71</v>
      </c>
      <c r="C3030" s="1">
        <v>44469</v>
      </c>
      <c r="D3030">
        <v>2021</v>
      </c>
      <c r="E3030" s="26">
        <v>9</v>
      </c>
      <c r="F3030" s="51" t="s">
        <v>29</v>
      </c>
      <c r="G3030" s="26">
        <v>4</v>
      </c>
      <c r="H3030" s="26">
        <v>4</v>
      </c>
      <c r="I3030" t="s">
        <v>15</v>
      </c>
      <c r="J3030" t="s">
        <v>72</v>
      </c>
      <c r="K3030" t="s">
        <v>88</v>
      </c>
      <c r="L3030" t="s">
        <v>89</v>
      </c>
      <c r="M3030" t="s">
        <v>90</v>
      </c>
      <c r="N3030">
        <v>23765.512511753561</v>
      </c>
      <c r="O3030">
        <v>23765.512511753561</v>
      </c>
      <c r="P3030" t="s">
        <v>64</v>
      </c>
      <c r="Q3030">
        <v>10.4</v>
      </c>
      <c r="R3030">
        <v>3</v>
      </c>
      <c r="S3030">
        <v>4</v>
      </c>
      <c r="T3030">
        <v>1</v>
      </c>
      <c r="U3030" t="s">
        <v>76</v>
      </c>
      <c r="V3030">
        <v>3</v>
      </c>
      <c r="W3030" t="s">
        <v>84</v>
      </c>
      <c r="X3030" s="51" t="s">
        <v>5695</v>
      </c>
      <c r="Y3030" s="51" t="s">
        <v>95</v>
      </c>
      <c r="Z3030" s="26">
        <v>3</v>
      </c>
      <c r="AA3030" s="51" t="s">
        <v>77</v>
      </c>
      <c r="AB3030" s="51" t="s">
        <v>108</v>
      </c>
    </row>
    <row r="3031" spans="1:28">
      <c r="A3031" s="51" t="s">
        <v>5696</v>
      </c>
      <c r="B3031" s="51" t="s">
        <v>121</v>
      </c>
      <c r="C3031" s="1">
        <v>42961</v>
      </c>
      <c r="D3031">
        <v>2017</v>
      </c>
      <c r="E3031" s="26">
        <v>8</v>
      </c>
      <c r="F3031" s="51" t="s">
        <v>28</v>
      </c>
      <c r="G3031" s="26">
        <v>8</v>
      </c>
      <c r="H3031" s="26">
        <v>8</v>
      </c>
      <c r="I3031" t="s">
        <v>15</v>
      </c>
      <c r="J3031" t="s">
        <v>60</v>
      </c>
      <c r="K3031" t="s">
        <v>61</v>
      </c>
      <c r="L3031" t="s">
        <v>113</v>
      </c>
      <c r="M3031" t="s">
        <v>104</v>
      </c>
      <c r="N3031">
        <v>24489.844666449939</v>
      </c>
      <c r="O3031">
        <v>24489.844666449939</v>
      </c>
      <c r="P3031" t="s">
        <v>64</v>
      </c>
      <c r="Q3031">
        <v>22.75</v>
      </c>
      <c r="R3031">
        <v>2</v>
      </c>
      <c r="S3031">
        <v>2</v>
      </c>
      <c r="T3031">
        <v>1</v>
      </c>
      <c r="U3031" t="s">
        <v>76</v>
      </c>
      <c r="V3031">
        <v>3</v>
      </c>
      <c r="W3031" t="s">
        <v>84</v>
      </c>
      <c r="X3031" s="51" t="s">
        <v>5697</v>
      </c>
      <c r="Y3031" s="51" t="s">
        <v>79</v>
      </c>
      <c r="Z3031" s="26">
        <v>4</v>
      </c>
      <c r="AA3031" s="51" t="s">
        <v>84</v>
      </c>
      <c r="AB3031" s="51" t="s">
        <v>108</v>
      </c>
    </row>
    <row r="3032" spans="1:28">
      <c r="A3032" s="51" t="s">
        <v>5698</v>
      </c>
      <c r="B3032" s="51" t="s">
        <v>97</v>
      </c>
      <c r="C3032" s="1">
        <v>44384</v>
      </c>
      <c r="D3032">
        <v>2021</v>
      </c>
      <c r="E3032" s="26">
        <v>7</v>
      </c>
      <c r="F3032" s="51" t="s">
        <v>27</v>
      </c>
      <c r="G3032" s="26">
        <v>4</v>
      </c>
      <c r="H3032" s="26">
        <v>4</v>
      </c>
      <c r="I3032" t="s">
        <v>15</v>
      </c>
      <c r="J3032" t="s">
        <v>72</v>
      </c>
      <c r="K3032" t="s">
        <v>88</v>
      </c>
      <c r="L3032" t="s">
        <v>157</v>
      </c>
      <c r="M3032" t="s">
        <v>75</v>
      </c>
      <c r="N3032">
        <v>12221.64593831936</v>
      </c>
      <c r="O3032">
        <v>12221.64593831936</v>
      </c>
      <c r="P3032" t="s">
        <v>64</v>
      </c>
      <c r="Q3032">
        <v>7.49</v>
      </c>
      <c r="R3032">
        <v>2</v>
      </c>
      <c r="S3032">
        <v>1</v>
      </c>
      <c r="T3032">
        <v>1</v>
      </c>
      <c r="U3032" t="s">
        <v>76</v>
      </c>
      <c r="V3032">
        <v>2</v>
      </c>
      <c r="W3032" t="s">
        <v>77</v>
      </c>
      <c r="X3032" s="51" t="s">
        <v>5699</v>
      </c>
      <c r="Y3032" s="51" t="s">
        <v>144</v>
      </c>
      <c r="Z3032" s="26">
        <v>1</v>
      </c>
      <c r="AA3032" s="51" t="s">
        <v>66</v>
      </c>
      <c r="AB3032" s="51" t="s">
        <v>69</v>
      </c>
    </row>
    <row r="3033" spans="1:28">
      <c r="A3033" s="51" t="s">
        <v>5700</v>
      </c>
      <c r="B3033" s="51" t="s">
        <v>81</v>
      </c>
      <c r="C3033" s="1">
        <v>44169</v>
      </c>
      <c r="D3033">
        <v>2020</v>
      </c>
      <c r="E3033" s="26">
        <v>12</v>
      </c>
      <c r="F3033" s="51" t="s">
        <v>20</v>
      </c>
      <c r="G3033" s="26">
        <v>5</v>
      </c>
      <c r="H3033" s="26">
        <v>5</v>
      </c>
      <c r="I3033" t="s">
        <v>15</v>
      </c>
      <c r="J3033" t="s">
        <v>72</v>
      </c>
      <c r="K3033" t="s">
        <v>73</v>
      </c>
      <c r="L3033" t="s">
        <v>113</v>
      </c>
      <c r="M3033" t="s">
        <v>152</v>
      </c>
      <c r="N3033">
        <v>24262.928764666351</v>
      </c>
      <c r="O3033">
        <v>24262.928764666351</v>
      </c>
      <c r="P3033" t="s">
        <v>64</v>
      </c>
      <c r="Q3033">
        <v>16.059999999999999</v>
      </c>
      <c r="R3033">
        <v>3</v>
      </c>
      <c r="S3033">
        <v>2</v>
      </c>
      <c r="T3033">
        <v>1</v>
      </c>
      <c r="U3033" t="s">
        <v>76</v>
      </c>
      <c r="V3033">
        <v>3</v>
      </c>
      <c r="W3033" t="s">
        <v>84</v>
      </c>
      <c r="X3033" s="51" t="s">
        <v>5371</v>
      </c>
      <c r="Y3033" s="51" t="s">
        <v>79</v>
      </c>
      <c r="Z3033" s="26">
        <v>3</v>
      </c>
      <c r="AA3033" s="51" t="s">
        <v>77</v>
      </c>
      <c r="AB3033" s="51" t="s">
        <v>108</v>
      </c>
    </row>
    <row r="3034" spans="1:28">
      <c r="A3034" s="51" t="s">
        <v>5701</v>
      </c>
      <c r="B3034" s="51" t="s">
        <v>140</v>
      </c>
      <c r="C3034" s="1">
        <v>42125</v>
      </c>
      <c r="D3034">
        <v>2015</v>
      </c>
      <c r="E3034" s="26">
        <v>5</v>
      </c>
      <c r="F3034" s="51" t="s">
        <v>25</v>
      </c>
      <c r="G3034" s="26">
        <v>10</v>
      </c>
      <c r="H3034" s="26">
        <v>10</v>
      </c>
      <c r="I3034" t="s">
        <v>15</v>
      </c>
      <c r="J3034" t="s">
        <v>102</v>
      </c>
      <c r="K3034" t="s">
        <v>83</v>
      </c>
      <c r="L3034" t="s">
        <v>74</v>
      </c>
      <c r="M3034" t="s">
        <v>75</v>
      </c>
      <c r="N3034">
        <v>6644.6084103442636</v>
      </c>
      <c r="O3034">
        <v>6644.6084103442636</v>
      </c>
      <c r="P3034" t="s">
        <v>64</v>
      </c>
      <c r="Q3034">
        <v>8.32</v>
      </c>
      <c r="R3034">
        <v>2</v>
      </c>
      <c r="S3034">
        <v>2</v>
      </c>
      <c r="T3034">
        <v>1</v>
      </c>
      <c r="U3034" t="s">
        <v>76</v>
      </c>
      <c r="V3034">
        <v>2</v>
      </c>
      <c r="W3034" t="s">
        <v>77</v>
      </c>
      <c r="X3034" s="51" t="s">
        <v>1830</v>
      </c>
      <c r="Y3034" s="51" t="s">
        <v>100</v>
      </c>
      <c r="Z3034" s="26">
        <v>1</v>
      </c>
      <c r="AA3034" s="51" t="s">
        <v>66</v>
      </c>
      <c r="AB3034" s="51" t="s">
        <v>69</v>
      </c>
    </row>
    <row r="3035" spans="1:28">
      <c r="A3035" s="51" t="s">
        <v>5702</v>
      </c>
      <c r="B3035" s="51" t="s">
        <v>71</v>
      </c>
      <c r="C3035" s="1">
        <v>44734</v>
      </c>
      <c r="D3035">
        <v>2022</v>
      </c>
      <c r="E3035" s="26">
        <v>6</v>
      </c>
      <c r="F3035" s="51" t="s">
        <v>26</v>
      </c>
      <c r="G3035" s="26">
        <v>3</v>
      </c>
      <c r="H3035" s="26">
        <v>3</v>
      </c>
      <c r="I3035" t="s">
        <v>15</v>
      </c>
      <c r="J3035" t="s">
        <v>82</v>
      </c>
      <c r="K3035" t="s">
        <v>88</v>
      </c>
      <c r="L3035" t="s">
        <v>98</v>
      </c>
      <c r="M3035" t="s">
        <v>75</v>
      </c>
      <c r="N3035">
        <v>15993.11277156568</v>
      </c>
      <c r="O3035">
        <v>15993.11277156568</v>
      </c>
      <c r="P3035" t="s">
        <v>64</v>
      </c>
      <c r="Q3035">
        <v>12.56</v>
      </c>
      <c r="R3035">
        <v>4</v>
      </c>
      <c r="S3035">
        <v>2</v>
      </c>
      <c r="T3035">
        <v>1</v>
      </c>
      <c r="U3035" t="s">
        <v>76</v>
      </c>
      <c r="V3035">
        <v>2</v>
      </c>
      <c r="W3035" t="s">
        <v>77</v>
      </c>
      <c r="X3035" s="51" t="s">
        <v>5703</v>
      </c>
      <c r="Y3035" s="51" t="s">
        <v>95</v>
      </c>
      <c r="Z3035" s="26">
        <v>1</v>
      </c>
      <c r="AA3035" s="51" t="s">
        <v>66</v>
      </c>
      <c r="AB3035" s="51" t="s">
        <v>69</v>
      </c>
    </row>
    <row r="3036" spans="1:28">
      <c r="A3036" s="51" t="s">
        <v>5704</v>
      </c>
      <c r="B3036" s="51" t="s">
        <v>71</v>
      </c>
      <c r="C3036" s="1">
        <v>42191</v>
      </c>
      <c r="D3036">
        <v>2015</v>
      </c>
      <c r="E3036" s="26">
        <v>7</v>
      </c>
      <c r="F3036" s="51" t="s">
        <v>27</v>
      </c>
      <c r="G3036" s="26">
        <v>10</v>
      </c>
      <c r="H3036" s="26">
        <v>10</v>
      </c>
      <c r="I3036" t="s">
        <v>15</v>
      </c>
      <c r="J3036" t="s">
        <v>102</v>
      </c>
      <c r="K3036" t="s">
        <v>124</v>
      </c>
      <c r="L3036" t="s">
        <v>128</v>
      </c>
      <c r="M3036" t="s">
        <v>104</v>
      </c>
      <c r="N3036">
        <v>6200.1363085738749</v>
      </c>
      <c r="O3036">
        <v>6200.1363085738749</v>
      </c>
      <c r="P3036" t="s">
        <v>64</v>
      </c>
      <c r="Q3036">
        <v>13.21</v>
      </c>
      <c r="R3036">
        <v>4</v>
      </c>
      <c r="S3036">
        <v>0</v>
      </c>
      <c r="T3036">
        <v>0</v>
      </c>
      <c r="U3036" t="s">
        <v>65</v>
      </c>
      <c r="V3036">
        <v>2</v>
      </c>
      <c r="W3036" t="s">
        <v>77</v>
      </c>
      <c r="X3036" s="51" t="s">
        <v>1170</v>
      </c>
      <c r="Y3036" s="51" t="s">
        <v>95</v>
      </c>
      <c r="Z3036" s="26">
        <v>1</v>
      </c>
      <c r="AA3036" s="51" t="s">
        <v>66</v>
      </c>
      <c r="AB3036" s="51" t="s">
        <v>69</v>
      </c>
    </row>
    <row r="3037" spans="1:28">
      <c r="A3037" s="51" t="s">
        <v>5705</v>
      </c>
      <c r="B3037" s="51" t="s">
        <v>81</v>
      </c>
      <c r="C3037" s="1">
        <v>44263</v>
      </c>
      <c r="D3037">
        <v>2021</v>
      </c>
      <c r="E3037" s="26">
        <v>3</v>
      </c>
      <c r="F3037" s="51" t="s">
        <v>23</v>
      </c>
      <c r="G3037" s="26">
        <v>4</v>
      </c>
      <c r="H3037" s="26">
        <v>4</v>
      </c>
      <c r="I3037" t="s">
        <v>15</v>
      </c>
      <c r="J3037" t="s">
        <v>72</v>
      </c>
      <c r="K3037" t="s">
        <v>133</v>
      </c>
      <c r="L3037" t="s">
        <v>62</v>
      </c>
      <c r="M3037" t="s">
        <v>63</v>
      </c>
      <c r="N3037">
        <v>2760.7160575700682</v>
      </c>
      <c r="O3037">
        <v>2760.7160575700682</v>
      </c>
      <c r="P3037" t="s">
        <v>64</v>
      </c>
      <c r="Q3037">
        <v>1.46</v>
      </c>
      <c r="R3037">
        <v>4</v>
      </c>
      <c r="S3037">
        <v>2</v>
      </c>
      <c r="T3037">
        <v>1</v>
      </c>
      <c r="U3037" t="s">
        <v>76</v>
      </c>
      <c r="V3037">
        <v>1</v>
      </c>
      <c r="W3037" t="s">
        <v>66</v>
      </c>
      <c r="X3037" s="51" t="s">
        <v>5706</v>
      </c>
      <c r="Y3037" s="51" t="s">
        <v>86</v>
      </c>
      <c r="Z3037" s="26">
        <v>0</v>
      </c>
      <c r="AA3037" s="51" t="s">
        <v>66</v>
      </c>
      <c r="AB3037" s="51" t="s">
        <v>69</v>
      </c>
    </row>
    <row r="3038" spans="1:28">
      <c r="A3038" s="51" t="s">
        <v>5707</v>
      </c>
      <c r="B3038" s="51" t="s">
        <v>140</v>
      </c>
      <c r="C3038" s="1">
        <v>43690</v>
      </c>
      <c r="D3038">
        <v>2019</v>
      </c>
      <c r="E3038" s="26">
        <v>8</v>
      </c>
      <c r="F3038" s="51" t="s">
        <v>28</v>
      </c>
      <c r="G3038" s="26">
        <v>6</v>
      </c>
      <c r="H3038" s="26">
        <v>6</v>
      </c>
      <c r="I3038" t="s">
        <v>15</v>
      </c>
      <c r="J3038" t="s">
        <v>72</v>
      </c>
      <c r="K3038" t="s">
        <v>124</v>
      </c>
      <c r="L3038" t="s">
        <v>62</v>
      </c>
      <c r="M3038" t="s">
        <v>75</v>
      </c>
      <c r="N3038">
        <v>10348.215105872299</v>
      </c>
      <c r="O3038">
        <v>10348.215105872299</v>
      </c>
      <c r="P3038" t="s">
        <v>64</v>
      </c>
      <c r="Q3038">
        <v>16.64</v>
      </c>
      <c r="R3038">
        <v>2</v>
      </c>
      <c r="S3038">
        <v>2</v>
      </c>
      <c r="T3038">
        <v>1</v>
      </c>
      <c r="U3038" t="s">
        <v>76</v>
      </c>
      <c r="V3038">
        <v>2</v>
      </c>
      <c r="W3038" t="s">
        <v>77</v>
      </c>
      <c r="X3038" s="51" t="s">
        <v>1414</v>
      </c>
      <c r="Y3038" s="51" t="s">
        <v>86</v>
      </c>
      <c r="Z3038" s="26">
        <v>1</v>
      </c>
      <c r="AA3038" s="51" t="s">
        <v>66</v>
      </c>
      <c r="AB3038" s="51" t="s">
        <v>69</v>
      </c>
    </row>
    <row r="3039" spans="1:28">
      <c r="A3039" s="51" t="s">
        <v>5708</v>
      </c>
      <c r="B3039" s="51" t="s">
        <v>121</v>
      </c>
      <c r="C3039" s="1">
        <v>45340</v>
      </c>
      <c r="D3039">
        <v>2024</v>
      </c>
      <c r="E3039" s="26">
        <v>2</v>
      </c>
      <c r="F3039" s="51" t="s">
        <v>22</v>
      </c>
      <c r="G3039" s="26">
        <v>1</v>
      </c>
      <c r="H3039" s="26">
        <v>1</v>
      </c>
      <c r="I3039" t="s">
        <v>15</v>
      </c>
      <c r="J3039" t="s">
        <v>82</v>
      </c>
      <c r="K3039" t="s">
        <v>83</v>
      </c>
      <c r="L3039" t="s">
        <v>113</v>
      </c>
      <c r="M3039" t="s">
        <v>152</v>
      </c>
      <c r="N3039">
        <v>3521.7436287541059</v>
      </c>
      <c r="O3039">
        <v>3521.7436287541059</v>
      </c>
      <c r="P3039" t="s">
        <v>64</v>
      </c>
      <c r="Q3039">
        <v>4.59</v>
      </c>
      <c r="R3039">
        <v>1</v>
      </c>
      <c r="S3039">
        <v>3</v>
      </c>
      <c r="T3039">
        <v>1</v>
      </c>
      <c r="U3039" t="s">
        <v>76</v>
      </c>
      <c r="V3039">
        <v>2</v>
      </c>
      <c r="W3039" t="s">
        <v>77</v>
      </c>
      <c r="X3039" s="51" t="s">
        <v>5709</v>
      </c>
      <c r="Y3039" s="51" t="s">
        <v>86</v>
      </c>
      <c r="Z3039" s="26">
        <v>1</v>
      </c>
      <c r="AA3039" s="51" t="s">
        <v>66</v>
      </c>
      <c r="AB3039" s="51" t="s">
        <v>69</v>
      </c>
    </row>
    <row r="3040" spans="1:28">
      <c r="A3040" s="51" t="s">
        <v>5710</v>
      </c>
      <c r="B3040" s="51" t="s">
        <v>59</v>
      </c>
      <c r="C3040" s="1">
        <v>43945</v>
      </c>
      <c r="D3040">
        <v>2020</v>
      </c>
      <c r="E3040" s="26">
        <v>4</v>
      </c>
      <c r="F3040" s="51" t="s">
        <v>24</v>
      </c>
      <c r="G3040" s="26">
        <v>5</v>
      </c>
      <c r="H3040" s="26">
        <v>5</v>
      </c>
      <c r="I3040" t="s">
        <v>15</v>
      </c>
      <c r="J3040" t="s">
        <v>72</v>
      </c>
      <c r="K3040" t="s">
        <v>133</v>
      </c>
      <c r="L3040" t="s">
        <v>103</v>
      </c>
      <c r="M3040" t="s">
        <v>75</v>
      </c>
      <c r="N3040">
        <v>11186.277748263052</v>
      </c>
      <c r="O3040">
        <v>11186.277748263052</v>
      </c>
      <c r="P3040" t="s">
        <v>64</v>
      </c>
      <c r="Q3040">
        <v>13.79</v>
      </c>
      <c r="R3040">
        <v>5</v>
      </c>
      <c r="S3040">
        <v>1</v>
      </c>
      <c r="T3040">
        <v>1</v>
      </c>
      <c r="U3040" t="s">
        <v>76</v>
      </c>
      <c r="V3040">
        <v>3</v>
      </c>
      <c r="W3040" t="s">
        <v>84</v>
      </c>
      <c r="X3040" s="51" t="s">
        <v>5711</v>
      </c>
      <c r="Y3040" s="51" t="s">
        <v>100</v>
      </c>
      <c r="Z3040" s="26">
        <v>1</v>
      </c>
      <c r="AA3040" s="51" t="s">
        <v>66</v>
      </c>
      <c r="AB3040" s="51" t="s">
        <v>69</v>
      </c>
    </row>
    <row r="3041" spans="1:28">
      <c r="A3041" s="51" t="s">
        <v>5712</v>
      </c>
      <c r="B3041" s="51" t="s">
        <v>71</v>
      </c>
      <c r="C3041" s="1">
        <v>41679</v>
      </c>
      <c r="D3041">
        <v>2014</v>
      </c>
      <c r="E3041" s="26">
        <v>2</v>
      </c>
      <c r="F3041" s="51" t="s">
        <v>22</v>
      </c>
      <c r="G3041" s="26">
        <v>11</v>
      </c>
      <c r="H3041" s="26">
        <v>11</v>
      </c>
      <c r="I3041" t="s">
        <v>15</v>
      </c>
      <c r="J3041" t="s">
        <v>102</v>
      </c>
      <c r="K3041" t="s">
        <v>124</v>
      </c>
      <c r="L3041" t="s">
        <v>202</v>
      </c>
      <c r="M3041" t="s">
        <v>104</v>
      </c>
      <c r="N3041">
        <v>14571.656501717796</v>
      </c>
      <c r="O3041">
        <v>14571.656501717796</v>
      </c>
      <c r="P3041" t="s">
        <v>64</v>
      </c>
      <c r="Q3041">
        <v>12.91</v>
      </c>
      <c r="R3041">
        <v>3</v>
      </c>
      <c r="S3041">
        <v>2</v>
      </c>
      <c r="T3041">
        <v>1</v>
      </c>
      <c r="U3041" t="s">
        <v>76</v>
      </c>
      <c r="V3041">
        <v>2</v>
      </c>
      <c r="W3041" t="s">
        <v>77</v>
      </c>
      <c r="X3041" s="51" t="s">
        <v>5713</v>
      </c>
      <c r="Y3041" s="51" t="s">
        <v>79</v>
      </c>
      <c r="Z3041" s="26">
        <v>2</v>
      </c>
      <c r="AA3041" s="51" t="s">
        <v>77</v>
      </c>
      <c r="AB3041" s="51" t="s">
        <v>69</v>
      </c>
    </row>
    <row r="3042" spans="1:28">
      <c r="A3042" s="51" t="s">
        <v>5714</v>
      </c>
      <c r="B3042" s="51" t="s">
        <v>121</v>
      </c>
      <c r="C3042" s="1">
        <v>42712</v>
      </c>
      <c r="D3042">
        <v>2016</v>
      </c>
      <c r="E3042" s="26">
        <v>12</v>
      </c>
      <c r="F3042" s="51" t="s">
        <v>20</v>
      </c>
      <c r="G3042" s="26">
        <v>9</v>
      </c>
      <c r="H3042" s="26">
        <v>9</v>
      </c>
      <c r="I3042" t="s">
        <v>15</v>
      </c>
      <c r="J3042" t="s">
        <v>60</v>
      </c>
      <c r="K3042" t="s">
        <v>133</v>
      </c>
      <c r="L3042" t="s">
        <v>202</v>
      </c>
      <c r="M3042" t="s">
        <v>104</v>
      </c>
      <c r="N3042">
        <v>4654.8111434762332</v>
      </c>
      <c r="O3042">
        <v>4654.8111434762332</v>
      </c>
      <c r="P3042" t="s">
        <v>64</v>
      </c>
      <c r="Q3042">
        <v>3.38</v>
      </c>
      <c r="R3042">
        <v>5</v>
      </c>
      <c r="S3042">
        <v>4</v>
      </c>
      <c r="T3042">
        <v>1</v>
      </c>
      <c r="U3042" t="s">
        <v>76</v>
      </c>
      <c r="V3042">
        <v>2</v>
      </c>
      <c r="W3042" t="s">
        <v>77</v>
      </c>
      <c r="X3042" s="51" t="s">
        <v>5715</v>
      </c>
      <c r="Y3042" s="51" t="s">
        <v>119</v>
      </c>
      <c r="Z3042" s="26">
        <v>2</v>
      </c>
      <c r="AA3042" s="51" t="s">
        <v>77</v>
      </c>
      <c r="AB3042" s="51" t="s">
        <v>108</v>
      </c>
    </row>
    <row r="3043" spans="1:28">
      <c r="A3043" s="51" t="s">
        <v>5716</v>
      </c>
      <c r="B3043" s="51" t="s">
        <v>97</v>
      </c>
      <c r="C3043" s="1">
        <v>42428</v>
      </c>
      <c r="D3043">
        <v>2016</v>
      </c>
      <c r="E3043" s="26">
        <v>2</v>
      </c>
      <c r="F3043" s="51" t="s">
        <v>22</v>
      </c>
      <c r="G3043" s="26">
        <v>9</v>
      </c>
      <c r="H3043" s="26">
        <v>9</v>
      </c>
      <c r="I3043" t="s">
        <v>15</v>
      </c>
      <c r="J3043" t="s">
        <v>60</v>
      </c>
      <c r="K3043" t="s">
        <v>88</v>
      </c>
      <c r="L3043" t="s">
        <v>116</v>
      </c>
      <c r="M3043" t="s">
        <v>104</v>
      </c>
      <c r="N3043">
        <v>22260.719264357474</v>
      </c>
      <c r="O3043">
        <v>22260.719264357474</v>
      </c>
      <c r="P3043" t="s">
        <v>64</v>
      </c>
      <c r="Q3043">
        <v>26.08</v>
      </c>
      <c r="R3043">
        <v>2</v>
      </c>
      <c r="S3043">
        <v>3</v>
      </c>
      <c r="T3043">
        <v>1</v>
      </c>
      <c r="U3043" t="s">
        <v>76</v>
      </c>
      <c r="V3043">
        <v>3</v>
      </c>
      <c r="W3043" t="s">
        <v>84</v>
      </c>
      <c r="X3043" s="51" t="s">
        <v>5717</v>
      </c>
      <c r="Y3043" s="51" t="s">
        <v>86</v>
      </c>
      <c r="Z3043" s="26">
        <v>5</v>
      </c>
      <c r="AA3043" s="51" t="s">
        <v>84</v>
      </c>
      <c r="AB3043" s="51" t="s">
        <v>108</v>
      </c>
    </row>
    <row r="3044" spans="1:28">
      <c r="A3044" s="51" t="s">
        <v>5718</v>
      </c>
      <c r="B3044" s="51" t="s">
        <v>121</v>
      </c>
      <c r="C3044" s="1">
        <v>44005</v>
      </c>
      <c r="D3044">
        <v>2020</v>
      </c>
      <c r="E3044" s="26">
        <v>6</v>
      </c>
      <c r="F3044" s="51" t="s">
        <v>26</v>
      </c>
      <c r="G3044" s="26">
        <v>5</v>
      </c>
      <c r="H3044" s="26">
        <v>5</v>
      </c>
      <c r="I3044" t="s">
        <v>15</v>
      </c>
      <c r="J3044" t="s">
        <v>72</v>
      </c>
      <c r="K3044" t="s">
        <v>133</v>
      </c>
      <c r="L3044" t="s">
        <v>110</v>
      </c>
      <c r="M3044" t="s">
        <v>93</v>
      </c>
      <c r="N3044">
        <v>7153.8598469017343</v>
      </c>
      <c r="O3044">
        <v>7153.8598469017343</v>
      </c>
      <c r="P3044" t="s">
        <v>64</v>
      </c>
      <c r="Q3044">
        <v>5.0599999999999996</v>
      </c>
      <c r="R3044">
        <v>4</v>
      </c>
      <c r="S3044">
        <v>5</v>
      </c>
      <c r="T3044">
        <v>1</v>
      </c>
      <c r="U3044" t="s">
        <v>76</v>
      </c>
      <c r="V3044">
        <v>1</v>
      </c>
      <c r="W3044" t="s">
        <v>66</v>
      </c>
      <c r="X3044" s="51" t="s">
        <v>5719</v>
      </c>
      <c r="Y3044" s="51" t="s">
        <v>68</v>
      </c>
      <c r="Z3044" s="26">
        <v>1</v>
      </c>
      <c r="AA3044" s="51" t="s">
        <v>66</v>
      </c>
      <c r="AB3044" s="51" t="s">
        <v>69</v>
      </c>
    </row>
    <row r="3045" spans="1:28">
      <c r="A3045" s="51" t="s">
        <v>5720</v>
      </c>
      <c r="B3045" s="51" t="s">
        <v>140</v>
      </c>
      <c r="C3045" s="1">
        <v>42822</v>
      </c>
      <c r="D3045">
        <v>2017</v>
      </c>
      <c r="E3045" s="26">
        <v>3</v>
      </c>
      <c r="F3045" s="51" t="s">
        <v>23</v>
      </c>
      <c r="G3045" s="26">
        <v>8</v>
      </c>
      <c r="H3045" s="26">
        <v>8</v>
      </c>
      <c r="I3045" t="s">
        <v>15</v>
      </c>
      <c r="J3045" t="s">
        <v>60</v>
      </c>
      <c r="K3045" t="s">
        <v>61</v>
      </c>
      <c r="L3045" t="s">
        <v>116</v>
      </c>
      <c r="M3045" t="s">
        <v>75</v>
      </c>
      <c r="N3045">
        <v>24280.811862015169</v>
      </c>
      <c r="O3045">
        <v>24280.811862015169</v>
      </c>
      <c r="P3045" t="s">
        <v>64</v>
      </c>
      <c r="Q3045">
        <v>17.61</v>
      </c>
      <c r="R3045">
        <v>2</v>
      </c>
      <c r="S3045">
        <v>4</v>
      </c>
      <c r="T3045">
        <v>1</v>
      </c>
      <c r="U3045" t="s">
        <v>76</v>
      </c>
      <c r="V3045">
        <v>3</v>
      </c>
      <c r="W3045" t="s">
        <v>84</v>
      </c>
      <c r="X3045" s="51" t="s">
        <v>5721</v>
      </c>
      <c r="Y3045" s="51" t="s">
        <v>95</v>
      </c>
      <c r="Z3045" s="26">
        <v>5</v>
      </c>
      <c r="AA3045" s="51" t="s">
        <v>84</v>
      </c>
      <c r="AB3045" s="51" t="s">
        <v>108</v>
      </c>
    </row>
    <row r="3046" spans="1:28">
      <c r="A3046" s="51" t="s">
        <v>5722</v>
      </c>
      <c r="B3046" s="51" t="s">
        <v>59</v>
      </c>
      <c r="C3046" s="1">
        <v>45014</v>
      </c>
      <c r="D3046">
        <v>2023</v>
      </c>
      <c r="E3046" s="26">
        <v>3</v>
      </c>
      <c r="F3046" s="51" t="s">
        <v>23</v>
      </c>
      <c r="G3046" s="26">
        <v>2</v>
      </c>
      <c r="H3046" s="26">
        <v>2</v>
      </c>
      <c r="I3046" t="s">
        <v>15</v>
      </c>
      <c r="J3046" t="s">
        <v>82</v>
      </c>
      <c r="K3046" t="s">
        <v>124</v>
      </c>
      <c r="L3046" t="s">
        <v>89</v>
      </c>
      <c r="M3046" t="s">
        <v>90</v>
      </c>
      <c r="N3046">
        <v>10989.225009969156</v>
      </c>
      <c r="O3046">
        <v>10989.225009969156</v>
      </c>
      <c r="P3046" t="s">
        <v>64</v>
      </c>
      <c r="Q3046">
        <v>4.92</v>
      </c>
      <c r="R3046">
        <v>1</v>
      </c>
      <c r="S3046">
        <v>3</v>
      </c>
      <c r="T3046">
        <v>1</v>
      </c>
      <c r="U3046" t="s">
        <v>76</v>
      </c>
      <c r="V3046">
        <v>2</v>
      </c>
      <c r="W3046" t="s">
        <v>77</v>
      </c>
      <c r="X3046" s="51" t="s">
        <v>4081</v>
      </c>
      <c r="Y3046" s="51" t="s">
        <v>95</v>
      </c>
      <c r="Z3046" s="26">
        <v>1</v>
      </c>
      <c r="AA3046" s="51" t="s">
        <v>66</v>
      </c>
      <c r="AB3046" s="51" t="s">
        <v>69</v>
      </c>
    </row>
    <row r="3047" spans="1:28">
      <c r="A3047" s="51" t="s">
        <v>5723</v>
      </c>
      <c r="B3047" s="51" t="s">
        <v>97</v>
      </c>
      <c r="C3047" s="1">
        <v>42308</v>
      </c>
      <c r="D3047">
        <v>2015</v>
      </c>
      <c r="E3047" s="26">
        <v>10</v>
      </c>
      <c r="F3047" s="51" t="s">
        <v>10</v>
      </c>
      <c r="G3047" s="26">
        <v>10</v>
      </c>
      <c r="H3047" s="26">
        <v>10</v>
      </c>
      <c r="I3047" t="s">
        <v>15</v>
      </c>
      <c r="J3047" t="s">
        <v>102</v>
      </c>
      <c r="K3047" t="s">
        <v>73</v>
      </c>
      <c r="L3047" t="s">
        <v>125</v>
      </c>
      <c r="M3047" t="s">
        <v>63</v>
      </c>
      <c r="N3047">
        <v>5383.3300918581344</v>
      </c>
      <c r="O3047">
        <v>5383.3300918581344</v>
      </c>
      <c r="P3047" t="s">
        <v>64</v>
      </c>
      <c r="Q3047">
        <v>2.79</v>
      </c>
      <c r="R3047">
        <v>3</v>
      </c>
      <c r="S3047">
        <v>1</v>
      </c>
      <c r="T3047">
        <v>1</v>
      </c>
      <c r="U3047" t="s">
        <v>76</v>
      </c>
      <c r="V3047">
        <v>1</v>
      </c>
      <c r="W3047" t="s">
        <v>66</v>
      </c>
      <c r="X3047" s="51" t="s">
        <v>5724</v>
      </c>
      <c r="Y3047" s="51" t="s">
        <v>95</v>
      </c>
      <c r="Z3047" s="26">
        <v>1</v>
      </c>
      <c r="AA3047" s="51" t="s">
        <v>66</v>
      </c>
      <c r="AB3047" s="51" t="s">
        <v>69</v>
      </c>
    </row>
    <row r="3048" spans="1:28">
      <c r="A3048" s="51" t="s">
        <v>5725</v>
      </c>
      <c r="B3048" s="51" t="s">
        <v>140</v>
      </c>
      <c r="C3048" s="1">
        <v>45080</v>
      </c>
      <c r="D3048">
        <v>2023</v>
      </c>
      <c r="E3048" s="26">
        <v>6</v>
      </c>
      <c r="F3048" s="51" t="s">
        <v>26</v>
      </c>
      <c r="G3048" s="26">
        <v>2</v>
      </c>
      <c r="H3048" s="26">
        <v>2</v>
      </c>
      <c r="I3048" t="s">
        <v>15</v>
      </c>
      <c r="J3048" t="s">
        <v>82</v>
      </c>
      <c r="K3048" t="s">
        <v>88</v>
      </c>
      <c r="L3048" t="s">
        <v>202</v>
      </c>
      <c r="M3048" t="s">
        <v>104</v>
      </c>
      <c r="N3048">
        <v>11525.926871443544</v>
      </c>
      <c r="O3048">
        <v>11525.926871443544</v>
      </c>
      <c r="P3048" t="s">
        <v>64</v>
      </c>
      <c r="Q3048">
        <v>3.89</v>
      </c>
      <c r="R3048">
        <v>2</v>
      </c>
      <c r="S3048">
        <v>2</v>
      </c>
      <c r="T3048">
        <v>1</v>
      </c>
      <c r="U3048" t="s">
        <v>76</v>
      </c>
      <c r="V3048">
        <v>2</v>
      </c>
      <c r="W3048" t="s">
        <v>77</v>
      </c>
      <c r="X3048" s="51" t="s">
        <v>5726</v>
      </c>
      <c r="Y3048" s="51" t="s">
        <v>95</v>
      </c>
      <c r="Z3048" s="26">
        <v>0</v>
      </c>
      <c r="AA3048" s="51" t="s">
        <v>66</v>
      </c>
      <c r="AB3048" s="51" t="s">
        <v>69</v>
      </c>
    </row>
    <row r="3049" spans="1:28">
      <c r="A3049" s="51" t="s">
        <v>5727</v>
      </c>
      <c r="B3049" s="51" t="s">
        <v>121</v>
      </c>
      <c r="C3049" s="1">
        <v>44643</v>
      </c>
      <c r="D3049">
        <v>2022</v>
      </c>
      <c r="E3049" s="26">
        <v>3</v>
      </c>
      <c r="F3049" s="51" t="s">
        <v>23</v>
      </c>
      <c r="G3049" s="26">
        <v>3</v>
      </c>
      <c r="H3049" s="26">
        <v>3</v>
      </c>
      <c r="I3049" t="s">
        <v>15</v>
      </c>
      <c r="J3049" t="s">
        <v>82</v>
      </c>
      <c r="K3049" t="s">
        <v>73</v>
      </c>
      <c r="L3049" t="s">
        <v>103</v>
      </c>
      <c r="M3049" t="s">
        <v>104</v>
      </c>
      <c r="N3049">
        <v>638.1514917652529</v>
      </c>
      <c r="O3049">
        <v>638.1514917652529</v>
      </c>
      <c r="P3049" t="s">
        <v>64</v>
      </c>
      <c r="Q3049">
        <v>16.23</v>
      </c>
      <c r="R3049">
        <v>4</v>
      </c>
      <c r="S3049">
        <v>1</v>
      </c>
      <c r="T3049">
        <v>1</v>
      </c>
      <c r="U3049" t="s">
        <v>76</v>
      </c>
      <c r="V3049">
        <v>3</v>
      </c>
      <c r="W3049" t="s">
        <v>84</v>
      </c>
      <c r="X3049" s="51" t="s">
        <v>5728</v>
      </c>
      <c r="Y3049" s="51" t="s">
        <v>119</v>
      </c>
      <c r="Z3049" s="26">
        <v>2</v>
      </c>
      <c r="AA3049" s="51" t="s">
        <v>77</v>
      </c>
      <c r="AB3049" s="51" t="s">
        <v>69</v>
      </c>
    </row>
    <row r="3050" spans="1:28">
      <c r="A3050" s="51" t="s">
        <v>5729</v>
      </c>
      <c r="B3050" s="51" t="s">
        <v>59</v>
      </c>
      <c r="C3050" s="1">
        <v>44086</v>
      </c>
      <c r="D3050">
        <v>2020</v>
      </c>
      <c r="E3050" s="26">
        <v>9</v>
      </c>
      <c r="F3050" s="51" t="s">
        <v>29</v>
      </c>
      <c r="G3050" s="26">
        <v>5</v>
      </c>
      <c r="H3050" s="26">
        <v>5</v>
      </c>
      <c r="I3050" t="s">
        <v>15</v>
      </c>
      <c r="J3050" t="s">
        <v>72</v>
      </c>
      <c r="K3050" t="s">
        <v>73</v>
      </c>
      <c r="L3050" t="s">
        <v>125</v>
      </c>
      <c r="M3050" t="s">
        <v>152</v>
      </c>
      <c r="N3050">
        <v>2860.4645120581449</v>
      </c>
      <c r="O3050">
        <v>2860.4645120581449</v>
      </c>
      <c r="P3050" t="s">
        <v>64</v>
      </c>
      <c r="Q3050">
        <v>11.65</v>
      </c>
      <c r="R3050">
        <v>1</v>
      </c>
      <c r="S3050">
        <v>2</v>
      </c>
      <c r="T3050">
        <v>1</v>
      </c>
      <c r="U3050" t="s">
        <v>76</v>
      </c>
      <c r="V3050">
        <v>1</v>
      </c>
      <c r="W3050" t="s">
        <v>66</v>
      </c>
      <c r="X3050" s="51" t="s">
        <v>552</v>
      </c>
      <c r="Y3050" s="51" t="s">
        <v>119</v>
      </c>
      <c r="Z3050" s="26">
        <v>0</v>
      </c>
      <c r="AA3050" s="51" t="s">
        <v>66</v>
      </c>
      <c r="AB3050" s="51" t="s">
        <v>69</v>
      </c>
    </row>
    <row r="3051" spans="1:28">
      <c r="A3051" s="51" t="s">
        <v>5730</v>
      </c>
      <c r="B3051" s="51" t="s">
        <v>71</v>
      </c>
      <c r="C3051" s="1">
        <v>44705</v>
      </c>
      <c r="D3051">
        <v>2022</v>
      </c>
      <c r="E3051" s="26">
        <v>5</v>
      </c>
      <c r="F3051" s="51" t="s">
        <v>25</v>
      </c>
      <c r="G3051" s="26">
        <v>3</v>
      </c>
      <c r="H3051" s="26">
        <v>3</v>
      </c>
      <c r="I3051" t="s">
        <v>15</v>
      </c>
      <c r="J3051" t="s">
        <v>82</v>
      </c>
      <c r="K3051" t="s">
        <v>83</v>
      </c>
      <c r="L3051" t="s">
        <v>116</v>
      </c>
      <c r="M3051" t="s">
        <v>93</v>
      </c>
      <c r="N3051">
        <v>11519.63876448213</v>
      </c>
      <c r="O3051">
        <v>11519.63876448213</v>
      </c>
      <c r="P3051" t="s">
        <v>64</v>
      </c>
      <c r="Q3051">
        <v>12.03</v>
      </c>
      <c r="R3051">
        <v>2</v>
      </c>
      <c r="S3051">
        <v>3</v>
      </c>
      <c r="T3051">
        <v>1</v>
      </c>
      <c r="U3051" t="s">
        <v>76</v>
      </c>
      <c r="V3051">
        <v>3</v>
      </c>
      <c r="W3051" t="s">
        <v>84</v>
      </c>
      <c r="X3051" s="51" t="s">
        <v>4357</v>
      </c>
      <c r="Y3051" s="51" t="s">
        <v>68</v>
      </c>
      <c r="Z3051" s="26">
        <v>2</v>
      </c>
      <c r="AA3051" s="51" t="s">
        <v>77</v>
      </c>
      <c r="AB3051" s="51" t="s">
        <v>108</v>
      </c>
    </row>
    <row r="3052" spans="1:28">
      <c r="A3052" s="51" t="s">
        <v>5731</v>
      </c>
      <c r="B3052" s="51" t="s">
        <v>81</v>
      </c>
      <c r="C3052" s="1">
        <v>44890</v>
      </c>
      <c r="D3052">
        <v>2022</v>
      </c>
      <c r="E3052" s="26">
        <v>11</v>
      </c>
      <c r="F3052" s="51" t="s">
        <v>19</v>
      </c>
      <c r="G3052" s="26">
        <v>3</v>
      </c>
      <c r="H3052" s="26">
        <v>3</v>
      </c>
      <c r="I3052" t="s">
        <v>15</v>
      </c>
      <c r="J3052" t="s">
        <v>82</v>
      </c>
      <c r="K3052" t="s">
        <v>83</v>
      </c>
      <c r="L3052" t="s">
        <v>62</v>
      </c>
      <c r="M3052" t="s">
        <v>152</v>
      </c>
      <c r="N3052">
        <v>1879.6219107037584</v>
      </c>
      <c r="O3052">
        <v>1879.6219107037584</v>
      </c>
      <c r="P3052" t="s">
        <v>64</v>
      </c>
      <c r="Q3052">
        <v>2.36</v>
      </c>
      <c r="R3052">
        <v>4</v>
      </c>
      <c r="S3052">
        <v>4</v>
      </c>
      <c r="T3052">
        <v>1</v>
      </c>
      <c r="U3052" t="s">
        <v>76</v>
      </c>
      <c r="V3052">
        <v>1</v>
      </c>
      <c r="W3052" t="s">
        <v>66</v>
      </c>
      <c r="X3052" s="51" t="s">
        <v>5732</v>
      </c>
      <c r="Y3052" s="51" t="s">
        <v>100</v>
      </c>
      <c r="Z3052" s="26">
        <v>1</v>
      </c>
      <c r="AA3052" s="51" t="s">
        <v>66</v>
      </c>
      <c r="AB3052" s="51" t="s">
        <v>69</v>
      </c>
    </row>
    <row r="3053" spans="1:28">
      <c r="A3053" s="51" t="s">
        <v>5733</v>
      </c>
      <c r="B3053" s="51" t="s">
        <v>121</v>
      </c>
      <c r="C3053" s="1">
        <v>41734</v>
      </c>
      <c r="D3053">
        <v>2014</v>
      </c>
      <c r="E3053" s="26">
        <v>4</v>
      </c>
      <c r="F3053" s="51" t="s">
        <v>24</v>
      </c>
      <c r="G3053" s="26">
        <v>11</v>
      </c>
      <c r="H3053" s="26">
        <v>11</v>
      </c>
      <c r="I3053" t="s">
        <v>15</v>
      </c>
      <c r="J3053" t="s">
        <v>102</v>
      </c>
      <c r="K3053" t="s">
        <v>73</v>
      </c>
      <c r="L3053" t="s">
        <v>98</v>
      </c>
      <c r="M3053" t="s">
        <v>75</v>
      </c>
      <c r="N3053">
        <v>3418.1903661429897</v>
      </c>
      <c r="O3053">
        <v>3418.1903661429897</v>
      </c>
      <c r="P3053" t="s">
        <v>64</v>
      </c>
      <c r="Q3053">
        <v>1.96</v>
      </c>
      <c r="R3053">
        <v>4</v>
      </c>
      <c r="S3053">
        <v>4</v>
      </c>
      <c r="T3053">
        <v>1</v>
      </c>
      <c r="U3053" t="s">
        <v>76</v>
      </c>
      <c r="V3053">
        <v>1</v>
      </c>
      <c r="W3053" t="s">
        <v>66</v>
      </c>
      <c r="X3053" s="51" t="s">
        <v>5734</v>
      </c>
      <c r="Y3053" s="51" t="s">
        <v>119</v>
      </c>
      <c r="Z3053" s="26">
        <v>2</v>
      </c>
      <c r="AA3053" s="51" t="s">
        <v>77</v>
      </c>
      <c r="AB3053" s="51" t="s">
        <v>108</v>
      </c>
    </row>
    <row r="3054" spans="1:28">
      <c r="A3054" s="51" t="s">
        <v>5735</v>
      </c>
      <c r="B3054" s="51" t="s">
        <v>140</v>
      </c>
      <c r="C3054" s="1">
        <v>44808</v>
      </c>
      <c r="D3054">
        <v>2022</v>
      </c>
      <c r="E3054" s="26">
        <v>9</v>
      </c>
      <c r="F3054" s="51" t="s">
        <v>29</v>
      </c>
      <c r="G3054" s="26">
        <v>3</v>
      </c>
      <c r="H3054" s="26">
        <v>3</v>
      </c>
      <c r="I3054" t="s">
        <v>15</v>
      </c>
      <c r="J3054" t="s">
        <v>82</v>
      </c>
      <c r="K3054" t="s">
        <v>88</v>
      </c>
      <c r="L3054" t="s">
        <v>89</v>
      </c>
      <c r="M3054" t="s">
        <v>75</v>
      </c>
      <c r="N3054">
        <v>12384.712751619238</v>
      </c>
      <c r="O3054">
        <v>12384.712751619238</v>
      </c>
      <c r="P3054" t="s">
        <v>64</v>
      </c>
      <c r="Q3054">
        <v>7.57</v>
      </c>
      <c r="R3054">
        <v>2</v>
      </c>
      <c r="S3054">
        <v>3</v>
      </c>
      <c r="T3054">
        <v>1</v>
      </c>
      <c r="U3054" t="s">
        <v>76</v>
      </c>
      <c r="V3054">
        <v>3</v>
      </c>
      <c r="W3054" t="s">
        <v>84</v>
      </c>
      <c r="X3054" s="51" t="s">
        <v>5736</v>
      </c>
      <c r="Y3054" s="51" t="s">
        <v>86</v>
      </c>
      <c r="Z3054" s="26">
        <v>3</v>
      </c>
      <c r="AA3054" s="51" t="s">
        <v>77</v>
      </c>
      <c r="AB3054" s="51" t="s">
        <v>108</v>
      </c>
    </row>
    <row r="3055" spans="1:28">
      <c r="A3055" s="51" t="s">
        <v>5737</v>
      </c>
      <c r="B3055" s="51" t="s">
        <v>140</v>
      </c>
      <c r="C3055" s="1">
        <v>41906</v>
      </c>
      <c r="D3055">
        <v>2014</v>
      </c>
      <c r="E3055" s="26">
        <v>9</v>
      </c>
      <c r="F3055" s="51" t="s">
        <v>29</v>
      </c>
      <c r="G3055" s="26">
        <v>11</v>
      </c>
      <c r="H3055" s="26">
        <v>11</v>
      </c>
      <c r="I3055" t="s">
        <v>15</v>
      </c>
      <c r="J3055" t="s">
        <v>102</v>
      </c>
      <c r="K3055" t="s">
        <v>124</v>
      </c>
      <c r="L3055" t="s">
        <v>110</v>
      </c>
      <c r="M3055" t="s">
        <v>104</v>
      </c>
      <c r="N3055">
        <v>11440.21907333027</v>
      </c>
      <c r="O3055">
        <v>11440.21907333027</v>
      </c>
      <c r="P3055" t="s">
        <v>64</v>
      </c>
      <c r="Q3055">
        <v>2.75</v>
      </c>
      <c r="R3055">
        <v>3</v>
      </c>
      <c r="S3055">
        <v>1</v>
      </c>
      <c r="T3055">
        <v>1</v>
      </c>
      <c r="U3055" t="s">
        <v>76</v>
      </c>
      <c r="V3055">
        <v>2</v>
      </c>
      <c r="W3055" t="s">
        <v>77</v>
      </c>
      <c r="X3055" s="51" t="s">
        <v>5738</v>
      </c>
      <c r="Y3055" s="51" t="s">
        <v>95</v>
      </c>
      <c r="Z3055" s="26">
        <v>1</v>
      </c>
      <c r="AA3055" s="51" t="s">
        <v>66</v>
      </c>
      <c r="AB3055" s="51" t="s">
        <v>69</v>
      </c>
    </row>
    <row r="3056" spans="1:28">
      <c r="A3056" s="51" t="s">
        <v>5739</v>
      </c>
      <c r="B3056" s="51" t="s">
        <v>81</v>
      </c>
      <c r="C3056" s="1">
        <v>44477</v>
      </c>
      <c r="D3056">
        <v>2021</v>
      </c>
      <c r="E3056" s="26">
        <v>10</v>
      </c>
      <c r="F3056" s="51" t="s">
        <v>10</v>
      </c>
      <c r="G3056" s="26">
        <v>4</v>
      </c>
      <c r="H3056" s="26">
        <v>4</v>
      </c>
      <c r="I3056" t="s">
        <v>15</v>
      </c>
      <c r="J3056" t="s">
        <v>72</v>
      </c>
      <c r="K3056" t="s">
        <v>88</v>
      </c>
      <c r="L3056" t="s">
        <v>89</v>
      </c>
      <c r="M3056" t="s">
        <v>90</v>
      </c>
      <c r="N3056">
        <v>3081.313578574971</v>
      </c>
      <c r="O3056">
        <v>3081.313578574971</v>
      </c>
      <c r="P3056" t="s">
        <v>64</v>
      </c>
      <c r="Q3056">
        <v>18.89</v>
      </c>
      <c r="R3056">
        <v>2</v>
      </c>
      <c r="S3056">
        <v>2</v>
      </c>
      <c r="T3056">
        <v>1</v>
      </c>
      <c r="U3056" t="s">
        <v>76</v>
      </c>
      <c r="V3056">
        <v>2</v>
      </c>
      <c r="W3056" t="s">
        <v>77</v>
      </c>
      <c r="X3056" s="51" t="s">
        <v>5740</v>
      </c>
      <c r="Y3056" s="51" t="s">
        <v>95</v>
      </c>
      <c r="Z3056" s="26">
        <v>1</v>
      </c>
      <c r="AA3056" s="51" t="s">
        <v>66</v>
      </c>
      <c r="AB3056" s="51" t="s">
        <v>69</v>
      </c>
    </row>
    <row r="3057" spans="1:28">
      <c r="A3057" s="51" t="s">
        <v>5741</v>
      </c>
      <c r="B3057" s="51" t="s">
        <v>71</v>
      </c>
      <c r="C3057" s="1">
        <v>43483</v>
      </c>
      <c r="D3057">
        <v>2019</v>
      </c>
      <c r="E3057" s="26">
        <v>1</v>
      </c>
      <c r="F3057" s="51" t="s">
        <v>21</v>
      </c>
      <c r="G3057" s="26">
        <v>6</v>
      </c>
      <c r="H3057" s="26">
        <v>6</v>
      </c>
      <c r="I3057" t="s">
        <v>15</v>
      </c>
      <c r="J3057" t="s">
        <v>72</v>
      </c>
      <c r="K3057" t="s">
        <v>133</v>
      </c>
      <c r="L3057" t="s">
        <v>110</v>
      </c>
      <c r="M3057" t="s">
        <v>63</v>
      </c>
      <c r="N3057">
        <v>2545.731618349108</v>
      </c>
      <c r="O3057">
        <v>2545.731618349108</v>
      </c>
      <c r="P3057" t="s">
        <v>64</v>
      </c>
      <c r="Q3057">
        <v>1.53</v>
      </c>
      <c r="R3057">
        <v>2</v>
      </c>
      <c r="S3057">
        <v>5</v>
      </c>
      <c r="T3057">
        <v>1</v>
      </c>
      <c r="U3057" t="s">
        <v>76</v>
      </c>
      <c r="V3057">
        <v>1</v>
      </c>
      <c r="W3057" t="s">
        <v>66</v>
      </c>
      <c r="X3057" s="51" t="s">
        <v>5742</v>
      </c>
      <c r="Y3057" s="51" t="s">
        <v>68</v>
      </c>
      <c r="Z3057" s="26">
        <v>1</v>
      </c>
      <c r="AA3057" s="51" t="s">
        <v>66</v>
      </c>
      <c r="AB3057" s="51" t="s">
        <v>69</v>
      </c>
    </row>
    <row r="3058" spans="1:28">
      <c r="A3058" s="51" t="s">
        <v>5743</v>
      </c>
      <c r="B3058" s="51" t="s">
        <v>81</v>
      </c>
      <c r="C3058" s="1">
        <v>43923</v>
      </c>
      <c r="D3058">
        <v>2020</v>
      </c>
      <c r="E3058" s="26">
        <v>4</v>
      </c>
      <c r="F3058" s="51" t="s">
        <v>24</v>
      </c>
      <c r="G3058" s="26">
        <v>5</v>
      </c>
      <c r="H3058" s="26">
        <v>5</v>
      </c>
      <c r="I3058" t="s">
        <v>15</v>
      </c>
      <c r="J3058" t="s">
        <v>72</v>
      </c>
      <c r="K3058" t="s">
        <v>124</v>
      </c>
      <c r="L3058" t="s">
        <v>74</v>
      </c>
      <c r="M3058" t="s">
        <v>93</v>
      </c>
      <c r="N3058">
        <v>16789.947007301787</v>
      </c>
      <c r="O3058">
        <v>16789.947007301787</v>
      </c>
      <c r="P3058" t="s">
        <v>64</v>
      </c>
      <c r="Q3058">
        <v>20.12</v>
      </c>
      <c r="R3058">
        <v>3</v>
      </c>
      <c r="S3058">
        <v>0</v>
      </c>
      <c r="T3058">
        <v>0</v>
      </c>
      <c r="U3058" t="s">
        <v>65</v>
      </c>
      <c r="V3058">
        <v>3</v>
      </c>
      <c r="W3058" t="s">
        <v>84</v>
      </c>
      <c r="X3058" s="51" t="s">
        <v>5744</v>
      </c>
      <c r="Y3058" s="51" t="s">
        <v>68</v>
      </c>
      <c r="Z3058" s="26">
        <v>3</v>
      </c>
      <c r="AA3058" s="51" t="s">
        <v>77</v>
      </c>
      <c r="AB3058" s="51" t="s">
        <v>108</v>
      </c>
    </row>
    <row r="3059" spans="1:28">
      <c r="A3059" s="51" t="s">
        <v>5745</v>
      </c>
      <c r="B3059" s="51" t="s">
        <v>81</v>
      </c>
      <c r="C3059" s="1">
        <v>43557</v>
      </c>
      <c r="D3059">
        <v>2019</v>
      </c>
      <c r="E3059" s="26">
        <v>4</v>
      </c>
      <c r="F3059" s="51" t="s">
        <v>24</v>
      </c>
      <c r="G3059" s="26">
        <v>6</v>
      </c>
      <c r="H3059" s="26">
        <v>6</v>
      </c>
      <c r="I3059" t="s">
        <v>15</v>
      </c>
      <c r="J3059" t="s">
        <v>72</v>
      </c>
      <c r="K3059" t="s">
        <v>83</v>
      </c>
      <c r="L3059" t="s">
        <v>110</v>
      </c>
      <c r="M3059" t="s">
        <v>104</v>
      </c>
      <c r="N3059">
        <v>1619.5662699624684</v>
      </c>
      <c r="O3059">
        <v>1619.5662699624684</v>
      </c>
      <c r="P3059" t="s">
        <v>64</v>
      </c>
      <c r="Q3059">
        <v>9.33</v>
      </c>
      <c r="R3059">
        <v>5</v>
      </c>
      <c r="S3059">
        <v>2</v>
      </c>
      <c r="T3059">
        <v>1</v>
      </c>
      <c r="U3059" t="s">
        <v>76</v>
      </c>
      <c r="V3059">
        <v>1</v>
      </c>
      <c r="W3059" t="s">
        <v>66</v>
      </c>
      <c r="X3059" s="51" t="s">
        <v>5746</v>
      </c>
      <c r="Y3059" s="51" t="s">
        <v>100</v>
      </c>
      <c r="Z3059" s="26">
        <v>0</v>
      </c>
      <c r="AA3059" s="51" t="s">
        <v>66</v>
      </c>
      <c r="AB3059" s="51" t="s">
        <v>69</v>
      </c>
    </row>
    <row r="3060" spans="1:28">
      <c r="A3060" s="51" t="s">
        <v>5747</v>
      </c>
      <c r="B3060" s="51" t="s">
        <v>59</v>
      </c>
      <c r="C3060" s="1">
        <v>45044</v>
      </c>
      <c r="D3060">
        <v>2023</v>
      </c>
      <c r="E3060" s="26">
        <v>4</v>
      </c>
      <c r="F3060" s="51" t="s">
        <v>24</v>
      </c>
      <c r="G3060" s="26">
        <v>2</v>
      </c>
      <c r="H3060" s="26">
        <v>2</v>
      </c>
      <c r="I3060" t="s">
        <v>15</v>
      </c>
      <c r="J3060" t="s">
        <v>82</v>
      </c>
      <c r="K3060" t="s">
        <v>124</v>
      </c>
      <c r="L3060" t="s">
        <v>125</v>
      </c>
      <c r="M3060" t="s">
        <v>90</v>
      </c>
      <c r="N3060">
        <v>6710.7410285090136</v>
      </c>
      <c r="O3060">
        <v>6710.7410285090136</v>
      </c>
      <c r="P3060" t="s">
        <v>64</v>
      </c>
      <c r="Q3060">
        <v>8.1999999999999993</v>
      </c>
      <c r="R3060">
        <v>1</v>
      </c>
      <c r="S3060">
        <v>2</v>
      </c>
      <c r="T3060">
        <v>1</v>
      </c>
      <c r="U3060" t="s">
        <v>76</v>
      </c>
      <c r="V3060">
        <v>2</v>
      </c>
      <c r="W3060" t="s">
        <v>77</v>
      </c>
      <c r="X3060" s="51" t="s">
        <v>5748</v>
      </c>
      <c r="Y3060" s="51" t="s">
        <v>68</v>
      </c>
      <c r="Z3060" s="26">
        <v>0</v>
      </c>
      <c r="AA3060" s="51" t="s">
        <v>66</v>
      </c>
      <c r="AB3060" s="51" t="s">
        <v>69</v>
      </c>
    </row>
    <row r="3061" spans="1:28">
      <c r="A3061" s="51" t="s">
        <v>5749</v>
      </c>
      <c r="B3061" s="51" t="s">
        <v>97</v>
      </c>
      <c r="C3061" s="1">
        <v>45184</v>
      </c>
      <c r="D3061">
        <v>2023</v>
      </c>
      <c r="E3061" s="26">
        <v>9</v>
      </c>
      <c r="F3061" s="51" t="s">
        <v>29</v>
      </c>
      <c r="G3061" s="26">
        <v>2</v>
      </c>
      <c r="H3061" s="26">
        <v>2</v>
      </c>
      <c r="I3061" t="s">
        <v>15</v>
      </c>
      <c r="J3061" t="s">
        <v>82</v>
      </c>
      <c r="K3061" t="s">
        <v>73</v>
      </c>
      <c r="L3061" t="s">
        <v>103</v>
      </c>
      <c r="M3061" t="s">
        <v>63</v>
      </c>
      <c r="N3061">
        <v>4916.6515922087274</v>
      </c>
      <c r="O3061">
        <v>4916.6515922087274</v>
      </c>
      <c r="P3061" t="s">
        <v>64</v>
      </c>
      <c r="Q3061">
        <v>1.8</v>
      </c>
      <c r="R3061">
        <v>5</v>
      </c>
      <c r="S3061">
        <v>2</v>
      </c>
      <c r="T3061">
        <v>1</v>
      </c>
      <c r="U3061" t="s">
        <v>76</v>
      </c>
      <c r="V3061">
        <v>1</v>
      </c>
      <c r="W3061" t="s">
        <v>66</v>
      </c>
      <c r="X3061" s="51" t="s">
        <v>5750</v>
      </c>
      <c r="Y3061" s="51" t="s">
        <v>95</v>
      </c>
      <c r="Z3061" s="26">
        <v>0</v>
      </c>
      <c r="AA3061" s="51" t="s">
        <v>66</v>
      </c>
      <c r="AB3061" s="51" t="s">
        <v>69</v>
      </c>
    </row>
    <row r="3062" spans="1:28">
      <c r="A3062" s="51" t="s">
        <v>5751</v>
      </c>
      <c r="B3062" s="51" t="s">
        <v>97</v>
      </c>
      <c r="C3062" s="1">
        <v>45001</v>
      </c>
      <c r="D3062">
        <v>2023</v>
      </c>
      <c r="E3062" s="26">
        <v>3</v>
      </c>
      <c r="F3062" s="51" t="s">
        <v>23</v>
      </c>
      <c r="G3062" s="26">
        <v>2</v>
      </c>
      <c r="H3062" s="26">
        <v>2</v>
      </c>
      <c r="I3062" t="s">
        <v>15</v>
      </c>
      <c r="J3062" t="s">
        <v>82</v>
      </c>
      <c r="K3062" t="s">
        <v>88</v>
      </c>
      <c r="L3062" t="s">
        <v>89</v>
      </c>
      <c r="M3062" t="s">
        <v>63</v>
      </c>
      <c r="N3062">
        <v>15441.398162582962</v>
      </c>
      <c r="O3062">
        <v>15441.398162582962</v>
      </c>
      <c r="P3062" t="s">
        <v>64</v>
      </c>
      <c r="Q3062">
        <v>3.38</v>
      </c>
      <c r="R3062">
        <v>4</v>
      </c>
      <c r="S3062">
        <v>1</v>
      </c>
      <c r="T3062">
        <v>1</v>
      </c>
      <c r="U3062" t="s">
        <v>76</v>
      </c>
      <c r="V3062">
        <v>3</v>
      </c>
      <c r="W3062" t="s">
        <v>84</v>
      </c>
      <c r="X3062" s="51" t="s">
        <v>5752</v>
      </c>
      <c r="Y3062" s="51" t="s">
        <v>95</v>
      </c>
      <c r="Z3062" s="26">
        <v>2</v>
      </c>
      <c r="AA3062" s="51" t="s">
        <v>77</v>
      </c>
      <c r="AB3062" s="51" t="s">
        <v>69</v>
      </c>
    </row>
    <row r="3063" spans="1:28">
      <c r="A3063" s="51" t="s">
        <v>5753</v>
      </c>
      <c r="B3063" s="51" t="s">
        <v>121</v>
      </c>
      <c r="C3063" s="1">
        <v>43105</v>
      </c>
      <c r="D3063">
        <v>2018</v>
      </c>
      <c r="E3063" s="26">
        <v>1</v>
      </c>
      <c r="F3063" s="51" t="s">
        <v>21</v>
      </c>
      <c r="G3063" s="26">
        <v>7</v>
      </c>
      <c r="H3063" s="26">
        <v>7</v>
      </c>
      <c r="I3063" t="s">
        <v>15</v>
      </c>
      <c r="J3063" t="s">
        <v>60</v>
      </c>
      <c r="K3063" t="s">
        <v>83</v>
      </c>
      <c r="L3063" t="s">
        <v>113</v>
      </c>
      <c r="M3063" t="s">
        <v>63</v>
      </c>
      <c r="N3063">
        <v>8775.1472988017686</v>
      </c>
      <c r="O3063">
        <v>8775.1472988017686</v>
      </c>
      <c r="P3063" t="s">
        <v>64</v>
      </c>
      <c r="Q3063">
        <v>13.54</v>
      </c>
      <c r="R3063">
        <v>2</v>
      </c>
      <c r="S3063">
        <v>0</v>
      </c>
      <c r="T3063">
        <v>0</v>
      </c>
      <c r="U3063" t="s">
        <v>65</v>
      </c>
      <c r="V3063">
        <v>2</v>
      </c>
      <c r="W3063" t="s">
        <v>77</v>
      </c>
      <c r="X3063" s="51" t="s">
        <v>5754</v>
      </c>
      <c r="Y3063" s="51" t="s">
        <v>79</v>
      </c>
      <c r="Z3063" s="26">
        <v>0</v>
      </c>
      <c r="AA3063" s="51" t="s">
        <v>66</v>
      </c>
      <c r="AB3063" s="51" t="s">
        <v>69</v>
      </c>
    </row>
    <row r="3064" spans="1:28">
      <c r="A3064" s="51" t="s">
        <v>5755</v>
      </c>
      <c r="B3064" s="51" t="s">
        <v>71</v>
      </c>
      <c r="C3064" s="1">
        <v>41592</v>
      </c>
      <c r="D3064">
        <v>2013</v>
      </c>
      <c r="E3064" s="26">
        <v>11</v>
      </c>
      <c r="F3064" s="51" t="s">
        <v>19</v>
      </c>
      <c r="G3064" s="26">
        <v>12</v>
      </c>
      <c r="H3064" s="26">
        <v>12</v>
      </c>
      <c r="I3064" t="s">
        <v>15</v>
      </c>
      <c r="J3064" t="s">
        <v>102</v>
      </c>
      <c r="K3064" t="s">
        <v>88</v>
      </c>
      <c r="L3064" t="s">
        <v>62</v>
      </c>
      <c r="M3064" t="s">
        <v>104</v>
      </c>
      <c r="N3064">
        <v>2441.3184948781318</v>
      </c>
      <c r="O3064">
        <v>2441.3184948781318</v>
      </c>
      <c r="P3064" t="s">
        <v>64</v>
      </c>
      <c r="Q3064">
        <v>20.9</v>
      </c>
      <c r="R3064">
        <v>3</v>
      </c>
      <c r="S3064">
        <v>2</v>
      </c>
      <c r="T3064">
        <v>1</v>
      </c>
      <c r="U3064" t="s">
        <v>76</v>
      </c>
      <c r="V3064">
        <v>3</v>
      </c>
      <c r="W3064" t="s">
        <v>84</v>
      </c>
      <c r="X3064" s="51" t="s">
        <v>3777</v>
      </c>
      <c r="Y3064" s="51" t="s">
        <v>119</v>
      </c>
      <c r="Z3064" s="26">
        <v>3</v>
      </c>
      <c r="AA3064" s="51" t="s">
        <v>77</v>
      </c>
      <c r="AB3064" s="51" t="s">
        <v>69</v>
      </c>
    </row>
    <row r="3065" spans="1:28">
      <c r="A3065" s="51" t="s">
        <v>5756</v>
      </c>
      <c r="B3065" s="51" t="s">
        <v>121</v>
      </c>
      <c r="C3065" s="1">
        <v>41405</v>
      </c>
      <c r="D3065">
        <v>2013</v>
      </c>
      <c r="E3065" s="26">
        <v>5</v>
      </c>
      <c r="F3065" s="51" t="s">
        <v>25</v>
      </c>
      <c r="G3065" s="26">
        <v>12</v>
      </c>
      <c r="H3065" s="26">
        <v>12</v>
      </c>
      <c r="I3065" t="s">
        <v>15</v>
      </c>
      <c r="J3065" t="s">
        <v>102</v>
      </c>
      <c r="K3065" t="s">
        <v>133</v>
      </c>
      <c r="L3065" t="s">
        <v>98</v>
      </c>
      <c r="M3065" t="s">
        <v>104</v>
      </c>
      <c r="N3065">
        <v>14072.647557948048</v>
      </c>
      <c r="O3065">
        <v>14072.647557948048</v>
      </c>
      <c r="P3065" t="s">
        <v>64</v>
      </c>
      <c r="Q3065">
        <v>11.34</v>
      </c>
      <c r="R3065">
        <v>5</v>
      </c>
      <c r="S3065">
        <v>2</v>
      </c>
      <c r="T3065">
        <v>1</v>
      </c>
      <c r="U3065" t="s">
        <v>76</v>
      </c>
      <c r="V3065">
        <v>3</v>
      </c>
      <c r="W3065" t="s">
        <v>84</v>
      </c>
      <c r="X3065" s="51" t="s">
        <v>5757</v>
      </c>
      <c r="Y3065" s="51" t="s">
        <v>119</v>
      </c>
      <c r="Z3065" s="26">
        <v>3</v>
      </c>
      <c r="AA3065" s="51" t="s">
        <v>77</v>
      </c>
      <c r="AB3065" s="51" t="s">
        <v>69</v>
      </c>
    </row>
    <row r="3066" spans="1:28">
      <c r="A3066" s="51" t="s">
        <v>5758</v>
      </c>
      <c r="B3066" s="51" t="s">
        <v>97</v>
      </c>
      <c r="C3066" s="1">
        <v>43541</v>
      </c>
      <c r="D3066">
        <v>2019</v>
      </c>
      <c r="E3066" s="26">
        <v>3</v>
      </c>
      <c r="F3066" s="51" t="s">
        <v>23</v>
      </c>
      <c r="G3066" s="26">
        <v>6</v>
      </c>
      <c r="H3066" s="26">
        <v>6</v>
      </c>
      <c r="I3066" t="s">
        <v>15</v>
      </c>
      <c r="J3066" t="s">
        <v>72</v>
      </c>
      <c r="K3066" t="s">
        <v>61</v>
      </c>
      <c r="L3066" t="s">
        <v>113</v>
      </c>
      <c r="M3066" t="s">
        <v>152</v>
      </c>
      <c r="N3066">
        <v>9627.8471135163836</v>
      </c>
      <c r="O3066">
        <v>9627.8471135163836</v>
      </c>
      <c r="P3066" t="s">
        <v>64</v>
      </c>
      <c r="Q3066">
        <v>4.03</v>
      </c>
      <c r="R3066">
        <v>3</v>
      </c>
      <c r="S3066">
        <v>0</v>
      </c>
      <c r="T3066">
        <v>0</v>
      </c>
      <c r="U3066" t="s">
        <v>65</v>
      </c>
      <c r="V3066">
        <v>2</v>
      </c>
      <c r="W3066" t="s">
        <v>77</v>
      </c>
      <c r="X3066" s="51" t="s">
        <v>5759</v>
      </c>
      <c r="Y3066" s="51" t="s">
        <v>95</v>
      </c>
      <c r="Z3066" s="26">
        <v>0</v>
      </c>
      <c r="AA3066" s="51" t="s">
        <v>66</v>
      </c>
      <c r="AB3066" s="51" t="s">
        <v>69</v>
      </c>
    </row>
    <row r="3067" spans="1:28">
      <c r="A3067" s="51" t="s">
        <v>5760</v>
      </c>
      <c r="B3067" s="51" t="s">
        <v>121</v>
      </c>
      <c r="C3067" s="1">
        <v>44290</v>
      </c>
      <c r="D3067">
        <v>2021</v>
      </c>
      <c r="E3067" s="26">
        <v>4</v>
      </c>
      <c r="F3067" s="51" t="s">
        <v>24</v>
      </c>
      <c r="G3067" s="26">
        <v>4</v>
      </c>
      <c r="H3067" s="26">
        <v>4</v>
      </c>
      <c r="I3067" t="s">
        <v>15</v>
      </c>
      <c r="J3067" t="s">
        <v>72</v>
      </c>
      <c r="K3067" t="s">
        <v>61</v>
      </c>
      <c r="L3067" t="s">
        <v>98</v>
      </c>
      <c r="M3067" t="s">
        <v>152</v>
      </c>
      <c r="N3067">
        <v>2164.0863675732799</v>
      </c>
      <c r="O3067">
        <v>2164.0863675732799</v>
      </c>
      <c r="P3067" t="s">
        <v>64</v>
      </c>
      <c r="Q3067">
        <v>6.66</v>
      </c>
      <c r="R3067">
        <v>4</v>
      </c>
      <c r="S3067">
        <v>4</v>
      </c>
      <c r="T3067">
        <v>1</v>
      </c>
      <c r="U3067" t="s">
        <v>76</v>
      </c>
      <c r="V3067">
        <v>1</v>
      </c>
      <c r="W3067" t="s">
        <v>66</v>
      </c>
      <c r="X3067" s="51" t="s">
        <v>5761</v>
      </c>
      <c r="Y3067" s="51" t="s">
        <v>68</v>
      </c>
      <c r="Z3067" s="26">
        <v>1</v>
      </c>
      <c r="AA3067" s="51" t="s">
        <v>66</v>
      </c>
      <c r="AB3067" s="51" t="s">
        <v>69</v>
      </c>
    </row>
    <row r="3068" spans="1:28">
      <c r="A3068" s="51" t="s">
        <v>5762</v>
      </c>
      <c r="B3068" s="51" t="s">
        <v>81</v>
      </c>
      <c r="C3068" s="1">
        <v>43842</v>
      </c>
      <c r="D3068">
        <v>2020</v>
      </c>
      <c r="E3068" s="26">
        <v>1</v>
      </c>
      <c r="F3068" s="51" t="s">
        <v>21</v>
      </c>
      <c r="G3068" s="26">
        <v>5</v>
      </c>
      <c r="H3068" s="26">
        <v>5</v>
      </c>
      <c r="I3068" t="s">
        <v>15</v>
      </c>
      <c r="J3068" t="s">
        <v>72</v>
      </c>
      <c r="K3068" t="s">
        <v>133</v>
      </c>
      <c r="L3068" t="s">
        <v>113</v>
      </c>
      <c r="M3068" t="s">
        <v>63</v>
      </c>
      <c r="N3068">
        <v>12086.227145924486</v>
      </c>
      <c r="O3068">
        <v>12086.227145924486</v>
      </c>
      <c r="P3068" t="s">
        <v>64</v>
      </c>
      <c r="Q3068">
        <v>6.97</v>
      </c>
      <c r="R3068">
        <v>4</v>
      </c>
      <c r="S3068">
        <v>3</v>
      </c>
      <c r="T3068">
        <v>1</v>
      </c>
      <c r="U3068" t="s">
        <v>76</v>
      </c>
      <c r="V3068">
        <v>2</v>
      </c>
      <c r="W3068" t="s">
        <v>77</v>
      </c>
      <c r="X3068" s="51" t="s">
        <v>5763</v>
      </c>
      <c r="Y3068" s="51" t="s">
        <v>95</v>
      </c>
      <c r="Z3068" s="26">
        <v>2</v>
      </c>
      <c r="AA3068" s="51" t="s">
        <v>77</v>
      </c>
      <c r="AB3068" s="51" t="s">
        <v>69</v>
      </c>
    </row>
    <row r="3069" spans="1:28">
      <c r="A3069" s="51" t="s">
        <v>5764</v>
      </c>
      <c r="B3069" s="51" t="s">
        <v>97</v>
      </c>
      <c r="C3069" s="1">
        <v>42219</v>
      </c>
      <c r="D3069">
        <v>2015</v>
      </c>
      <c r="E3069" s="26">
        <v>8</v>
      </c>
      <c r="F3069" s="51" t="s">
        <v>28</v>
      </c>
      <c r="G3069" s="26">
        <v>10</v>
      </c>
      <c r="H3069" s="26">
        <v>10</v>
      </c>
      <c r="I3069" t="s">
        <v>15</v>
      </c>
      <c r="J3069" t="s">
        <v>102</v>
      </c>
      <c r="K3069" t="s">
        <v>133</v>
      </c>
      <c r="L3069" t="s">
        <v>103</v>
      </c>
      <c r="M3069" t="s">
        <v>152</v>
      </c>
      <c r="N3069">
        <v>9288.5167152757604</v>
      </c>
      <c r="O3069">
        <v>9288.5167152757604</v>
      </c>
      <c r="P3069" t="s">
        <v>64</v>
      </c>
      <c r="Q3069">
        <v>26.32</v>
      </c>
      <c r="R3069">
        <v>2</v>
      </c>
      <c r="S3069">
        <v>0</v>
      </c>
      <c r="T3069">
        <v>0</v>
      </c>
      <c r="U3069" t="s">
        <v>65</v>
      </c>
      <c r="V3069">
        <v>3</v>
      </c>
      <c r="W3069" t="s">
        <v>84</v>
      </c>
      <c r="X3069" s="51" t="s">
        <v>5765</v>
      </c>
      <c r="Y3069" s="51" t="s">
        <v>95</v>
      </c>
      <c r="Z3069" s="26">
        <v>3</v>
      </c>
      <c r="AA3069" s="51" t="s">
        <v>77</v>
      </c>
      <c r="AB3069" s="51" t="s">
        <v>69</v>
      </c>
    </row>
    <row r="3070" spans="1:28">
      <c r="A3070" s="51" t="s">
        <v>5766</v>
      </c>
      <c r="B3070" s="51" t="s">
        <v>71</v>
      </c>
      <c r="C3070" s="1">
        <v>41984</v>
      </c>
      <c r="D3070">
        <v>2014</v>
      </c>
      <c r="E3070" s="26">
        <v>12</v>
      </c>
      <c r="F3070" s="51" t="s">
        <v>20</v>
      </c>
      <c r="G3070" s="26">
        <v>11</v>
      </c>
      <c r="H3070" s="26">
        <v>11</v>
      </c>
      <c r="I3070" t="s">
        <v>15</v>
      </c>
      <c r="J3070" t="s">
        <v>102</v>
      </c>
      <c r="K3070" t="s">
        <v>124</v>
      </c>
      <c r="L3070" t="s">
        <v>89</v>
      </c>
      <c r="M3070" t="s">
        <v>152</v>
      </c>
      <c r="N3070">
        <v>9004.0199424659495</v>
      </c>
      <c r="O3070">
        <v>9004.0199424659495</v>
      </c>
      <c r="P3070" t="s">
        <v>64</v>
      </c>
      <c r="Q3070">
        <v>11.57</v>
      </c>
      <c r="R3070">
        <v>5</v>
      </c>
      <c r="S3070">
        <v>4</v>
      </c>
      <c r="T3070">
        <v>1</v>
      </c>
      <c r="U3070" t="s">
        <v>76</v>
      </c>
      <c r="V3070">
        <v>3</v>
      </c>
      <c r="W3070" t="s">
        <v>84</v>
      </c>
      <c r="X3070" s="51" t="s">
        <v>5767</v>
      </c>
      <c r="Y3070" s="51" t="s">
        <v>144</v>
      </c>
      <c r="Z3070" s="26">
        <v>3</v>
      </c>
      <c r="AA3070" s="51" t="s">
        <v>77</v>
      </c>
      <c r="AB3070" s="51" t="s">
        <v>108</v>
      </c>
    </row>
    <row r="3071" spans="1:28">
      <c r="A3071" s="51" t="s">
        <v>5768</v>
      </c>
      <c r="B3071" s="51" t="s">
        <v>59</v>
      </c>
      <c r="C3071" s="1">
        <v>42453</v>
      </c>
      <c r="D3071">
        <v>2016</v>
      </c>
      <c r="E3071" s="26">
        <v>3</v>
      </c>
      <c r="F3071" s="51" t="s">
        <v>23</v>
      </c>
      <c r="G3071" s="26">
        <v>9</v>
      </c>
      <c r="H3071" s="26">
        <v>9</v>
      </c>
      <c r="I3071" t="s">
        <v>15</v>
      </c>
      <c r="J3071" t="s">
        <v>60</v>
      </c>
      <c r="K3071" t="s">
        <v>83</v>
      </c>
      <c r="L3071" t="s">
        <v>103</v>
      </c>
      <c r="M3071" t="s">
        <v>90</v>
      </c>
      <c r="N3071">
        <v>13788.988626315986</v>
      </c>
      <c r="O3071">
        <v>13788.988626315986</v>
      </c>
      <c r="P3071" t="s">
        <v>64</v>
      </c>
      <c r="Q3071">
        <v>24.49</v>
      </c>
      <c r="R3071">
        <v>4</v>
      </c>
      <c r="S3071">
        <v>2</v>
      </c>
      <c r="T3071">
        <v>1</v>
      </c>
      <c r="U3071" t="s">
        <v>76</v>
      </c>
      <c r="V3071">
        <v>3</v>
      </c>
      <c r="W3071" t="s">
        <v>84</v>
      </c>
      <c r="X3071" s="51" t="s">
        <v>5769</v>
      </c>
      <c r="Y3071" s="51" t="s">
        <v>79</v>
      </c>
      <c r="Z3071" s="26">
        <v>4</v>
      </c>
      <c r="AA3071" s="51" t="s">
        <v>84</v>
      </c>
      <c r="AB3071" s="51" t="s">
        <v>108</v>
      </c>
    </row>
    <row r="3072" spans="1:28">
      <c r="A3072" s="51" t="s">
        <v>5770</v>
      </c>
      <c r="B3072" s="51" t="s">
        <v>71</v>
      </c>
      <c r="C3072" s="1">
        <v>42660</v>
      </c>
      <c r="D3072">
        <v>2016</v>
      </c>
      <c r="E3072" s="26">
        <v>10</v>
      </c>
      <c r="F3072" s="51" t="s">
        <v>10</v>
      </c>
      <c r="G3072" s="26">
        <v>9</v>
      </c>
      <c r="H3072" s="26">
        <v>9</v>
      </c>
      <c r="I3072" t="s">
        <v>15</v>
      </c>
      <c r="J3072" t="s">
        <v>60</v>
      </c>
      <c r="K3072" t="s">
        <v>61</v>
      </c>
      <c r="L3072" t="s">
        <v>157</v>
      </c>
      <c r="M3072" t="s">
        <v>104</v>
      </c>
      <c r="N3072">
        <v>29514.706120426807</v>
      </c>
      <c r="O3072">
        <v>29514.706120426807</v>
      </c>
      <c r="P3072" t="s">
        <v>64</v>
      </c>
      <c r="Q3072">
        <v>23.9</v>
      </c>
      <c r="R3072">
        <v>2</v>
      </c>
      <c r="S3072">
        <v>2</v>
      </c>
      <c r="T3072">
        <v>1</v>
      </c>
      <c r="U3072" t="s">
        <v>76</v>
      </c>
      <c r="V3072">
        <v>3</v>
      </c>
      <c r="W3072" t="s">
        <v>84</v>
      </c>
      <c r="X3072" s="51" t="s">
        <v>5771</v>
      </c>
      <c r="Y3072" s="51" t="s">
        <v>100</v>
      </c>
      <c r="Z3072" s="26">
        <v>4</v>
      </c>
      <c r="AA3072" s="51" t="s">
        <v>84</v>
      </c>
      <c r="AB3072" s="51" t="s">
        <v>108</v>
      </c>
    </row>
    <row r="3073" spans="1:28">
      <c r="A3073" s="51" t="s">
        <v>5772</v>
      </c>
      <c r="B3073" s="51" t="s">
        <v>81</v>
      </c>
      <c r="C3073" s="1">
        <v>43411</v>
      </c>
      <c r="D3073">
        <v>2018</v>
      </c>
      <c r="E3073" s="26">
        <v>11</v>
      </c>
      <c r="F3073" s="51" t="s">
        <v>19</v>
      </c>
      <c r="G3073" s="26">
        <v>7</v>
      </c>
      <c r="H3073" s="26">
        <v>7</v>
      </c>
      <c r="I3073" t="s">
        <v>15</v>
      </c>
      <c r="J3073" t="s">
        <v>60</v>
      </c>
      <c r="K3073" t="s">
        <v>61</v>
      </c>
      <c r="L3073" t="s">
        <v>103</v>
      </c>
      <c r="M3073" t="s">
        <v>93</v>
      </c>
      <c r="N3073">
        <v>12987.337503580196</v>
      </c>
      <c r="O3073">
        <v>12987.337503580196</v>
      </c>
      <c r="P3073" t="s">
        <v>64</v>
      </c>
      <c r="Q3073">
        <v>4.71</v>
      </c>
      <c r="R3073">
        <v>5</v>
      </c>
      <c r="S3073">
        <v>1</v>
      </c>
      <c r="T3073">
        <v>1</v>
      </c>
      <c r="U3073" t="s">
        <v>76</v>
      </c>
      <c r="V3073">
        <v>3</v>
      </c>
      <c r="W3073" t="s">
        <v>84</v>
      </c>
      <c r="X3073" s="51" t="s">
        <v>5773</v>
      </c>
      <c r="Y3073" s="51" t="s">
        <v>95</v>
      </c>
      <c r="Z3073" s="26">
        <v>2</v>
      </c>
      <c r="AA3073" s="51" t="s">
        <v>77</v>
      </c>
      <c r="AB3073" s="51" t="s">
        <v>69</v>
      </c>
    </row>
    <row r="3074" spans="1:28">
      <c r="A3074" s="51" t="s">
        <v>5774</v>
      </c>
      <c r="B3074" s="51" t="s">
        <v>140</v>
      </c>
      <c r="C3074" s="1">
        <v>44773</v>
      </c>
      <c r="D3074">
        <v>2022</v>
      </c>
      <c r="E3074" s="26">
        <v>7</v>
      </c>
      <c r="F3074" s="51" t="s">
        <v>27</v>
      </c>
      <c r="G3074" s="26">
        <v>3</v>
      </c>
      <c r="H3074" s="26">
        <v>3</v>
      </c>
      <c r="I3074" t="s">
        <v>15</v>
      </c>
      <c r="J3074" t="s">
        <v>82</v>
      </c>
      <c r="K3074" t="s">
        <v>83</v>
      </c>
      <c r="L3074" t="s">
        <v>62</v>
      </c>
      <c r="M3074" t="s">
        <v>93</v>
      </c>
      <c r="N3074">
        <v>10884.206515599011</v>
      </c>
      <c r="O3074">
        <v>10884.206515599011</v>
      </c>
      <c r="P3074" t="s">
        <v>64</v>
      </c>
      <c r="Q3074">
        <v>3.28</v>
      </c>
      <c r="R3074">
        <v>5</v>
      </c>
      <c r="S3074">
        <v>1</v>
      </c>
      <c r="T3074">
        <v>1</v>
      </c>
      <c r="U3074" t="s">
        <v>76</v>
      </c>
      <c r="V3074">
        <v>2</v>
      </c>
      <c r="W3074" t="s">
        <v>77</v>
      </c>
      <c r="X3074" s="51" t="s">
        <v>2650</v>
      </c>
      <c r="Y3074" s="51" t="s">
        <v>119</v>
      </c>
      <c r="Z3074" s="26">
        <v>0</v>
      </c>
      <c r="AA3074" s="51" t="s">
        <v>66</v>
      </c>
      <c r="AB3074" s="51" t="s">
        <v>69</v>
      </c>
    </row>
    <row r="3075" spans="1:28">
      <c r="A3075" s="51" t="s">
        <v>5775</v>
      </c>
      <c r="B3075" s="51" t="s">
        <v>59</v>
      </c>
      <c r="C3075" s="1">
        <v>42734</v>
      </c>
      <c r="D3075">
        <v>2016</v>
      </c>
      <c r="E3075" s="26">
        <v>12</v>
      </c>
      <c r="F3075" s="51" t="s">
        <v>20</v>
      </c>
      <c r="G3075" s="26">
        <v>9</v>
      </c>
      <c r="H3075" s="26">
        <v>9</v>
      </c>
      <c r="I3075" t="s">
        <v>15</v>
      </c>
      <c r="J3075" t="s">
        <v>60</v>
      </c>
      <c r="K3075" t="s">
        <v>73</v>
      </c>
      <c r="L3075" t="s">
        <v>62</v>
      </c>
      <c r="M3075" t="s">
        <v>93</v>
      </c>
      <c r="N3075">
        <v>6412.7500568039623</v>
      </c>
      <c r="O3075">
        <v>6412.7500568039623</v>
      </c>
      <c r="P3075" t="s">
        <v>64</v>
      </c>
      <c r="Q3075">
        <v>11.06</v>
      </c>
      <c r="R3075">
        <v>3</v>
      </c>
      <c r="S3075">
        <v>2</v>
      </c>
      <c r="T3075">
        <v>1</v>
      </c>
      <c r="U3075" t="s">
        <v>76</v>
      </c>
      <c r="V3075">
        <v>2</v>
      </c>
      <c r="W3075" t="s">
        <v>77</v>
      </c>
      <c r="X3075" s="51" t="s">
        <v>5776</v>
      </c>
      <c r="Y3075" s="51" t="s">
        <v>144</v>
      </c>
      <c r="Z3075" s="26">
        <v>1</v>
      </c>
      <c r="AA3075" s="51" t="s">
        <v>66</v>
      </c>
      <c r="AB3075" s="51" t="s">
        <v>69</v>
      </c>
    </row>
    <row r="3076" spans="1:28">
      <c r="A3076" s="51" t="s">
        <v>5777</v>
      </c>
      <c r="B3076" s="51" t="s">
        <v>81</v>
      </c>
      <c r="C3076" s="1">
        <v>43794</v>
      </c>
      <c r="D3076">
        <v>2019</v>
      </c>
      <c r="E3076" s="26">
        <v>11</v>
      </c>
      <c r="F3076" s="51" t="s">
        <v>19</v>
      </c>
      <c r="G3076" s="26">
        <v>6</v>
      </c>
      <c r="H3076" s="26">
        <v>6</v>
      </c>
      <c r="I3076" t="s">
        <v>15</v>
      </c>
      <c r="J3076" t="s">
        <v>72</v>
      </c>
      <c r="K3076" t="s">
        <v>133</v>
      </c>
      <c r="L3076" t="s">
        <v>125</v>
      </c>
      <c r="M3076" t="s">
        <v>93</v>
      </c>
      <c r="N3076">
        <v>10740.991267392286</v>
      </c>
      <c r="O3076">
        <v>10740.991267392286</v>
      </c>
      <c r="P3076" t="s">
        <v>64</v>
      </c>
      <c r="Q3076">
        <v>21.56</v>
      </c>
      <c r="R3076">
        <v>5</v>
      </c>
      <c r="S3076">
        <v>2</v>
      </c>
      <c r="T3076">
        <v>1</v>
      </c>
      <c r="U3076" t="s">
        <v>76</v>
      </c>
      <c r="V3076">
        <v>3</v>
      </c>
      <c r="W3076" t="s">
        <v>84</v>
      </c>
      <c r="X3076" s="51" t="s">
        <v>5778</v>
      </c>
      <c r="Y3076" s="51" t="s">
        <v>144</v>
      </c>
      <c r="Z3076" s="26">
        <v>2</v>
      </c>
      <c r="AA3076" s="51" t="s">
        <v>77</v>
      </c>
      <c r="AB3076" s="51" t="s">
        <v>69</v>
      </c>
    </row>
    <row r="3077" spans="1:28">
      <c r="A3077" s="51" t="s">
        <v>5779</v>
      </c>
      <c r="B3077" s="51" t="s">
        <v>59</v>
      </c>
      <c r="C3077" s="1">
        <v>41586</v>
      </c>
      <c r="D3077">
        <v>2013</v>
      </c>
      <c r="E3077" s="26">
        <v>11</v>
      </c>
      <c r="F3077" s="51" t="s">
        <v>19</v>
      </c>
      <c r="G3077" s="26">
        <v>12</v>
      </c>
      <c r="H3077" s="26">
        <v>12</v>
      </c>
      <c r="I3077" t="s">
        <v>15</v>
      </c>
      <c r="J3077" t="s">
        <v>102</v>
      </c>
      <c r="K3077" t="s">
        <v>88</v>
      </c>
      <c r="L3077" t="s">
        <v>98</v>
      </c>
      <c r="M3077" t="s">
        <v>93</v>
      </c>
      <c r="N3077">
        <v>1933.0406099937561</v>
      </c>
      <c r="O3077">
        <v>1933.0406099937561</v>
      </c>
      <c r="P3077" t="s">
        <v>64</v>
      </c>
      <c r="Q3077">
        <v>3.1</v>
      </c>
      <c r="R3077">
        <v>1</v>
      </c>
      <c r="S3077">
        <v>2</v>
      </c>
      <c r="T3077">
        <v>1</v>
      </c>
      <c r="U3077" t="s">
        <v>76</v>
      </c>
      <c r="V3077">
        <v>1</v>
      </c>
      <c r="W3077" t="s">
        <v>66</v>
      </c>
      <c r="X3077" s="51" t="s">
        <v>1301</v>
      </c>
      <c r="Y3077" s="51" t="s">
        <v>100</v>
      </c>
      <c r="Z3077" s="26">
        <v>1</v>
      </c>
      <c r="AA3077" s="51" t="s">
        <v>66</v>
      </c>
      <c r="AB3077" s="51" t="s">
        <v>69</v>
      </c>
    </row>
    <row r="3078" spans="1:28">
      <c r="A3078" s="51" t="s">
        <v>5780</v>
      </c>
      <c r="B3078" s="51" t="s">
        <v>121</v>
      </c>
      <c r="C3078" s="1">
        <v>41785</v>
      </c>
      <c r="D3078">
        <v>2014</v>
      </c>
      <c r="E3078" s="26">
        <v>5</v>
      </c>
      <c r="F3078" s="51" t="s">
        <v>25</v>
      </c>
      <c r="G3078" s="26">
        <v>11</v>
      </c>
      <c r="H3078" s="26">
        <v>11</v>
      </c>
      <c r="I3078" t="s">
        <v>15</v>
      </c>
      <c r="J3078" t="s">
        <v>102</v>
      </c>
      <c r="K3078" t="s">
        <v>124</v>
      </c>
      <c r="L3078" t="s">
        <v>98</v>
      </c>
      <c r="M3078" t="s">
        <v>93</v>
      </c>
      <c r="N3078">
        <v>10591.25571437142</v>
      </c>
      <c r="O3078">
        <v>10591.25571437142</v>
      </c>
      <c r="P3078" t="s">
        <v>64</v>
      </c>
      <c r="Q3078">
        <v>9.7899999999999991</v>
      </c>
      <c r="R3078">
        <v>4</v>
      </c>
      <c r="S3078">
        <v>5</v>
      </c>
      <c r="T3078">
        <v>1</v>
      </c>
      <c r="U3078" t="s">
        <v>76</v>
      </c>
      <c r="V3078">
        <v>2</v>
      </c>
      <c r="W3078" t="s">
        <v>77</v>
      </c>
      <c r="X3078" s="51" t="s">
        <v>2491</v>
      </c>
      <c r="Y3078" s="51" t="s">
        <v>100</v>
      </c>
      <c r="Z3078" s="26">
        <v>2</v>
      </c>
      <c r="AA3078" s="51" t="s">
        <v>77</v>
      </c>
      <c r="AB3078" s="51" t="s">
        <v>108</v>
      </c>
    </row>
    <row r="3079" spans="1:28">
      <c r="A3079" s="51" t="s">
        <v>5781</v>
      </c>
      <c r="B3079" s="51" t="s">
        <v>97</v>
      </c>
      <c r="C3079" s="1">
        <v>41504</v>
      </c>
      <c r="D3079">
        <v>2013</v>
      </c>
      <c r="E3079" s="26">
        <v>8</v>
      </c>
      <c r="F3079" s="51" t="s">
        <v>28</v>
      </c>
      <c r="G3079" s="26">
        <v>12</v>
      </c>
      <c r="H3079" s="26">
        <v>12</v>
      </c>
      <c r="I3079" t="s">
        <v>15</v>
      </c>
      <c r="J3079" t="s">
        <v>102</v>
      </c>
      <c r="K3079" t="s">
        <v>124</v>
      </c>
      <c r="L3079" t="s">
        <v>116</v>
      </c>
      <c r="M3079" t="s">
        <v>90</v>
      </c>
      <c r="N3079">
        <v>7403.7449379710515</v>
      </c>
      <c r="O3079">
        <v>7403.7449379710515</v>
      </c>
      <c r="P3079" t="s">
        <v>64</v>
      </c>
      <c r="Q3079">
        <v>4.07</v>
      </c>
      <c r="R3079">
        <v>4</v>
      </c>
      <c r="S3079">
        <v>0</v>
      </c>
      <c r="T3079">
        <v>0</v>
      </c>
      <c r="U3079" t="s">
        <v>65</v>
      </c>
      <c r="V3079">
        <v>1</v>
      </c>
      <c r="W3079" t="s">
        <v>66</v>
      </c>
      <c r="X3079" s="51" t="s">
        <v>1971</v>
      </c>
      <c r="Y3079" s="51" t="s">
        <v>86</v>
      </c>
      <c r="Z3079" s="26">
        <v>1</v>
      </c>
      <c r="AA3079" s="51" t="s">
        <v>66</v>
      </c>
      <c r="AB3079" s="51" t="s">
        <v>69</v>
      </c>
    </row>
    <row r="3080" spans="1:28">
      <c r="A3080" s="51" t="s">
        <v>5782</v>
      </c>
      <c r="B3080" s="51" t="s">
        <v>81</v>
      </c>
      <c r="C3080" s="1">
        <v>41670</v>
      </c>
      <c r="D3080">
        <v>2014</v>
      </c>
      <c r="E3080" s="26">
        <v>1</v>
      </c>
      <c r="F3080" s="51" t="s">
        <v>21</v>
      </c>
      <c r="G3080" s="26">
        <v>11</v>
      </c>
      <c r="H3080" s="26">
        <v>11</v>
      </c>
      <c r="I3080" t="s">
        <v>15</v>
      </c>
      <c r="J3080" t="s">
        <v>102</v>
      </c>
      <c r="K3080" t="s">
        <v>124</v>
      </c>
      <c r="L3080" t="s">
        <v>62</v>
      </c>
      <c r="M3080" t="s">
        <v>152</v>
      </c>
      <c r="N3080">
        <v>9287.6796815636008</v>
      </c>
      <c r="O3080">
        <v>9287.6796815636008</v>
      </c>
      <c r="P3080" t="s">
        <v>64</v>
      </c>
      <c r="Q3080">
        <v>2.82</v>
      </c>
      <c r="R3080">
        <v>2</v>
      </c>
      <c r="S3080">
        <v>2</v>
      </c>
      <c r="T3080">
        <v>1</v>
      </c>
      <c r="U3080" t="s">
        <v>76</v>
      </c>
      <c r="V3080">
        <v>1</v>
      </c>
      <c r="W3080" t="s">
        <v>66</v>
      </c>
      <c r="X3080" s="51" t="s">
        <v>5783</v>
      </c>
      <c r="Y3080" s="51" t="s">
        <v>144</v>
      </c>
      <c r="Z3080" s="26">
        <v>1</v>
      </c>
      <c r="AA3080" s="51" t="s">
        <v>66</v>
      </c>
      <c r="AB3080" s="51" t="s">
        <v>69</v>
      </c>
    </row>
    <row r="3081" spans="1:28">
      <c r="A3081" s="51" t="s">
        <v>5784</v>
      </c>
      <c r="B3081" s="51" t="s">
        <v>121</v>
      </c>
      <c r="C3081" s="1">
        <v>43433</v>
      </c>
      <c r="D3081">
        <v>2018</v>
      </c>
      <c r="E3081" s="26">
        <v>11</v>
      </c>
      <c r="F3081" s="51" t="s">
        <v>19</v>
      </c>
      <c r="G3081" s="26">
        <v>7</v>
      </c>
      <c r="H3081" s="26">
        <v>7</v>
      </c>
      <c r="I3081" t="s">
        <v>15</v>
      </c>
      <c r="J3081" t="s">
        <v>60</v>
      </c>
      <c r="K3081" t="s">
        <v>73</v>
      </c>
      <c r="L3081" t="s">
        <v>110</v>
      </c>
      <c r="M3081" t="s">
        <v>75</v>
      </c>
      <c r="N3081">
        <v>6567.8720354652341</v>
      </c>
      <c r="O3081">
        <v>6567.8720354652341</v>
      </c>
      <c r="P3081" t="s">
        <v>64</v>
      </c>
      <c r="Q3081">
        <v>1.03</v>
      </c>
      <c r="R3081">
        <v>1</v>
      </c>
      <c r="S3081">
        <v>4</v>
      </c>
      <c r="T3081">
        <v>1</v>
      </c>
      <c r="U3081" t="s">
        <v>76</v>
      </c>
      <c r="V3081">
        <v>1</v>
      </c>
      <c r="W3081" t="s">
        <v>66</v>
      </c>
      <c r="X3081" s="51" t="s">
        <v>5785</v>
      </c>
      <c r="Y3081" s="51" t="s">
        <v>68</v>
      </c>
      <c r="Z3081" s="26">
        <v>1</v>
      </c>
      <c r="AA3081" s="51" t="s">
        <v>66</v>
      </c>
      <c r="AB3081" s="51" t="s">
        <v>69</v>
      </c>
    </row>
    <row r="3082" spans="1:28">
      <c r="A3082" s="51" t="s">
        <v>5786</v>
      </c>
      <c r="B3082" s="51" t="s">
        <v>97</v>
      </c>
      <c r="C3082" s="1">
        <v>43191</v>
      </c>
      <c r="D3082">
        <v>2018</v>
      </c>
      <c r="E3082" s="26">
        <v>4</v>
      </c>
      <c r="F3082" s="51" t="s">
        <v>24</v>
      </c>
      <c r="G3082" s="26">
        <v>7</v>
      </c>
      <c r="H3082" s="26">
        <v>7</v>
      </c>
      <c r="I3082" t="s">
        <v>15</v>
      </c>
      <c r="J3082" t="s">
        <v>60</v>
      </c>
      <c r="K3082" t="s">
        <v>73</v>
      </c>
      <c r="L3082" t="s">
        <v>125</v>
      </c>
      <c r="M3082" t="s">
        <v>93</v>
      </c>
      <c r="N3082">
        <v>3307.2377719884043</v>
      </c>
      <c r="O3082">
        <v>3307.2377719884043</v>
      </c>
      <c r="P3082" t="s">
        <v>64</v>
      </c>
      <c r="Q3082">
        <v>7.76</v>
      </c>
      <c r="R3082">
        <v>1</v>
      </c>
      <c r="S3082">
        <v>1</v>
      </c>
      <c r="T3082">
        <v>1</v>
      </c>
      <c r="U3082" t="s">
        <v>76</v>
      </c>
      <c r="V3082">
        <v>1</v>
      </c>
      <c r="W3082" t="s">
        <v>66</v>
      </c>
      <c r="X3082" s="51" t="s">
        <v>5787</v>
      </c>
      <c r="Y3082" s="51" t="s">
        <v>95</v>
      </c>
      <c r="Z3082" s="26">
        <v>0</v>
      </c>
      <c r="AA3082" s="51" t="s">
        <v>66</v>
      </c>
      <c r="AB3082" s="51" t="s">
        <v>69</v>
      </c>
    </row>
    <row r="3083" spans="1:28">
      <c r="A3083" s="51" t="s">
        <v>5788</v>
      </c>
      <c r="B3083" s="51" t="s">
        <v>81</v>
      </c>
      <c r="C3083" s="1">
        <v>45344</v>
      </c>
      <c r="D3083">
        <v>2024</v>
      </c>
      <c r="E3083" s="26">
        <v>2</v>
      </c>
      <c r="F3083" s="51" t="s">
        <v>22</v>
      </c>
      <c r="G3083" s="26">
        <v>1</v>
      </c>
      <c r="H3083" s="26">
        <v>1</v>
      </c>
      <c r="I3083" t="s">
        <v>15</v>
      </c>
      <c r="J3083" t="s">
        <v>82</v>
      </c>
      <c r="K3083" t="s">
        <v>124</v>
      </c>
      <c r="L3083" t="s">
        <v>125</v>
      </c>
      <c r="M3083" t="s">
        <v>93</v>
      </c>
      <c r="N3083">
        <v>2116.8319971556011</v>
      </c>
      <c r="O3083">
        <v>2116.8319971556011</v>
      </c>
      <c r="P3083" t="s">
        <v>64</v>
      </c>
      <c r="Q3083">
        <v>15.43</v>
      </c>
      <c r="R3083">
        <v>2</v>
      </c>
      <c r="S3083">
        <v>4</v>
      </c>
      <c r="T3083">
        <v>1</v>
      </c>
      <c r="U3083" t="s">
        <v>76</v>
      </c>
      <c r="V3083">
        <v>2</v>
      </c>
      <c r="W3083" t="s">
        <v>77</v>
      </c>
      <c r="X3083" s="51" t="s">
        <v>5789</v>
      </c>
      <c r="Y3083" s="51" t="s">
        <v>79</v>
      </c>
      <c r="Z3083" s="26">
        <v>2</v>
      </c>
      <c r="AA3083" s="51" t="s">
        <v>77</v>
      </c>
      <c r="AB3083" s="51" t="s">
        <v>69</v>
      </c>
    </row>
    <row r="3084" spans="1:28">
      <c r="A3084" s="51" t="s">
        <v>5790</v>
      </c>
      <c r="B3084" s="51" t="s">
        <v>121</v>
      </c>
      <c r="C3084" s="1">
        <v>41782</v>
      </c>
      <c r="D3084">
        <v>2014</v>
      </c>
      <c r="E3084" s="26">
        <v>5</v>
      </c>
      <c r="F3084" s="51" t="s">
        <v>25</v>
      </c>
      <c r="G3084" s="26">
        <v>11</v>
      </c>
      <c r="H3084" s="26">
        <v>11</v>
      </c>
      <c r="I3084" t="s">
        <v>15</v>
      </c>
      <c r="J3084" t="s">
        <v>102</v>
      </c>
      <c r="K3084" t="s">
        <v>133</v>
      </c>
      <c r="L3084" t="s">
        <v>157</v>
      </c>
      <c r="M3084" t="s">
        <v>90</v>
      </c>
      <c r="N3084">
        <v>11149.911601762504</v>
      </c>
      <c r="O3084">
        <v>11149.911601762504</v>
      </c>
      <c r="P3084" t="s">
        <v>64</v>
      </c>
      <c r="Q3084">
        <v>15.84</v>
      </c>
      <c r="R3084">
        <v>3</v>
      </c>
      <c r="S3084">
        <v>2</v>
      </c>
      <c r="T3084">
        <v>1</v>
      </c>
      <c r="U3084" t="s">
        <v>76</v>
      </c>
      <c r="V3084">
        <v>3</v>
      </c>
      <c r="W3084" t="s">
        <v>84</v>
      </c>
      <c r="X3084" s="51" t="s">
        <v>2324</v>
      </c>
      <c r="Y3084" s="51" t="s">
        <v>68</v>
      </c>
      <c r="Z3084" s="26">
        <v>3</v>
      </c>
      <c r="AA3084" s="51" t="s">
        <v>77</v>
      </c>
      <c r="AB3084" s="51" t="s">
        <v>69</v>
      </c>
    </row>
    <row r="3085" spans="1:28">
      <c r="A3085" s="51" t="s">
        <v>5791</v>
      </c>
      <c r="B3085" s="51" t="s">
        <v>121</v>
      </c>
      <c r="C3085" s="1">
        <v>44944</v>
      </c>
      <c r="D3085">
        <v>2023</v>
      </c>
      <c r="E3085" s="26">
        <v>1</v>
      </c>
      <c r="F3085" s="51" t="s">
        <v>21</v>
      </c>
      <c r="G3085" s="26">
        <v>2</v>
      </c>
      <c r="H3085" s="26">
        <v>2</v>
      </c>
      <c r="I3085" t="s">
        <v>15</v>
      </c>
      <c r="J3085" t="s">
        <v>82</v>
      </c>
      <c r="K3085" t="s">
        <v>61</v>
      </c>
      <c r="L3085" t="s">
        <v>125</v>
      </c>
      <c r="M3085" t="s">
        <v>63</v>
      </c>
      <c r="N3085">
        <v>3750.99510403048</v>
      </c>
      <c r="O3085">
        <v>3750.99510403048</v>
      </c>
      <c r="P3085" t="s">
        <v>64</v>
      </c>
      <c r="Q3085">
        <v>7.8</v>
      </c>
      <c r="R3085">
        <v>2</v>
      </c>
      <c r="S3085">
        <v>4</v>
      </c>
      <c r="T3085">
        <v>1</v>
      </c>
      <c r="U3085" t="s">
        <v>76</v>
      </c>
      <c r="V3085">
        <v>2</v>
      </c>
      <c r="W3085" t="s">
        <v>77</v>
      </c>
      <c r="X3085" s="51" t="s">
        <v>3746</v>
      </c>
      <c r="Y3085" s="51" t="s">
        <v>86</v>
      </c>
      <c r="Z3085" s="26">
        <v>1</v>
      </c>
      <c r="AA3085" s="51" t="s">
        <v>66</v>
      </c>
      <c r="AB3085" s="51" t="s">
        <v>69</v>
      </c>
    </row>
    <row r="3086" spans="1:28">
      <c r="A3086" s="51" t="s">
        <v>5792</v>
      </c>
      <c r="B3086" s="51" t="s">
        <v>59</v>
      </c>
      <c r="C3086" s="1">
        <v>42334</v>
      </c>
      <c r="D3086">
        <v>2015</v>
      </c>
      <c r="E3086" s="26">
        <v>11</v>
      </c>
      <c r="F3086" s="51" t="s">
        <v>19</v>
      </c>
      <c r="G3086" s="26">
        <v>10</v>
      </c>
      <c r="H3086" s="26">
        <v>10</v>
      </c>
      <c r="I3086" t="s">
        <v>15</v>
      </c>
      <c r="J3086" t="s">
        <v>102</v>
      </c>
      <c r="K3086" t="s">
        <v>83</v>
      </c>
      <c r="L3086" t="s">
        <v>98</v>
      </c>
      <c r="M3086" t="s">
        <v>90</v>
      </c>
      <c r="N3086">
        <v>5898.3794450343403</v>
      </c>
      <c r="O3086">
        <v>5898.3794450343403</v>
      </c>
      <c r="P3086" t="s">
        <v>64</v>
      </c>
      <c r="Q3086">
        <v>1.1299999999999999</v>
      </c>
      <c r="R3086">
        <v>2</v>
      </c>
      <c r="S3086">
        <v>2</v>
      </c>
      <c r="T3086">
        <v>1</v>
      </c>
      <c r="U3086" t="s">
        <v>76</v>
      </c>
      <c r="V3086">
        <v>1</v>
      </c>
      <c r="W3086" t="s">
        <v>66</v>
      </c>
      <c r="X3086" s="51" t="s">
        <v>5793</v>
      </c>
      <c r="Y3086" s="51" t="s">
        <v>95</v>
      </c>
      <c r="Z3086" s="26">
        <v>1</v>
      </c>
      <c r="AA3086" s="51" t="s">
        <v>66</v>
      </c>
      <c r="AB3086" s="51" t="s">
        <v>69</v>
      </c>
    </row>
    <row r="3087" spans="1:28">
      <c r="A3087" s="51" t="s">
        <v>5794</v>
      </c>
      <c r="B3087" s="51" t="s">
        <v>71</v>
      </c>
      <c r="C3087" s="1">
        <v>43168</v>
      </c>
      <c r="D3087">
        <v>2018</v>
      </c>
      <c r="E3087" s="26">
        <v>3</v>
      </c>
      <c r="F3087" s="51" t="s">
        <v>23</v>
      </c>
      <c r="G3087" s="26">
        <v>7</v>
      </c>
      <c r="H3087" s="26">
        <v>7</v>
      </c>
      <c r="I3087" t="s">
        <v>15</v>
      </c>
      <c r="J3087" t="s">
        <v>60</v>
      </c>
      <c r="K3087" t="s">
        <v>73</v>
      </c>
      <c r="L3087" t="s">
        <v>157</v>
      </c>
      <c r="M3087" t="s">
        <v>104</v>
      </c>
      <c r="N3087">
        <v>3542.7914879499658</v>
      </c>
      <c r="O3087">
        <v>3542.7914879499658</v>
      </c>
      <c r="P3087" t="s">
        <v>64</v>
      </c>
      <c r="Q3087">
        <v>10.84</v>
      </c>
      <c r="R3087">
        <v>3</v>
      </c>
      <c r="S3087">
        <v>0</v>
      </c>
      <c r="T3087">
        <v>0</v>
      </c>
      <c r="U3087" t="s">
        <v>65</v>
      </c>
      <c r="V3087">
        <v>2</v>
      </c>
      <c r="W3087" t="s">
        <v>77</v>
      </c>
      <c r="X3087" s="51" t="s">
        <v>5795</v>
      </c>
      <c r="Y3087" s="51" t="s">
        <v>79</v>
      </c>
      <c r="Z3087" s="26">
        <v>0</v>
      </c>
      <c r="AA3087" s="51" t="s">
        <v>66</v>
      </c>
      <c r="AB3087" s="51" t="s">
        <v>69</v>
      </c>
    </row>
    <row r="3088" spans="1:28">
      <c r="A3088" s="51" t="s">
        <v>5796</v>
      </c>
      <c r="B3088" s="51" t="s">
        <v>59</v>
      </c>
      <c r="C3088" s="1">
        <v>43632</v>
      </c>
      <c r="D3088">
        <v>2019</v>
      </c>
      <c r="E3088" s="26">
        <v>6</v>
      </c>
      <c r="F3088" s="51" t="s">
        <v>26</v>
      </c>
      <c r="G3088" s="26">
        <v>6</v>
      </c>
      <c r="H3088" s="26">
        <v>6</v>
      </c>
      <c r="I3088" t="s">
        <v>15</v>
      </c>
      <c r="J3088" t="s">
        <v>72</v>
      </c>
      <c r="K3088" t="s">
        <v>124</v>
      </c>
      <c r="L3088" t="s">
        <v>110</v>
      </c>
      <c r="M3088" t="s">
        <v>90</v>
      </c>
      <c r="N3088">
        <v>2976.0736443635592</v>
      </c>
      <c r="O3088">
        <v>2976.0736443635592</v>
      </c>
      <c r="P3088" t="s">
        <v>64</v>
      </c>
      <c r="Q3088">
        <v>9.14</v>
      </c>
      <c r="R3088">
        <v>5</v>
      </c>
      <c r="S3088">
        <v>3</v>
      </c>
      <c r="T3088">
        <v>1</v>
      </c>
      <c r="U3088" t="s">
        <v>76</v>
      </c>
      <c r="V3088">
        <v>1</v>
      </c>
      <c r="W3088" t="s">
        <v>66</v>
      </c>
      <c r="X3088" s="51" t="s">
        <v>1198</v>
      </c>
      <c r="Y3088" s="51" t="s">
        <v>95</v>
      </c>
      <c r="Z3088" s="26">
        <v>1</v>
      </c>
      <c r="AA3088" s="51" t="s">
        <v>66</v>
      </c>
      <c r="AB3088" s="51" t="s">
        <v>69</v>
      </c>
    </row>
    <row r="3089" spans="1:28">
      <c r="A3089" s="51" t="s">
        <v>5797</v>
      </c>
      <c r="B3089" s="51" t="s">
        <v>71</v>
      </c>
      <c r="C3089" s="1">
        <v>43119</v>
      </c>
      <c r="D3089">
        <v>2018</v>
      </c>
      <c r="E3089" s="26">
        <v>1</v>
      </c>
      <c r="F3089" s="51" t="s">
        <v>21</v>
      </c>
      <c r="G3089" s="26">
        <v>7</v>
      </c>
      <c r="H3089" s="26">
        <v>7</v>
      </c>
      <c r="I3089" t="s">
        <v>15</v>
      </c>
      <c r="J3089" t="s">
        <v>60</v>
      </c>
      <c r="K3089" t="s">
        <v>88</v>
      </c>
      <c r="L3089" t="s">
        <v>202</v>
      </c>
      <c r="M3089" t="s">
        <v>90</v>
      </c>
      <c r="N3089">
        <v>8052.8690860960933</v>
      </c>
      <c r="O3089">
        <v>8052.8690860960933</v>
      </c>
      <c r="P3089" t="s">
        <v>64</v>
      </c>
      <c r="Q3089">
        <v>8.15</v>
      </c>
      <c r="R3089">
        <v>2</v>
      </c>
      <c r="S3089">
        <v>2</v>
      </c>
      <c r="T3089">
        <v>1</v>
      </c>
      <c r="U3089" t="s">
        <v>76</v>
      </c>
      <c r="V3089">
        <v>1</v>
      </c>
      <c r="W3089" t="s">
        <v>66</v>
      </c>
      <c r="X3089" s="51" t="s">
        <v>660</v>
      </c>
      <c r="Y3089" s="51" t="s">
        <v>95</v>
      </c>
      <c r="Z3089" s="26">
        <v>0</v>
      </c>
      <c r="AA3089" s="51" t="s">
        <v>66</v>
      </c>
      <c r="AB3089" s="51" t="s">
        <v>69</v>
      </c>
    </row>
    <row r="3090" spans="1:28">
      <c r="A3090" s="51" t="s">
        <v>5798</v>
      </c>
      <c r="B3090" s="51" t="s">
        <v>121</v>
      </c>
      <c r="C3090" s="1">
        <v>42756</v>
      </c>
      <c r="D3090">
        <v>2017</v>
      </c>
      <c r="E3090" s="26">
        <v>1</v>
      </c>
      <c r="F3090" s="51" t="s">
        <v>21</v>
      </c>
      <c r="G3090" s="26">
        <v>8</v>
      </c>
      <c r="H3090" s="26">
        <v>8</v>
      </c>
      <c r="I3090" t="s">
        <v>15</v>
      </c>
      <c r="J3090" t="s">
        <v>60</v>
      </c>
      <c r="K3090" t="s">
        <v>124</v>
      </c>
      <c r="L3090" t="s">
        <v>62</v>
      </c>
      <c r="M3090" t="s">
        <v>104</v>
      </c>
      <c r="N3090">
        <v>6142.0053240734196</v>
      </c>
      <c r="O3090">
        <v>6142.0053240734196</v>
      </c>
      <c r="P3090" t="s">
        <v>64</v>
      </c>
      <c r="Q3090">
        <v>10.1</v>
      </c>
      <c r="R3090">
        <v>5</v>
      </c>
      <c r="S3090">
        <v>0</v>
      </c>
      <c r="T3090">
        <v>0</v>
      </c>
      <c r="U3090" t="s">
        <v>65</v>
      </c>
      <c r="V3090">
        <v>1</v>
      </c>
      <c r="W3090" t="s">
        <v>66</v>
      </c>
      <c r="X3090" s="51" t="s">
        <v>5799</v>
      </c>
      <c r="Y3090" s="51" t="s">
        <v>119</v>
      </c>
      <c r="Z3090" s="26">
        <v>1</v>
      </c>
      <c r="AA3090" s="51" t="s">
        <v>66</v>
      </c>
      <c r="AB3090" s="51" t="s">
        <v>69</v>
      </c>
    </row>
    <row r="3091" spans="1:28">
      <c r="A3091" s="51" t="s">
        <v>5800</v>
      </c>
      <c r="B3091" s="51" t="s">
        <v>140</v>
      </c>
      <c r="C3091" s="1">
        <v>41549</v>
      </c>
      <c r="D3091">
        <v>2013</v>
      </c>
      <c r="E3091" s="26">
        <v>10</v>
      </c>
      <c r="F3091" s="51" t="s">
        <v>10</v>
      </c>
      <c r="G3091" s="26">
        <v>12</v>
      </c>
      <c r="H3091" s="26">
        <v>12</v>
      </c>
      <c r="I3091" t="s">
        <v>15</v>
      </c>
      <c r="J3091" t="s">
        <v>102</v>
      </c>
      <c r="K3091" t="s">
        <v>88</v>
      </c>
      <c r="L3091" t="s">
        <v>113</v>
      </c>
      <c r="M3091" t="s">
        <v>90</v>
      </c>
      <c r="N3091">
        <v>6569.995216667874</v>
      </c>
      <c r="O3091">
        <v>6569.995216667874</v>
      </c>
      <c r="P3091" t="s">
        <v>64</v>
      </c>
      <c r="Q3091">
        <v>4.8899999999999997</v>
      </c>
      <c r="R3091">
        <v>5</v>
      </c>
      <c r="S3091">
        <v>2</v>
      </c>
      <c r="T3091">
        <v>1</v>
      </c>
      <c r="U3091" t="s">
        <v>76</v>
      </c>
      <c r="V3091">
        <v>1</v>
      </c>
      <c r="W3091" t="s">
        <v>66</v>
      </c>
      <c r="X3091" s="51" t="s">
        <v>5801</v>
      </c>
      <c r="Y3091" s="51" t="s">
        <v>68</v>
      </c>
      <c r="Z3091" s="26">
        <v>1</v>
      </c>
      <c r="AA3091" s="51" t="s">
        <v>66</v>
      </c>
      <c r="AB3091" s="51" t="s">
        <v>69</v>
      </c>
    </row>
    <row r="3092" spans="1:28">
      <c r="A3092" s="51" t="s">
        <v>5802</v>
      </c>
      <c r="B3092" s="51" t="s">
        <v>97</v>
      </c>
      <c r="C3092" s="1">
        <v>44171</v>
      </c>
      <c r="D3092">
        <v>2020</v>
      </c>
      <c r="E3092" s="26">
        <v>12</v>
      </c>
      <c r="F3092" s="51" t="s">
        <v>20</v>
      </c>
      <c r="G3092" s="26">
        <v>5</v>
      </c>
      <c r="H3092" s="26">
        <v>5</v>
      </c>
      <c r="I3092" t="s">
        <v>15</v>
      </c>
      <c r="J3092" t="s">
        <v>72</v>
      </c>
      <c r="K3092" t="s">
        <v>124</v>
      </c>
      <c r="L3092" t="s">
        <v>202</v>
      </c>
      <c r="M3092" t="s">
        <v>75</v>
      </c>
      <c r="N3092">
        <v>3801.7076825785466</v>
      </c>
      <c r="O3092">
        <v>3801.7076825785466</v>
      </c>
      <c r="P3092" t="s">
        <v>64</v>
      </c>
      <c r="Q3092">
        <v>7.78</v>
      </c>
      <c r="R3092">
        <v>4</v>
      </c>
      <c r="S3092">
        <v>1</v>
      </c>
      <c r="T3092">
        <v>1</v>
      </c>
      <c r="U3092" t="s">
        <v>76</v>
      </c>
      <c r="V3092">
        <v>1</v>
      </c>
      <c r="W3092" t="s">
        <v>66</v>
      </c>
      <c r="X3092" s="51" t="s">
        <v>5803</v>
      </c>
      <c r="Y3092" s="51" t="s">
        <v>68</v>
      </c>
      <c r="Z3092" s="26">
        <v>0</v>
      </c>
      <c r="AA3092" s="51" t="s">
        <v>66</v>
      </c>
      <c r="AB3092" s="51" t="s">
        <v>69</v>
      </c>
    </row>
    <row r="3093" spans="1:28">
      <c r="A3093" s="51" t="s">
        <v>5804</v>
      </c>
      <c r="B3093" s="51" t="s">
        <v>59</v>
      </c>
      <c r="C3093" s="1">
        <v>42098</v>
      </c>
      <c r="D3093">
        <v>2015</v>
      </c>
      <c r="E3093" s="26">
        <v>4</v>
      </c>
      <c r="F3093" s="51" t="s">
        <v>24</v>
      </c>
      <c r="G3093" s="26">
        <v>10</v>
      </c>
      <c r="H3093" s="26">
        <v>10</v>
      </c>
      <c r="I3093" t="s">
        <v>15</v>
      </c>
      <c r="J3093" t="s">
        <v>102</v>
      </c>
      <c r="K3093" t="s">
        <v>88</v>
      </c>
      <c r="L3093" t="s">
        <v>89</v>
      </c>
      <c r="M3093" t="s">
        <v>93</v>
      </c>
      <c r="N3093">
        <v>6832.904767854664</v>
      </c>
      <c r="O3093">
        <v>6832.904767854664</v>
      </c>
      <c r="P3093" t="s">
        <v>64</v>
      </c>
      <c r="Q3093">
        <v>2.67</v>
      </c>
      <c r="R3093">
        <v>5</v>
      </c>
      <c r="S3093">
        <v>1</v>
      </c>
      <c r="T3093">
        <v>1</v>
      </c>
      <c r="U3093" t="s">
        <v>76</v>
      </c>
      <c r="V3093">
        <v>1</v>
      </c>
      <c r="W3093" t="s">
        <v>66</v>
      </c>
      <c r="X3093" s="51" t="s">
        <v>5805</v>
      </c>
      <c r="Y3093" s="51" t="s">
        <v>68</v>
      </c>
      <c r="Z3093" s="26">
        <v>1</v>
      </c>
      <c r="AA3093" s="51" t="s">
        <v>66</v>
      </c>
      <c r="AB3093" s="51" t="s">
        <v>69</v>
      </c>
    </row>
    <row r="3094" spans="1:28">
      <c r="A3094" s="51" t="s">
        <v>5806</v>
      </c>
      <c r="B3094" s="51" t="s">
        <v>81</v>
      </c>
      <c r="C3094" s="1">
        <v>44774</v>
      </c>
      <c r="D3094">
        <v>2022</v>
      </c>
      <c r="E3094" s="26">
        <v>8</v>
      </c>
      <c r="F3094" s="51" t="s">
        <v>28</v>
      </c>
      <c r="G3094" s="26">
        <v>3</v>
      </c>
      <c r="H3094" s="26">
        <v>3</v>
      </c>
      <c r="I3094" t="s">
        <v>15</v>
      </c>
      <c r="J3094" t="s">
        <v>82</v>
      </c>
      <c r="K3094" t="s">
        <v>88</v>
      </c>
      <c r="L3094" t="s">
        <v>89</v>
      </c>
      <c r="M3094" t="s">
        <v>93</v>
      </c>
      <c r="N3094">
        <v>3217.3965314035263</v>
      </c>
      <c r="O3094">
        <v>3217.3965314035263</v>
      </c>
      <c r="P3094" t="s">
        <v>64</v>
      </c>
      <c r="Q3094">
        <v>8.86</v>
      </c>
      <c r="R3094">
        <v>1</v>
      </c>
      <c r="S3094">
        <v>3</v>
      </c>
      <c r="T3094">
        <v>1</v>
      </c>
      <c r="U3094" t="s">
        <v>76</v>
      </c>
      <c r="V3094">
        <v>1</v>
      </c>
      <c r="W3094" t="s">
        <v>66</v>
      </c>
      <c r="X3094" s="51" t="s">
        <v>690</v>
      </c>
      <c r="Y3094" s="51" t="s">
        <v>79</v>
      </c>
      <c r="Z3094" s="26">
        <v>1</v>
      </c>
      <c r="AA3094" s="51" t="s">
        <v>66</v>
      </c>
      <c r="AB3094" s="51" t="s">
        <v>69</v>
      </c>
    </row>
    <row r="3095" spans="1:28">
      <c r="A3095" s="51" t="s">
        <v>5807</v>
      </c>
      <c r="B3095" s="51" t="s">
        <v>81</v>
      </c>
      <c r="C3095" s="1">
        <v>41698</v>
      </c>
      <c r="D3095">
        <v>2014</v>
      </c>
      <c r="E3095" s="26">
        <v>2</v>
      </c>
      <c r="F3095" s="51" t="s">
        <v>22</v>
      </c>
      <c r="G3095" s="26">
        <v>11</v>
      </c>
      <c r="H3095" s="26">
        <v>11</v>
      </c>
      <c r="I3095" t="s">
        <v>15</v>
      </c>
      <c r="J3095" t="s">
        <v>102</v>
      </c>
      <c r="K3095" t="s">
        <v>73</v>
      </c>
      <c r="L3095" t="s">
        <v>62</v>
      </c>
      <c r="M3095" t="s">
        <v>90</v>
      </c>
      <c r="N3095">
        <v>12168.195371382551</v>
      </c>
      <c r="O3095">
        <v>12168.195371382551</v>
      </c>
      <c r="P3095" t="s">
        <v>64</v>
      </c>
      <c r="Q3095">
        <v>8.5500000000000007</v>
      </c>
      <c r="R3095">
        <v>5</v>
      </c>
      <c r="S3095">
        <v>2</v>
      </c>
      <c r="T3095">
        <v>1</v>
      </c>
      <c r="U3095" t="s">
        <v>76</v>
      </c>
      <c r="V3095">
        <v>3</v>
      </c>
      <c r="W3095" t="s">
        <v>84</v>
      </c>
      <c r="X3095" s="51" t="s">
        <v>3201</v>
      </c>
      <c r="Y3095" s="51" t="s">
        <v>79</v>
      </c>
      <c r="Z3095" s="26">
        <v>3</v>
      </c>
      <c r="AA3095" s="51" t="s">
        <v>77</v>
      </c>
      <c r="AB3095" s="51" t="s">
        <v>69</v>
      </c>
    </row>
    <row r="3096" spans="1:28">
      <c r="A3096" s="51" t="s">
        <v>5808</v>
      </c>
      <c r="B3096" s="51" t="s">
        <v>97</v>
      </c>
      <c r="C3096" s="1">
        <v>45375</v>
      </c>
      <c r="D3096">
        <v>2024</v>
      </c>
      <c r="E3096" s="26">
        <v>3</v>
      </c>
      <c r="F3096" s="51" t="s">
        <v>23</v>
      </c>
      <c r="G3096" s="26">
        <v>1</v>
      </c>
      <c r="H3096" s="26">
        <v>1</v>
      </c>
      <c r="I3096" t="s">
        <v>15</v>
      </c>
      <c r="J3096" t="s">
        <v>82</v>
      </c>
      <c r="K3096" t="s">
        <v>73</v>
      </c>
      <c r="L3096" t="s">
        <v>128</v>
      </c>
      <c r="M3096" t="s">
        <v>90</v>
      </c>
      <c r="N3096">
        <v>20558.030292635882</v>
      </c>
      <c r="O3096">
        <v>20558.030292635882</v>
      </c>
      <c r="P3096" t="s">
        <v>64</v>
      </c>
      <c r="Q3096">
        <v>23.24</v>
      </c>
      <c r="R3096">
        <v>3</v>
      </c>
      <c r="S3096">
        <v>1</v>
      </c>
      <c r="T3096">
        <v>1</v>
      </c>
      <c r="U3096" t="s">
        <v>76</v>
      </c>
      <c r="V3096">
        <v>3</v>
      </c>
      <c r="W3096" t="s">
        <v>84</v>
      </c>
      <c r="X3096" s="51" t="s">
        <v>5809</v>
      </c>
      <c r="Y3096" s="51" t="s">
        <v>86</v>
      </c>
      <c r="Z3096" s="26">
        <v>3</v>
      </c>
      <c r="AA3096" s="51" t="s">
        <v>77</v>
      </c>
      <c r="AB3096" s="51" t="s">
        <v>108</v>
      </c>
    </row>
    <row r="3097" spans="1:28">
      <c r="A3097" s="51" t="s">
        <v>5810</v>
      </c>
      <c r="B3097" s="51" t="s">
        <v>140</v>
      </c>
      <c r="C3097" s="1">
        <v>44148</v>
      </c>
      <c r="D3097">
        <v>2020</v>
      </c>
      <c r="E3097" s="26">
        <v>11</v>
      </c>
      <c r="F3097" s="51" t="s">
        <v>19</v>
      </c>
      <c r="G3097" s="26">
        <v>5</v>
      </c>
      <c r="H3097" s="26">
        <v>5</v>
      </c>
      <c r="I3097" t="s">
        <v>15</v>
      </c>
      <c r="J3097" t="s">
        <v>72</v>
      </c>
      <c r="K3097" t="s">
        <v>61</v>
      </c>
      <c r="L3097" t="s">
        <v>110</v>
      </c>
      <c r="M3097" t="s">
        <v>90</v>
      </c>
      <c r="N3097">
        <v>4599.9469834022329</v>
      </c>
      <c r="O3097">
        <v>4599.9469834022329</v>
      </c>
      <c r="P3097" t="s">
        <v>64</v>
      </c>
      <c r="Q3097">
        <v>6.75</v>
      </c>
      <c r="R3097">
        <v>1</v>
      </c>
      <c r="S3097">
        <v>0</v>
      </c>
      <c r="T3097">
        <v>0</v>
      </c>
      <c r="U3097" t="s">
        <v>65</v>
      </c>
      <c r="V3097">
        <v>1</v>
      </c>
      <c r="W3097" t="s">
        <v>66</v>
      </c>
      <c r="X3097" s="51" t="s">
        <v>5811</v>
      </c>
      <c r="Y3097" s="51" t="s">
        <v>95</v>
      </c>
      <c r="Z3097" s="26">
        <v>0</v>
      </c>
      <c r="AA3097" s="51" t="s">
        <v>66</v>
      </c>
      <c r="AB3097" s="51" t="s">
        <v>69</v>
      </c>
    </row>
    <row r="3098" spans="1:28">
      <c r="A3098" s="51" t="s">
        <v>5812</v>
      </c>
      <c r="B3098" s="51" t="s">
        <v>71</v>
      </c>
      <c r="C3098" s="1">
        <v>42431</v>
      </c>
      <c r="D3098">
        <v>2016</v>
      </c>
      <c r="E3098" s="26">
        <v>3</v>
      </c>
      <c r="F3098" s="51" t="s">
        <v>23</v>
      </c>
      <c r="G3098" s="26">
        <v>9</v>
      </c>
      <c r="H3098" s="26">
        <v>9</v>
      </c>
      <c r="I3098" t="s">
        <v>15</v>
      </c>
      <c r="J3098" t="s">
        <v>60</v>
      </c>
      <c r="K3098" t="s">
        <v>133</v>
      </c>
      <c r="L3098" t="s">
        <v>98</v>
      </c>
      <c r="M3098" t="s">
        <v>152</v>
      </c>
      <c r="N3098">
        <v>17630.511749878715</v>
      </c>
      <c r="O3098">
        <v>17630.511749878715</v>
      </c>
      <c r="P3098" t="s">
        <v>64</v>
      </c>
      <c r="Q3098">
        <v>21.85</v>
      </c>
      <c r="R3098">
        <v>2</v>
      </c>
      <c r="S3098">
        <v>4</v>
      </c>
      <c r="T3098">
        <v>1</v>
      </c>
      <c r="U3098" t="s">
        <v>76</v>
      </c>
      <c r="V3098">
        <v>3</v>
      </c>
      <c r="W3098" t="s">
        <v>84</v>
      </c>
      <c r="X3098" s="51" t="s">
        <v>5813</v>
      </c>
      <c r="Y3098" s="51" t="s">
        <v>95</v>
      </c>
      <c r="Z3098" s="26">
        <v>5</v>
      </c>
      <c r="AA3098" s="51" t="s">
        <v>84</v>
      </c>
      <c r="AB3098" s="51" t="s">
        <v>108</v>
      </c>
    </row>
    <row r="3099" spans="1:28">
      <c r="A3099" s="51" t="s">
        <v>5814</v>
      </c>
      <c r="B3099" s="51" t="s">
        <v>121</v>
      </c>
      <c r="C3099" s="1">
        <v>43144</v>
      </c>
      <c r="D3099">
        <v>2018</v>
      </c>
      <c r="E3099" s="26">
        <v>2</v>
      </c>
      <c r="F3099" s="51" t="s">
        <v>22</v>
      </c>
      <c r="G3099" s="26">
        <v>7</v>
      </c>
      <c r="H3099" s="26">
        <v>7</v>
      </c>
      <c r="I3099" t="s">
        <v>15</v>
      </c>
      <c r="J3099" t="s">
        <v>60</v>
      </c>
      <c r="K3099" t="s">
        <v>73</v>
      </c>
      <c r="L3099" t="s">
        <v>113</v>
      </c>
      <c r="M3099" t="s">
        <v>152</v>
      </c>
      <c r="N3099">
        <v>4740.3892947434442</v>
      </c>
      <c r="O3099">
        <v>4740.3892947434442</v>
      </c>
      <c r="P3099" t="s">
        <v>64</v>
      </c>
      <c r="Q3099">
        <v>9.34</v>
      </c>
      <c r="R3099">
        <v>3</v>
      </c>
      <c r="S3099">
        <v>1</v>
      </c>
      <c r="T3099">
        <v>1</v>
      </c>
      <c r="U3099" t="s">
        <v>76</v>
      </c>
      <c r="V3099">
        <v>1</v>
      </c>
      <c r="W3099" t="s">
        <v>66</v>
      </c>
      <c r="X3099" s="51" t="s">
        <v>5815</v>
      </c>
      <c r="Y3099" s="51" t="s">
        <v>68</v>
      </c>
      <c r="Z3099" s="26">
        <v>0</v>
      </c>
      <c r="AA3099" s="51" t="s">
        <v>66</v>
      </c>
      <c r="AB3099" s="51" t="s">
        <v>69</v>
      </c>
    </row>
    <row r="3100" spans="1:28">
      <c r="A3100" s="51" t="s">
        <v>5816</v>
      </c>
      <c r="B3100" s="51" t="s">
        <v>97</v>
      </c>
      <c r="C3100" s="1">
        <v>42907</v>
      </c>
      <c r="D3100">
        <v>2017</v>
      </c>
      <c r="E3100" s="26">
        <v>6</v>
      </c>
      <c r="F3100" s="51" t="s">
        <v>26</v>
      </c>
      <c r="G3100" s="26">
        <v>8</v>
      </c>
      <c r="H3100" s="26">
        <v>8</v>
      </c>
      <c r="I3100" t="s">
        <v>15</v>
      </c>
      <c r="J3100" t="s">
        <v>60</v>
      </c>
      <c r="K3100" t="s">
        <v>61</v>
      </c>
      <c r="L3100" t="s">
        <v>89</v>
      </c>
      <c r="M3100" t="s">
        <v>63</v>
      </c>
      <c r="N3100">
        <v>1287.6283458188343</v>
      </c>
      <c r="O3100">
        <v>1287.6283458188343</v>
      </c>
      <c r="P3100" t="s">
        <v>64</v>
      </c>
      <c r="Q3100">
        <v>4.3499999999999996</v>
      </c>
      <c r="R3100">
        <v>1</v>
      </c>
      <c r="S3100">
        <v>2</v>
      </c>
      <c r="T3100">
        <v>1</v>
      </c>
      <c r="U3100" t="s">
        <v>76</v>
      </c>
      <c r="V3100">
        <v>2</v>
      </c>
      <c r="W3100" t="s">
        <v>77</v>
      </c>
      <c r="X3100" s="51" t="s">
        <v>5817</v>
      </c>
      <c r="Y3100" s="51" t="s">
        <v>100</v>
      </c>
      <c r="Z3100" s="26">
        <v>1</v>
      </c>
      <c r="AA3100" s="51" t="s">
        <v>66</v>
      </c>
      <c r="AB3100" s="51" t="s">
        <v>69</v>
      </c>
    </row>
    <row r="3101" spans="1:28">
      <c r="A3101" s="51" t="s">
        <v>5818</v>
      </c>
      <c r="B3101" s="51" t="s">
        <v>71</v>
      </c>
      <c r="C3101" s="1">
        <v>42584</v>
      </c>
      <c r="D3101">
        <v>2016</v>
      </c>
      <c r="E3101" s="26">
        <v>8</v>
      </c>
      <c r="F3101" s="51" t="s">
        <v>28</v>
      </c>
      <c r="G3101" s="26">
        <v>9</v>
      </c>
      <c r="H3101" s="26">
        <v>9</v>
      </c>
      <c r="I3101" t="s">
        <v>15</v>
      </c>
      <c r="J3101" t="s">
        <v>60</v>
      </c>
      <c r="K3101" t="s">
        <v>133</v>
      </c>
      <c r="L3101" t="s">
        <v>103</v>
      </c>
      <c r="M3101" t="s">
        <v>152</v>
      </c>
      <c r="N3101">
        <v>4759.8767473865337</v>
      </c>
      <c r="O3101">
        <v>4759.8767473865337</v>
      </c>
      <c r="P3101" t="s">
        <v>64</v>
      </c>
      <c r="Q3101">
        <v>7.06</v>
      </c>
      <c r="R3101">
        <v>4</v>
      </c>
      <c r="S3101">
        <v>0</v>
      </c>
      <c r="T3101">
        <v>0</v>
      </c>
      <c r="U3101" t="s">
        <v>65</v>
      </c>
      <c r="V3101">
        <v>1</v>
      </c>
      <c r="W3101" t="s">
        <v>66</v>
      </c>
      <c r="X3101" s="51" t="s">
        <v>5819</v>
      </c>
      <c r="Y3101" s="51" t="s">
        <v>100</v>
      </c>
      <c r="Z3101" s="26">
        <v>1</v>
      </c>
      <c r="AA3101" s="51" t="s">
        <v>66</v>
      </c>
      <c r="AB3101" s="51" t="s">
        <v>69</v>
      </c>
    </row>
    <row r="3102" spans="1:28">
      <c r="A3102" s="51" t="s">
        <v>5820</v>
      </c>
      <c r="B3102" s="51" t="s">
        <v>81</v>
      </c>
      <c r="C3102" s="1">
        <v>44896</v>
      </c>
      <c r="D3102">
        <v>2022</v>
      </c>
      <c r="E3102" s="26">
        <v>12</v>
      </c>
      <c r="F3102" s="51" t="s">
        <v>20</v>
      </c>
      <c r="G3102" s="26">
        <v>3</v>
      </c>
      <c r="H3102" s="26">
        <v>3</v>
      </c>
      <c r="I3102" t="s">
        <v>15</v>
      </c>
      <c r="J3102" t="s">
        <v>82</v>
      </c>
      <c r="K3102" t="s">
        <v>83</v>
      </c>
      <c r="L3102" t="s">
        <v>125</v>
      </c>
      <c r="M3102" t="s">
        <v>93</v>
      </c>
      <c r="N3102">
        <v>13236.068046166807</v>
      </c>
      <c r="O3102">
        <v>13236.068046166807</v>
      </c>
      <c r="P3102" t="s">
        <v>64</v>
      </c>
      <c r="Q3102">
        <v>17</v>
      </c>
      <c r="R3102">
        <v>3</v>
      </c>
      <c r="S3102">
        <v>1</v>
      </c>
      <c r="T3102">
        <v>1</v>
      </c>
      <c r="U3102" t="s">
        <v>76</v>
      </c>
      <c r="V3102">
        <v>3</v>
      </c>
      <c r="W3102" t="s">
        <v>84</v>
      </c>
      <c r="X3102" s="51" t="s">
        <v>5821</v>
      </c>
      <c r="Y3102" s="51" t="s">
        <v>79</v>
      </c>
      <c r="Z3102" s="26">
        <v>3</v>
      </c>
      <c r="AA3102" s="51" t="s">
        <v>77</v>
      </c>
      <c r="AB3102" s="51" t="s">
        <v>108</v>
      </c>
    </row>
    <row r="3103" spans="1:28">
      <c r="A3103" s="51" t="s">
        <v>5822</v>
      </c>
      <c r="B3103" s="51" t="s">
        <v>59</v>
      </c>
      <c r="C3103" s="1">
        <v>42640</v>
      </c>
      <c r="D3103">
        <v>2016</v>
      </c>
      <c r="E3103" s="26">
        <v>9</v>
      </c>
      <c r="F3103" s="51" t="s">
        <v>29</v>
      </c>
      <c r="G3103" s="26">
        <v>9</v>
      </c>
      <c r="H3103" s="26">
        <v>9</v>
      </c>
      <c r="I3103" t="s">
        <v>15</v>
      </c>
      <c r="J3103" t="s">
        <v>60</v>
      </c>
      <c r="K3103" t="s">
        <v>61</v>
      </c>
      <c r="L3103" t="s">
        <v>62</v>
      </c>
      <c r="M3103" t="s">
        <v>152</v>
      </c>
      <c r="N3103">
        <v>3078.0917581446602</v>
      </c>
      <c r="O3103">
        <v>3078.0917581446602</v>
      </c>
      <c r="P3103" t="s">
        <v>64</v>
      </c>
      <c r="Q3103">
        <v>4.67</v>
      </c>
      <c r="R3103">
        <v>2</v>
      </c>
      <c r="S3103">
        <v>2</v>
      </c>
      <c r="T3103">
        <v>1</v>
      </c>
      <c r="U3103" t="s">
        <v>76</v>
      </c>
      <c r="V3103">
        <v>1</v>
      </c>
      <c r="W3103" t="s">
        <v>66</v>
      </c>
      <c r="X3103" s="51" t="s">
        <v>5823</v>
      </c>
      <c r="Y3103" s="51" t="s">
        <v>100</v>
      </c>
      <c r="Z3103" s="26">
        <v>1</v>
      </c>
      <c r="AA3103" s="51" t="s">
        <v>66</v>
      </c>
      <c r="AB3103" s="51" t="s">
        <v>69</v>
      </c>
    </row>
    <row r="3104" spans="1:28">
      <c r="A3104" s="51" t="s">
        <v>5824</v>
      </c>
      <c r="B3104" s="51" t="s">
        <v>121</v>
      </c>
      <c r="C3104" s="1">
        <v>44549</v>
      </c>
      <c r="D3104">
        <v>2021</v>
      </c>
      <c r="E3104" s="26">
        <v>12</v>
      </c>
      <c r="F3104" s="51" t="s">
        <v>20</v>
      </c>
      <c r="G3104" s="26">
        <v>4</v>
      </c>
      <c r="H3104" s="26">
        <v>4</v>
      </c>
      <c r="I3104" t="s">
        <v>15</v>
      </c>
      <c r="J3104" t="s">
        <v>72</v>
      </c>
      <c r="K3104" t="s">
        <v>133</v>
      </c>
      <c r="L3104" t="s">
        <v>62</v>
      </c>
      <c r="M3104" t="s">
        <v>90</v>
      </c>
      <c r="N3104">
        <v>4200.5846804104713</v>
      </c>
      <c r="O3104">
        <v>4200.5846804104713</v>
      </c>
      <c r="P3104" t="s">
        <v>64</v>
      </c>
      <c r="Q3104">
        <v>3.82</v>
      </c>
      <c r="R3104">
        <v>4</v>
      </c>
      <c r="S3104">
        <v>1</v>
      </c>
      <c r="T3104">
        <v>1</v>
      </c>
      <c r="U3104" t="s">
        <v>76</v>
      </c>
      <c r="V3104">
        <v>1</v>
      </c>
      <c r="W3104" t="s">
        <v>66</v>
      </c>
      <c r="X3104" s="51" t="s">
        <v>5825</v>
      </c>
      <c r="Y3104" s="51" t="s">
        <v>119</v>
      </c>
      <c r="Z3104" s="26">
        <v>0</v>
      </c>
      <c r="AA3104" s="51" t="s">
        <v>66</v>
      </c>
      <c r="AB3104" s="51" t="s">
        <v>69</v>
      </c>
    </row>
    <row r="3105" spans="1:28">
      <c r="A3105" s="51" t="s">
        <v>5826</v>
      </c>
      <c r="B3105" s="51" t="s">
        <v>121</v>
      </c>
      <c r="C3105" s="1">
        <v>41713</v>
      </c>
      <c r="D3105">
        <v>2014</v>
      </c>
      <c r="E3105" s="26">
        <v>3</v>
      </c>
      <c r="F3105" s="51" t="s">
        <v>23</v>
      </c>
      <c r="G3105" s="26">
        <v>11</v>
      </c>
      <c r="H3105" s="26">
        <v>11</v>
      </c>
      <c r="I3105" t="s">
        <v>15</v>
      </c>
      <c r="J3105" t="s">
        <v>102</v>
      </c>
      <c r="K3105" t="s">
        <v>124</v>
      </c>
      <c r="L3105" t="s">
        <v>98</v>
      </c>
      <c r="M3105" t="s">
        <v>104</v>
      </c>
      <c r="N3105">
        <v>943.41513926966343</v>
      </c>
      <c r="O3105">
        <v>943.41513926966343</v>
      </c>
      <c r="P3105" t="s">
        <v>64</v>
      </c>
      <c r="Q3105">
        <v>1.86</v>
      </c>
      <c r="R3105">
        <v>5</v>
      </c>
      <c r="S3105">
        <v>1</v>
      </c>
      <c r="T3105">
        <v>1</v>
      </c>
      <c r="U3105" t="s">
        <v>76</v>
      </c>
      <c r="V3105">
        <v>1</v>
      </c>
      <c r="W3105" t="s">
        <v>66</v>
      </c>
      <c r="X3105" s="51" t="s">
        <v>5827</v>
      </c>
      <c r="Y3105" s="51" t="s">
        <v>100</v>
      </c>
      <c r="Z3105" s="26">
        <v>1</v>
      </c>
      <c r="AA3105" s="51" t="s">
        <v>66</v>
      </c>
      <c r="AB3105" s="51" t="s">
        <v>69</v>
      </c>
    </row>
    <row r="3106" spans="1:28">
      <c r="A3106" s="51" t="s">
        <v>5828</v>
      </c>
      <c r="B3106" s="51" t="s">
        <v>71</v>
      </c>
      <c r="C3106" s="1">
        <v>43276</v>
      </c>
      <c r="D3106">
        <v>2018</v>
      </c>
      <c r="E3106" s="26">
        <v>6</v>
      </c>
      <c r="F3106" s="51" t="s">
        <v>26</v>
      </c>
      <c r="G3106" s="26">
        <v>7</v>
      </c>
      <c r="H3106" s="26">
        <v>7</v>
      </c>
      <c r="I3106" t="s">
        <v>15</v>
      </c>
      <c r="J3106" t="s">
        <v>60</v>
      </c>
      <c r="K3106" t="s">
        <v>88</v>
      </c>
      <c r="L3106" t="s">
        <v>116</v>
      </c>
      <c r="M3106" t="s">
        <v>75</v>
      </c>
      <c r="N3106">
        <v>9275.3701653451008</v>
      </c>
      <c r="O3106">
        <v>9275.3701653451008</v>
      </c>
      <c r="P3106" t="s">
        <v>64</v>
      </c>
      <c r="Q3106">
        <v>15.57</v>
      </c>
      <c r="R3106">
        <v>2</v>
      </c>
      <c r="S3106">
        <v>1</v>
      </c>
      <c r="T3106">
        <v>1</v>
      </c>
      <c r="U3106" t="s">
        <v>76</v>
      </c>
      <c r="V3106">
        <v>3</v>
      </c>
      <c r="W3106" t="s">
        <v>84</v>
      </c>
      <c r="X3106" s="51" t="s">
        <v>5829</v>
      </c>
      <c r="Y3106" s="51" t="s">
        <v>95</v>
      </c>
      <c r="Z3106" s="26">
        <v>2</v>
      </c>
      <c r="AA3106" s="51" t="s">
        <v>77</v>
      </c>
      <c r="AB3106" s="51" t="s">
        <v>69</v>
      </c>
    </row>
    <row r="3107" spans="1:28">
      <c r="A3107" s="51" t="s">
        <v>5830</v>
      </c>
      <c r="B3107" s="51" t="s">
        <v>97</v>
      </c>
      <c r="C3107" s="1">
        <v>43007</v>
      </c>
      <c r="D3107">
        <v>2017</v>
      </c>
      <c r="E3107" s="26">
        <v>9</v>
      </c>
      <c r="F3107" s="51" t="s">
        <v>29</v>
      </c>
      <c r="G3107" s="26">
        <v>8</v>
      </c>
      <c r="H3107" s="26">
        <v>8</v>
      </c>
      <c r="I3107" t="s">
        <v>15</v>
      </c>
      <c r="J3107" t="s">
        <v>60</v>
      </c>
      <c r="K3107" t="s">
        <v>83</v>
      </c>
      <c r="L3107" t="s">
        <v>116</v>
      </c>
      <c r="M3107" t="s">
        <v>63</v>
      </c>
      <c r="N3107">
        <v>10640.630394090609</v>
      </c>
      <c r="O3107">
        <v>10640.630394090609</v>
      </c>
      <c r="P3107" t="s">
        <v>64</v>
      </c>
      <c r="Q3107">
        <v>4.28</v>
      </c>
      <c r="R3107">
        <v>3</v>
      </c>
      <c r="S3107">
        <v>1</v>
      </c>
      <c r="T3107">
        <v>1</v>
      </c>
      <c r="U3107" t="s">
        <v>76</v>
      </c>
      <c r="V3107">
        <v>1</v>
      </c>
      <c r="W3107" t="s">
        <v>66</v>
      </c>
      <c r="X3107" s="51" t="s">
        <v>5831</v>
      </c>
      <c r="Y3107" s="51" t="s">
        <v>86</v>
      </c>
      <c r="Z3107" s="26">
        <v>1</v>
      </c>
      <c r="AA3107" s="51" t="s">
        <v>66</v>
      </c>
      <c r="AB3107" s="51" t="s">
        <v>69</v>
      </c>
    </row>
    <row r="3108" spans="1:28">
      <c r="A3108" s="51" t="s">
        <v>5832</v>
      </c>
      <c r="B3108" s="51" t="s">
        <v>121</v>
      </c>
      <c r="C3108" s="1">
        <v>42862</v>
      </c>
      <c r="D3108">
        <v>2017</v>
      </c>
      <c r="E3108" s="26">
        <v>5</v>
      </c>
      <c r="F3108" s="51" t="s">
        <v>25</v>
      </c>
      <c r="G3108" s="26">
        <v>8</v>
      </c>
      <c r="H3108" s="26">
        <v>8</v>
      </c>
      <c r="I3108" t="s">
        <v>15</v>
      </c>
      <c r="J3108" t="s">
        <v>60</v>
      </c>
      <c r="K3108" t="s">
        <v>83</v>
      </c>
      <c r="L3108" t="s">
        <v>125</v>
      </c>
      <c r="M3108" t="s">
        <v>93</v>
      </c>
      <c r="N3108">
        <v>8336.9970308777556</v>
      </c>
      <c r="O3108">
        <v>8336.9970308777556</v>
      </c>
      <c r="P3108" t="s">
        <v>64</v>
      </c>
      <c r="Q3108">
        <v>10.27</v>
      </c>
      <c r="R3108">
        <v>3</v>
      </c>
      <c r="S3108">
        <v>0</v>
      </c>
      <c r="T3108">
        <v>0</v>
      </c>
      <c r="U3108" t="s">
        <v>65</v>
      </c>
      <c r="V3108">
        <v>2</v>
      </c>
      <c r="W3108" t="s">
        <v>77</v>
      </c>
      <c r="X3108" s="51" t="s">
        <v>5833</v>
      </c>
      <c r="Y3108" s="51" t="s">
        <v>95</v>
      </c>
      <c r="Z3108" s="26">
        <v>1</v>
      </c>
      <c r="AA3108" s="51" t="s">
        <v>66</v>
      </c>
      <c r="AB3108" s="51" t="s">
        <v>69</v>
      </c>
    </row>
    <row r="3109" spans="1:28">
      <c r="A3109" s="51" t="s">
        <v>5834</v>
      </c>
      <c r="B3109" s="51" t="s">
        <v>121</v>
      </c>
      <c r="C3109" s="1">
        <v>41905</v>
      </c>
      <c r="D3109">
        <v>2014</v>
      </c>
      <c r="E3109" s="26">
        <v>9</v>
      </c>
      <c r="F3109" s="51" t="s">
        <v>29</v>
      </c>
      <c r="G3109" s="26">
        <v>11</v>
      </c>
      <c r="H3109" s="26">
        <v>11</v>
      </c>
      <c r="I3109" t="s">
        <v>15</v>
      </c>
      <c r="J3109" t="s">
        <v>102</v>
      </c>
      <c r="K3109" t="s">
        <v>83</v>
      </c>
      <c r="L3109" t="s">
        <v>113</v>
      </c>
      <c r="M3109" t="s">
        <v>93</v>
      </c>
      <c r="N3109">
        <v>4261.0966772300508</v>
      </c>
      <c r="O3109">
        <v>4261.0966772300508</v>
      </c>
      <c r="P3109" t="s">
        <v>64</v>
      </c>
      <c r="Q3109">
        <v>2.84</v>
      </c>
      <c r="R3109">
        <v>3</v>
      </c>
      <c r="S3109">
        <v>3</v>
      </c>
      <c r="T3109">
        <v>1</v>
      </c>
      <c r="U3109" t="s">
        <v>76</v>
      </c>
      <c r="V3109">
        <v>1</v>
      </c>
      <c r="W3109" t="s">
        <v>66</v>
      </c>
      <c r="X3109" s="51" t="s">
        <v>5835</v>
      </c>
      <c r="Y3109" s="51" t="s">
        <v>95</v>
      </c>
      <c r="Z3109" s="26">
        <v>2</v>
      </c>
      <c r="AA3109" s="51" t="s">
        <v>77</v>
      </c>
      <c r="AB3109" s="51" t="s">
        <v>108</v>
      </c>
    </row>
    <row r="3110" spans="1:28">
      <c r="A3110" s="51" t="s">
        <v>5836</v>
      </c>
      <c r="B3110" s="51" t="s">
        <v>140</v>
      </c>
      <c r="C3110" s="1">
        <v>41963</v>
      </c>
      <c r="D3110">
        <v>2014</v>
      </c>
      <c r="E3110" s="26">
        <v>11</v>
      </c>
      <c r="F3110" s="51" t="s">
        <v>19</v>
      </c>
      <c r="G3110" s="26">
        <v>11</v>
      </c>
      <c r="H3110" s="26">
        <v>11</v>
      </c>
      <c r="I3110" t="s">
        <v>15</v>
      </c>
      <c r="J3110" t="s">
        <v>102</v>
      </c>
      <c r="K3110" t="s">
        <v>124</v>
      </c>
      <c r="L3110" t="s">
        <v>125</v>
      </c>
      <c r="M3110" t="s">
        <v>63</v>
      </c>
      <c r="N3110">
        <v>2408.1757065292518</v>
      </c>
      <c r="O3110">
        <v>2408.1757065292518</v>
      </c>
      <c r="P3110" t="s">
        <v>64</v>
      </c>
      <c r="Q3110">
        <v>13.18</v>
      </c>
      <c r="R3110">
        <v>3</v>
      </c>
      <c r="S3110">
        <v>1</v>
      </c>
      <c r="T3110">
        <v>1</v>
      </c>
      <c r="U3110" t="s">
        <v>76</v>
      </c>
      <c r="V3110">
        <v>2</v>
      </c>
      <c r="W3110" t="s">
        <v>77</v>
      </c>
      <c r="X3110" s="51" t="s">
        <v>5837</v>
      </c>
      <c r="Y3110" s="51" t="s">
        <v>95</v>
      </c>
      <c r="Z3110" s="26">
        <v>1</v>
      </c>
      <c r="AA3110" s="51" t="s">
        <v>66</v>
      </c>
      <c r="AB3110" s="51" t="s">
        <v>69</v>
      </c>
    </row>
    <row r="3111" spans="1:28">
      <c r="A3111" s="51" t="s">
        <v>5838</v>
      </c>
      <c r="B3111" s="51" t="s">
        <v>81</v>
      </c>
      <c r="C3111" s="1">
        <v>45201</v>
      </c>
      <c r="D3111">
        <v>2023</v>
      </c>
      <c r="E3111" s="26">
        <v>10</v>
      </c>
      <c r="F3111" s="51" t="s">
        <v>10</v>
      </c>
      <c r="G3111" s="26">
        <v>2</v>
      </c>
      <c r="H3111" s="26">
        <v>2</v>
      </c>
      <c r="I3111" t="s">
        <v>15</v>
      </c>
      <c r="J3111" t="s">
        <v>82</v>
      </c>
      <c r="K3111" t="s">
        <v>133</v>
      </c>
      <c r="L3111" t="s">
        <v>125</v>
      </c>
      <c r="M3111" t="s">
        <v>93</v>
      </c>
      <c r="N3111">
        <v>17453.410065962471</v>
      </c>
      <c r="O3111">
        <v>17453.410065962471</v>
      </c>
      <c r="P3111" t="s">
        <v>64</v>
      </c>
      <c r="Q3111">
        <v>12.63</v>
      </c>
      <c r="R3111">
        <v>4</v>
      </c>
      <c r="S3111">
        <v>1</v>
      </c>
      <c r="T3111">
        <v>1</v>
      </c>
      <c r="U3111" t="s">
        <v>76</v>
      </c>
      <c r="V3111">
        <v>2</v>
      </c>
      <c r="W3111" t="s">
        <v>77</v>
      </c>
      <c r="X3111" s="51" t="s">
        <v>5839</v>
      </c>
      <c r="Y3111" s="51" t="s">
        <v>95</v>
      </c>
      <c r="Z3111" s="26">
        <v>1</v>
      </c>
      <c r="AA3111" s="51" t="s">
        <v>66</v>
      </c>
      <c r="AB3111" s="51" t="s">
        <v>69</v>
      </c>
    </row>
    <row r="3112" spans="1:28">
      <c r="A3112" s="51" t="s">
        <v>5840</v>
      </c>
      <c r="B3112" s="51" t="s">
        <v>140</v>
      </c>
      <c r="C3112" s="1">
        <v>44520</v>
      </c>
      <c r="D3112">
        <v>2021</v>
      </c>
      <c r="E3112" s="26">
        <v>11</v>
      </c>
      <c r="F3112" s="51" t="s">
        <v>19</v>
      </c>
      <c r="G3112" s="26">
        <v>4</v>
      </c>
      <c r="H3112" s="26">
        <v>4</v>
      </c>
      <c r="I3112" t="s">
        <v>15</v>
      </c>
      <c r="J3112" t="s">
        <v>72</v>
      </c>
      <c r="K3112" t="s">
        <v>88</v>
      </c>
      <c r="L3112" t="s">
        <v>113</v>
      </c>
      <c r="M3112" t="s">
        <v>90</v>
      </c>
      <c r="N3112">
        <v>5303.5380910513968</v>
      </c>
      <c r="O3112">
        <v>5303.5380910513968</v>
      </c>
      <c r="P3112" t="s">
        <v>64</v>
      </c>
      <c r="Q3112">
        <v>8.16</v>
      </c>
      <c r="R3112">
        <v>1</v>
      </c>
      <c r="S3112">
        <v>1</v>
      </c>
      <c r="T3112">
        <v>1</v>
      </c>
      <c r="U3112" t="s">
        <v>76</v>
      </c>
      <c r="V3112">
        <v>1</v>
      </c>
      <c r="W3112" t="s">
        <v>66</v>
      </c>
      <c r="X3112" s="51" t="s">
        <v>5841</v>
      </c>
      <c r="Y3112" s="51" t="s">
        <v>100</v>
      </c>
      <c r="Z3112" s="26">
        <v>0</v>
      </c>
      <c r="AA3112" s="51" t="s">
        <v>66</v>
      </c>
      <c r="AB3112" s="51" t="s">
        <v>69</v>
      </c>
    </row>
    <row r="3113" spans="1:28">
      <c r="A3113" s="51" t="s">
        <v>5842</v>
      </c>
      <c r="B3113" s="51" t="s">
        <v>71</v>
      </c>
      <c r="C3113" s="1">
        <v>43493</v>
      </c>
      <c r="D3113">
        <v>2019</v>
      </c>
      <c r="E3113" s="26">
        <v>1</v>
      </c>
      <c r="F3113" s="51" t="s">
        <v>21</v>
      </c>
      <c r="G3113" s="26">
        <v>6</v>
      </c>
      <c r="H3113" s="26">
        <v>6</v>
      </c>
      <c r="I3113" t="s">
        <v>15</v>
      </c>
      <c r="J3113" t="s">
        <v>72</v>
      </c>
      <c r="K3113" t="s">
        <v>83</v>
      </c>
      <c r="L3113" t="s">
        <v>125</v>
      </c>
      <c r="M3113" t="s">
        <v>75</v>
      </c>
      <c r="N3113">
        <v>16970.182044902718</v>
      </c>
      <c r="O3113">
        <v>16970.182044902718</v>
      </c>
      <c r="P3113" t="s">
        <v>64</v>
      </c>
      <c r="Q3113">
        <v>4.4000000000000004</v>
      </c>
      <c r="R3113">
        <v>5</v>
      </c>
      <c r="S3113">
        <v>2</v>
      </c>
      <c r="T3113">
        <v>1</v>
      </c>
      <c r="U3113" t="s">
        <v>76</v>
      </c>
      <c r="V3113">
        <v>3</v>
      </c>
      <c r="W3113" t="s">
        <v>84</v>
      </c>
      <c r="X3113" s="51" t="s">
        <v>5843</v>
      </c>
      <c r="Y3113" s="51" t="s">
        <v>79</v>
      </c>
      <c r="Z3113" s="26">
        <v>2</v>
      </c>
      <c r="AA3113" s="51" t="s">
        <v>77</v>
      </c>
      <c r="AB3113" s="51" t="s">
        <v>69</v>
      </c>
    </row>
    <row r="3114" spans="1:28">
      <c r="A3114" s="51" t="s">
        <v>5844</v>
      </c>
      <c r="B3114" s="51" t="s">
        <v>81</v>
      </c>
      <c r="C3114" s="1">
        <v>43171</v>
      </c>
      <c r="D3114">
        <v>2018</v>
      </c>
      <c r="E3114" s="26">
        <v>3</v>
      </c>
      <c r="F3114" s="51" t="s">
        <v>23</v>
      </c>
      <c r="G3114" s="26">
        <v>7</v>
      </c>
      <c r="H3114" s="26">
        <v>7</v>
      </c>
      <c r="I3114" t="s">
        <v>15</v>
      </c>
      <c r="J3114" t="s">
        <v>60</v>
      </c>
      <c r="K3114" t="s">
        <v>61</v>
      </c>
      <c r="L3114" t="s">
        <v>116</v>
      </c>
      <c r="M3114" t="s">
        <v>104</v>
      </c>
      <c r="N3114">
        <v>3861.5739564589394</v>
      </c>
      <c r="O3114">
        <v>3861.5739564589394</v>
      </c>
      <c r="P3114" t="s">
        <v>64</v>
      </c>
      <c r="Q3114">
        <v>17.14</v>
      </c>
      <c r="R3114">
        <v>2</v>
      </c>
      <c r="S3114">
        <v>1</v>
      </c>
      <c r="T3114">
        <v>1</v>
      </c>
      <c r="U3114" t="s">
        <v>76</v>
      </c>
      <c r="V3114">
        <v>2</v>
      </c>
      <c r="W3114" t="s">
        <v>77</v>
      </c>
      <c r="X3114" s="51" t="s">
        <v>5845</v>
      </c>
      <c r="Y3114" s="51" t="s">
        <v>95</v>
      </c>
      <c r="Z3114" s="26">
        <v>1</v>
      </c>
      <c r="AA3114" s="51" t="s">
        <v>66</v>
      </c>
      <c r="AB3114" s="51" t="s">
        <v>69</v>
      </c>
    </row>
    <row r="3115" spans="1:28">
      <c r="A3115" s="51" t="s">
        <v>5846</v>
      </c>
      <c r="B3115" s="51" t="s">
        <v>121</v>
      </c>
      <c r="C3115" s="1">
        <v>44629</v>
      </c>
      <c r="D3115">
        <v>2022</v>
      </c>
      <c r="E3115" s="26">
        <v>3</v>
      </c>
      <c r="F3115" s="51" t="s">
        <v>23</v>
      </c>
      <c r="G3115" s="26">
        <v>3</v>
      </c>
      <c r="H3115" s="26">
        <v>3</v>
      </c>
      <c r="I3115" t="s">
        <v>15</v>
      </c>
      <c r="J3115" t="s">
        <v>82</v>
      </c>
      <c r="K3115" t="s">
        <v>73</v>
      </c>
      <c r="L3115" t="s">
        <v>113</v>
      </c>
      <c r="M3115" t="s">
        <v>93</v>
      </c>
      <c r="N3115">
        <v>-4005.6682915861261</v>
      </c>
      <c r="O3115">
        <v>4005.6682915861261</v>
      </c>
      <c r="P3115" t="s">
        <v>117</v>
      </c>
      <c r="Q3115">
        <v>8.5500000000000007</v>
      </c>
      <c r="R3115">
        <v>2</v>
      </c>
      <c r="S3115">
        <v>3</v>
      </c>
      <c r="T3115">
        <v>1</v>
      </c>
      <c r="U3115" t="s">
        <v>76</v>
      </c>
      <c r="V3115">
        <v>3</v>
      </c>
      <c r="W3115" t="s">
        <v>84</v>
      </c>
      <c r="X3115" s="51" t="s">
        <v>5847</v>
      </c>
      <c r="Y3115" s="51" t="s">
        <v>68</v>
      </c>
      <c r="Z3115" s="26">
        <v>2</v>
      </c>
      <c r="AA3115" s="51" t="s">
        <v>77</v>
      </c>
      <c r="AB3115" s="51" t="s">
        <v>108</v>
      </c>
    </row>
    <row r="3116" spans="1:28">
      <c r="A3116" s="51" t="s">
        <v>5848</v>
      </c>
      <c r="B3116" s="51" t="s">
        <v>71</v>
      </c>
      <c r="C3116" s="1">
        <v>43998</v>
      </c>
      <c r="D3116">
        <v>2020</v>
      </c>
      <c r="E3116" s="26">
        <v>6</v>
      </c>
      <c r="F3116" s="51" t="s">
        <v>26</v>
      </c>
      <c r="G3116" s="26">
        <v>5</v>
      </c>
      <c r="H3116" s="26">
        <v>5</v>
      </c>
      <c r="I3116" t="s">
        <v>15</v>
      </c>
      <c r="J3116" t="s">
        <v>72</v>
      </c>
      <c r="K3116" t="s">
        <v>61</v>
      </c>
      <c r="L3116" t="s">
        <v>116</v>
      </c>
      <c r="M3116" t="s">
        <v>75</v>
      </c>
      <c r="N3116">
        <v>6432.3524096382425</v>
      </c>
      <c r="O3116">
        <v>6432.3524096382425</v>
      </c>
      <c r="P3116" t="s">
        <v>64</v>
      </c>
      <c r="Q3116">
        <v>5.63</v>
      </c>
      <c r="R3116">
        <v>1</v>
      </c>
      <c r="S3116">
        <v>2</v>
      </c>
      <c r="T3116">
        <v>1</v>
      </c>
      <c r="U3116" t="s">
        <v>76</v>
      </c>
      <c r="V3116">
        <v>2</v>
      </c>
      <c r="W3116" t="s">
        <v>77</v>
      </c>
      <c r="X3116" s="51" t="s">
        <v>5849</v>
      </c>
      <c r="Y3116" s="51" t="s">
        <v>100</v>
      </c>
      <c r="Z3116" s="26">
        <v>0</v>
      </c>
      <c r="AA3116" s="51" t="s">
        <v>66</v>
      </c>
      <c r="AB3116" s="51" t="s">
        <v>69</v>
      </c>
    </row>
    <row r="3117" spans="1:28">
      <c r="A3117" s="51" t="s">
        <v>5850</v>
      </c>
      <c r="B3117" s="51" t="s">
        <v>59</v>
      </c>
      <c r="C3117" s="1">
        <v>43530</v>
      </c>
      <c r="D3117">
        <v>2019</v>
      </c>
      <c r="E3117" s="26">
        <v>3</v>
      </c>
      <c r="F3117" s="51" t="s">
        <v>23</v>
      </c>
      <c r="G3117" s="26">
        <v>6</v>
      </c>
      <c r="H3117" s="26">
        <v>6</v>
      </c>
      <c r="I3117" t="s">
        <v>15</v>
      </c>
      <c r="J3117" t="s">
        <v>72</v>
      </c>
      <c r="K3117" t="s">
        <v>133</v>
      </c>
      <c r="L3117" t="s">
        <v>125</v>
      </c>
      <c r="M3117" t="s">
        <v>93</v>
      </c>
      <c r="N3117">
        <v>16393.927936923916</v>
      </c>
      <c r="O3117">
        <v>16393.927936923916</v>
      </c>
      <c r="P3117" t="s">
        <v>64</v>
      </c>
      <c r="Q3117">
        <v>8.0299999999999994</v>
      </c>
      <c r="R3117">
        <v>2</v>
      </c>
      <c r="S3117">
        <v>0</v>
      </c>
      <c r="T3117">
        <v>0</v>
      </c>
      <c r="U3117" t="s">
        <v>65</v>
      </c>
      <c r="V3117">
        <v>2</v>
      </c>
      <c r="W3117" t="s">
        <v>77</v>
      </c>
      <c r="X3117" s="51" t="s">
        <v>5851</v>
      </c>
      <c r="Y3117" s="51" t="s">
        <v>68</v>
      </c>
      <c r="Z3117" s="26">
        <v>1</v>
      </c>
      <c r="AA3117" s="51" t="s">
        <v>66</v>
      </c>
      <c r="AB3117" s="51" t="s">
        <v>69</v>
      </c>
    </row>
    <row r="3118" spans="1:28">
      <c r="A3118" s="51" t="s">
        <v>5852</v>
      </c>
      <c r="B3118" s="51" t="s">
        <v>59</v>
      </c>
      <c r="C3118" s="1">
        <v>42445</v>
      </c>
      <c r="D3118">
        <v>2016</v>
      </c>
      <c r="E3118" s="26">
        <v>3</v>
      </c>
      <c r="F3118" s="51" t="s">
        <v>23</v>
      </c>
      <c r="G3118" s="26">
        <v>9</v>
      </c>
      <c r="H3118" s="26">
        <v>9</v>
      </c>
      <c r="I3118" t="s">
        <v>15</v>
      </c>
      <c r="J3118" t="s">
        <v>60</v>
      </c>
      <c r="K3118" t="s">
        <v>88</v>
      </c>
      <c r="L3118" t="s">
        <v>98</v>
      </c>
      <c r="M3118" t="s">
        <v>63</v>
      </c>
      <c r="N3118">
        <v>3918.8461029466662</v>
      </c>
      <c r="O3118">
        <v>3918.8461029466662</v>
      </c>
      <c r="P3118" t="s">
        <v>64</v>
      </c>
      <c r="Q3118">
        <v>8.49</v>
      </c>
      <c r="R3118">
        <v>4</v>
      </c>
      <c r="S3118">
        <v>4</v>
      </c>
      <c r="T3118">
        <v>1</v>
      </c>
      <c r="U3118" t="s">
        <v>76</v>
      </c>
      <c r="V3118">
        <v>1</v>
      </c>
      <c r="W3118" t="s">
        <v>66</v>
      </c>
      <c r="X3118" s="51" t="s">
        <v>5853</v>
      </c>
      <c r="Y3118" s="51" t="s">
        <v>95</v>
      </c>
      <c r="Z3118" s="26">
        <v>2</v>
      </c>
      <c r="AA3118" s="51" t="s">
        <v>77</v>
      </c>
      <c r="AB3118" s="51" t="s">
        <v>108</v>
      </c>
    </row>
    <row r="3119" spans="1:28">
      <c r="A3119" s="51" t="s">
        <v>5854</v>
      </c>
      <c r="B3119" s="51" t="s">
        <v>140</v>
      </c>
      <c r="C3119" s="1">
        <v>42763</v>
      </c>
      <c r="D3119">
        <v>2017</v>
      </c>
      <c r="E3119" s="26">
        <v>1</v>
      </c>
      <c r="F3119" s="51" t="s">
        <v>21</v>
      </c>
      <c r="G3119" s="26">
        <v>8</v>
      </c>
      <c r="H3119" s="26">
        <v>8</v>
      </c>
      <c r="I3119" t="s">
        <v>15</v>
      </c>
      <c r="J3119" t="s">
        <v>60</v>
      </c>
      <c r="K3119" t="s">
        <v>133</v>
      </c>
      <c r="L3119" t="s">
        <v>110</v>
      </c>
      <c r="M3119" t="s">
        <v>90</v>
      </c>
      <c r="N3119">
        <v>104.91412724343979</v>
      </c>
      <c r="O3119">
        <v>104.91412724343979</v>
      </c>
      <c r="P3119" t="s">
        <v>64</v>
      </c>
      <c r="Q3119">
        <v>10.49</v>
      </c>
      <c r="R3119">
        <v>1</v>
      </c>
      <c r="S3119">
        <v>3</v>
      </c>
      <c r="T3119">
        <v>1</v>
      </c>
      <c r="U3119" t="s">
        <v>76</v>
      </c>
      <c r="V3119">
        <v>2</v>
      </c>
      <c r="W3119" t="s">
        <v>77</v>
      </c>
      <c r="X3119" s="51" t="s">
        <v>3078</v>
      </c>
      <c r="Y3119" s="51" t="s">
        <v>119</v>
      </c>
      <c r="Z3119" s="26">
        <v>2</v>
      </c>
      <c r="AA3119" s="51" t="s">
        <v>77</v>
      </c>
      <c r="AB3119" s="51" t="s">
        <v>69</v>
      </c>
    </row>
    <row r="3120" spans="1:28">
      <c r="A3120" s="51" t="s">
        <v>5855</v>
      </c>
      <c r="B3120" s="51" t="s">
        <v>59</v>
      </c>
      <c r="C3120" s="1">
        <v>43193</v>
      </c>
      <c r="D3120">
        <v>2018</v>
      </c>
      <c r="E3120" s="26">
        <v>4</v>
      </c>
      <c r="F3120" s="51" t="s">
        <v>24</v>
      </c>
      <c r="G3120" s="26">
        <v>7</v>
      </c>
      <c r="H3120" s="26">
        <v>7</v>
      </c>
      <c r="I3120" t="s">
        <v>15</v>
      </c>
      <c r="J3120" t="s">
        <v>60</v>
      </c>
      <c r="K3120" t="s">
        <v>61</v>
      </c>
      <c r="L3120" t="s">
        <v>113</v>
      </c>
      <c r="M3120" t="s">
        <v>152</v>
      </c>
      <c r="N3120">
        <v>10061.522579636176</v>
      </c>
      <c r="O3120">
        <v>10061.522579636176</v>
      </c>
      <c r="P3120" t="s">
        <v>64</v>
      </c>
      <c r="Q3120">
        <v>4.3499999999999996</v>
      </c>
      <c r="R3120">
        <v>2</v>
      </c>
      <c r="S3120">
        <v>2</v>
      </c>
      <c r="T3120">
        <v>1</v>
      </c>
      <c r="U3120" t="s">
        <v>76</v>
      </c>
      <c r="V3120">
        <v>3</v>
      </c>
      <c r="W3120" t="s">
        <v>84</v>
      </c>
      <c r="X3120" s="51" t="s">
        <v>5856</v>
      </c>
      <c r="Y3120" s="51" t="s">
        <v>68</v>
      </c>
      <c r="Z3120" s="26">
        <v>1</v>
      </c>
      <c r="AA3120" s="51" t="s">
        <v>66</v>
      </c>
      <c r="AB3120" s="51" t="s">
        <v>69</v>
      </c>
    </row>
    <row r="3121" spans="1:28">
      <c r="A3121" s="51" t="s">
        <v>5857</v>
      </c>
      <c r="B3121" s="51" t="s">
        <v>121</v>
      </c>
      <c r="C3121" s="1">
        <v>44001</v>
      </c>
      <c r="D3121">
        <v>2020</v>
      </c>
      <c r="E3121" s="26">
        <v>6</v>
      </c>
      <c r="F3121" s="51" t="s">
        <v>26</v>
      </c>
      <c r="G3121" s="26">
        <v>5</v>
      </c>
      <c r="H3121" s="26">
        <v>5</v>
      </c>
      <c r="I3121" t="s">
        <v>15</v>
      </c>
      <c r="J3121" t="s">
        <v>72</v>
      </c>
      <c r="K3121" t="s">
        <v>88</v>
      </c>
      <c r="L3121" t="s">
        <v>89</v>
      </c>
      <c r="M3121" t="s">
        <v>104</v>
      </c>
      <c r="N3121">
        <v>11600.246411934424</v>
      </c>
      <c r="O3121">
        <v>11600.246411934424</v>
      </c>
      <c r="P3121" t="s">
        <v>64</v>
      </c>
      <c r="Q3121">
        <v>10.48</v>
      </c>
      <c r="R3121">
        <v>5</v>
      </c>
      <c r="S3121">
        <v>2</v>
      </c>
      <c r="T3121">
        <v>1</v>
      </c>
      <c r="U3121" t="s">
        <v>76</v>
      </c>
      <c r="V3121">
        <v>3</v>
      </c>
      <c r="W3121" t="s">
        <v>84</v>
      </c>
      <c r="X3121" s="51" t="s">
        <v>5858</v>
      </c>
      <c r="Y3121" s="51" t="s">
        <v>119</v>
      </c>
      <c r="Z3121" s="26">
        <v>1</v>
      </c>
      <c r="AA3121" s="51" t="s">
        <v>66</v>
      </c>
      <c r="AB3121" s="51" t="s">
        <v>69</v>
      </c>
    </row>
    <row r="3122" spans="1:28">
      <c r="A3122" s="51" t="s">
        <v>5859</v>
      </c>
      <c r="B3122" s="51" t="s">
        <v>81</v>
      </c>
      <c r="C3122" s="1">
        <v>44363</v>
      </c>
      <c r="D3122">
        <v>2021</v>
      </c>
      <c r="E3122" s="26">
        <v>6</v>
      </c>
      <c r="F3122" s="51" t="s">
        <v>26</v>
      </c>
      <c r="G3122" s="26">
        <v>4</v>
      </c>
      <c r="H3122" s="26">
        <v>4</v>
      </c>
      <c r="I3122" t="s">
        <v>15</v>
      </c>
      <c r="J3122" t="s">
        <v>72</v>
      </c>
      <c r="K3122" t="s">
        <v>124</v>
      </c>
      <c r="L3122" t="s">
        <v>116</v>
      </c>
      <c r="M3122" t="s">
        <v>152</v>
      </c>
      <c r="N3122">
        <v>815.02200535440295</v>
      </c>
      <c r="O3122">
        <v>815.02200535440295</v>
      </c>
      <c r="P3122" t="s">
        <v>64</v>
      </c>
      <c r="Q3122">
        <v>4.8899999999999997</v>
      </c>
      <c r="R3122">
        <v>5</v>
      </c>
      <c r="S3122">
        <v>3</v>
      </c>
      <c r="T3122">
        <v>1</v>
      </c>
      <c r="U3122" t="s">
        <v>76</v>
      </c>
      <c r="V3122">
        <v>1</v>
      </c>
      <c r="W3122" t="s">
        <v>66</v>
      </c>
      <c r="X3122" s="51" t="s">
        <v>5860</v>
      </c>
      <c r="Y3122" s="51" t="s">
        <v>95</v>
      </c>
      <c r="Z3122" s="26">
        <v>1</v>
      </c>
      <c r="AA3122" s="51" t="s">
        <v>66</v>
      </c>
      <c r="AB3122" s="51" t="s">
        <v>69</v>
      </c>
    </row>
    <row r="3123" spans="1:28">
      <c r="A3123" s="51" t="s">
        <v>5861</v>
      </c>
      <c r="B3123" s="51" t="s">
        <v>97</v>
      </c>
      <c r="C3123" s="1">
        <v>43730</v>
      </c>
      <c r="D3123">
        <v>2019</v>
      </c>
      <c r="E3123" s="26">
        <v>9</v>
      </c>
      <c r="F3123" s="51" t="s">
        <v>29</v>
      </c>
      <c r="G3123" s="26">
        <v>6</v>
      </c>
      <c r="H3123" s="26">
        <v>6</v>
      </c>
      <c r="I3123" t="s">
        <v>15</v>
      </c>
      <c r="J3123" t="s">
        <v>72</v>
      </c>
      <c r="K3123" t="s">
        <v>73</v>
      </c>
      <c r="L3123" t="s">
        <v>128</v>
      </c>
      <c r="M3123" t="s">
        <v>104</v>
      </c>
      <c r="N3123">
        <v>4202.1146727263331</v>
      </c>
      <c r="O3123">
        <v>4202.1146727263331</v>
      </c>
      <c r="P3123" t="s">
        <v>64</v>
      </c>
      <c r="Q3123">
        <v>17.11</v>
      </c>
      <c r="R3123">
        <v>3</v>
      </c>
      <c r="S3123">
        <v>1</v>
      </c>
      <c r="T3123">
        <v>1</v>
      </c>
      <c r="U3123" t="s">
        <v>76</v>
      </c>
      <c r="V3123">
        <v>2</v>
      </c>
      <c r="W3123" t="s">
        <v>77</v>
      </c>
      <c r="X3123" s="51" t="s">
        <v>5862</v>
      </c>
      <c r="Y3123" s="51" t="s">
        <v>79</v>
      </c>
      <c r="Z3123" s="26">
        <v>1</v>
      </c>
      <c r="AA3123" s="51" t="s">
        <v>66</v>
      </c>
      <c r="AB3123" s="51" t="s">
        <v>69</v>
      </c>
    </row>
    <row r="3124" spans="1:28">
      <c r="A3124" s="51" t="s">
        <v>5863</v>
      </c>
      <c r="B3124" s="51" t="s">
        <v>97</v>
      </c>
      <c r="C3124" s="1">
        <v>44371</v>
      </c>
      <c r="D3124">
        <v>2021</v>
      </c>
      <c r="E3124" s="26">
        <v>6</v>
      </c>
      <c r="F3124" s="51" t="s">
        <v>26</v>
      </c>
      <c r="G3124" s="26">
        <v>4</v>
      </c>
      <c r="H3124" s="26">
        <v>4</v>
      </c>
      <c r="I3124" t="s">
        <v>15</v>
      </c>
      <c r="J3124" t="s">
        <v>72</v>
      </c>
      <c r="K3124" t="s">
        <v>88</v>
      </c>
      <c r="L3124" t="s">
        <v>89</v>
      </c>
      <c r="M3124" t="s">
        <v>93</v>
      </c>
      <c r="N3124">
        <v>12907.923753926829</v>
      </c>
      <c r="O3124">
        <v>12907.923753926829</v>
      </c>
      <c r="P3124" t="s">
        <v>64</v>
      </c>
      <c r="Q3124">
        <v>8.4</v>
      </c>
      <c r="R3124">
        <v>2</v>
      </c>
      <c r="S3124">
        <v>2</v>
      </c>
      <c r="T3124">
        <v>1</v>
      </c>
      <c r="U3124" t="s">
        <v>76</v>
      </c>
      <c r="V3124">
        <v>2</v>
      </c>
      <c r="W3124" t="s">
        <v>77</v>
      </c>
      <c r="X3124" s="51" t="s">
        <v>2145</v>
      </c>
      <c r="Y3124" s="51" t="s">
        <v>100</v>
      </c>
      <c r="Z3124" s="26">
        <v>1</v>
      </c>
      <c r="AA3124" s="51" t="s">
        <v>66</v>
      </c>
      <c r="AB3124" s="51" t="s">
        <v>69</v>
      </c>
    </row>
    <row r="3125" spans="1:28">
      <c r="A3125" s="51" t="s">
        <v>5864</v>
      </c>
      <c r="B3125" s="51" t="s">
        <v>81</v>
      </c>
      <c r="C3125" s="1">
        <v>45284</v>
      </c>
      <c r="D3125">
        <v>2023</v>
      </c>
      <c r="E3125" s="26">
        <v>12</v>
      </c>
      <c r="F3125" s="51" t="s">
        <v>20</v>
      </c>
      <c r="G3125" s="26">
        <v>2</v>
      </c>
      <c r="H3125" s="26">
        <v>2</v>
      </c>
      <c r="I3125" t="s">
        <v>15</v>
      </c>
      <c r="J3125" t="s">
        <v>82</v>
      </c>
      <c r="K3125" t="s">
        <v>83</v>
      </c>
      <c r="L3125" t="s">
        <v>157</v>
      </c>
      <c r="M3125" t="s">
        <v>152</v>
      </c>
      <c r="N3125">
        <v>13474.023458290105</v>
      </c>
      <c r="O3125">
        <v>13474.023458290105</v>
      </c>
      <c r="P3125" t="s">
        <v>64</v>
      </c>
      <c r="Q3125">
        <v>12.32</v>
      </c>
      <c r="R3125">
        <v>4</v>
      </c>
      <c r="S3125">
        <v>3</v>
      </c>
      <c r="T3125">
        <v>1</v>
      </c>
      <c r="U3125" t="s">
        <v>76</v>
      </c>
      <c r="V3125">
        <v>3</v>
      </c>
      <c r="W3125" t="s">
        <v>84</v>
      </c>
      <c r="X3125" s="51" t="s">
        <v>5865</v>
      </c>
      <c r="Y3125" s="51" t="s">
        <v>95</v>
      </c>
      <c r="Z3125" s="26">
        <v>3</v>
      </c>
      <c r="AA3125" s="51" t="s">
        <v>77</v>
      </c>
      <c r="AB3125" s="51" t="s">
        <v>108</v>
      </c>
    </row>
    <row r="3126" spans="1:28">
      <c r="A3126" s="51" t="s">
        <v>5866</v>
      </c>
      <c r="B3126" s="51" t="s">
        <v>81</v>
      </c>
      <c r="C3126" s="1">
        <v>42405</v>
      </c>
      <c r="D3126">
        <v>2016</v>
      </c>
      <c r="E3126" s="26">
        <v>2</v>
      </c>
      <c r="F3126" s="51" t="s">
        <v>22</v>
      </c>
      <c r="G3126" s="26">
        <v>9</v>
      </c>
      <c r="H3126" s="26">
        <v>9</v>
      </c>
      <c r="I3126" t="s">
        <v>15</v>
      </c>
      <c r="J3126" t="s">
        <v>60</v>
      </c>
      <c r="K3126" t="s">
        <v>133</v>
      </c>
      <c r="L3126" t="s">
        <v>98</v>
      </c>
      <c r="M3126" t="s">
        <v>63</v>
      </c>
      <c r="N3126">
        <v>4988.3543301060017</v>
      </c>
      <c r="O3126">
        <v>4988.3543301060017</v>
      </c>
      <c r="P3126" t="s">
        <v>64</v>
      </c>
      <c r="Q3126">
        <v>4.3499999999999996</v>
      </c>
      <c r="R3126">
        <v>4</v>
      </c>
      <c r="S3126">
        <v>2</v>
      </c>
      <c r="T3126">
        <v>1</v>
      </c>
      <c r="U3126" t="s">
        <v>76</v>
      </c>
      <c r="V3126">
        <v>2</v>
      </c>
      <c r="W3126" t="s">
        <v>77</v>
      </c>
      <c r="X3126" s="51" t="s">
        <v>5867</v>
      </c>
      <c r="Y3126" s="51" t="s">
        <v>68</v>
      </c>
      <c r="Z3126" s="26">
        <v>1</v>
      </c>
      <c r="AA3126" s="51" t="s">
        <v>66</v>
      </c>
      <c r="AB3126" s="51" t="s">
        <v>69</v>
      </c>
    </row>
    <row r="3127" spans="1:28">
      <c r="A3127" s="51" t="s">
        <v>5868</v>
      </c>
      <c r="B3127" s="51" t="s">
        <v>97</v>
      </c>
      <c r="C3127" s="1">
        <v>42805</v>
      </c>
      <c r="D3127">
        <v>2017</v>
      </c>
      <c r="E3127" s="26">
        <v>3</v>
      </c>
      <c r="F3127" s="51" t="s">
        <v>23</v>
      </c>
      <c r="G3127" s="26">
        <v>8</v>
      </c>
      <c r="H3127" s="26">
        <v>8</v>
      </c>
      <c r="I3127" t="s">
        <v>15</v>
      </c>
      <c r="J3127" t="s">
        <v>60</v>
      </c>
      <c r="K3127" t="s">
        <v>83</v>
      </c>
      <c r="L3127" t="s">
        <v>98</v>
      </c>
      <c r="M3127" t="s">
        <v>104</v>
      </c>
      <c r="N3127">
        <v>7732.7935396092853</v>
      </c>
      <c r="O3127">
        <v>7732.7935396092853</v>
      </c>
      <c r="P3127" t="s">
        <v>64</v>
      </c>
      <c r="Q3127">
        <v>4.82</v>
      </c>
      <c r="R3127">
        <v>5</v>
      </c>
      <c r="S3127">
        <v>1</v>
      </c>
      <c r="T3127">
        <v>1</v>
      </c>
      <c r="U3127" t="s">
        <v>76</v>
      </c>
      <c r="V3127">
        <v>2</v>
      </c>
      <c r="W3127" t="s">
        <v>77</v>
      </c>
      <c r="X3127" s="51" t="s">
        <v>740</v>
      </c>
      <c r="Y3127" s="51" t="s">
        <v>95</v>
      </c>
      <c r="Z3127" s="26">
        <v>1</v>
      </c>
      <c r="AA3127" s="51" t="s">
        <v>66</v>
      </c>
      <c r="AB3127" s="51" t="s">
        <v>69</v>
      </c>
    </row>
    <row r="3128" spans="1:28">
      <c r="A3128" s="51" t="s">
        <v>5869</v>
      </c>
      <c r="B3128" s="51" t="s">
        <v>140</v>
      </c>
      <c r="C3128" s="1">
        <v>42381</v>
      </c>
      <c r="D3128">
        <v>2016</v>
      </c>
      <c r="E3128" s="26">
        <v>1</v>
      </c>
      <c r="F3128" s="51" t="s">
        <v>21</v>
      </c>
      <c r="G3128" s="26">
        <v>9</v>
      </c>
      <c r="H3128" s="26">
        <v>9</v>
      </c>
      <c r="I3128" t="s">
        <v>15</v>
      </c>
      <c r="J3128" t="s">
        <v>60</v>
      </c>
      <c r="K3128" t="s">
        <v>124</v>
      </c>
      <c r="L3128" t="s">
        <v>89</v>
      </c>
      <c r="M3128" t="s">
        <v>90</v>
      </c>
      <c r="N3128">
        <v>16074.129688850431</v>
      </c>
      <c r="O3128">
        <v>16074.129688850431</v>
      </c>
      <c r="P3128" t="s">
        <v>64</v>
      </c>
      <c r="Q3128">
        <v>29.12</v>
      </c>
      <c r="R3128">
        <v>1</v>
      </c>
      <c r="S3128">
        <v>0</v>
      </c>
      <c r="T3128">
        <v>0</v>
      </c>
      <c r="U3128" t="s">
        <v>65</v>
      </c>
      <c r="V3128">
        <v>3</v>
      </c>
      <c r="W3128" t="s">
        <v>84</v>
      </c>
      <c r="X3128" s="51" t="s">
        <v>5870</v>
      </c>
      <c r="Y3128" s="51" t="s">
        <v>95</v>
      </c>
      <c r="Z3128" s="26">
        <v>4</v>
      </c>
      <c r="AA3128" s="51" t="s">
        <v>84</v>
      </c>
      <c r="AB3128" s="51" t="s">
        <v>108</v>
      </c>
    </row>
    <row r="3129" spans="1:28">
      <c r="A3129" s="51" t="s">
        <v>5871</v>
      </c>
      <c r="B3129" s="51" t="s">
        <v>59</v>
      </c>
      <c r="C3129" s="1">
        <v>43200</v>
      </c>
      <c r="D3129">
        <v>2018</v>
      </c>
      <c r="E3129" s="26">
        <v>4</v>
      </c>
      <c r="F3129" s="51" t="s">
        <v>24</v>
      </c>
      <c r="G3129" s="26">
        <v>7</v>
      </c>
      <c r="H3129" s="26">
        <v>7</v>
      </c>
      <c r="I3129" t="s">
        <v>15</v>
      </c>
      <c r="J3129" t="s">
        <v>60</v>
      </c>
      <c r="K3129" t="s">
        <v>133</v>
      </c>
      <c r="L3129" t="s">
        <v>89</v>
      </c>
      <c r="M3129" t="s">
        <v>93</v>
      </c>
      <c r="N3129">
        <v>6426.0934215412217</v>
      </c>
      <c r="O3129">
        <v>6426.0934215412217</v>
      </c>
      <c r="P3129" t="s">
        <v>64</v>
      </c>
      <c r="Q3129">
        <v>1.85</v>
      </c>
      <c r="R3129">
        <v>2</v>
      </c>
      <c r="S3129">
        <v>1</v>
      </c>
      <c r="T3129">
        <v>1</v>
      </c>
      <c r="U3129" t="s">
        <v>76</v>
      </c>
      <c r="V3129">
        <v>1</v>
      </c>
      <c r="W3129" t="s">
        <v>66</v>
      </c>
      <c r="X3129" s="51" t="s">
        <v>5872</v>
      </c>
      <c r="Y3129" s="51" t="s">
        <v>100</v>
      </c>
      <c r="Z3129" s="26">
        <v>0</v>
      </c>
      <c r="AA3129" s="51" t="s">
        <v>66</v>
      </c>
      <c r="AB3129" s="51" t="s">
        <v>69</v>
      </c>
    </row>
    <row r="3130" spans="1:28">
      <c r="A3130" s="51" t="s">
        <v>5873</v>
      </c>
      <c r="B3130" s="51" t="s">
        <v>140</v>
      </c>
      <c r="C3130" s="1">
        <v>43556</v>
      </c>
      <c r="D3130">
        <v>2019</v>
      </c>
      <c r="E3130" s="26">
        <v>4</v>
      </c>
      <c r="F3130" s="51" t="s">
        <v>24</v>
      </c>
      <c r="G3130" s="26">
        <v>6</v>
      </c>
      <c r="H3130" s="26">
        <v>6</v>
      </c>
      <c r="I3130" t="s">
        <v>15</v>
      </c>
      <c r="J3130" t="s">
        <v>72</v>
      </c>
      <c r="K3130" t="s">
        <v>133</v>
      </c>
      <c r="L3130" t="s">
        <v>89</v>
      </c>
      <c r="M3130" t="s">
        <v>104</v>
      </c>
      <c r="N3130">
        <v>2182.1089076768094</v>
      </c>
      <c r="O3130">
        <v>2182.1089076768094</v>
      </c>
      <c r="P3130" t="s">
        <v>64</v>
      </c>
      <c r="Q3130">
        <v>12.83</v>
      </c>
      <c r="R3130">
        <v>3</v>
      </c>
      <c r="S3130">
        <v>0</v>
      </c>
      <c r="T3130">
        <v>0</v>
      </c>
      <c r="U3130" t="s">
        <v>65</v>
      </c>
      <c r="V3130">
        <v>2</v>
      </c>
      <c r="W3130" t="s">
        <v>77</v>
      </c>
      <c r="X3130" s="51" t="s">
        <v>5021</v>
      </c>
      <c r="Y3130" s="51" t="s">
        <v>95</v>
      </c>
      <c r="Z3130" s="26">
        <v>0</v>
      </c>
      <c r="AA3130" s="51" t="s">
        <v>66</v>
      </c>
      <c r="AB3130" s="51" t="s">
        <v>69</v>
      </c>
    </row>
    <row r="3131" spans="1:28">
      <c r="A3131" s="51" t="s">
        <v>5874</v>
      </c>
      <c r="B3131" s="51" t="s">
        <v>71</v>
      </c>
      <c r="C3131" s="1">
        <v>43302</v>
      </c>
      <c r="D3131">
        <v>2018</v>
      </c>
      <c r="E3131" s="26">
        <v>7</v>
      </c>
      <c r="F3131" s="51" t="s">
        <v>27</v>
      </c>
      <c r="G3131" s="26">
        <v>7</v>
      </c>
      <c r="H3131" s="26">
        <v>7</v>
      </c>
      <c r="I3131" t="s">
        <v>15</v>
      </c>
      <c r="J3131" t="s">
        <v>60</v>
      </c>
      <c r="K3131" t="s">
        <v>83</v>
      </c>
      <c r="L3131" t="s">
        <v>110</v>
      </c>
      <c r="M3131" t="s">
        <v>104</v>
      </c>
      <c r="N3131">
        <v>11477.716367637542</v>
      </c>
      <c r="O3131">
        <v>11477.716367637542</v>
      </c>
      <c r="P3131" t="s">
        <v>64</v>
      </c>
      <c r="Q3131">
        <v>14.56</v>
      </c>
      <c r="R3131">
        <v>3</v>
      </c>
      <c r="S3131">
        <v>1</v>
      </c>
      <c r="T3131">
        <v>1</v>
      </c>
      <c r="U3131" t="s">
        <v>76</v>
      </c>
      <c r="V3131">
        <v>3</v>
      </c>
      <c r="W3131" t="s">
        <v>84</v>
      </c>
      <c r="X3131" s="51" t="s">
        <v>5875</v>
      </c>
      <c r="Y3131" s="51" t="s">
        <v>95</v>
      </c>
      <c r="Z3131" s="26">
        <v>1</v>
      </c>
      <c r="AA3131" s="51" t="s">
        <v>66</v>
      </c>
      <c r="AB3131" s="51" t="s">
        <v>69</v>
      </c>
    </row>
    <row r="3132" spans="1:28">
      <c r="A3132" s="51" t="s">
        <v>5876</v>
      </c>
      <c r="B3132" s="51" t="s">
        <v>97</v>
      </c>
      <c r="C3132" s="1">
        <v>44242</v>
      </c>
      <c r="D3132">
        <v>2021</v>
      </c>
      <c r="E3132" s="26">
        <v>2</v>
      </c>
      <c r="F3132" s="51" t="s">
        <v>22</v>
      </c>
      <c r="G3132" s="26">
        <v>4</v>
      </c>
      <c r="H3132" s="26">
        <v>4</v>
      </c>
      <c r="I3132" t="s">
        <v>15</v>
      </c>
      <c r="J3132" t="s">
        <v>72</v>
      </c>
      <c r="K3132" t="s">
        <v>124</v>
      </c>
      <c r="L3132" t="s">
        <v>128</v>
      </c>
      <c r="M3132" t="s">
        <v>63</v>
      </c>
      <c r="N3132">
        <v>17486.537009247742</v>
      </c>
      <c r="O3132">
        <v>17486.537009247742</v>
      </c>
      <c r="P3132" t="s">
        <v>64</v>
      </c>
      <c r="Q3132">
        <v>28.75</v>
      </c>
      <c r="R3132">
        <v>3</v>
      </c>
      <c r="S3132">
        <v>2</v>
      </c>
      <c r="T3132">
        <v>1</v>
      </c>
      <c r="U3132" t="s">
        <v>76</v>
      </c>
      <c r="V3132">
        <v>3</v>
      </c>
      <c r="W3132" t="s">
        <v>84</v>
      </c>
      <c r="X3132" s="51" t="s">
        <v>5695</v>
      </c>
      <c r="Y3132" s="51" t="s">
        <v>95</v>
      </c>
      <c r="Z3132" s="26">
        <v>3</v>
      </c>
      <c r="AA3132" s="51" t="s">
        <v>77</v>
      </c>
      <c r="AB3132" s="51" t="s">
        <v>108</v>
      </c>
    </row>
    <row r="3133" spans="1:28">
      <c r="A3133" s="51" t="s">
        <v>5877</v>
      </c>
      <c r="B3133" s="51" t="s">
        <v>97</v>
      </c>
      <c r="C3133" s="1">
        <v>43811</v>
      </c>
      <c r="D3133">
        <v>2019</v>
      </c>
      <c r="E3133" s="26">
        <v>12</v>
      </c>
      <c r="F3133" s="51" t="s">
        <v>20</v>
      </c>
      <c r="G3133" s="26">
        <v>6</v>
      </c>
      <c r="H3133" s="26">
        <v>6</v>
      </c>
      <c r="I3133" t="s">
        <v>15</v>
      </c>
      <c r="J3133" t="s">
        <v>72</v>
      </c>
      <c r="K3133" t="s">
        <v>124</v>
      </c>
      <c r="L3133" t="s">
        <v>128</v>
      </c>
      <c r="M3133" t="s">
        <v>104</v>
      </c>
      <c r="N3133">
        <v>19213.367409330986</v>
      </c>
      <c r="O3133">
        <v>19213.367409330986</v>
      </c>
      <c r="P3133" t="s">
        <v>64</v>
      </c>
      <c r="Q3133">
        <v>18.37</v>
      </c>
      <c r="R3133">
        <v>4</v>
      </c>
      <c r="S3133">
        <v>0</v>
      </c>
      <c r="T3133">
        <v>0</v>
      </c>
      <c r="U3133" t="s">
        <v>65</v>
      </c>
      <c r="V3133">
        <v>3</v>
      </c>
      <c r="W3133" t="s">
        <v>84</v>
      </c>
      <c r="X3133" s="51" t="s">
        <v>5878</v>
      </c>
      <c r="Y3133" s="51" t="s">
        <v>144</v>
      </c>
      <c r="Z3133" s="26">
        <v>3</v>
      </c>
      <c r="AA3133" s="51" t="s">
        <v>77</v>
      </c>
      <c r="AB3133" s="51" t="s">
        <v>108</v>
      </c>
    </row>
    <row r="3134" spans="1:28">
      <c r="A3134" s="51" t="s">
        <v>5879</v>
      </c>
      <c r="B3134" s="51" t="s">
        <v>97</v>
      </c>
      <c r="C3134" s="1">
        <v>41930</v>
      </c>
      <c r="D3134">
        <v>2014</v>
      </c>
      <c r="E3134" s="26">
        <v>10</v>
      </c>
      <c r="F3134" s="51" t="s">
        <v>10</v>
      </c>
      <c r="G3134" s="26">
        <v>11</v>
      </c>
      <c r="H3134" s="26">
        <v>11</v>
      </c>
      <c r="I3134" t="s">
        <v>15</v>
      </c>
      <c r="J3134" t="s">
        <v>102</v>
      </c>
      <c r="K3134" t="s">
        <v>133</v>
      </c>
      <c r="L3134" t="s">
        <v>125</v>
      </c>
      <c r="M3134" t="s">
        <v>90</v>
      </c>
      <c r="N3134">
        <v>1187.1088731273351</v>
      </c>
      <c r="O3134">
        <v>1187.1088731273351</v>
      </c>
      <c r="P3134" t="s">
        <v>64</v>
      </c>
      <c r="Q3134">
        <v>7.86</v>
      </c>
      <c r="R3134">
        <v>1</v>
      </c>
      <c r="S3134">
        <v>2</v>
      </c>
      <c r="T3134">
        <v>1</v>
      </c>
      <c r="U3134" t="s">
        <v>76</v>
      </c>
      <c r="V3134">
        <v>1</v>
      </c>
      <c r="W3134" t="s">
        <v>66</v>
      </c>
      <c r="X3134" s="51" t="s">
        <v>5880</v>
      </c>
      <c r="Y3134" s="51" t="s">
        <v>100</v>
      </c>
      <c r="Z3134" s="26">
        <v>1</v>
      </c>
      <c r="AA3134" s="51" t="s">
        <v>66</v>
      </c>
      <c r="AB3134" s="51" t="s">
        <v>69</v>
      </c>
    </row>
    <row r="3135" spans="1:28">
      <c r="A3135" s="51" t="s">
        <v>5881</v>
      </c>
      <c r="B3135" s="51" t="s">
        <v>59</v>
      </c>
      <c r="C3135" s="1">
        <v>44085</v>
      </c>
      <c r="D3135">
        <v>2020</v>
      </c>
      <c r="E3135" s="26">
        <v>9</v>
      </c>
      <c r="F3135" s="51" t="s">
        <v>29</v>
      </c>
      <c r="G3135" s="26">
        <v>5</v>
      </c>
      <c r="H3135" s="26">
        <v>5</v>
      </c>
      <c r="I3135" t="s">
        <v>15</v>
      </c>
      <c r="J3135" t="s">
        <v>72</v>
      </c>
      <c r="K3135" t="s">
        <v>83</v>
      </c>
      <c r="L3135" t="s">
        <v>116</v>
      </c>
      <c r="M3135" t="s">
        <v>152</v>
      </c>
      <c r="N3135">
        <v>20623.233235532432</v>
      </c>
      <c r="O3135">
        <v>20623.233235532432</v>
      </c>
      <c r="P3135" t="s">
        <v>64</v>
      </c>
      <c r="Q3135">
        <v>22.9</v>
      </c>
      <c r="R3135">
        <v>1</v>
      </c>
      <c r="S3135">
        <v>3</v>
      </c>
      <c r="T3135">
        <v>1</v>
      </c>
      <c r="U3135" t="s">
        <v>76</v>
      </c>
      <c r="V3135">
        <v>3</v>
      </c>
      <c r="W3135" t="s">
        <v>84</v>
      </c>
      <c r="X3135" s="51" t="s">
        <v>5882</v>
      </c>
      <c r="Y3135" s="51" t="s">
        <v>95</v>
      </c>
      <c r="Z3135" s="26">
        <v>4</v>
      </c>
      <c r="AA3135" s="51" t="s">
        <v>84</v>
      </c>
      <c r="AB3135" s="51" t="s">
        <v>108</v>
      </c>
    </row>
    <row r="3136" spans="1:28">
      <c r="A3136" s="51" t="s">
        <v>5883</v>
      </c>
      <c r="B3136" s="51" t="s">
        <v>140</v>
      </c>
      <c r="C3136" s="1">
        <v>44809</v>
      </c>
      <c r="D3136">
        <v>2022</v>
      </c>
      <c r="E3136" s="26">
        <v>9</v>
      </c>
      <c r="F3136" s="51" t="s">
        <v>29</v>
      </c>
      <c r="G3136" s="26">
        <v>3</v>
      </c>
      <c r="H3136" s="26">
        <v>3</v>
      </c>
      <c r="I3136" t="s">
        <v>15</v>
      </c>
      <c r="J3136" t="s">
        <v>82</v>
      </c>
      <c r="K3136" t="s">
        <v>73</v>
      </c>
      <c r="L3136" t="s">
        <v>128</v>
      </c>
      <c r="M3136" t="s">
        <v>93</v>
      </c>
      <c r="N3136">
        <v>7582.8499948055278</v>
      </c>
      <c r="O3136">
        <v>7582.8499948055278</v>
      </c>
      <c r="P3136" t="s">
        <v>64</v>
      </c>
      <c r="Q3136">
        <v>9.51</v>
      </c>
      <c r="R3136">
        <v>3</v>
      </c>
      <c r="S3136">
        <v>1</v>
      </c>
      <c r="T3136">
        <v>1</v>
      </c>
      <c r="U3136" t="s">
        <v>76</v>
      </c>
      <c r="V3136">
        <v>1</v>
      </c>
      <c r="W3136" t="s">
        <v>66</v>
      </c>
      <c r="X3136" s="51" t="s">
        <v>5884</v>
      </c>
      <c r="Y3136" s="51" t="s">
        <v>79</v>
      </c>
      <c r="Z3136" s="26">
        <v>0</v>
      </c>
      <c r="AA3136" s="51" t="s">
        <v>66</v>
      </c>
      <c r="AB3136" s="51" t="s">
        <v>69</v>
      </c>
    </row>
    <row r="3137" spans="1:28">
      <c r="A3137" s="51" t="s">
        <v>5885</v>
      </c>
      <c r="B3137" s="51" t="s">
        <v>71</v>
      </c>
      <c r="C3137" s="1">
        <v>42225</v>
      </c>
      <c r="D3137">
        <v>2015</v>
      </c>
      <c r="E3137" s="26">
        <v>8</v>
      </c>
      <c r="F3137" s="51" t="s">
        <v>28</v>
      </c>
      <c r="G3137" s="26">
        <v>10</v>
      </c>
      <c r="H3137" s="26">
        <v>10</v>
      </c>
      <c r="I3137" t="s">
        <v>15</v>
      </c>
      <c r="J3137" t="s">
        <v>102</v>
      </c>
      <c r="K3137" t="s">
        <v>124</v>
      </c>
      <c r="L3137" t="s">
        <v>202</v>
      </c>
      <c r="M3137" t="s">
        <v>75</v>
      </c>
      <c r="N3137">
        <v>9082.0713696967578</v>
      </c>
      <c r="O3137">
        <v>9082.0713696967578</v>
      </c>
      <c r="P3137" t="s">
        <v>64</v>
      </c>
      <c r="Q3137">
        <v>4.6500000000000004</v>
      </c>
      <c r="R3137">
        <v>1</v>
      </c>
      <c r="S3137">
        <v>0</v>
      </c>
      <c r="T3137">
        <v>0</v>
      </c>
      <c r="U3137" t="s">
        <v>65</v>
      </c>
      <c r="V3137">
        <v>1</v>
      </c>
      <c r="W3137" t="s">
        <v>66</v>
      </c>
      <c r="X3137" s="51" t="s">
        <v>5886</v>
      </c>
      <c r="Y3137" s="51" t="s">
        <v>86</v>
      </c>
      <c r="Z3137" s="26">
        <v>1</v>
      </c>
      <c r="AA3137" s="51" t="s">
        <v>66</v>
      </c>
      <c r="AB3137" s="51" t="s">
        <v>69</v>
      </c>
    </row>
    <row r="3138" spans="1:28">
      <c r="A3138" s="51" t="s">
        <v>5887</v>
      </c>
      <c r="B3138" s="51" t="s">
        <v>71</v>
      </c>
      <c r="C3138" s="1">
        <v>43517</v>
      </c>
      <c r="D3138">
        <v>2019</v>
      </c>
      <c r="E3138" s="26">
        <v>2</v>
      </c>
      <c r="F3138" s="51" t="s">
        <v>22</v>
      </c>
      <c r="G3138" s="26">
        <v>6</v>
      </c>
      <c r="H3138" s="26">
        <v>6</v>
      </c>
      <c r="I3138" t="s">
        <v>15</v>
      </c>
      <c r="J3138" t="s">
        <v>72</v>
      </c>
      <c r="K3138" t="s">
        <v>133</v>
      </c>
      <c r="L3138" t="s">
        <v>157</v>
      </c>
      <c r="M3138" t="s">
        <v>63</v>
      </c>
      <c r="N3138">
        <v>7881.4385969184386</v>
      </c>
      <c r="O3138">
        <v>7881.4385969184386</v>
      </c>
      <c r="P3138" t="s">
        <v>64</v>
      </c>
      <c r="Q3138">
        <v>9.1999999999999993</v>
      </c>
      <c r="R3138">
        <v>3</v>
      </c>
      <c r="S3138">
        <v>0</v>
      </c>
      <c r="T3138">
        <v>0</v>
      </c>
      <c r="U3138" t="s">
        <v>65</v>
      </c>
      <c r="V3138">
        <v>1</v>
      </c>
      <c r="W3138" t="s">
        <v>66</v>
      </c>
      <c r="X3138" s="51" t="s">
        <v>5888</v>
      </c>
      <c r="Y3138" s="51" t="s">
        <v>95</v>
      </c>
      <c r="Z3138" s="26">
        <v>0</v>
      </c>
      <c r="AA3138" s="51" t="s">
        <v>66</v>
      </c>
      <c r="AB3138" s="51" t="s">
        <v>69</v>
      </c>
    </row>
    <row r="3139" spans="1:28">
      <c r="A3139" s="51" t="s">
        <v>5889</v>
      </c>
      <c r="B3139" s="51" t="s">
        <v>71</v>
      </c>
      <c r="C3139" s="1">
        <v>44925</v>
      </c>
      <c r="D3139">
        <v>2022</v>
      </c>
      <c r="E3139" s="26">
        <v>12</v>
      </c>
      <c r="F3139" s="51" t="s">
        <v>20</v>
      </c>
      <c r="G3139" s="26">
        <v>3</v>
      </c>
      <c r="H3139" s="26">
        <v>3</v>
      </c>
      <c r="I3139" t="s">
        <v>15</v>
      </c>
      <c r="J3139" t="s">
        <v>82</v>
      </c>
      <c r="K3139" t="s">
        <v>88</v>
      </c>
      <c r="L3139" t="s">
        <v>89</v>
      </c>
      <c r="M3139" t="s">
        <v>93</v>
      </c>
      <c r="N3139">
        <v>3982.6188141476287</v>
      </c>
      <c r="O3139">
        <v>3982.6188141476287</v>
      </c>
      <c r="P3139" t="s">
        <v>64</v>
      </c>
      <c r="Q3139">
        <v>3.54</v>
      </c>
      <c r="R3139">
        <v>3</v>
      </c>
      <c r="S3139">
        <v>2</v>
      </c>
      <c r="T3139">
        <v>1</v>
      </c>
      <c r="U3139" t="s">
        <v>76</v>
      </c>
      <c r="V3139">
        <v>2</v>
      </c>
      <c r="W3139" t="s">
        <v>77</v>
      </c>
      <c r="X3139" s="51" t="s">
        <v>5890</v>
      </c>
      <c r="Y3139" s="51" t="s">
        <v>68</v>
      </c>
      <c r="Z3139" s="26">
        <v>0</v>
      </c>
      <c r="AA3139" s="51" t="s">
        <v>66</v>
      </c>
      <c r="AB3139" s="51" t="s">
        <v>69</v>
      </c>
    </row>
    <row r="3140" spans="1:28">
      <c r="A3140" s="51" t="s">
        <v>5891</v>
      </c>
      <c r="B3140" s="51" t="s">
        <v>59</v>
      </c>
      <c r="C3140" s="1">
        <v>45347</v>
      </c>
      <c r="D3140">
        <v>2024</v>
      </c>
      <c r="E3140" s="26">
        <v>2</v>
      </c>
      <c r="F3140" s="51" t="s">
        <v>22</v>
      </c>
      <c r="G3140" s="26">
        <v>1</v>
      </c>
      <c r="H3140" s="26">
        <v>1</v>
      </c>
      <c r="I3140" t="s">
        <v>15</v>
      </c>
      <c r="J3140" t="s">
        <v>82</v>
      </c>
      <c r="K3140" t="s">
        <v>73</v>
      </c>
      <c r="L3140" t="s">
        <v>62</v>
      </c>
      <c r="M3140" t="s">
        <v>75</v>
      </c>
      <c r="N3140">
        <v>7436.9111108900424</v>
      </c>
      <c r="O3140">
        <v>7436.9111108900424</v>
      </c>
      <c r="P3140" t="s">
        <v>64</v>
      </c>
      <c r="Q3140">
        <v>1.54</v>
      </c>
      <c r="R3140">
        <v>3</v>
      </c>
      <c r="S3140">
        <v>2</v>
      </c>
      <c r="T3140">
        <v>1</v>
      </c>
      <c r="U3140" t="s">
        <v>76</v>
      </c>
      <c r="V3140">
        <v>1</v>
      </c>
      <c r="W3140" t="s">
        <v>66</v>
      </c>
      <c r="X3140" s="51" t="s">
        <v>5892</v>
      </c>
      <c r="Y3140" s="51" t="s">
        <v>95</v>
      </c>
      <c r="Z3140" s="26">
        <v>0</v>
      </c>
      <c r="AA3140" s="51" t="s">
        <v>66</v>
      </c>
      <c r="AB3140" s="51" t="s">
        <v>69</v>
      </c>
    </row>
    <row r="3141" spans="1:28">
      <c r="A3141" s="51" t="s">
        <v>5893</v>
      </c>
      <c r="B3141" s="51" t="s">
        <v>81</v>
      </c>
      <c r="C3141" s="1">
        <v>45108</v>
      </c>
      <c r="D3141">
        <v>2023</v>
      </c>
      <c r="E3141" s="26">
        <v>7</v>
      </c>
      <c r="F3141" s="51" t="s">
        <v>27</v>
      </c>
      <c r="G3141" s="26">
        <v>2</v>
      </c>
      <c r="H3141" s="26">
        <v>2</v>
      </c>
      <c r="I3141" t="s">
        <v>15</v>
      </c>
      <c r="J3141" t="s">
        <v>82</v>
      </c>
      <c r="K3141" t="s">
        <v>73</v>
      </c>
      <c r="L3141" t="s">
        <v>116</v>
      </c>
      <c r="M3141" t="s">
        <v>104</v>
      </c>
      <c r="N3141">
        <v>13864.63488763916</v>
      </c>
      <c r="O3141">
        <v>13864.63488763916</v>
      </c>
      <c r="P3141" t="s">
        <v>64</v>
      </c>
      <c r="Q3141">
        <v>7.17</v>
      </c>
      <c r="R3141">
        <v>4</v>
      </c>
      <c r="S3141">
        <v>3</v>
      </c>
      <c r="T3141">
        <v>1</v>
      </c>
      <c r="U3141" t="s">
        <v>76</v>
      </c>
      <c r="V3141">
        <v>2</v>
      </c>
      <c r="W3141" t="s">
        <v>77</v>
      </c>
      <c r="X3141" s="51" t="s">
        <v>5894</v>
      </c>
      <c r="Y3141" s="51" t="s">
        <v>119</v>
      </c>
      <c r="Z3141" s="26">
        <v>2</v>
      </c>
      <c r="AA3141" s="51" t="s">
        <v>77</v>
      </c>
      <c r="AB3141" s="51" t="s">
        <v>69</v>
      </c>
    </row>
    <row r="3142" spans="1:28">
      <c r="A3142" s="51" t="s">
        <v>5895</v>
      </c>
      <c r="B3142" s="51" t="s">
        <v>81</v>
      </c>
      <c r="C3142" s="1">
        <v>45362</v>
      </c>
      <c r="D3142">
        <v>2024</v>
      </c>
      <c r="E3142" s="26">
        <v>3</v>
      </c>
      <c r="F3142" s="51" t="s">
        <v>23</v>
      </c>
      <c r="G3142" s="26">
        <v>1</v>
      </c>
      <c r="H3142" s="26">
        <v>1</v>
      </c>
      <c r="I3142" t="s">
        <v>15</v>
      </c>
      <c r="J3142" t="s">
        <v>82</v>
      </c>
      <c r="K3142" t="s">
        <v>88</v>
      </c>
      <c r="L3142" t="s">
        <v>157</v>
      </c>
      <c r="M3142" t="s">
        <v>63</v>
      </c>
      <c r="N3142">
        <v>5857.8870892792838</v>
      </c>
      <c r="O3142">
        <v>5857.8870892792838</v>
      </c>
      <c r="P3142" t="s">
        <v>64</v>
      </c>
      <c r="Q3142">
        <v>12.84</v>
      </c>
      <c r="R3142">
        <v>1</v>
      </c>
      <c r="S3142">
        <v>2</v>
      </c>
      <c r="T3142">
        <v>1</v>
      </c>
      <c r="U3142" t="s">
        <v>76</v>
      </c>
      <c r="V3142">
        <v>3</v>
      </c>
      <c r="W3142" t="s">
        <v>84</v>
      </c>
      <c r="X3142" s="51" t="s">
        <v>434</v>
      </c>
      <c r="Y3142" s="51" t="s">
        <v>95</v>
      </c>
      <c r="Z3142" s="26">
        <v>1</v>
      </c>
      <c r="AA3142" s="51" t="s">
        <v>66</v>
      </c>
      <c r="AB3142" s="51" t="s">
        <v>69</v>
      </c>
    </row>
    <row r="3143" spans="1:28">
      <c r="A3143" s="51" t="s">
        <v>5896</v>
      </c>
      <c r="B3143" s="51" t="s">
        <v>97</v>
      </c>
      <c r="C3143" s="1">
        <v>44675</v>
      </c>
      <c r="D3143">
        <v>2022</v>
      </c>
      <c r="E3143" s="26">
        <v>4</v>
      </c>
      <c r="F3143" s="51" t="s">
        <v>24</v>
      </c>
      <c r="G3143" s="26">
        <v>3</v>
      </c>
      <c r="H3143" s="26">
        <v>3</v>
      </c>
      <c r="I3143" t="s">
        <v>15</v>
      </c>
      <c r="J3143" t="s">
        <v>82</v>
      </c>
      <c r="K3143" t="s">
        <v>133</v>
      </c>
      <c r="L3143" t="s">
        <v>113</v>
      </c>
      <c r="M3143" t="s">
        <v>75</v>
      </c>
      <c r="N3143">
        <v>2127.6520228779109</v>
      </c>
      <c r="O3143">
        <v>2127.6520228779109</v>
      </c>
      <c r="P3143" t="s">
        <v>64</v>
      </c>
      <c r="Q3143">
        <v>6.29</v>
      </c>
      <c r="R3143">
        <v>3</v>
      </c>
      <c r="S3143">
        <v>3</v>
      </c>
      <c r="T3143">
        <v>1</v>
      </c>
      <c r="U3143" t="s">
        <v>76</v>
      </c>
      <c r="V3143">
        <v>1</v>
      </c>
      <c r="W3143" t="s">
        <v>66</v>
      </c>
      <c r="X3143" s="51" t="s">
        <v>5897</v>
      </c>
      <c r="Y3143" s="51" t="s">
        <v>144</v>
      </c>
      <c r="Z3143" s="26">
        <v>1</v>
      </c>
      <c r="AA3143" s="51" t="s">
        <v>66</v>
      </c>
      <c r="AB3143" s="51" t="s">
        <v>69</v>
      </c>
    </row>
    <row r="3144" spans="1:28">
      <c r="A3144" s="51" t="s">
        <v>5898</v>
      </c>
      <c r="B3144" s="51" t="s">
        <v>59</v>
      </c>
      <c r="C3144" s="1">
        <v>42942</v>
      </c>
      <c r="D3144">
        <v>2017</v>
      </c>
      <c r="E3144" s="26">
        <v>7</v>
      </c>
      <c r="F3144" s="51" t="s">
        <v>27</v>
      </c>
      <c r="G3144" s="26">
        <v>8</v>
      </c>
      <c r="H3144" s="26">
        <v>8</v>
      </c>
      <c r="I3144" t="s">
        <v>15</v>
      </c>
      <c r="J3144" t="s">
        <v>60</v>
      </c>
      <c r="K3144" t="s">
        <v>73</v>
      </c>
      <c r="L3144" t="s">
        <v>128</v>
      </c>
      <c r="M3144" t="s">
        <v>93</v>
      </c>
      <c r="N3144">
        <v>2212.9070581772262</v>
      </c>
      <c r="O3144">
        <v>2212.9070581772262</v>
      </c>
      <c r="P3144" t="s">
        <v>64</v>
      </c>
      <c r="Q3144">
        <v>8.2799999999999994</v>
      </c>
      <c r="R3144">
        <v>2</v>
      </c>
      <c r="S3144">
        <v>5</v>
      </c>
      <c r="T3144">
        <v>1</v>
      </c>
      <c r="U3144" t="s">
        <v>76</v>
      </c>
      <c r="V3144">
        <v>1</v>
      </c>
      <c r="W3144" t="s">
        <v>66</v>
      </c>
      <c r="X3144" s="51" t="s">
        <v>5899</v>
      </c>
      <c r="Y3144" s="51" t="s">
        <v>100</v>
      </c>
      <c r="Z3144" s="26">
        <v>2</v>
      </c>
      <c r="AA3144" s="51" t="s">
        <v>77</v>
      </c>
      <c r="AB3144" s="51" t="s">
        <v>69</v>
      </c>
    </row>
    <row r="3145" spans="1:28">
      <c r="A3145" s="51" t="s">
        <v>5900</v>
      </c>
      <c r="B3145" s="51" t="s">
        <v>81</v>
      </c>
      <c r="C3145" s="1">
        <v>41698</v>
      </c>
      <c r="D3145">
        <v>2014</v>
      </c>
      <c r="E3145" s="26">
        <v>2</v>
      </c>
      <c r="F3145" s="51" t="s">
        <v>22</v>
      </c>
      <c r="G3145" s="26">
        <v>11</v>
      </c>
      <c r="H3145" s="26">
        <v>11</v>
      </c>
      <c r="I3145" t="s">
        <v>15</v>
      </c>
      <c r="J3145" t="s">
        <v>102</v>
      </c>
      <c r="K3145" t="s">
        <v>83</v>
      </c>
      <c r="L3145" t="s">
        <v>128</v>
      </c>
      <c r="M3145" t="s">
        <v>75</v>
      </c>
      <c r="N3145">
        <v>10597.680959975063</v>
      </c>
      <c r="O3145">
        <v>10597.680959975063</v>
      </c>
      <c r="P3145" t="s">
        <v>64</v>
      </c>
      <c r="Q3145">
        <v>2.74</v>
      </c>
      <c r="R3145">
        <v>5</v>
      </c>
      <c r="S3145">
        <v>2</v>
      </c>
      <c r="T3145">
        <v>1</v>
      </c>
      <c r="U3145" t="s">
        <v>76</v>
      </c>
      <c r="V3145">
        <v>2</v>
      </c>
      <c r="W3145" t="s">
        <v>77</v>
      </c>
      <c r="X3145" s="51" t="s">
        <v>5901</v>
      </c>
      <c r="Y3145" s="51" t="s">
        <v>95</v>
      </c>
      <c r="Z3145" s="26">
        <v>1</v>
      </c>
      <c r="AA3145" s="51" t="s">
        <v>66</v>
      </c>
      <c r="AB3145" s="51" t="s">
        <v>69</v>
      </c>
    </row>
    <row r="3146" spans="1:28">
      <c r="A3146" s="51" t="s">
        <v>5902</v>
      </c>
      <c r="B3146" s="51" t="s">
        <v>81</v>
      </c>
      <c r="C3146" s="1">
        <v>42762</v>
      </c>
      <c r="D3146">
        <v>2017</v>
      </c>
      <c r="E3146" s="26">
        <v>1</v>
      </c>
      <c r="F3146" s="51" t="s">
        <v>21</v>
      </c>
      <c r="G3146" s="26">
        <v>8</v>
      </c>
      <c r="H3146" s="26">
        <v>8</v>
      </c>
      <c r="I3146" t="s">
        <v>15</v>
      </c>
      <c r="J3146" t="s">
        <v>60</v>
      </c>
      <c r="K3146" t="s">
        <v>83</v>
      </c>
      <c r="L3146" t="s">
        <v>125</v>
      </c>
      <c r="M3146" t="s">
        <v>104</v>
      </c>
      <c r="N3146">
        <v>10544.706966909744</v>
      </c>
      <c r="O3146">
        <v>10544.706966909744</v>
      </c>
      <c r="P3146" t="s">
        <v>64</v>
      </c>
      <c r="Q3146">
        <v>5.4</v>
      </c>
      <c r="R3146">
        <v>4</v>
      </c>
      <c r="S3146">
        <v>1</v>
      </c>
      <c r="T3146">
        <v>1</v>
      </c>
      <c r="U3146" t="s">
        <v>76</v>
      </c>
      <c r="V3146">
        <v>2</v>
      </c>
      <c r="W3146" t="s">
        <v>77</v>
      </c>
      <c r="X3146" s="51" t="s">
        <v>5903</v>
      </c>
      <c r="Y3146" s="51" t="s">
        <v>68</v>
      </c>
      <c r="Z3146" s="26">
        <v>1</v>
      </c>
      <c r="AA3146" s="51" t="s">
        <v>66</v>
      </c>
      <c r="AB3146" s="51" t="s">
        <v>69</v>
      </c>
    </row>
    <row r="3147" spans="1:28">
      <c r="A3147" s="51" t="s">
        <v>5904</v>
      </c>
      <c r="B3147" s="51" t="s">
        <v>140</v>
      </c>
      <c r="C3147" s="1">
        <v>43262</v>
      </c>
      <c r="D3147">
        <v>2018</v>
      </c>
      <c r="E3147" s="26">
        <v>6</v>
      </c>
      <c r="F3147" s="51" t="s">
        <v>26</v>
      </c>
      <c r="G3147" s="26">
        <v>7</v>
      </c>
      <c r="H3147" s="26">
        <v>7</v>
      </c>
      <c r="I3147" t="s">
        <v>15</v>
      </c>
      <c r="J3147" t="s">
        <v>60</v>
      </c>
      <c r="K3147" t="s">
        <v>88</v>
      </c>
      <c r="L3147" t="s">
        <v>89</v>
      </c>
      <c r="M3147" t="s">
        <v>63</v>
      </c>
      <c r="N3147">
        <v>12204.078355325672</v>
      </c>
      <c r="O3147">
        <v>12204.078355325672</v>
      </c>
      <c r="P3147" t="s">
        <v>64</v>
      </c>
      <c r="Q3147">
        <v>3.72</v>
      </c>
      <c r="R3147">
        <v>2</v>
      </c>
      <c r="S3147">
        <v>2</v>
      </c>
      <c r="T3147">
        <v>1</v>
      </c>
      <c r="U3147" t="s">
        <v>76</v>
      </c>
      <c r="V3147">
        <v>3</v>
      </c>
      <c r="W3147" t="s">
        <v>84</v>
      </c>
      <c r="X3147" s="51" t="s">
        <v>5905</v>
      </c>
      <c r="Y3147" s="51" t="s">
        <v>79</v>
      </c>
      <c r="Z3147" s="26">
        <v>2</v>
      </c>
      <c r="AA3147" s="51" t="s">
        <v>77</v>
      </c>
      <c r="AB3147" s="51" t="s">
        <v>69</v>
      </c>
    </row>
    <row r="3148" spans="1:28">
      <c r="A3148" s="51" t="s">
        <v>5906</v>
      </c>
      <c r="B3148" s="51" t="s">
        <v>97</v>
      </c>
      <c r="C3148" s="1">
        <v>42786</v>
      </c>
      <c r="D3148">
        <v>2017</v>
      </c>
      <c r="E3148" s="26">
        <v>2</v>
      </c>
      <c r="F3148" s="51" t="s">
        <v>22</v>
      </c>
      <c r="G3148" s="26">
        <v>8</v>
      </c>
      <c r="H3148" s="26">
        <v>8</v>
      </c>
      <c r="I3148" t="s">
        <v>15</v>
      </c>
      <c r="J3148" t="s">
        <v>60</v>
      </c>
      <c r="K3148" t="s">
        <v>88</v>
      </c>
      <c r="L3148" t="s">
        <v>116</v>
      </c>
      <c r="M3148" t="s">
        <v>75</v>
      </c>
      <c r="N3148">
        <v>5152.3273001942734</v>
      </c>
      <c r="O3148">
        <v>5152.3273001942734</v>
      </c>
      <c r="P3148" t="s">
        <v>64</v>
      </c>
      <c r="Q3148">
        <v>4.6399999999999997</v>
      </c>
      <c r="R3148">
        <v>4</v>
      </c>
      <c r="S3148">
        <v>4</v>
      </c>
      <c r="T3148">
        <v>1</v>
      </c>
      <c r="U3148" t="s">
        <v>76</v>
      </c>
      <c r="V3148">
        <v>3</v>
      </c>
      <c r="W3148" t="s">
        <v>84</v>
      </c>
      <c r="X3148" s="51" t="s">
        <v>5907</v>
      </c>
      <c r="Y3148" s="51" t="s">
        <v>68</v>
      </c>
      <c r="Z3148" s="26">
        <v>3</v>
      </c>
      <c r="AA3148" s="51" t="s">
        <v>77</v>
      </c>
      <c r="AB3148" s="51" t="s">
        <v>108</v>
      </c>
    </row>
    <row r="3149" spans="1:28">
      <c r="A3149" s="51" t="s">
        <v>5908</v>
      </c>
      <c r="B3149" s="51" t="s">
        <v>121</v>
      </c>
      <c r="C3149" s="1">
        <v>41790</v>
      </c>
      <c r="D3149">
        <v>2014</v>
      </c>
      <c r="E3149" s="26">
        <v>5</v>
      </c>
      <c r="F3149" s="51" t="s">
        <v>25</v>
      </c>
      <c r="G3149" s="26">
        <v>11</v>
      </c>
      <c r="H3149" s="26">
        <v>11</v>
      </c>
      <c r="I3149" t="s">
        <v>15</v>
      </c>
      <c r="J3149" t="s">
        <v>102</v>
      </c>
      <c r="K3149" t="s">
        <v>73</v>
      </c>
      <c r="L3149" t="s">
        <v>116</v>
      </c>
      <c r="M3149" t="s">
        <v>93</v>
      </c>
      <c r="N3149">
        <v>1616.6955904592942</v>
      </c>
      <c r="O3149">
        <v>1616.6955904592942</v>
      </c>
      <c r="P3149" t="s">
        <v>64</v>
      </c>
      <c r="Q3149">
        <v>7.83</v>
      </c>
      <c r="R3149">
        <v>3</v>
      </c>
      <c r="S3149">
        <v>2</v>
      </c>
      <c r="T3149">
        <v>1</v>
      </c>
      <c r="U3149" t="s">
        <v>76</v>
      </c>
      <c r="V3149">
        <v>1</v>
      </c>
      <c r="W3149" t="s">
        <v>66</v>
      </c>
      <c r="X3149" s="51" t="s">
        <v>5909</v>
      </c>
      <c r="Y3149" s="51" t="s">
        <v>95</v>
      </c>
      <c r="Z3149" s="26">
        <v>1</v>
      </c>
      <c r="AA3149" s="51" t="s">
        <v>66</v>
      </c>
      <c r="AB3149" s="51" t="s">
        <v>69</v>
      </c>
    </row>
    <row r="3150" spans="1:28">
      <c r="A3150" s="51" t="s">
        <v>5910</v>
      </c>
      <c r="B3150" s="51" t="s">
        <v>71</v>
      </c>
      <c r="C3150" s="1">
        <v>44448</v>
      </c>
      <c r="D3150">
        <v>2021</v>
      </c>
      <c r="E3150" s="26">
        <v>9</v>
      </c>
      <c r="F3150" s="51" t="s">
        <v>29</v>
      </c>
      <c r="G3150" s="26">
        <v>4</v>
      </c>
      <c r="H3150" s="26">
        <v>4</v>
      </c>
      <c r="I3150" t="s">
        <v>15</v>
      </c>
      <c r="J3150" t="s">
        <v>72</v>
      </c>
      <c r="K3150" t="s">
        <v>133</v>
      </c>
      <c r="L3150" t="s">
        <v>125</v>
      </c>
      <c r="M3150" t="s">
        <v>152</v>
      </c>
      <c r="N3150">
        <v>9142.2855676210293</v>
      </c>
      <c r="O3150">
        <v>9142.2855676210293</v>
      </c>
      <c r="P3150" t="s">
        <v>64</v>
      </c>
      <c r="Q3150">
        <v>13.04</v>
      </c>
      <c r="R3150">
        <v>3</v>
      </c>
      <c r="S3150">
        <v>4</v>
      </c>
      <c r="T3150">
        <v>1</v>
      </c>
      <c r="U3150" t="s">
        <v>76</v>
      </c>
      <c r="V3150">
        <v>2</v>
      </c>
      <c r="W3150" t="s">
        <v>77</v>
      </c>
      <c r="X3150" s="51" t="s">
        <v>5911</v>
      </c>
      <c r="Y3150" s="51" t="s">
        <v>144</v>
      </c>
      <c r="Z3150" s="26">
        <v>1</v>
      </c>
      <c r="AA3150" s="51" t="s">
        <v>66</v>
      </c>
      <c r="AB3150" s="51" t="s">
        <v>69</v>
      </c>
    </row>
    <row r="3151" spans="1:28">
      <c r="A3151" s="51" t="s">
        <v>5912</v>
      </c>
      <c r="B3151" s="51" t="s">
        <v>81</v>
      </c>
      <c r="C3151" s="1">
        <v>43478</v>
      </c>
      <c r="D3151">
        <v>2019</v>
      </c>
      <c r="E3151" s="26">
        <v>1</v>
      </c>
      <c r="F3151" s="51" t="s">
        <v>21</v>
      </c>
      <c r="G3151" s="26">
        <v>6</v>
      </c>
      <c r="H3151" s="26">
        <v>6</v>
      </c>
      <c r="I3151" t="s">
        <v>15</v>
      </c>
      <c r="J3151" t="s">
        <v>72</v>
      </c>
      <c r="K3151" t="s">
        <v>88</v>
      </c>
      <c r="L3151" t="s">
        <v>62</v>
      </c>
      <c r="M3151" t="s">
        <v>152</v>
      </c>
      <c r="N3151">
        <v>7931.7164200879297</v>
      </c>
      <c r="O3151">
        <v>7931.7164200879297</v>
      </c>
      <c r="P3151" t="s">
        <v>64</v>
      </c>
      <c r="Q3151">
        <v>16.28</v>
      </c>
      <c r="R3151">
        <v>3</v>
      </c>
      <c r="S3151">
        <v>2</v>
      </c>
      <c r="T3151">
        <v>1</v>
      </c>
      <c r="U3151" t="s">
        <v>76</v>
      </c>
      <c r="V3151">
        <v>3</v>
      </c>
      <c r="W3151" t="s">
        <v>84</v>
      </c>
      <c r="X3151" s="51" t="s">
        <v>5913</v>
      </c>
      <c r="Y3151" s="51" t="s">
        <v>95</v>
      </c>
      <c r="Z3151" s="26">
        <v>2</v>
      </c>
      <c r="AA3151" s="51" t="s">
        <v>77</v>
      </c>
      <c r="AB3151" s="51" t="s">
        <v>69</v>
      </c>
    </row>
    <row r="3152" spans="1:28">
      <c r="A3152" s="51" t="s">
        <v>5914</v>
      </c>
      <c r="B3152" s="51" t="s">
        <v>81</v>
      </c>
      <c r="C3152" s="1">
        <v>43103</v>
      </c>
      <c r="D3152">
        <v>2018</v>
      </c>
      <c r="E3152" s="26">
        <v>1</v>
      </c>
      <c r="F3152" s="51" t="s">
        <v>21</v>
      </c>
      <c r="G3152" s="26">
        <v>7</v>
      </c>
      <c r="H3152" s="26">
        <v>7</v>
      </c>
      <c r="I3152" t="s">
        <v>15</v>
      </c>
      <c r="J3152" t="s">
        <v>60</v>
      </c>
      <c r="K3152" t="s">
        <v>88</v>
      </c>
      <c r="L3152" t="s">
        <v>74</v>
      </c>
      <c r="M3152" t="s">
        <v>152</v>
      </c>
      <c r="N3152">
        <v>4127.1281813665883</v>
      </c>
      <c r="O3152">
        <v>4127.1281813665883</v>
      </c>
      <c r="P3152" t="s">
        <v>64</v>
      </c>
      <c r="Q3152">
        <v>7.01</v>
      </c>
      <c r="R3152">
        <v>3</v>
      </c>
      <c r="S3152">
        <v>3</v>
      </c>
      <c r="T3152">
        <v>1</v>
      </c>
      <c r="U3152" t="s">
        <v>76</v>
      </c>
      <c r="V3152">
        <v>1</v>
      </c>
      <c r="W3152" t="s">
        <v>66</v>
      </c>
      <c r="X3152" s="51" t="s">
        <v>5915</v>
      </c>
      <c r="Y3152" s="51" t="s">
        <v>119</v>
      </c>
      <c r="Z3152" s="26">
        <v>1</v>
      </c>
      <c r="AA3152" s="51" t="s">
        <v>66</v>
      </c>
      <c r="AB3152" s="51" t="s">
        <v>69</v>
      </c>
    </row>
    <row r="3153" spans="1:28">
      <c r="A3153" s="51" t="s">
        <v>5916</v>
      </c>
      <c r="B3153" s="51" t="s">
        <v>121</v>
      </c>
      <c r="C3153" s="1">
        <v>43254</v>
      </c>
      <c r="D3153">
        <v>2018</v>
      </c>
      <c r="E3153" s="26">
        <v>6</v>
      </c>
      <c r="F3153" s="51" t="s">
        <v>26</v>
      </c>
      <c r="G3153" s="26">
        <v>7</v>
      </c>
      <c r="H3153" s="26">
        <v>7</v>
      </c>
      <c r="I3153" t="s">
        <v>15</v>
      </c>
      <c r="J3153" t="s">
        <v>60</v>
      </c>
      <c r="K3153" t="s">
        <v>133</v>
      </c>
      <c r="L3153" t="s">
        <v>113</v>
      </c>
      <c r="M3153" t="s">
        <v>90</v>
      </c>
      <c r="N3153">
        <v>4969.0952246419765</v>
      </c>
      <c r="O3153">
        <v>4969.0952246419765</v>
      </c>
      <c r="P3153" t="s">
        <v>64</v>
      </c>
      <c r="Q3153">
        <v>17.079999999999998</v>
      </c>
      <c r="R3153">
        <v>2</v>
      </c>
      <c r="S3153">
        <v>4</v>
      </c>
      <c r="T3153">
        <v>1</v>
      </c>
      <c r="U3153" t="s">
        <v>76</v>
      </c>
      <c r="V3153">
        <v>2</v>
      </c>
      <c r="W3153" t="s">
        <v>77</v>
      </c>
      <c r="X3153" s="51" t="s">
        <v>5917</v>
      </c>
      <c r="Y3153" s="51" t="s">
        <v>144</v>
      </c>
      <c r="Z3153" s="26">
        <v>2</v>
      </c>
      <c r="AA3153" s="51" t="s">
        <v>77</v>
      </c>
      <c r="AB3153" s="51" t="s">
        <v>69</v>
      </c>
    </row>
    <row r="3154" spans="1:28">
      <c r="A3154" s="51" t="s">
        <v>5918</v>
      </c>
      <c r="B3154" s="51" t="s">
        <v>59</v>
      </c>
      <c r="C3154" s="1">
        <v>42296</v>
      </c>
      <c r="D3154">
        <v>2015</v>
      </c>
      <c r="E3154" s="26">
        <v>10</v>
      </c>
      <c r="F3154" s="51" t="s">
        <v>10</v>
      </c>
      <c r="G3154" s="26">
        <v>10</v>
      </c>
      <c r="H3154" s="26">
        <v>10</v>
      </c>
      <c r="I3154" t="s">
        <v>15</v>
      </c>
      <c r="J3154" t="s">
        <v>102</v>
      </c>
      <c r="K3154" t="s">
        <v>83</v>
      </c>
      <c r="L3154" t="s">
        <v>98</v>
      </c>
      <c r="M3154" t="s">
        <v>104</v>
      </c>
      <c r="N3154">
        <v>633.82799012220528</v>
      </c>
      <c r="O3154">
        <v>633.82799012220528</v>
      </c>
      <c r="P3154" t="s">
        <v>64</v>
      </c>
      <c r="Q3154">
        <v>8.36</v>
      </c>
      <c r="R3154">
        <v>1</v>
      </c>
      <c r="S3154">
        <v>6</v>
      </c>
      <c r="T3154">
        <v>1</v>
      </c>
      <c r="U3154" t="s">
        <v>76</v>
      </c>
      <c r="V3154">
        <v>1</v>
      </c>
      <c r="W3154" t="s">
        <v>66</v>
      </c>
      <c r="X3154" s="51" t="s">
        <v>5919</v>
      </c>
      <c r="Y3154" s="51" t="s">
        <v>119</v>
      </c>
      <c r="Z3154" s="26">
        <v>2</v>
      </c>
      <c r="AA3154" s="51" t="s">
        <v>77</v>
      </c>
      <c r="AB3154" s="51" t="s">
        <v>108</v>
      </c>
    </row>
    <row r="3155" spans="1:28">
      <c r="A3155" s="51" t="s">
        <v>5920</v>
      </c>
      <c r="B3155" s="51" t="s">
        <v>71</v>
      </c>
      <c r="C3155" s="1">
        <v>45134</v>
      </c>
      <c r="D3155">
        <v>2023</v>
      </c>
      <c r="E3155" s="26">
        <v>7</v>
      </c>
      <c r="F3155" s="51" t="s">
        <v>27</v>
      </c>
      <c r="G3155" s="26">
        <v>2</v>
      </c>
      <c r="H3155" s="26">
        <v>2</v>
      </c>
      <c r="I3155" t="s">
        <v>15</v>
      </c>
      <c r="J3155" t="s">
        <v>82</v>
      </c>
      <c r="K3155" t="s">
        <v>124</v>
      </c>
      <c r="L3155" t="s">
        <v>113</v>
      </c>
      <c r="M3155" t="s">
        <v>104</v>
      </c>
      <c r="N3155">
        <v>8811.8362253698288</v>
      </c>
      <c r="O3155">
        <v>8811.8362253698288</v>
      </c>
      <c r="P3155" t="s">
        <v>64</v>
      </c>
      <c r="Q3155">
        <v>8.67</v>
      </c>
      <c r="R3155">
        <v>5</v>
      </c>
      <c r="S3155">
        <v>3</v>
      </c>
      <c r="T3155">
        <v>1</v>
      </c>
      <c r="U3155" t="s">
        <v>76</v>
      </c>
      <c r="V3155">
        <v>2</v>
      </c>
      <c r="W3155" t="s">
        <v>77</v>
      </c>
      <c r="X3155" s="51" t="s">
        <v>5921</v>
      </c>
      <c r="Y3155" s="51" t="s">
        <v>100</v>
      </c>
      <c r="Z3155" s="26">
        <v>1</v>
      </c>
      <c r="AA3155" s="51" t="s">
        <v>66</v>
      </c>
      <c r="AB3155" s="51" t="s">
        <v>69</v>
      </c>
    </row>
    <row r="3156" spans="1:28">
      <c r="A3156" s="51" t="s">
        <v>5922</v>
      </c>
      <c r="B3156" s="51" t="s">
        <v>71</v>
      </c>
      <c r="C3156" s="1">
        <v>42795</v>
      </c>
      <c r="D3156">
        <v>2017</v>
      </c>
      <c r="E3156" s="26">
        <v>3</v>
      </c>
      <c r="F3156" s="51" t="s">
        <v>23</v>
      </c>
      <c r="G3156" s="26">
        <v>8</v>
      </c>
      <c r="H3156" s="26">
        <v>8</v>
      </c>
      <c r="I3156" t="s">
        <v>15</v>
      </c>
      <c r="J3156" t="s">
        <v>60</v>
      </c>
      <c r="K3156" t="s">
        <v>83</v>
      </c>
      <c r="L3156" t="s">
        <v>89</v>
      </c>
      <c r="M3156" t="s">
        <v>63</v>
      </c>
      <c r="N3156">
        <v>5435.4597830269213</v>
      </c>
      <c r="O3156">
        <v>5435.4597830269213</v>
      </c>
      <c r="P3156" t="s">
        <v>64</v>
      </c>
      <c r="Q3156">
        <v>11.75</v>
      </c>
      <c r="R3156">
        <v>3</v>
      </c>
      <c r="S3156">
        <v>4</v>
      </c>
      <c r="T3156">
        <v>1</v>
      </c>
      <c r="U3156" t="s">
        <v>76</v>
      </c>
      <c r="V3156">
        <v>2</v>
      </c>
      <c r="W3156" t="s">
        <v>77</v>
      </c>
      <c r="X3156" s="51" t="s">
        <v>4740</v>
      </c>
      <c r="Y3156" s="51" t="s">
        <v>95</v>
      </c>
      <c r="Z3156" s="26">
        <v>2</v>
      </c>
      <c r="AA3156" s="51" t="s">
        <v>77</v>
      </c>
      <c r="AB3156" s="51" t="s">
        <v>69</v>
      </c>
    </row>
    <row r="3157" spans="1:28">
      <c r="A3157" s="51" t="s">
        <v>5923</v>
      </c>
      <c r="B3157" s="51" t="s">
        <v>59</v>
      </c>
      <c r="C3157" s="1">
        <v>41921</v>
      </c>
      <c r="D3157">
        <v>2014</v>
      </c>
      <c r="E3157" s="26">
        <v>10</v>
      </c>
      <c r="F3157" s="51" t="s">
        <v>10</v>
      </c>
      <c r="G3157" s="26">
        <v>11</v>
      </c>
      <c r="H3157" s="26">
        <v>11</v>
      </c>
      <c r="I3157" t="s">
        <v>15</v>
      </c>
      <c r="J3157" t="s">
        <v>102</v>
      </c>
      <c r="K3157" t="s">
        <v>73</v>
      </c>
      <c r="L3157" t="s">
        <v>74</v>
      </c>
      <c r="M3157" t="s">
        <v>63</v>
      </c>
      <c r="N3157">
        <v>6553.8275980462458</v>
      </c>
      <c r="O3157">
        <v>6553.8275980462458</v>
      </c>
      <c r="P3157" t="s">
        <v>64</v>
      </c>
      <c r="Q3157">
        <v>5.8</v>
      </c>
      <c r="R3157">
        <v>5</v>
      </c>
      <c r="S3157">
        <v>1</v>
      </c>
      <c r="T3157">
        <v>1</v>
      </c>
      <c r="U3157" t="s">
        <v>76</v>
      </c>
      <c r="V3157">
        <v>2</v>
      </c>
      <c r="W3157" t="s">
        <v>77</v>
      </c>
      <c r="X3157" s="51" t="s">
        <v>5924</v>
      </c>
      <c r="Y3157" s="51" t="s">
        <v>86</v>
      </c>
      <c r="Z3157" s="26">
        <v>1</v>
      </c>
      <c r="AA3157" s="51" t="s">
        <v>66</v>
      </c>
      <c r="AB3157" s="51" t="s">
        <v>69</v>
      </c>
    </row>
    <row r="3158" spans="1:28">
      <c r="A3158" s="51" t="s">
        <v>5925</v>
      </c>
      <c r="B3158" s="51" t="s">
        <v>140</v>
      </c>
      <c r="C3158" s="1">
        <v>44844</v>
      </c>
      <c r="D3158">
        <v>2022</v>
      </c>
      <c r="E3158" s="26">
        <v>10</v>
      </c>
      <c r="F3158" s="51" t="s">
        <v>10</v>
      </c>
      <c r="G3158" s="26">
        <v>3</v>
      </c>
      <c r="H3158" s="26">
        <v>3</v>
      </c>
      <c r="I3158" t="s">
        <v>15</v>
      </c>
      <c r="J3158" t="s">
        <v>82</v>
      </c>
      <c r="K3158" t="s">
        <v>88</v>
      </c>
      <c r="L3158" t="s">
        <v>74</v>
      </c>
      <c r="M3158" t="s">
        <v>104</v>
      </c>
      <c r="N3158">
        <v>2851.2775227969632</v>
      </c>
      <c r="O3158">
        <v>2851.2775227969632</v>
      </c>
      <c r="P3158" t="s">
        <v>64</v>
      </c>
      <c r="Q3158">
        <v>10.28</v>
      </c>
      <c r="R3158">
        <v>3</v>
      </c>
      <c r="S3158">
        <v>3</v>
      </c>
      <c r="T3158">
        <v>1</v>
      </c>
      <c r="U3158" t="s">
        <v>76</v>
      </c>
      <c r="V3158">
        <v>1</v>
      </c>
      <c r="W3158" t="s">
        <v>66</v>
      </c>
      <c r="X3158" s="51" t="s">
        <v>5926</v>
      </c>
      <c r="Y3158" s="51" t="s">
        <v>95</v>
      </c>
      <c r="Z3158" s="26">
        <v>1</v>
      </c>
      <c r="AA3158" s="51" t="s">
        <v>66</v>
      </c>
      <c r="AB3158" s="51" t="s">
        <v>69</v>
      </c>
    </row>
    <row r="3159" spans="1:28">
      <c r="A3159" s="51" t="s">
        <v>5927</v>
      </c>
      <c r="B3159" s="51" t="s">
        <v>140</v>
      </c>
      <c r="C3159" s="1">
        <v>44289</v>
      </c>
      <c r="D3159">
        <v>2021</v>
      </c>
      <c r="E3159" s="26">
        <v>4</v>
      </c>
      <c r="F3159" s="51" t="s">
        <v>24</v>
      </c>
      <c r="G3159" s="26">
        <v>4</v>
      </c>
      <c r="H3159" s="26">
        <v>4</v>
      </c>
      <c r="I3159" t="s">
        <v>15</v>
      </c>
      <c r="J3159" t="s">
        <v>72</v>
      </c>
      <c r="K3159" t="s">
        <v>124</v>
      </c>
      <c r="L3159" t="s">
        <v>157</v>
      </c>
      <c r="M3159" t="s">
        <v>90</v>
      </c>
      <c r="N3159">
        <v>14592.804495884631</v>
      </c>
      <c r="O3159">
        <v>14592.804495884631</v>
      </c>
      <c r="P3159" t="s">
        <v>64</v>
      </c>
      <c r="Q3159">
        <v>8.52</v>
      </c>
      <c r="R3159">
        <v>4</v>
      </c>
      <c r="S3159">
        <v>2</v>
      </c>
      <c r="T3159">
        <v>1</v>
      </c>
      <c r="U3159" t="s">
        <v>76</v>
      </c>
      <c r="V3159">
        <v>3</v>
      </c>
      <c r="W3159" t="s">
        <v>84</v>
      </c>
      <c r="X3159" s="51" t="s">
        <v>5928</v>
      </c>
      <c r="Y3159" s="51" t="s">
        <v>95</v>
      </c>
      <c r="Z3159" s="26">
        <v>2</v>
      </c>
      <c r="AA3159" s="51" t="s">
        <v>77</v>
      </c>
      <c r="AB3159" s="51" t="s">
        <v>69</v>
      </c>
    </row>
    <row r="3160" spans="1:28">
      <c r="A3160" s="51" t="s">
        <v>5929</v>
      </c>
      <c r="B3160" s="51" t="s">
        <v>97</v>
      </c>
      <c r="C3160" s="1">
        <v>43984</v>
      </c>
      <c r="D3160">
        <v>2020</v>
      </c>
      <c r="E3160" s="26">
        <v>6</v>
      </c>
      <c r="F3160" s="51" t="s">
        <v>26</v>
      </c>
      <c r="G3160" s="26">
        <v>5</v>
      </c>
      <c r="H3160" s="26">
        <v>5</v>
      </c>
      <c r="I3160" t="s">
        <v>15</v>
      </c>
      <c r="J3160" t="s">
        <v>72</v>
      </c>
      <c r="K3160" t="s">
        <v>88</v>
      </c>
      <c r="L3160" t="s">
        <v>128</v>
      </c>
      <c r="M3160" t="s">
        <v>75</v>
      </c>
      <c r="N3160">
        <v>8087.544403871756</v>
      </c>
      <c r="O3160">
        <v>8087.544403871756</v>
      </c>
      <c r="P3160" t="s">
        <v>64</v>
      </c>
      <c r="Q3160">
        <v>13.31</v>
      </c>
      <c r="R3160">
        <v>2</v>
      </c>
      <c r="S3160">
        <v>2</v>
      </c>
      <c r="T3160">
        <v>1</v>
      </c>
      <c r="U3160" t="s">
        <v>76</v>
      </c>
      <c r="V3160">
        <v>2</v>
      </c>
      <c r="W3160" t="s">
        <v>77</v>
      </c>
      <c r="X3160" s="51" t="s">
        <v>1600</v>
      </c>
      <c r="Y3160" s="51" t="s">
        <v>119</v>
      </c>
      <c r="Z3160" s="26">
        <v>0</v>
      </c>
      <c r="AA3160" s="51" t="s">
        <v>66</v>
      </c>
      <c r="AB3160" s="51" t="s">
        <v>69</v>
      </c>
    </row>
    <row r="3161" spans="1:28">
      <c r="A3161" s="51" t="s">
        <v>5930</v>
      </c>
      <c r="B3161" s="51" t="s">
        <v>59</v>
      </c>
      <c r="C3161" s="1">
        <v>42103</v>
      </c>
      <c r="D3161">
        <v>2015</v>
      </c>
      <c r="E3161" s="26">
        <v>4</v>
      </c>
      <c r="F3161" s="51" t="s">
        <v>24</v>
      </c>
      <c r="G3161" s="26">
        <v>10</v>
      </c>
      <c r="H3161" s="26">
        <v>10</v>
      </c>
      <c r="I3161" t="s">
        <v>15</v>
      </c>
      <c r="J3161" t="s">
        <v>102</v>
      </c>
      <c r="K3161" t="s">
        <v>61</v>
      </c>
      <c r="L3161" t="s">
        <v>62</v>
      </c>
      <c r="M3161" t="s">
        <v>93</v>
      </c>
      <c r="N3161">
        <v>7170.5977057485634</v>
      </c>
      <c r="O3161">
        <v>7170.5977057485634</v>
      </c>
      <c r="P3161" t="s">
        <v>64</v>
      </c>
      <c r="Q3161">
        <v>9.8699999999999992</v>
      </c>
      <c r="R3161">
        <v>2</v>
      </c>
      <c r="S3161">
        <v>0</v>
      </c>
      <c r="T3161">
        <v>0</v>
      </c>
      <c r="U3161" t="s">
        <v>65</v>
      </c>
      <c r="V3161">
        <v>3</v>
      </c>
      <c r="W3161" t="s">
        <v>84</v>
      </c>
      <c r="X3161" s="51" t="s">
        <v>5931</v>
      </c>
      <c r="Y3161" s="51" t="s">
        <v>100</v>
      </c>
      <c r="Z3161" s="26">
        <v>2</v>
      </c>
      <c r="AA3161" s="51" t="s">
        <v>77</v>
      </c>
      <c r="AB3161" s="51" t="s">
        <v>69</v>
      </c>
    </row>
    <row r="3162" spans="1:28">
      <c r="A3162" s="51" t="s">
        <v>5932</v>
      </c>
      <c r="B3162" s="51" t="s">
        <v>71</v>
      </c>
      <c r="C3162" s="1">
        <v>42956</v>
      </c>
      <c r="D3162">
        <v>2017</v>
      </c>
      <c r="E3162" s="26">
        <v>8</v>
      </c>
      <c r="F3162" s="51" t="s">
        <v>28</v>
      </c>
      <c r="G3162" s="26">
        <v>8</v>
      </c>
      <c r="H3162" s="26">
        <v>8</v>
      </c>
      <c r="I3162" t="s">
        <v>15</v>
      </c>
      <c r="J3162" t="s">
        <v>60</v>
      </c>
      <c r="K3162" t="s">
        <v>124</v>
      </c>
      <c r="L3162" t="s">
        <v>110</v>
      </c>
      <c r="M3162" t="s">
        <v>152</v>
      </c>
      <c r="N3162">
        <v>13249.464245034962</v>
      </c>
      <c r="O3162">
        <v>13249.464245034962</v>
      </c>
      <c r="P3162" t="s">
        <v>64</v>
      </c>
      <c r="Q3162">
        <v>23.68</v>
      </c>
      <c r="R3162">
        <v>3</v>
      </c>
      <c r="S3162">
        <v>2</v>
      </c>
      <c r="T3162">
        <v>1</v>
      </c>
      <c r="U3162" t="s">
        <v>76</v>
      </c>
      <c r="V3162">
        <v>3</v>
      </c>
      <c r="W3162" t="s">
        <v>84</v>
      </c>
      <c r="X3162" s="51" t="s">
        <v>5933</v>
      </c>
      <c r="Y3162" s="51" t="s">
        <v>79</v>
      </c>
      <c r="Z3162" s="26">
        <v>4</v>
      </c>
      <c r="AA3162" s="51" t="s">
        <v>84</v>
      </c>
      <c r="AB3162" s="51" t="s">
        <v>108</v>
      </c>
    </row>
    <row r="3163" spans="1:28">
      <c r="A3163" s="51" t="s">
        <v>5934</v>
      </c>
      <c r="B3163" s="51" t="s">
        <v>140</v>
      </c>
      <c r="C3163" s="1">
        <v>41955</v>
      </c>
      <c r="D3163">
        <v>2014</v>
      </c>
      <c r="E3163" s="26">
        <v>11</v>
      </c>
      <c r="F3163" s="51" t="s">
        <v>19</v>
      </c>
      <c r="G3163" s="26">
        <v>11</v>
      </c>
      <c r="H3163" s="26">
        <v>11</v>
      </c>
      <c r="I3163" t="s">
        <v>15</v>
      </c>
      <c r="J3163" t="s">
        <v>102</v>
      </c>
      <c r="K3163" t="s">
        <v>61</v>
      </c>
      <c r="L3163" t="s">
        <v>157</v>
      </c>
      <c r="M3163" t="s">
        <v>75</v>
      </c>
      <c r="N3163">
        <v>6613.6508503832092</v>
      </c>
      <c r="O3163">
        <v>6613.6508503832092</v>
      </c>
      <c r="P3163" t="s">
        <v>64</v>
      </c>
      <c r="Q3163">
        <v>8.98</v>
      </c>
      <c r="R3163">
        <v>3</v>
      </c>
      <c r="S3163">
        <v>4</v>
      </c>
      <c r="T3163">
        <v>1</v>
      </c>
      <c r="U3163" t="s">
        <v>76</v>
      </c>
      <c r="V3163">
        <v>2</v>
      </c>
      <c r="W3163" t="s">
        <v>77</v>
      </c>
      <c r="X3163" s="51" t="s">
        <v>5935</v>
      </c>
      <c r="Y3163" s="51" t="s">
        <v>95</v>
      </c>
      <c r="Z3163" s="26">
        <v>2</v>
      </c>
      <c r="AA3163" s="51" t="s">
        <v>77</v>
      </c>
      <c r="AB3163" s="51" t="s">
        <v>108</v>
      </c>
    </row>
    <row r="3164" spans="1:28">
      <c r="A3164" s="51" t="s">
        <v>5936</v>
      </c>
      <c r="B3164" s="51" t="s">
        <v>71</v>
      </c>
      <c r="C3164" s="1">
        <v>43098</v>
      </c>
      <c r="D3164">
        <v>2017</v>
      </c>
      <c r="E3164" s="26">
        <v>12</v>
      </c>
      <c r="F3164" s="51" t="s">
        <v>20</v>
      </c>
      <c r="G3164" s="26">
        <v>8</v>
      </c>
      <c r="H3164" s="26">
        <v>8</v>
      </c>
      <c r="I3164" t="s">
        <v>15</v>
      </c>
      <c r="J3164" t="s">
        <v>60</v>
      </c>
      <c r="K3164" t="s">
        <v>133</v>
      </c>
      <c r="L3164" t="s">
        <v>116</v>
      </c>
      <c r="M3164" t="s">
        <v>104</v>
      </c>
      <c r="N3164">
        <v>6326.1620914228324</v>
      </c>
      <c r="O3164">
        <v>6326.1620914228324</v>
      </c>
      <c r="P3164" t="s">
        <v>64</v>
      </c>
      <c r="Q3164">
        <v>10.94</v>
      </c>
      <c r="R3164">
        <v>3</v>
      </c>
      <c r="S3164">
        <v>0</v>
      </c>
      <c r="T3164">
        <v>0</v>
      </c>
      <c r="U3164" t="s">
        <v>65</v>
      </c>
      <c r="V3164">
        <v>1</v>
      </c>
      <c r="W3164" t="s">
        <v>66</v>
      </c>
      <c r="X3164" s="51" t="s">
        <v>5937</v>
      </c>
      <c r="Y3164" s="51" t="s">
        <v>144</v>
      </c>
      <c r="Z3164" s="26">
        <v>1</v>
      </c>
      <c r="AA3164" s="51" t="s">
        <v>66</v>
      </c>
      <c r="AB3164" s="51" t="s">
        <v>69</v>
      </c>
    </row>
    <row r="3165" spans="1:28">
      <c r="A3165" s="51" t="s">
        <v>5938</v>
      </c>
      <c r="B3165" s="51" t="s">
        <v>97</v>
      </c>
      <c r="C3165" s="1">
        <v>43135</v>
      </c>
      <c r="D3165">
        <v>2018</v>
      </c>
      <c r="E3165" s="26">
        <v>2</v>
      </c>
      <c r="F3165" s="51" t="s">
        <v>22</v>
      </c>
      <c r="G3165" s="26">
        <v>7</v>
      </c>
      <c r="H3165" s="26">
        <v>7</v>
      </c>
      <c r="I3165" t="s">
        <v>15</v>
      </c>
      <c r="J3165" t="s">
        <v>60</v>
      </c>
      <c r="K3165" t="s">
        <v>124</v>
      </c>
      <c r="L3165" t="s">
        <v>128</v>
      </c>
      <c r="M3165" t="s">
        <v>152</v>
      </c>
      <c r="N3165">
        <v>19778.874759242844</v>
      </c>
      <c r="O3165">
        <v>19778.874759242844</v>
      </c>
      <c r="P3165" t="s">
        <v>64</v>
      </c>
      <c r="Q3165">
        <v>5.62</v>
      </c>
      <c r="R3165">
        <v>5</v>
      </c>
      <c r="S3165">
        <v>1</v>
      </c>
      <c r="T3165">
        <v>1</v>
      </c>
      <c r="U3165" t="s">
        <v>76</v>
      </c>
      <c r="V3165">
        <v>3</v>
      </c>
      <c r="W3165" t="s">
        <v>84</v>
      </c>
      <c r="X3165" s="51" t="s">
        <v>5939</v>
      </c>
      <c r="Y3165" s="51" t="s">
        <v>119</v>
      </c>
      <c r="Z3165" s="26">
        <v>2</v>
      </c>
      <c r="AA3165" s="51" t="s">
        <v>77</v>
      </c>
      <c r="AB3165" s="51" t="s">
        <v>69</v>
      </c>
    </row>
    <row r="3166" spans="1:28">
      <c r="A3166" s="51" t="s">
        <v>5940</v>
      </c>
      <c r="B3166" s="51" t="s">
        <v>121</v>
      </c>
      <c r="C3166" s="1">
        <v>41394</v>
      </c>
      <c r="D3166">
        <v>2013</v>
      </c>
      <c r="E3166" s="26">
        <v>4</v>
      </c>
      <c r="F3166" s="51" t="s">
        <v>24</v>
      </c>
      <c r="G3166" s="26">
        <v>12</v>
      </c>
      <c r="H3166" s="26">
        <v>12</v>
      </c>
      <c r="I3166" t="s">
        <v>15</v>
      </c>
      <c r="J3166" t="s">
        <v>102</v>
      </c>
      <c r="K3166" t="s">
        <v>88</v>
      </c>
      <c r="L3166" t="s">
        <v>103</v>
      </c>
      <c r="M3166" t="s">
        <v>75</v>
      </c>
      <c r="N3166">
        <v>8449.419087985465</v>
      </c>
      <c r="O3166">
        <v>8449.419087985465</v>
      </c>
      <c r="P3166" t="s">
        <v>64</v>
      </c>
      <c r="Q3166">
        <v>3.45</v>
      </c>
      <c r="R3166">
        <v>2</v>
      </c>
      <c r="S3166">
        <v>1</v>
      </c>
      <c r="T3166">
        <v>1</v>
      </c>
      <c r="U3166" t="s">
        <v>76</v>
      </c>
      <c r="V3166">
        <v>1</v>
      </c>
      <c r="W3166" t="s">
        <v>66</v>
      </c>
      <c r="X3166" s="51" t="s">
        <v>5941</v>
      </c>
      <c r="Y3166" s="51" t="s">
        <v>119</v>
      </c>
      <c r="Z3166" s="26">
        <v>1</v>
      </c>
      <c r="AA3166" s="51" t="s">
        <v>66</v>
      </c>
      <c r="AB3166" s="51" t="s">
        <v>69</v>
      </c>
    </row>
    <row r="3167" spans="1:28">
      <c r="A3167" s="51" t="s">
        <v>5942</v>
      </c>
      <c r="B3167" s="51" t="s">
        <v>71</v>
      </c>
      <c r="C3167" s="1">
        <v>43371</v>
      </c>
      <c r="D3167">
        <v>2018</v>
      </c>
      <c r="E3167" s="26">
        <v>9</v>
      </c>
      <c r="F3167" s="51" t="s">
        <v>29</v>
      </c>
      <c r="G3167" s="26">
        <v>7</v>
      </c>
      <c r="H3167" s="26">
        <v>7</v>
      </c>
      <c r="I3167" t="s">
        <v>15</v>
      </c>
      <c r="J3167" t="s">
        <v>60</v>
      </c>
      <c r="K3167" t="s">
        <v>88</v>
      </c>
      <c r="L3167" t="s">
        <v>62</v>
      </c>
      <c r="M3167" t="s">
        <v>90</v>
      </c>
      <c r="N3167">
        <v>5208.9409349871557</v>
      </c>
      <c r="O3167">
        <v>5208.9409349871557</v>
      </c>
      <c r="P3167" t="s">
        <v>64</v>
      </c>
      <c r="Q3167">
        <v>4.74</v>
      </c>
      <c r="R3167">
        <v>5</v>
      </c>
      <c r="S3167">
        <v>0</v>
      </c>
      <c r="T3167">
        <v>0</v>
      </c>
      <c r="U3167" t="s">
        <v>65</v>
      </c>
      <c r="V3167">
        <v>2</v>
      </c>
      <c r="W3167" t="s">
        <v>77</v>
      </c>
      <c r="X3167" s="51" t="s">
        <v>5943</v>
      </c>
      <c r="Y3167" s="51" t="s">
        <v>68</v>
      </c>
      <c r="Z3167" s="26">
        <v>0</v>
      </c>
      <c r="AA3167" s="51" t="s">
        <v>66</v>
      </c>
      <c r="AB3167" s="51" t="s">
        <v>69</v>
      </c>
    </row>
    <row r="3168" spans="1:28">
      <c r="A3168" s="51" t="s">
        <v>5944</v>
      </c>
      <c r="B3168" s="51" t="s">
        <v>140</v>
      </c>
      <c r="C3168" s="1">
        <v>43379</v>
      </c>
      <c r="D3168">
        <v>2018</v>
      </c>
      <c r="E3168" s="26">
        <v>10</v>
      </c>
      <c r="F3168" s="51" t="s">
        <v>10</v>
      </c>
      <c r="G3168" s="26">
        <v>7</v>
      </c>
      <c r="H3168" s="26">
        <v>7</v>
      </c>
      <c r="I3168" t="s">
        <v>15</v>
      </c>
      <c r="J3168" t="s">
        <v>60</v>
      </c>
      <c r="K3168" t="s">
        <v>73</v>
      </c>
      <c r="L3168" t="s">
        <v>116</v>
      </c>
      <c r="M3168" t="s">
        <v>90</v>
      </c>
      <c r="N3168">
        <v>6124.8391803553714</v>
      </c>
      <c r="O3168">
        <v>6124.8391803553714</v>
      </c>
      <c r="P3168" t="s">
        <v>64</v>
      </c>
      <c r="Q3168">
        <v>12.75</v>
      </c>
      <c r="R3168">
        <v>3</v>
      </c>
      <c r="S3168">
        <v>5</v>
      </c>
      <c r="T3168">
        <v>1</v>
      </c>
      <c r="U3168" t="s">
        <v>76</v>
      </c>
      <c r="V3168">
        <v>2</v>
      </c>
      <c r="W3168" t="s">
        <v>77</v>
      </c>
      <c r="X3168" s="51" t="s">
        <v>5945</v>
      </c>
      <c r="Y3168" s="51" t="s">
        <v>100</v>
      </c>
      <c r="Z3168" s="26">
        <v>1</v>
      </c>
      <c r="AA3168" s="51" t="s">
        <v>66</v>
      </c>
      <c r="AB3168" s="51" t="s">
        <v>69</v>
      </c>
    </row>
    <row r="3169" spans="1:28">
      <c r="A3169" s="51" t="s">
        <v>5946</v>
      </c>
      <c r="B3169" s="51" t="s">
        <v>121</v>
      </c>
      <c r="C3169" s="1">
        <v>44833</v>
      </c>
      <c r="D3169">
        <v>2022</v>
      </c>
      <c r="E3169" s="26">
        <v>9</v>
      </c>
      <c r="F3169" s="51" t="s">
        <v>29</v>
      </c>
      <c r="G3169" s="26">
        <v>3</v>
      </c>
      <c r="H3169" s="26">
        <v>3</v>
      </c>
      <c r="I3169" t="s">
        <v>15</v>
      </c>
      <c r="J3169" t="s">
        <v>82</v>
      </c>
      <c r="K3169" t="s">
        <v>73</v>
      </c>
      <c r="L3169" t="s">
        <v>113</v>
      </c>
      <c r="M3169" t="s">
        <v>152</v>
      </c>
      <c r="N3169">
        <v>1896.3755793486321</v>
      </c>
      <c r="O3169">
        <v>1896.3755793486321</v>
      </c>
      <c r="P3169" t="s">
        <v>64</v>
      </c>
      <c r="Q3169">
        <v>4.28</v>
      </c>
      <c r="R3169">
        <v>5</v>
      </c>
      <c r="S3169">
        <v>2</v>
      </c>
      <c r="T3169">
        <v>1</v>
      </c>
      <c r="U3169" t="s">
        <v>76</v>
      </c>
      <c r="V3169">
        <v>1</v>
      </c>
      <c r="W3169" t="s">
        <v>66</v>
      </c>
      <c r="X3169" s="51" t="s">
        <v>5947</v>
      </c>
      <c r="Y3169" s="51" t="s">
        <v>79</v>
      </c>
      <c r="Z3169" s="26">
        <v>0</v>
      </c>
      <c r="AA3169" s="51" t="s">
        <v>66</v>
      </c>
      <c r="AB3169" s="51" t="s">
        <v>69</v>
      </c>
    </row>
    <row r="3170" spans="1:28">
      <c r="A3170" s="51" t="s">
        <v>5948</v>
      </c>
      <c r="B3170" s="51" t="s">
        <v>81</v>
      </c>
      <c r="C3170" s="1">
        <v>42423</v>
      </c>
      <c r="D3170">
        <v>2016</v>
      </c>
      <c r="E3170" s="26">
        <v>2</v>
      </c>
      <c r="F3170" s="51" t="s">
        <v>22</v>
      </c>
      <c r="G3170" s="26">
        <v>9</v>
      </c>
      <c r="H3170" s="26">
        <v>9</v>
      </c>
      <c r="I3170" t="s">
        <v>15</v>
      </c>
      <c r="J3170" t="s">
        <v>60</v>
      </c>
      <c r="K3170" t="s">
        <v>124</v>
      </c>
      <c r="L3170" t="s">
        <v>62</v>
      </c>
      <c r="M3170" t="s">
        <v>104</v>
      </c>
      <c r="N3170">
        <v>8072.0726637476446</v>
      </c>
      <c r="O3170">
        <v>8072.0726637476446</v>
      </c>
      <c r="P3170" t="s">
        <v>64</v>
      </c>
      <c r="Q3170">
        <v>2.0299999999999998</v>
      </c>
      <c r="R3170">
        <v>3</v>
      </c>
      <c r="S3170">
        <v>3</v>
      </c>
      <c r="T3170">
        <v>1</v>
      </c>
      <c r="U3170" t="s">
        <v>76</v>
      </c>
      <c r="V3170">
        <v>1</v>
      </c>
      <c r="W3170" t="s">
        <v>66</v>
      </c>
      <c r="X3170" s="51" t="s">
        <v>5949</v>
      </c>
      <c r="Y3170" s="51" t="s">
        <v>95</v>
      </c>
      <c r="Z3170" s="26">
        <v>2</v>
      </c>
      <c r="AA3170" s="51" t="s">
        <v>77</v>
      </c>
      <c r="AB3170" s="51" t="s">
        <v>108</v>
      </c>
    </row>
    <row r="3171" spans="1:28">
      <c r="A3171" s="51" t="s">
        <v>5950</v>
      </c>
      <c r="B3171" s="51" t="s">
        <v>97</v>
      </c>
      <c r="C3171" s="1">
        <v>41567</v>
      </c>
      <c r="D3171">
        <v>2013</v>
      </c>
      <c r="E3171" s="26">
        <v>10</v>
      </c>
      <c r="F3171" s="51" t="s">
        <v>10</v>
      </c>
      <c r="G3171" s="26">
        <v>12</v>
      </c>
      <c r="H3171" s="26">
        <v>12</v>
      </c>
      <c r="I3171" t="s">
        <v>15</v>
      </c>
      <c r="J3171" t="s">
        <v>102</v>
      </c>
      <c r="K3171" t="s">
        <v>88</v>
      </c>
      <c r="L3171" t="s">
        <v>202</v>
      </c>
      <c r="M3171" t="s">
        <v>104</v>
      </c>
      <c r="N3171">
        <v>3336.7120973457504</v>
      </c>
      <c r="O3171">
        <v>3336.7120973457504</v>
      </c>
      <c r="P3171" t="s">
        <v>64</v>
      </c>
      <c r="Q3171">
        <v>3.64</v>
      </c>
      <c r="R3171">
        <v>2</v>
      </c>
      <c r="S3171">
        <v>2</v>
      </c>
      <c r="T3171">
        <v>1</v>
      </c>
      <c r="U3171" t="s">
        <v>76</v>
      </c>
      <c r="V3171">
        <v>1</v>
      </c>
      <c r="W3171" t="s">
        <v>66</v>
      </c>
      <c r="X3171" s="51" t="s">
        <v>5951</v>
      </c>
      <c r="Y3171" s="51" t="s">
        <v>144</v>
      </c>
      <c r="Z3171" s="26">
        <v>1</v>
      </c>
      <c r="AA3171" s="51" t="s">
        <v>66</v>
      </c>
      <c r="AB3171" s="51" t="s">
        <v>69</v>
      </c>
    </row>
    <row r="3172" spans="1:28">
      <c r="A3172" s="51" t="s">
        <v>5952</v>
      </c>
      <c r="B3172" s="51" t="s">
        <v>140</v>
      </c>
      <c r="C3172" s="1">
        <v>44391</v>
      </c>
      <c r="D3172">
        <v>2021</v>
      </c>
      <c r="E3172" s="26">
        <v>7</v>
      </c>
      <c r="F3172" s="51" t="s">
        <v>27</v>
      </c>
      <c r="G3172" s="26">
        <v>4</v>
      </c>
      <c r="H3172" s="26">
        <v>4</v>
      </c>
      <c r="I3172" t="s">
        <v>15</v>
      </c>
      <c r="J3172" t="s">
        <v>72</v>
      </c>
      <c r="K3172" t="s">
        <v>88</v>
      </c>
      <c r="L3172" t="s">
        <v>62</v>
      </c>
      <c r="M3172" t="s">
        <v>90</v>
      </c>
      <c r="N3172">
        <v>17254.151234802208</v>
      </c>
      <c r="O3172">
        <v>17254.151234802208</v>
      </c>
      <c r="P3172" t="s">
        <v>64</v>
      </c>
      <c r="Q3172">
        <v>20.05</v>
      </c>
      <c r="R3172">
        <v>2</v>
      </c>
      <c r="S3172">
        <v>2</v>
      </c>
      <c r="T3172">
        <v>1</v>
      </c>
      <c r="U3172" t="s">
        <v>76</v>
      </c>
      <c r="V3172">
        <v>3</v>
      </c>
      <c r="W3172" t="s">
        <v>84</v>
      </c>
      <c r="X3172" s="51" t="s">
        <v>1691</v>
      </c>
      <c r="Y3172" s="51" t="s">
        <v>100</v>
      </c>
      <c r="Z3172" s="26">
        <v>3</v>
      </c>
      <c r="AA3172" s="51" t="s">
        <v>77</v>
      </c>
      <c r="AB3172" s="51" t="s">
        <v>108</v>
      </c>
    </row>
    <row r="3173" spans="1:28">
      <c r="A3173" s="51" t="s">
        <v>5953</v>
      </c>
      <c r="B3173" s="51" t="s">
        <v>121</v>
      </c>
      <c r="C3173" s="1">
        <v>43100</v>
      </c>
      <c r="D3173">
        <v>2017</v>
      </c>
      <c r="E3173" s="26">
        <v>12</v>
      </c>
      <c r="F3173" s="51" t="s">
        <v>20</v>
      </c>
      <c r="G3173" s="26">
        <v>8</v>
      </c>
      <c r="H3173" s="26">
        <v>8</v>
      </c>
      <c r="I3173" t="s">
        <v>15</v>
      </c>
      <c r="J3173" t="s">
        <v>60</v>
      </c>
      <c r="K3173" t="s">
        <v>61</v>
      </c>
      <c r="L3173" t="s">
        <v>202</v>
      </c>
      <c r="M3173" t="s">
        <v>75</v>
      </c>
      <c r="N3173">
        <v>8507.1096650785275</v>
      </c>
      <c r="O3173">
        <v>8507.1096650785275</v>
      </c>
      <c r="P3173" t="s">
        <v>64</v>
      </c>
      <c r="Q3173">
        <v>12.1</v>
      </c>
      <c r="R3173">
        <v>3</v>
      </c>
      <c r="S3173">
        <v>3</v>
      </c>
      <c r="T3173">
        <v>1</v>
      </c>
      <c r="U3173" t="s">
        <v>76</v>
      </c>
      <c r="V3173">
        <v>3</v>
      </c>
      <c r="W3173" t="s">
        <v>84</v>
      </c>
      <c r="X3173" s="51" t="s">
        <v>3549</v>
      </c>
      <c r="Y3173" s="51" t="s">
        <v>95</v>
      </c>
      <c r="Z3173" s="26">
        <v>3</v>
      </c>
      <c r="AA3173" s="51" t="s">
        <v>77</v>
      </c>
      <c r="AB3173" s="51" t="s">
        <v>108</v>
      </c>
    </row>
    <row r="3174" spans="1:28">
      <c r="A3174" s="51" t="s">
        <v>5954</v>
      </c>
      <c r="B3174" s="51" t="s">
        <v>59</v>
      </c>
      <c r="C3174" s="1">
        <v>41538</v>
      </c>
      <c r="D3174">
        <v>2013</v>
      </c>
      <c r="E3174" s="26">
        <v>9</v>
      </c>
      <c r="F3174" s="51" t="s">
        <v>29</v>
      </c>
      <c r="G3174" s="26">
        <v>12</v>
      </c>
      <c r="H3174" s="26">
        <v>12</v>
      </c>
      <c r="I3174" t="s">
        <v>15</v>
      </c>
      <c r="J3174" t="s">
        <v>102</v>
      </c>
      <c r="K3174" t="s">
        <v>133</v>
      </c>
      <c r="L3174" t="s">
        <v>113</v>
      </c>
      <c r="M3174" t="s">
        <v>75</v>
      </c>
      <c r="N3174">
        <v>4542.6380677582483</v>
      </c>
      <c r="O3174">
        <v>4542.6380677582483</v>
      </c>
      <c r="P3174" t="s">
        <v>64</v>
      </c>
      <c r="Q3174">
        <v>6.04</v>
      </c>
      <c r="R3174">
        <v>2</v>
      </c>
      <c r="S3174">
        <v>2</v>
      </c>
      <c r="T3174">
        <v>1</v>
      </c>
      <c r="U3174" t="s">
        <v>76</v>
      </c>
      <c r="V3174">
        <v>1</v>
      </c>
      <c r="W3174" t="s">
        <v>66</v>
      </c>
      <c r="X3174" s="51" t="s">
        <v>5955</v>
      </c>
      <c r="Y3174" s="51" t="s">
        <v>100</v>
      </c>
      <c r="Z3174" s="26">
        <v>1</v>
      </c>
      <c r="AA3174" s="51" t="s">
        <v>66</v>
      </c>
      <c r="AB3174" s="51" t="s">
        <v>69</v>
      </c>
    </row>
    <row r="3175" spans="1:28">
      <c r="A3175" s="51" t="s">
        <v>5956</v>
      </c>
      <c r="B3175" s="51" t="s">
        <v>97</v>
      </c>
      <c r="C3175" s="1">
        <v>44133</v>
      </c>
      <c r="D3175">
        <v>2020</v>
      </c>
      <c r="E3175" s="26">
        <v>10</v>
      </c>
      <c r="F3175" s="51" t="s">
        <v>10</v>
      </c>
      <c r="G3175" s="26">
        <v>5</v>
      </c>
      <c r="H3175" s="26">
        <v>5</v>
      </c>
      <c r="I3175" t="s">
        <v>15</v>
      </c>
      <c r="J3175" t="s">
        <v>72</v>
      </c>
      <c r="K3175" t="s">
        <v>61</v>
      </c>
      <c r="L3175" t="s">
        <v>125</v>
      </c>
      <c r="M3175" t="s">
        <v>63</v>
      </c>
      <c r="N3175">
        <v>4209.8834707944052</v>
      </c>
      <c r="O3175">
        <v>4209.8834707944052</v>
      </c>
      <c r="P3175" t="s">
        <v>64</v>
      </c>
      <c r="Q3175">
        <v>6.37</v>
      </c>
      <c r="R3175">
        <v>5</v>
      </c>
      <c r="S3175">
        <v>1</v>
      </c>
      <c r="T3175">
        <v>1</v>
      </c>
      <c r="U3175" t="s">
        <v>76</v>
      </c>
      <c r="V3175">
        <v>1</v>
      </c>
      <c r="W3175" t="s">
        <v>66</v>
      </c>
      <c r="X3175" s="51" t="s">
        <v>5957</v>
      </c>
      <c r="Y3175" s="51" t="s">
        <v>144</v>
      </c>
      <c r="Z3175" s="26">
        <v>0</v>
      </c>
      <c r="AA3175" s="51" t="s">
        <v>66</v>
      </c>
      <c r="AB3175" s="51" t="s">
        <v>69</v>
      </c>
    </row>
    <row r="3176" spans="1:28">
      <c r="A3176" s="51" t="s">
        <v>5958</v>
      </c>
      <c r="B3176" s="51" t="s">
        <v>81</v>
      </c>
      <c r="C3176" s="1">
        <v>42879</v>
      </c>
      <c r="D3176">
        <v>2017</v>
      </c>
      <c r="E3176" s="26">
        <v>5</v>
      </c>
      <c r="F3176" s="51" t="s">
        <v>25</v>
      </c>
      <c r="G3176" s="26">
        <v>8</v>
      </c>
      <c r="H3176" s="26">
        <v>8</v>
      </c>
      <c r="I3176" t="s">
        <v>15</v>
      </c>
      <c r="J3176" t="s">
        <v>60</v>
      </c>
      <c r="K3176" t="s">
        <v>124</v>
      </c>
      <c r="L3176" t="s">
        <v>116</v>
      </c>
      <c r="M3176" t="s">
        <v>93</v>
      </c>
      <c r="N3176">
        <v>2936.9082547475514</v>
      </c>
      <c r="O3176">
        <v>2936.9082547475514</v>
      </c>
      <c r="P3176" t="s">
        <v>64</v>
      </c>
      <c r="Q3176">
        <v>7.87</v>
      </c>
      <c r="R3176">
        <v>5</v>
      </c>
      <c r="S3176">
        <v>3</v>
      </c>
      <c r="T3176">
        <v>1</v>
      </c>
      <c r="U3176" t="s">
        <v>76</v>
      </c>
      <c r="V3176">
        <v>1</v>
      </c>
      <c r="W3176" t="s">
        <v>66</v>
      </c>
      <c r="X3176" s="51" t="s">
        <v>5959</v>
      </c>
      <c r="Y3176" s="51" t="s">
        <v>100</v>
      </c>
      <c r="Z3176" s="26">
        <v>2</v>
      </c>
      <c r="AA3176" s="51" t="s">
        <v>77</v>
      </c>
      <c r="AB3176" s="51" t="s">
        <v>69</v>
      </c>
    </row>
    <row r="3177" spans="1:28">
      <c r="A3177" s="51" t="s">
        <v>5960</v>
      </c>
      <c r="B3177" s="51" t="s">
        <v>140</v>
      </c>
      <c r="C3177" s="1">
        <v>45100</v>
      </c>
      <c r="D3177">
        <v>2023</v>
      </c>
      <c r="E3177" s="26">
        <v>6</v>
      </c>
      <c r="F3177" s="51" t="s">
        <v>26</v>
      </c>
      <c r="G3177" s="26">
        <v>2</v>
      </c>
      <c r="H3177" s="26">
        <v>2</v>
      </c>
      <c r="I3177" t="s">
        <v>15</v>
      </c>
      <c r="J3177" t="s">
        <v>82</v>
      </c>
      <c r="K3177" t="s">
        <v>61</v>
      </c>
      <c r="L3177" t="s">
        <v>128</v>
      </c>
      <c r="M3177" t="s">
        <v>93</v>
      </c>
      <c r="N3177">
        <v>6896.3881082141261</v>
      </c>
      <c r="O3177">
        <v>6896.3881082141261</v>
      </c>
      <c r="P3177" t="s">
        <v>64</v>
      </c>
      <c r="Q3177">
        <v>10.119999999999999</v>
      </c>
      <c r="R3177">
        <v>1</v>
      </c>
      <c r="S3177">
        <v>5</v>
      </c>
      <c r="T3177">
        <v>1</v>
      </c>
      <c r="U3177" t="s">
        <v>76</v>
      </c>
      <c r="V3177">
        <v>2</v>
      </c>
      <c r="W3177" t="s">
        <v>77</v>
      </c>
      <c r="X3177" s="51" t="s">
        <v>5961</v>
      </c>
      <c r="Y3177" s="51" t="s">
        <v>79</v>
      </c>
      <c r="Z3177" s="26">
        <v>1</v>
      </c>
      <c r="AA3177" s="51" t="s">
        <v>66</v>
      </c>
      <c r="AB3177" s="51" t="s">
        <v>69</v>
      </c>
    </row>
    <row r="3178" spans="1:28">
      <c r="A3178" s="51" t="s">
        <v>5962</v>
      </c>
      <c r="B3178" s="51" t="s">
        <v>140</v>
      </c>
      <c r="C3178" s="1">
        <v>41908</v>
      </c>
      <c r="D3178">
        <v>2014</v>
      </c>
      <c r="E3178" s="26">
        <v>9</v>
      </c>
      <c r="F3178" s="51" t="s">
        <v>29</v>
      </c>
      <c r="G3178" s="26">
        <v>11</v>
      </c>
      <c r="H3178" s="26">
        <v>11</v>
      </c>
      <c r="I3178" t="s">
        <v>15</v>
      </c>
      <c r="J3178" t="s">
        <v>102</v>
      </c>
      <c r="K3178" t="s">
        <v>73</v>
      </c>
      <c r="L3178" t="s">
        <v>98</v>
      </c>
      <c r="M3178" t="s">
        <v>104</v>
      </c>
      <c r="N3178">
        <v>7911.2497838969002</v>
      </c>
      <c r="O3178">
        <v>7911.2497838969002</v>
      </c>
      <c r="P3178" t="s">
        <v>64</v>
      </c>
      <c r="Q3178">
        <v>2.6</v>
      </c>
      <c r="R3178">
        <v>2</v>
      </c>
      <c r="S3178">
        <v>2</v>
      </c>
      <c r="T3178">
        <v>1</v>
      </c>
      <c r="U3178" t="s">
        <v>76</v>
      </c>
      <c r="V3178">
        <v>1</v>
      </c>
      <c r="W3178" t="s">
        <v>66</v>
      </c>
      <c r="X3178" s="51" t="s">
        <v>5947</v>
      </c>
      <c r="Y3178" s="51" t="s">
        <v>79</v>
      </c>
      <c r="Z3178" s="26">
        <v>1</v>
      </c>
      <c r="AA3178" s="51" t="s">
        <v>66</v>
      </c>
      <c r="AB3178" s="51" t="s">
        <v>69</v>
      </c>
    </row>
    <row r="3179" spans="1:28">
      <c r="A3179" s="51" t="s">
        <v>5963</v>
      </c>
      <c r="B3179" s="51" t="s">
        <v>121</v>
      </c>
      <c r="C3179" s="1">
        <v>43093</v>
      </c>
      <c r="D3179">
        <v>2017</v>
      </c>
      <c r="E3179" s="26">
        <v>12</v>
      </c>
      <c r="F3179" s="51" t="s">
        <v>20</v>
      </c>
      <c r="G3179" s="26">
        <v>8</v>
      </c>
      <c r="H3179" s="26">
        <v>8</v>
      </c>
      <c r="I3179" t="s">
        <v>15</v>
      </c>
      <c r="J3179" t="s">
        <v>60</v>
      </c>
      <c r="K3179" t="s">
        <v>83</v>
      </c>
      <c r="L3179" t="s">
        <v>125</v>
      </c>
      <c r="M3179" t="s">
        <v>93</v>
      </c>
      <c r="N3179">
        <v>11517.275323096666</v>
      </c>
      <c r="O3179">
        <v>11517.275323096666</v>
      </c>
      <c r="P3179" t="s">
        <v>64</v>
      </c>
      <c r="Q3179">
        <v>2.98</v>
      </c>
      <c r="R3179">
        <v>5</v>
      </c>
      <c r="S3179">
        <v>1</v>
      </c>
      <c r="T3179">
        <v>1</v>
      </c>
      <c r="U3179" t="s">
        <v>76</v>
      </c>
      <c r="V3179">
        <v>2</v>
      </c>
      <c r="W3179" t="s">
        <v>77</v>
      </c>
      <c r="X3179" s="51" t="s">
        <v>4469</v>
      </c>
      <c r="Y3179" s="51" t="s">
        <v>68</v>
      </c>
      <c r="Z3179" s="26">
        <v>1</v>
      </c>
      <c r="AA3179" s="51" t="s">
        <v>66</v>
      </c>
      <c r="AB3179" s="51" t="s">
        <v>69</v>
      </c>
    </row>
    <row r="3180" spans="1:28">
      <c r="A3180" s="51" t="s">
        <v>5964</v>
      </c>
      <c r="B3180" s="51" t="s">
        <v>81</v>
      </c>
      <c r="C3180" s="1">
        <v>42163</v>
      </c>
      <c r="D3180">
        <v>2015</v>
      </c>
      <c r="E3180" s="26">
        <v>6</v>
      </c>
      <c r="F3180" s="51" t="s">
        <v>26</v>
      </c>
      <c r="G3180" s="26">
        <v>10</v>
      </c>
      <c r="H3180" s="26">
        <v>10</v>
      </c>
      <c r="I3180" t="s">
        <v>15</v>
      </c>
      <c r="J3180" t="s">
        <v>102</v>
      </c>
      <c r="K3180" t="s">
        <v>73</v>
      </c>
      <c r="L3180" t="s">
        <v>103</v>
      </c>
      <c r="M3180" t="s">
        <v>63</v>
      </c>
      <c r="N3180">
        <v>7793.7053842013092</v>
      </c>
      <c r="O3180">
        <v>7793.7053842013092</v>
      </c>
      <c r="P3180" t="s">
        <v>64</v>
      </c>
      <c r="Q3180">
        <v>25.11</v>
      </c>
      <c r="R3180">
        <v>4</v>
      </c>
      <c r="S3180">
        <v>0</v>
      </c>
      <c r="T3180">
        <v>0</v>
      </c>
      <c r="U3180" t="s">
        <v>65</v>
      </c>
      <c r="V3180">
        <v>3</v>
      </c>
      <c r="W3180" t="s">
        <v>84</v>
      </c>
      <c r="X3180" s="51" t="s">
        <v>5965</v>
      </c>
      <c r="Y3180" s="51" t="s">
        <v>95</v>
      </c>
      <c r="Z3180" s="26">
        <v>3</v>
      </c>
      <c r="AA3180" s="51" t="s">
        <v>77</v>
      </c>
      <c r="AB3180" s="51" t="s">
        <v>69</v>
      </c>
    </row>
    <row r="3181" spans="1:28">
      <c r="A3181" s="51" t="s">
        <v>5966</v>
      </c>
      <c r="B3181" s="51" t="s">
        <v>81</v>
      </c>
      <c r="C3181" s="1">
        <v>41435</v>
      </c>
      <c r="D3181">
        <v>2013</v>
      </c>
      <c r="E3181" s="26">
        <v>6</v>
      </c>
      <c r="F3181" s="51" t="s">
        <v>26</v>
      </c>
      <c r="G3181" s="26">
        <v>12</v>
      </c>
      <c r="H3181" s="26">
        <v>12</v>
      </c>
      <c r="I3181" t="s">
        <v>15</v>
      </c>
      <c r="J3181" t="s">
        <v>102</v>
      </c>
      <c r="K3181" t="s">
        <v>133</v>
      </c>
      <c r="L3181" t="s">
        <v>103</v>
      </c>
      <c r="M3181" t="s">
        <v>63</v>
      </c>
      <c r="N3181">
        <v>7128.5876654941421</v>
      </c>
      <c r="O3181">
        <v>7128.5876654941421</v>
      </c>
      <c r="P3181" t="s">
        <v>64</v>
      </c>
      <c r="Q3181">
        <v>5.6</v>
      </c>
      <c r="R3181">
        <v>5</v>
      </c>
      <c r="S3181">
        <v>0</v>
      </c>
      <c r="T3181">
        <v>0</v>
      </c>
      <c r="U3181" t="s">
        <v>65</v>
      </c>
      <c r="V3181">
        <v>1</v>
      </c>
      <c r="W3181" t="s">
        <v>66</v>
      </c>
      <c r="X3181" s="51" t="s">
        <v>1328</v>
      </c>
      <c r="Y3181" s="51" t="s">
        <v>95</v>
      </c>
      <c r="Z3181" s="26">
        <v>1</v>
      </c>
      <c r="AA3181" s="51" t="s">
        <v>66</v>
      </c>
      <c r="AB3181" s="51" t="s">
        <v>69</v>
      </c>
    </row>
    <row r="3182" spans="1:28">
      <c r="A3182" s="51" t="s">
        <v>5967</v>
      </c>
      <c r="B3182" s="51" t="s">
        <v>121</v>
      </c>
      <c r="C3182" s="1">
        <v>45035</v>
      </c>
      <c r="D3182">
        <v>2023</v>
      </c>
      <c r="E3182" s="26">
        <v>4</v>
      </c>
      <c r="F3182" s="51" t="s">
        <v>24</v>
      </c>
      <c r="G3182" s="26">
        <v>2</v>
      </c>
      <c r="H3182" s="26">
        <v>2</v>
      </c>
      <c r="I3182" t="s">
        <v>15</v>
      </c>
      <c r="J3182" t="s">
        <v>82</v>
      </c>
      <c r="K3182" t="s">
        <v>83</v>
      </c>
      <c r="L3182" t="s">
        <v>202</v>
      </c>
      <c r="M3182" t="s">
        <v>93</v>
      </c>
      <c r="N3182">
        <v>10507.914785675292</v>
      </c>
      <c r="O3182">
        <v>10507.914785675292</v>
      </c>
      <c r="P3182" t="s">
        <v>64</v>
      </c>
      <c r="Q3182">
        <v>15.05</v>
      </c>
      <c r="R3182">
        <v>3</v>
      </c>
      <c r="S3182">
        <v>1</v>
      </c>
      <c r="T3182">
        <v>1</v>
      </c>
      <c r="U3182" t="s">
        <v>76</v>
      </c>
      <c r="V3182">
        <v>3</v>
      </c>
      <c r="W3182" t="s">
        <v>84</v>
      </c>
      <c r="X3182" s="51" t="s">
        <v>5968</v>
      </c>
      <c r="Y3182" s="51" t="s">
        <v>100</v>
      </c>
      <c r="Z3182" s="26">
        <v>2</v>
      </c>
      <c r="AA3182" s="51" t="s">
        <v>77</v>
      </c>
      <c r="AB3182" s="51" t="s">
        <v>69</v>
      </c>
    </row>
    <row r="3183" spans="1:28">
      <c r="A3183" s="51" t="s">
        <v>5969</v>
      </c>
      <c r="B3183" s="51" t="s">
        <v>140</v>
      </c>
      <c r="C3183" s="1">
        <v>42472</v>
      </c>
      <c r="D3183">
        <v>2016</v>
      </c>
      <c r="E3183" s="26">
        <v>4</v>
      </c>
      <c r="F3183" s="51" t="s">
        <v>24</v>
      </c>
      <c r="G3183" s="26">
        <v>9</v>
      </c>
      <c r="H3183" s="26">
        <v>9</v>
      </c>
      <c r="I3183" t="s">
        <v>15</v>
      </c>
      <c r="J3183" t="s">
        <v>60</v>
      </c>
      <c r="K3183" t="s">
        <v>88</v>
      </c>
      <c r="L3183" t="s">
        <v>202</v>
      </c>
      <c r="M3183" t="s">
        <v>75</v>
      </c>
      <c r="N3183">
        <v>-156.72039036157241</v>
      </c>
      <c r="O3183">
        <v>156.72039036157241</v>
      </c>
      <c r="P3183" t="s">
        <v>117</v>
      </c>
      <c r="Q3183">
        <v>11.43</v>
      </c>
      <c r="R3183">
        <v>5</v>
      </c>
      <c r="S3183">
        <v>5</v>
      </c>
      <c r="T3183">
        <v>1</v>
      </c>
      <c r="U3183" t="s">
        <v>76</v>
      </c>
      <c r="V3183">
        <v>2</v>
      </c>
      <c r="W3183" t="s">
        <v>77</v>
      </c>
      <c r="X3183" s="51" t="s">
        <v>5970</v>
      </c>
      <c r="Y3183" s="51" t="s">
        <v>95</v>
      </c>
      <c r="Z3183" s="26">
        <v>2</v>
      </c>
      <c r="AA3183" s="51" t="s">
        <v>77</v>
      </c>
      <c r="AB3183" s="51" t="s">
        <v>108</v>
      </c>
    </row>
    <row r="3184" spans="1:28">
      <c r="A3184" s="51" t="s">
        <v>5971</v>
      </c>
      <c r="B3184" s="51" t="s">
        <v>71</v>
      </c>
      <c r="C3184" s="1">
        <v>43383</v>
      </c>
      <c r="D3184">
        <v>2018</v>
      </c>
      <c r="E3184" s="26">
        <v>10</v>
      </c>
      <c r="F3184" s="51" t="s">
        <v>10</v>
      </c>
      <c r="G3184" s="26">
        <v>7</v>
      </c>
      <c r="H3184" s="26">
        <v>7</v>
      </c>
      <c r="I3184" t="s">
        <v>15</v>
      </c>
      <c r="J3184" t="s">
        <v>60</v>
      </c>
      <c r="K3184" t="s">
        <v>61</v>
      </c>
      <c r="L3184" t="s">
        <v>157</v>
      </c>
      <c r="M3184" t="s">
        <v>93</v>
      </c>
      <c r="N3184">
        <v>6488.6424248802732</v>
      </c>
      <c r="O3184">
        <v>6488.6424248802732</v>
      </c>
      <c r="P3184" t="s">
        <v>64</v>
      </c>
      <c r="Q3184">
        <v>2.61</v>
      </c>
      <c r="R3184">
        <v>2</v>
      </c>
      <c r="S3184">
        <v>4</v>
      </c>
      <c r="T3184">
        <v>1</v>
      </c>
      <c r="U3184" t="s">
        <v>76</v>
      </c>
      <c r="V3184">
        <v>1</v>
      </c>
      <c r="W3184" t="s">
        <v>66</v>
      </c>
      <c r="X3184" s="51" t="s">
        <v>820</v>
      </c>
      <c r="Y3184" s="51" t="s">
        <v>95</v>
      </c>
      <c r="Z3184" s="26">
        <v>1</v>
      </c>
      <c r="AA3184" s="51" t="s">
        <v>66</v>
      </c>
      <c r="AB3184" s="51" t="s">
        <v>69</v>
      </c>
    </row>
    <row r="3185" spans="1:28">
      <c r="A3185" s="51" t="s">
        <v>5972</v>
      </c>
      <c r="B3185" s="51" t="s">
        <v>140</v>
      </c>
      <c r="C3185" s="1">
        <v>43229</v>
      </c>
      <c r="D3185">
        <v>2018</v>
      </c>
      <c r="E3185" s="26">
        <v>5</v>
      </c>
      <c r="F3185" s="51" t="s">
        <v>25</v>
      </c>
      <c r="G3185" s="26">
        <v>7</v>
      </c>
      <c r="H3185" s="26">
        <v>7</v>
      </c>
      <c r="I3185" t="s">
        <v>15</v>
      </c>
      <c r="J3185" t="s">
        <v>60</v>
      </c>
      <c r="K3185" t="s">
        <v>88</v>
      </c>
      <c r="L3185" t="s">
        <v>98</v>
      </c>
      <c r="M3185" t="s">
        <v>104</v>
      </c>
      <c r="N3185">
        <v>9380.1537896227273</v>
      </c>
      <c r="O3185">
        <v>9380.1537896227273</v>
      </c>
      <c r="P3185" t="s">
        <v>64</v>
      </c>
      <c r="Q3185">
        <v>7.06</v>
      </c>
      <c r="R3185">
        <v>2</v>
      </c>
      <c r="S3185">
        <v>2</v>
      </c>
      <c r="T3185">
        <v>1</v>
      </c>
      <c r="U3185" t="s">
        <v>76</v>
      </c>
      <c r="V3185">
        <v>3</v>
      </c>
      <c r="W3185" t="s">
        <v>84</v>
      </c>
      <c r="X3185" s="51" t="s">
        <v>5973</v>
      </c>
      <c r="Y3185" s="51" t="s">
        <v>68</v>
      </c>
      <c r="Z3185" s="26">
        <v>1</v>
      </c>
      <c r="AA3185" s="51" t="s">
        <v>66</v>
      </c>
      <c r="AB3185" s="51" t="s">
        <v>69</v>
      </c>
    </row>
    <row r="3186" spans="1:28">
      <c r="A3186" s="51" t="s">
        <v>5974</v>
      </c>
      <c r="B3186" s="51" t="s">
        <v>121</v>
      </c>
      <c r="C3186" s="1">
        <v>45255</v>
      </c>
      <c r="D3186">
        <v>2023</v>
      </c>
      <c r="E3186" s="26">
        <v>11</v>
      </c>
      <c r="F3186" s="51" t="s">
        <v>19</v>
      </c>
      <c r="G3186" s="26">
        <v>2</v>
      </c>
      <c r="H3186" s="26">
        <v>2</v>
      </c>
      <c r="I3186" t="s">
        <v>15</v>
      </c>
      <c r="J3186" t="s">
        <v>82</v>
      </c>
      <c r="K3186" t="s">
        <v>133</v>
      </c>
      <c r="L3186" t="s">
        <v>116</v>
      </c>
      <c r="M3186" t="s">
        <v>152</v>
      </c>
      <c r="N3186">
        <v>17312.19968119972</v>
      </c>
      <c r="O3186">
        <v>17312.19968119972</v>
      </c>
      <c r="P3186" t="s">
        <v>64</v>
      </c>
      <c r="Q3186">
        <v>3.64</v>
      </c>
      <c r="R3186">
        <v>4</v>
      </c>
      <c r="S3186">
        <v>2</v>
      </c>
      <c r="T3186">
        <v>1</v>
      </c>
      <c r="U3186" t="s">
        <v>76</v>
      </c>
      <c r="V3186">
        <v>3</v>
      </c>
      <c r="W3186" t="s">
        <v>84</v>
      </c>
      <c r="X3186" s="51" t="s">
        <v>5975</v>
      </c>
      <c r="Y3186" s="51" t="s">
        <v>79</v>
      </c>
      <c r="Z3186" s="26">
        <v>2</v>
      </c>
      <c r="AA3186" s="51" t="s">
        <v>77</v>
      </c>
      <c r="AB3186" s="51" t="s">
        <v>69</v>
      </c>
    </row>
    <row r="3187" spans="1:28">
      <c r="A3187" s="51" t="s">
        <v>5976</v>
      </c>
      <c r="B3187" s="51" t="s">
        <v>59</v>
      </c>
      <c r="C3187" s="1">
        <v>45185</v>
      </c>
      <c r="D3187">
        <v>2023</v>
      </c>
      <c r="E3187" s="26">
        <v>9</v>
      </c>
      <c r="F3187" s="51" t="s">
        <v>29</v>
      </c>
      <c r="G3187" s="26">
        <v>2</v>
      </c>
      <c r="H3187" s="26">
        <v>2</v>
      </c>
      <c r="I3187" t="s">
        <v>15</v>
      </c>
      <c r="J3187" t="s">
        <v>82</v>
      </c>
      <c r="K3187" t="s">
        <v>133</v>
      </c>
      <c r="L3187" t="s">
        <v>157</v>
      </c>
      <c r="M3187" t="s">
        <v>90</v>
      </c>
      <c r="N3187">
        <v>13239.22947882052</v>
      </c>
      <c r="O3187">
        <v>13239.22947882052</v>
      </c>
      <c r="P3187" t="s">
        <v>64</v>
      </c>
      <c r="Q3187">
        <v>23.33</v>
      </c>
      <c r="R3187">
        <v>2</v>
      </c>
      <c r="S3187">
        <v>4</v>
      </c>
      <c r="T3187">
        <v>1</v>
      </c>
      <c r="U3187" t="s">
        <v>76</v>
      </c>
      <c r="V3187">
        <v>3</v>
      </c>
      <c r="W3187" t="s">
        <v>84</v>
      </c>
      <c r="X3187" s="51" t="s">
        <v>5977</v>
      </c>
      <c r="Y3187" s="51" t="s">
        <v>95</v>
      </c>
      <c r="Z3187" s="26">
        <v>4</v>
      </c>
      <c r="AA3187" s="51" t="s">
        <v>84</v>
      </c>
      <c r="AB3187" s="51" t="s">
        <v>108</v>
      </c>
    </row>
    <row r="3188" spans="1:28">
      <c r="A3188" s="51" t="s">
        <v>5978</v>
      </c>
      <c r="B3188" s="51" t="s">
        <v>97</v>
      </c>
      <c r="C3188" s="1">
        <v>44875</v>
      </c>
      <c r="D3188">
        <v>2022</v>
      </c>
      <c r="E3188" s="26">
        <v>11</v>
      </c>
      <c r="F3188" s="51" t="s">
        <v>19</v>
      </c>
      <c r="G3188" s="26">
        <v>3</v>
      </c>
      <c r="H3188" s="26">
        <v>3</v>
      </c>
      <c r="I3188" t="s">
        <v>15</v>
      </c>
      <c r="J3188" t="s">
        <v>82</v>
      </c>
      <c r="K3188" t="s">
        <v>61</v>
      </c>
      <c r="L3188" t="s">
        <v>116</v>
      </c>
      <c r="M3188" t="s">
        <v>93</v>
      </c>
      <c r="N3188">
        <v>13688.577899262749</v>
      </c>
      <c r="O3188">
        <v>13688.577899262749</v>
      </c>
      <c r="P3188" t="s">
        <v>64</v>
      </c>
      <c r="Q3188">
        <v>15.85</v>
      </c>
      <c r="R3188">
        <v>3</v>
      </c>
      <c r="S3188">
        <v>2</v>
      </c>
      <c r="T3188">
        <v>1</v>
      </c>
      <c r="U3188" t="s">
        <v>76</v>
      </c>
      <c r="V3188">
        <v>2</v>
      </c>
      <c r="W3188" t="s">
        <v>77</v>
      </c>
      <c r="X3188" s="51" t="s">
        <v>5979</v>
      </c>
      <c r="Y3188" s="51" t="s">
        <v>79</v>
      </c>
      <c r="Z3188" s="26">
        <v>2</v>
      </c>
      <c r="AA3188" s="51" t="s">
        <v>77</v>
      </c>
      <c r="AB3188" s="51" t="s">
        <v>108</v>
      </c>
    </row>
    <row r="3189" spans="1:28">
      <c r="A3189" s="51" t="s">
        <v>5980</v>
      </c>
      <c r="B3189" s="51" t="s">
        <v>97</v>
      </c>
      <c r="C3189" s="1">
        <v>43226</v>
      </c>
      <c r="D3189">
        <v>2018</v>
      </c>
      <c r="E3189" s="26">
        <v>5</v>
      </c>
      <c r="F3189" s="51" t="s">
        <v>25</v>
      </c>
      <c r="G3189" s="26">
        <v>7</v>
      </c>
      <c r="H3189" s="26">
        <v>7</v>
      </c>
      <c r="I3189" t="s">
        <v>15</v>
      </c>
      <c r="J3189" t="s">
        <v>60</v>
      </c>
      <c r="K3189" t="s">
        <v>88</v>
      </c>
      <c r="L3189" t="s">
        <v>98</v>
      </c>
      <c r="M3189" t="s">
        <v>104</v>
      </c>
      <c r="N3189">
        <v>2510.3041475357545</v>
      </c>
      <c r="O3189">
        <v>2510.3041475357545</v>
      </c>
      <c r="P3189" t="s">
        <v>64</v>
      </c>
      <c r="Q3189">
        <v>7.1</v>
      </c>
      <c r="R3189">
        <v>3</v>
      </c>
      <c r="S3189">
        <v>3</v>
      </c>
      <c r="T3189">
        <v>1</v>
      </c>
      <c r="U3189" t="s">
        <v>76</v>
      </c>
      <c r="V3189">
        <v>1</v>
      </c>
      <c r="W3189" t="s">
        <v>66</v>
      </c>
      <c r="X3189" s="51" t="s">
        <v>5981</v>
      </c>
      <c r="Y3189" s="51" t="s">
        <v>95</v>
      </c>
      <c r="Z3189" s="26">
        <v>1</v>
      </c>
      <c r="AA3189" s="51" t="s">
        <v>66</v>
      </c>
      <c r="AB3189" s="51" t="s">
        <v>69</v>
      </c>
    </row>
    <row r="3190" spans="1:28">
      <c r="A3190" s="51" t="s">
        <v>5982</v>
      </c>
      <c r="B3190" s="51" t="s">
        <v>121</v>
      </c>
      <c r="C3190" s="1">
        <v>44880</v>
      </c>
      <c r="D3190">
        <v>2022</v>
      </c>
      <c r="E3190" s="26">
        <v>11</v>
      </c>
      <c r="F3190" s="51" t="s">
        <v>19</v>
      </c>
      <c r="G3190" s="26">
        <v>3</v>
      </c>
      <c r="H3190" s="26">
        <v>3</v>
      </c>
      <c r="I3190" t="s">
        <v>15</v>
      </c>
      <c r="J3190" t="s">
        <v>82</v>
      </c>
      <c r="K3190" t="s">
        <v>124</v>
      </c>
      <c r="L3190" t="s">
        <v>98</v>
      </c>
      <c r="M3190" t="s">
        <v>75</v>
      </c>
      <c r="N3190">
        <v>6915.958012293273</v>
      </c>
      <c r="O3190">
        <v>6915.958012293273</v>
      </c>
      <c r="P3190" t="s">
        <v>64</v>
      </c>
      <c r="Q3190">
        <v>8.83</v>
      </c>
      <c r="R3190">
        <v>1</v>
      </c>
      <c r="S3190">
        <v>1</v>
      </c>
      <c r="T3190">
        <v>1</v>
      </c>
      <c r="U3190" t="s">
        <v>76</v>
      </c>
      <c r="V3190">
        <v>2</v>
      </c>
      <c r="W3190" t="s">
        <v>77</v>
      </c>
      <c r="X3190" s="51" t="s">
        <v>1712</v>
      </c>
      <c r="Y3190" s="51" t="s">
        <v>68</v>
      </c>
      <c r="Z3190" s="26">
        <v>0</v>
      </c>
      <c r="AA3190" s="51" t="s">
        <v>66</v>
      </c>
      <c r="AB3190" s="51" t="s">
        <v>69</v>
      </c>
    </row>
    <row r="3191" spans="1:28">
      <c r="A3191" s="51" t="s">
        <v>5983</v>
      </c>
      <c r="B3191" s="51" t="s">
        <v>97</v>
      </c>
      <c r="C3191" s="1">
        <v>43593</v>
      </c>
      <c r="D3191">
        <v>2019</v>
      </c>
      <c r="E3191" s="26">
        <v>5</v>
      </c>
      <c r="F3191" s="51" t="s">
        <v>25</v>
      </c>
      <c r="G3191" s="26">
        <v>6</v>
      </c>
      <c r="H3191" s="26">
        <v>6</v>
      </c>
      <c r="I3191" t="s">
        <v>15</v>
      </c>
      <c r="J3191" t="s">
        <v>72</v>
      </c>
      <c r="K3191" t="s">
        <v>83</v>
      </c>
      <c r="L3191" t="s">
        <v>98</v>
      </c>
      <c r="M3191" t="s">
        <v>63</v>
      </c>
      <c r="N3191">
        <v>3201.4072281462704</v>
      </c>
      <c r="O3191">
        <v>3201.4072281462704</v>
      </c>
      <c r="P3191" t="s">
        <v>64</v>
      </c>
      <c r="Q3191">
        <v>6.46</v>
      </c>
      <c r="R3191">
        <v>4</v>
      </c>
      <c r="S3191">
        <v>1</v>
      </c>
      <c r="T3191">
        <v>1</v>
      </c>
      <c r="U3191" t="s">
        <v>76</v>
      </c>
      <c r="V3191">
        <v>1</v>
      </c>
      <c r="W3191" t="s">
        <v>66</v>
      </c>
      <c r="X3191" s="51" t="s">
        <v>5984</v>
      </c>
      <c r="Y3191" s="51" t="s">
        <v>95</v>
      </c>
      <c r="Z3191" s="26">
        <v>0</v>
      </c>
      <c r="AA3191" s="51" t="s">
        <v>66</v>
      </c>
      <c r="AB3191" s="51" t="s">
        <v>69</v>
      </c>
    </row>
    <row r="3192" spans="1:28">
      <c r="A3192" s="51" t="s">
        <v>5985</v>
      </c>
      <c r="B3192" s="51" t="s">
        <v>121</v>
      </c>
      <c r="C3192" s="1">
        <v>41951</v>
      </c>
      <c r="D3192">
        <v>2014</v>
      </c>
      <c r="E3192" s="26">
        <v>11</v>
      </c>
      <c r="F3192" s="51" t="s">
        <v>19</v>
      </c>
      <c r="G3192" s="26">
        <v>11</v>
      </c>
      <c r="H3192" s="26">
        <v>11</v>
      </c>
      <c r="I3192" t="s">
        <v>15</v>
      </c>
      <c r="J3192" t="s">
        <v>102</v>
      </c>
      <c r="K3192" t="s">
        <v>83</v>
      </c>
      <c r="L3192" t="s">
        <v>157</v>
      </c>
      <c r="M3192" t="s">
        <v>93</v>
      </c>
      <c r="N3192">
        <v>14970.436315866353</v>
      </c>
      <c r="O3192">
        <v>14970.436315866353</v>
      </c>
      <c r="P3192" t="s">
        <v>64</v>
      </c>
      <c r="Q3192">
        <v>12.37</v>
      </c>
      <c r="R3192">
        <v>4</v>
      </c>
      <c r="S3192">
        <v>2</v>
      </c>
      <c r="T3192">
        <v>1</v>
      </c>
      <c r="U3192" t="s">
        <v>76</v>
      </c>
      <c r="V3192">
        <v>3</v>
      </c>
      <c r="W3192" t="s">
        <v>84</v>
      </c>
      <c r="X3192" s="51" t="s">
        <v>5082</v>
      </c>
      <c r="Y3192" s="51" t="s">
        <v>100</v>
      </c>
      <c r="Z3192" s="26">
        <v>3</v>
      </c>
      <c r="AA3192" s="51" t="s">
        <v>77</v>
      </c>
      <c r="AB3192" s="51" t="s">
        <v>69</v>
      </c>
    </row>
    <row r="3193" spans="1:28">
      <c r="A3193" s="51" t="s">
        <v>5986</v>
      </c>
      <c r="B3193" s="51" t="s">
        <v>97</v>
      </c>
      <c r="C3193" s="1">
        <v>45353</v>
      </c>
      <c r="D3193">
        <v>2024</v>
      </c>
      <c r="E3193" s="26">
        <v>3</v>
      </c>
      <c r="F3193" s="51" t="s">
        <v>23</v>
      </c>
      <c r="G3193" s="26">
        <v>1</v>
      </c>
      <c r="H3193" s="26">
        <v>1</v>
      </c>
      <c r="I3193" t="s">
        <v>15</v>
      </c>
      <c r="J3193" t="s">
        <v>82</v>
      </c>
      <c r="K3193" t="s">
        <v>83</v>
      </c>
      <c r="L3193" t="s">
        <v>113</v>
      </c>
      <c r="M3193" t="s">
        <v>90</v>
      </c>
      <c r="N3193">
        <v>9698.6599040743604</v>
      </c>
      <c r="O3193">
        <v>9698.6599040743604</v>
      </c>
      <c r="P3193" t="s">
        <v>64</v>
      </c>
      <c r="Q3193">
        <v>11.42</v>
      </c>
      <c r="R3193">
        <v>1</v>
      </c>
      <c r="S3193">
        <v>2</v>
      </c>
      <c r="T3193">
        <v>1</v>
      </c>
      <c r="U3193" t="s">
        <v>76</v>
      </c>
      <c r="V3193">
        <v>3</v>
      </c>
      <c r="W3193" t="s">
        <v>84</v>
      </c>
      <c r="X3193" s="51" t="s">
        <v>5987</v>
      </c>
      <c r="Y3193" s="51" t="s">
        <v>95</v>
      </c>
      <c r="Z3193" s="26">
        <v>1</v>
      </c>
      <c r="AA3193" s="51" t="s">
        <v>66</v>
      </c>
      <c r="AB3193" s="51" t="s">
        <v>69</v>
      </c>
    </row>
    <row r="3194" spans="1:28">
      <c r="A3194" s="51" t="s">
        <v>5988</v>
      </c>
      <c r="B3194" s="51" t="s">
        <v>71</v>
      </c>
      <c r="C3194" s="1">
        <v>44165</v>
      </c>
      <c r="D3194">
        <v>2020</v>
      </c>
      <c r="E3194" s="26">
        <v>11</v>
      </c>
      <c r="F3194" s="51" t="s">
        <v>19</v>
      </c>
      <c r="G3194" s="26">
        <v>5</v>
      </c>
      <c r="H3194" s="26">
        <v>5</v>
      </c>
      <c r="I3194" t="s">
        <v>15</v>
      </c>
      <c r="J3194" t="s">
        <v>72</v>
      </c>
      <c r="K3194" t="s">
        <v>88</v>
      </c>
      <c r="L3194" t="s">
        <v>110</v>
      </c>
      <c r="M3194" t="s">
        <v>104</v>
      </c>
      <c r="N3194">
        <v>14067.286023719342</v>
      </c>
      <c r="O3194">
        <v>14067.286023719342</v>
      </c>
      <c r="P3194" t="s">
        <v>64</v>
      </c>
      <c r="Q3194">
        <v>7.74</v>
      </c>
      <c r="R3194">
        <v>2</v>
      </c>
      <c r="S3194">
        <v>2</v>
      </c>
      <c r="T3194">
        <v>1</v>
      </c>
      <c r="U3194" t="s">
        <v>76</v>
      </c>
      <c r="V3194">
        <v>3</v>
      </c>
      <c r="W3194" t="s">
        <v>84</v>
      </c>
      <c r="X3194" s="51" t="s">
        <v>5989</v>
      </c>
      <c r="Y3194" s="51" t="s">
        <v>144</v>
      </c>
      <c r="Z3194" s="26">
        <v>2</v>
      </c>
      <c r="AA3194" s="51" t="s">
        <v>77</v>
      </c>
      <c r="AB3194" s="51" t="s">
        <v>69</v>
      </c>
    </row>
    <row r="3195" spans="1:28">
      <c r="A3195" s="51" t="s">
        <v>5990</v>
      </c>
      <c r="B3195" s="51" t="s">
        <v>121</v>
      </c>
      <c r="C3195" s="1">
        <v>41886</v>
      </c>
      <c r="D3195">
        <v>2014</v>
      </c>
      <c r="E3195" s="26">
        <v>9</v>
      </c>
      <c r="F3195" s="51" t="s">
        <v>29</v>
      </c>
      <c r="G3195" s="26">
        <v>11</v>
      </c>
      <c r="H3195" s="26">
        <v>11</v>
      </c>
      <c r="I3195" t="s">
        <v>15</v>
      </c>
      <c r="J3195" t="s">
        <v>102</v>
      </c>
      <c r="K3195" t="s">
        <v>124</v>
      </c>
      <c r="L3195" t="s">
        <v>202</v>
      </c>
      <c r="M3195" t="s">
        <v>152</v>
      </c>
      <c r="N3195">
        <v>12165.640740374463</v>
      </c>
      <c r="O3195">
        <v>12165.640740374463</v>
      </c>
      <c r="P3195" t="s">
        <v>64</v>
      </c>
      <c r="Q3195">
        <v>8.4499999999999993</v>
      </c>
      <c r="R3195">
        <v>1</v>
      </c>
      <c r="S3195">
        <v>2</v>
      </c>
      <c r="T3195">
        <v>1</v>
      </c>
      <c r="U3195" t="s">
        <v>76</v>
      </c>
      <c r="V3195">
        <v>3</v>
      </c>
      <c r="W3195" t="s">
        <v>84</v>
      </c>
      <c r="X3195" s="51" t="s">
        <v>5991</v>
      </c>
      <c r="Y3195" s="51" t="s">
        <v>119</v>
      </c>
      <c r="Z3195" s="26">
        <v>3</v>
      </c>
      <c r="AA3195" s="51" t="s">
        <v>77</v>
      </c>
      <c r="AB3195" s="51" t="s">
        <v>69</v>
      </c>
    </row>
    <row r="3196" spans="1:28">
      <c r="A3196" s="51" t="s">
        <v>5992</v>
      </c>
      <c r="B3196" s="51" t="s">
        <v>59</v>
      </c>
      <c r="C3196" s="1">
        <v>41757</v>
      </c>
      <c r="D3196">
        <v>2014</v>
      </c>
      <c r="E3196" s="26">
        <v>4</v>
      </c>
      <c r="F3196" s="51" t="s">
        <v>24</v>
      </c>
      <c r="G3196" s="26">
        <v>11</v>
      </c>
      <c r="H3196" s="26">
        <v>11</v>
      </c>
      <c r="I3196" t="s">
        <v>15</v>
      </c>
      <c r="J3196" t="s">
        <v>102</v>
      </c>
      <c r="K3196" t="s">
        <v>133</v>
      </c>
      <c r="L3196" t="s">
        <v>89</v>
      </c>
      <c r="M3196" t="s">
        <v>152</v>
      </c>
      <c r="N3196">
        <v>9587.2603600214679</v>
      </c>
      <c r="O3196">
        <v>9587.2603600214679</v>
      </c>
      <c r="P3196" t="s">
        <v>64</v>
      </c>
      <c r="Q3196">
        <v>31.29</v>
      </c>
      <c r="R3196">
        <v>5</v>
      </c>
      <c r="S3196">
        <v>1</v>
      </c>
      <c r="T3196">
        <v>1</v>
      </c>
      <c r="U3196" t="s">
        <v>76</v>
      </c>
      <c r="V3196">
        <v>3</v>
      </c>
      <c r="W3196" t="s">
        <v>84</v>
      </c>
      <c r="X3196" s="51" t="s">
        <v>4120</v>
      </c>
      <c r="Y3196" s="51" t="s">
        <v>119</v>
      </c>
      <c r="Z3196" s="26">
        <v>3</v>
      </c>
      <c r="AA3196" s="51" t="s">
        <v>77</v>
      </c>
      <c r="AB3196" s="51" t="s">
        <v>69</v>
      </c>
    </row>
    <row r="3197" spans="1:28">
      <c r="A3197" s="51" t="s">
        <v>5993</v>
      </c>
      <c r="B3197" s="51" t="s">
        <v>59</v>
      </c>
      <c r="C3197" s="1">
        <v>44403</v>
      </c>
      <c r="D3197">
        <v>2021</v>
      </c>
      <c r="E3197" s="26">
        <v>7</v>
      </c>
      <c r="F3197" s="51" t="s">
        <v>27</v>
      </c>
      <c r="G3197" s="26">
        <v>4</v>
      </c>
      <c r="H3197" s="26">
        <v>4</v>
      </c>
      <c r="I3197" t="s">
        <v>15</v>
      </c>
      <c r="J3197" t="s">
        <v>72</v>
      </c>
      <c r="K3197" t="s">
        <v>124</v>
      </c>
      <c r="L3197" t="s">
        <v>157</v>
      </c>
      <c r="M3197" t="s">
        <v>75</v>
      </c>
      <c r="N3197">
        <v>10491.153883612456</v>
      </c>
      <c r="O3197">
        <v>10491.153883612456</v>
      </c>
      <c r="P3197" t="s">
        <v>64</v>
      </c>
      <c r="Q3197">
        <v>19.36</v>
      </c>
      <c r="R3197">
        <v>1</v>
      </c>
      <c r="S3197">
        <v>3</v>
      </c>
      <c r="T3197">
        <v>1</v>
      </c>
      <c r="U3197" t="s">
        <v>76</v>
      </c>
      <c r="V3197">
        <v>2</v>
      </c>
      <c r="W3197" t="s">
        <v>77</v>
      </c>
      <c r="X3197" s="51" t="s">
        <v>5994</v>
      </c>
      <c r="Y3197" s="51" t="s">
        <v>119</v>
      </c>
      <c r="Z3197" s="26">
        <v>2</v>
      </c>
      <c r="AA3197" s="51" t="s">
        <v>77</v>
      </c>
      <c r="AB3197" s="51" t="s">
        <v>69</v>
      </c>
    </row>
    <row r="3198" spans="1:28">
      <c r="A3198" s="51" t="s">
        <v>5995</v>
      </c>
      <c r="B3198" s="51" t="s">
        <v>97</v>
      </c>
      <c r="C3198" s="1">
        <v>42875</v>
      </c>
      <c r="D3198">
        <v>2017</v>
      </c>
      <c r="E3198" s="26">
        <v>5</v>
      </c>
      <c r="F3198" s="51" t="s">
        <v>25</v>
      </c>
      <c r="G3198" s="26">
        <v>8</v>
      </c>
      <c r="H3198" s="26">
        <v>8</v>
      </c>
      <c r="I3198" t="s">
        <v>15</v>
      </c>
      <c r="J3198" t="s">
        <v>60</v>
      </c>
      <c r="K3198" t="s">
        <v>61</v>
      </c>
      <c r="L3198" t="s">
        <v>202</v>
      </c>
      <c r="M3198" t="s">
        <v>93</v>
      </c>
      <c r="N3198">
        <v>10995.885444974338</v>
      </c>
      <c r="O3198">
        <v>10995.885444974338</v>
      </c>
      <c r="P3198" t="s">
        <v>64</v>
      </c>
      <c r="Q3198">
        <v>13.43</v>
      </c>
      <c r="R3198">
        <v>4</v>
      </c>
      <c r="S3198">
        <v>3</v>
      </c>
      <c r="T3198">
        <v>1</v>
      </c>
      <c r="U3198" t="s">
        <v>76</v>
      </c>
      <c r="V3198">
        <v>2</v>
      </c>
      <c r="W3198" t="s">
        <v>77</v>
      </c>
      <c r="X3198" s="51" t="s">
        <v>5996</v>
      </c>
      <c r="Y3198" s="51" t="s">
        <v>79</v>
      </c>
      <c r="Z3198" s="26">
        <v>2</v>
      </c>
      <c r="AA3198" s="51" t="s">
        <v>77</v>
      </c>
      <c r="AB3198" s="51" t="s">
        <v>69</v>
      </c>
    </row>
    <row r="3199" spans="1:28">
      <c r="A3199" s="51" t="s">
        <v>5997</v>
      </c>
      <c r="B3199" s="51" t="s">
        <v>140</v>
      </c>
      <c r="C3199" s="1">
        <v>43797</v>
      </c>
      <c r="D3199">
        <v>2019</v>
      </c>
      <c r="E3199" s="26">
        <v>11</v>
      </c>
      <c r="F3199" s="51" t="s">
        <v>19</v>
      </c>
      <c r="G3199" s="26">
        <v>6</v>
      </c>
      <c r="H3199" s="26">
        <v>6</v>
      </c>
      <c r="I3199" t="s">
        <v>15</v>
      </c>
      <c r="J3199" t="s">
        <v>72</v>
      </c>
      <c r="K3199" t="s">
        <v>61</v>
      </c>
      <c r="L3199" t="s">
        <v>62</v>
      </c>
      <c r="M3199" t="s">
        <v>104</v>
      </c>
      <c r="N3199">
        <v>753.19259386860517</v>
      </c>
      <c r="O3199">
        <v>753.19259386860517</v>
      </c>
      <c r="P3199" t="s">
        <v>64</v>
      </c>
      <c r="Q3199">
        <v>1.99</v>
      </c>
      <c r="R3199">
        <v>5</v>
      </c>
      <c r="S3199">
        <v>1</v>
      </c>
      <c r="T3199">
        <v>1</v>
      </c>
      <c r="U3199" t="s">
        <v>76</v>
      </c>
      <c r="V3199">
        <v>1</v>
      </c>
      <c r="W3199" t="s">
        <v>66</v>
      </c>
      <c r="X3199" s="51" t="s">
        <v>2035</v>
      </c>
      <c r="Y3199" s="51" t="s">
        <v>119</v>
      </c>
      <c r="Z3199" s="26">
        <v>0</v>
      </c>
      <c r="AA3199" s="51" t="s">
        <v>66</v>
      </c>
      <c r="AB3199" s="51" t="s">
        <v>69</v>
      </c>
    </row>
    <row r="3200" spans="1:28">
      <c r="A3200" s="51" t="s">
        <v>5998</v>
      </c>
      <c r="B3200" s="51" t="s">
        <v>59</v>
      </c>
      <c r="C3200" s="1">
        <v>44069</v>
      </c>
      <c r="D3200">
        <v>2020</v>
      </c>
      <c r="E3200" s="26">
        <v>8</v>
      </c>
      <c r="F3200" s="51" t="s">
        <v>28</v>
      </c>
      <c r="G3200" s="26">
        <v>5</v>
      </c>
      <c r="H3200" s="26">
        <v>5</v>
      </c>
      <c r="I3200" t="s">
        <v>15</v>
      </c>
      <c r="J3200" t="s">
        <v>72</v>
      </c>
      <c r="K3200" t="s">
        <v>88</v>
      </c>
      <c r="L3200" t="s">
        <v>113</v>
      </c>
      <c r="M3200" t="s">
        <v>152</v>
      </c>
      <c r="N3200">
        <v>22698.484192216427</v>
      </c>
      <c r="O3200">
        <v>22698.484192216427</v>
      </c>
      <c r="P3200" t="s">
        <v>64</v>
      </c>
      <c r="Q3200">
        <v>7.85</v>
      </c>
      <c r="R3200">
        <v>3</v>
      </c>
      <c r="S3200">
        <v>2</v>
      </c>
      <c r="T3200">
        <v>1</v>
      </c>
      <c r="U3200" t="s">
        <v>76</v>
      </c>
      <c r="V3200">
        <v>3</v>
      </c>
      <c r="W3200" t="s">
        <v>84</v>
      </c>
      <c r="X3200" s="51" t="s">
        <v>4233</v>
      </c>
      <c r="Y3200" s="51" t="s">
        <v>95</v>
      </c>
      <c r="Z3200" s="26">
        <v>2</v>
      </c>
      <c r="AA3200" s="51" t="s">
        <v>77</v>
      </c>
      <c r="AB3200" s="51" t="s">
        <v>69</v>
      </c>
    </row>
    <row r="3201" spans="1:28">
      <c r="A3201" s="51" t="s">
        <v>5999</v>
      </c>
      <c r="B3201" s="51" t="s">
        <v>97</v>
      </c>
      <c r="C3201" s="1">
        <v>44156</v>
      </c>
      <c r="D3201">
        <v>2020</v>
      </c>
      <c r="E3201" s="26">
        <v>11</v>
      </c>
      <c r="F3201" s="51" t="s">
        <v>19</v>
      </c>
      <c r="G3201" s="26">
        <v>5</v>
      </c>
      <c r="H3201" s="26">
        <v>5</v>
      </c>
      <c r="I3201" t="s">
        <v>15</v>
      </c>
      <c r="J3201" t="s">
        <v>72</v>
      </c>
      <c r="K3201" t="s">
        <v>83</v>
      </c>
      <c r="L3201" t="s">
        <v>110</v>
      </c>
      <c r="M3201" t="s">
        <v>104</v>
      </c>
      <c r="N3201">
        <v>5834.3805095085863</v>
      </c>
      <c r="O3201">
        <v>5834.3805095085863</v>
      </c>
      <c r="P3201" t="s">
        <v>64</v>
      </c>
      <c r="Q3201">
        <v>5.87</v>
      </c>
      <c r="R3201">
        <v>5</v>
      </c>
      <c r="S3201">
        <v>0</v>
      </c>
      <c r="T3201">
        <v>0</v>
      </c>
      <c r="U3201" t="s">
        <v>65</v>
      </c>
      <c r="V3201">
        <v>1</v>
      </c>
      <c r="W3201" t="s">
        <v>66</v>
      </c>
      <c r="X3201" s="51" t="s">
        <v>1002</v>
      </c>
      <c r="Y3201" s="51" t="s">
        <v>95</v>
      </c>
      <c r="Z3201" s="26">
        <v>0</v>
      </c>
      <c r="AA3201" s="51" t="s">
        <v>66</v>
      </c>
      <c r="AB3201" s="51" t="s">
        <v>69</v>
      </c>
    </row>
    <row r="3202" spans="1:28">
      <c r="A3202" s="51" t="s">
        <v>6000</v>
      </c>
      <c r="B3202" s="51" t="s">
        <v>121</v>
      </c>
      <c r="C3202" s="1">
        <v>42689</v>
      </c>
      <c r="D3202">
        <v>2016</v>
      </c>
      <c r="E3202" s="26">
        <v>11</v>
      </c>
      <c r="F3202" s="51" t="s">
        <v>19</v>
      </c>
      <c r="G3202" s="26">
        <v>9</v>
      </c>
      <c r="H3202" s="26">
        <v>9</v>
      </c>
      <c r="I3202" t="s">
        <v>15</v>
      </c>
      <c r="J3202" t="s">
        <v>60</v>
      </c>
      <c r="K3202" t="s">
        <v>124</v>
      </c>
      <c r="L3202" t="s">
        <v>62</v>
      </c>
      <c r="M3202" t="s">
        <v>90</v>
      </c>
      <c r="N3202">
        <v>6692.782458601092</v>
      </c>
      <c r="O3202">
        <v>6692.782458601092</v>
      </c>
      <c r="P3202" t="s">
        <v>64</v>
      </c>
      <c r="Q3202">
        <v>1.86</v>
      </c>
      <c r="R3202">
        <v>2</v>
      </c>
      <c r="S3202">
        <v>1</v>
      </c>
      <c r="T3202">
        <v>1</v>
      </c>
      <c r="U3202" t="s">
        <v>76</v>
      </c>
      <c r="V3202">
        <v>1</v>
      </c>
      <c r="W3202" t="s">
        <v>66</v>
      </c>
      <c r="X3202" s="51" t="s">
        <v>6001</v>
      </c>
      <c r="Y3202" s="51" t="s">
        <v>95</v>
      </c>
      <c r="Z3202" s="26">
        <v>1</v>
      </c>
      <c r="AA3202" s="51" t="s">
        <v>66</v>
      </c>
      <c r="AB3202" s="51" t="s">
        <v>69</v>
      </c>
    </row>
    <row r="3203" spans="1:28">
      <c r="A3203" s="51" t="s">
        <v>6002</v>
      </c>
      <c r="B3203" s="51" t="s">
        <v>121</v>
      </c>
      <c r="C3203" s="1">
        <v>43063</v>
      </c>
      <c r="D3203">
        <v>2017</v>
      </c>
      <c r="E3203" s="26">
        <v>11</v>
      </c>
      <c r="F3203" s="51" t="s">
        <v>19</v>
      </c>
      <c r="G3203" s="26">
        <v>8</v>
      </c>
      <c r="H3203" s="26">
        <v>8</v>
      </c>
      <c r="I3203" t="s">
        <v>15</v>
      </c>
      <c r="J3203" t="s">
        <v>60</v>
      </c>
      <c r="K3203" t="s">
        <v>133</v>
      </c>
      <c r="L3203" t="s">
        <v>98</v>
      </c>
      <c r="M3203" t="s">
        <v>63</v>
      </c>
      <c r="N3203">
        <v>30274.942291390409</v>
      </c>
      <c r="O3203">
        <v>30274.942291390409</v>
      </c>
      <c r="P3203" t="s">
        <v>64</v>
      </c>
      <c r="Q3203">
        <v>3.5</v>
      </c>
      <c r="R3203">
        <v>5</v>
      </c>
      <c r="S3203">
        <v>1</v>
      </c>
      <c r="T3203">
        <v>1</v>
      </c>
      <c r="U3203" t="s">
        <v>76</v>
      </c>
      <c r="V3203">
        <v>3</v>
      </c>
      <c r="W3203" t="s">
        <v>84</v>
      </c>
      <c r="X3203" s="51" t="s">
        <v>6003</v>
      </c>
      <c r="Y3203" s="51" t="s">
        <v>95</v>
      </c>
      <c r="Z3203" s="26">
        <v>3</v>
      </c>
      <c r="AA3203" s="51" t="s">
        <v>77</v>
      </c>
      <c r="AB3203" s="51" t="s">
        <v>69</v>
      </c>
    </row>
    <row r="3204" spans="1:28">
      <c r="A3204" s="51" t="s">
        <v>6004</v>
      </c>
      <c r="B3204" s="51" t="s">
        <v>59</v>
      </c>
      <c r="C3204" s="1">
        <v>44705</v>
      </c>
      <c r="D3204">
        <v>2022</v>
      </c>
      <c r="E3204" s="26">
        <v>5</v>
      </c>
      <c r="F3204" s="51" t="s">
        <v>25</v>
      </c>
      <c r="G3204" s="26">
        <v>3</v>
      </c>
      <c r="H3204" s="26">
        <v>3</v>
      </c>
      <c r="I3204" t="s">
        <v>15</v>
      </c>
      <c r="J3204" t="s">
        <v>82</v>
      </c>
      <c r="K3204" t="s">
        <v>73</v>
      </c>
      <c r="L3204" t="s">
        <v>89</v>
      </c>
      <c r="M3204" t="s">
        <v>104</v>
      </c>
      <c r="N3204">
        <v>751.37877218325264</v>
      </c>
      <c r="O3204">
        <v>751.37877218325264</v>
      </c>
      <c r="P3204" t="s">
        <v>64</v>
      </c>
      <c r="Q3204">
        <v>12.42</v>
      </c>
      <c r="R3204">
        <v>2</v>
      </c>
      <c r="S3204">
        <v>2</v>
      </c>
      <c r="T3204">
        <v>1</v>
      </c>
      <c r="U3204" t="s">
        <v>76</v>
      </c>
      <c r="V3204">
        <v>2</v>
      </c>
      <c r="W3204" t="s">
        <v>77</v>
      </c>
      <c r="X3204" s="51" t="s">
        <v>6005</v>
      </c>
      <c r="Y3204" s="51" t="s">
        <v>68</v>
      </c>
      <c r="Z3204" s="26">
        <v>0</v>
      </c>
      <c r="AA3204" s="51" t="s">
        <v>66</v>
      </c>
      <c r="AB3204" s="51" t="s">
        <v>69</v>
      </c>
    </row>
    <row r="3205" spans="1:28">
      <c r="A3205" s="51" t="s">
        <v>6006</v>
      </c>
      <c r="B3205" s="51" t="s">
        <v>121</v>
      </c>
      <c r="C3205" s="1">
        <v>42005</v>
      </c>
      <c r="D3205">
        <v>2015</v>
      </c>
      <c r="E3205" s="26">
        <v>1</v>
      </c>
      <c r="F3205" s="51" t="s">
        <v>21</v>
      </c>
      <c r="G3205" s="26">
        <v>10</v>
      </c>
      <c r="H3205" s="26">
        <v>10</v>
      </c>
      <c r="I3205" t="s">
        <v>15</v>
      </c>
      <c r="J3205" t="s">
        <v>102</v>
      </c>
      <c r="K3205" t="s">
        <v>61</v>
      </c>
      <c r="L3205" t="s">
        <v>98</v>
      </c>
      <c r="M3205" t="s">
        <v>152</v>
      </c>
      <c r="N3205">
        <v>-338.92110147300889</v>
      </c>
      <c r="O3205">
        <v>338.92110147300889</v>
      </c>
      <c r="P3205" t="s">
        <v>117</v>
      </c>
      <c r="Q3205">
        <v>5.98</v>
      </c>
      <c r="R3205">
        <v>5</v>
      </c>
      <c r="S3205">
        <v>1</v>
      </c>
      <c r="T3205">
        <v>1</v>
      </c>
      <c r="U3205" t="s">
        <v>76</v>
      </c>
      <c r="V3205">
        <v>1</v>
      </c>
      <c r="W3205" t="s">
        <v>66</v>
      </c>
      <c r="X3205" s="51" t="s">
        <v>6007</v>
      </c>
      <c r="Y3205" s="51" t="s">
        <v>95</v>
      </c>
      <c r="Z3205" s="26">
        <v>1</v>
      </c>
      <c r="AA3205" s="51" t="s">
        <v>66</v>
      </c>
      <c r="AB3205" s="51" t="s">
        <v>69</v>
      </c>
    </row>
    <row r="3206" spans="1:28">
      <c r="A3206" s="51" t="s">
        <v>6008</v>
      </c>
      <c r="B3206" s="51" t="s">
        <v>140</v>
      </c>
      <c r="C3206" s="1">
        <v>42161</v>
      </c>
      <c r="D3206">
        <v>2015</v>
      </c>
      <c r="E3206" s="26">
        <v>6</v>
      </c>
      <c r="F3206" s="51" t="s">
        <v>26</v>
      </c>
      <c r="G3206" s="26">
        <v>10</v>
      </c>
      <c r="H3206" s="26">
        <v>10</v>
      </c>
      <c r="I3206" t="s">
        <v>15</v>
      </c>
      <c r="J3206" t="s">
        <v>102</v>
      </c>
      <c r="K3206" t="s">
        <v>133</v>
      </c>
      <c r="L3206" t="s">
        <v>128</v>
      </c>
      <c r="M3206" t="s">
        <v>75</v>
      </c>
      <c r="N3206">
        <v>8311.7250026052789</v>
      </c>
      <c r="O3206">
        <v>8311.7250026052789</v>
      </c>
      <c r="P3206" t="s">
        <v>64</v>
      </c>
      <c r="Q3206">
        <v>6.17</v>
      </c>
      <c r="R3206">
        <v>5</v>
      </c>
      <c r="S3206">
        <v>2</v>
      </c>
      <c r="T3206">
        <v>1</v>
      </c>
      <c r="U3206" t="s">
        <v>76</v>
      </c>
      <c r="V3206">
        <v>1</v>
      </c>
      <c r="W3206" t="s">
        <v>66</v>
      </c>
      <c r="X3206" s="51" t="s">
        <v>6009</v>
      </c>
      <c r="Y3206" s="51" t="s">
        <v>79</v>
      </c>
      <c r="Z3206" s="26">
        <v>1</v>
      </c>
      <c r="AA3206" s="51" t="s">
        <v>66</v>
      </c>
      <c r="AB3206" s="51" t="s">
        <v>69</v>
      </c>
    </row>
    <row r="3207" spans="1:28">
      <c r="A3207" s="51" t="s">
        <v>6010</v>
      </c>
      <c r="B3207" s="51" t="s">
        <v>59</v>
      </c>
      <c r="C3207" s="1">
        <v>43208</v>
      </c>
      <c r="D3207">
        <v>2018</v>
      </c>
      <c r="E3207" s="26">
        <v>4</v>
      </c>
      <c r="F3207" s="51" t="s">
        <v>24</v>
      </c>
      <c r="G3207" s="26">
        <v>7</v>
      </c>
      <c r="H3207" s="26">
        <v>7</v>
      </c>
      <c r="I3207" t="s">
        <v>15</v>
      </c>
      <c r="J3207" t="s">
        <v>60</v>
      </c>
      <c r="K3207" t="s">
        <v>73</v>
      </c>
      <c r="L3207" t="s">
        <v>74</v>
      </c>
      <c r="M3207" t="s">
        <v>93</v>
      </c>
      <c r="N3207">
        <v>4299.272996834844</v>
      </c>
      <c r="O3207">
        <v>4299.272996834844</v>
      </c>
      <c r="P3207" t="s">
        <v>64</v>
      </c>
      <c r="Q3207">
        <v>15.21</v>
      </c>
      <c r="R3207">
        <v>3</v>
      </c>
      <c r="S3207">
        <v>1</v>
      </c>
      <c r="T3207">
        <v>1</v>
      </c>
      <c r="U3207" t="s">
        <v>76</v>
      </c>
      <c r="V3207">
        <v>2</v>
      </c>
      <c r="W3207" t="s">
        <v>77</v>
      </c>
      <c r="X3207" s="51" t="s">
        <v>6011</v>
      </c>
      <c r="Y3207" s="51" t="s">
        <v>100</v>
      </c>
      <c r="Z3207" s="26">
        <v>1</v>
      </c>
      <c r="AA3207" s="51" t="s">
        <v>66</v>
      </c>
      <c r="AB3207" s="51" t="s">
        <v>69</v>
      </c>
    </row>
    <row r="3208" spans="1:28">
      <c r="A3208" s="51" t="s">
        <v>6012</v>
      </c>
      <c r="B3208" s="51" t="s">
        <v>81</v>
      </c>
      <c r="C3208" s="1">
        <v>41623</v>
      </c>
      <c r="D3208">
        <v>2013</v>
      </c>
      <c r="E3208" s="26">
        <v>12</v>
      </c>
      <c r="F3208" s="51" t="s">
        <v>20</v>
      </c>
      <c r="G3208" s="26">
        <v>12</v>
      </c>
      <c r="H3208" s="26">
        <v>12</v>
      </c>
      <c r="I3208" t="s">
        <v>15</v>
      </c>
      <c r="J3208" t="s">
        <v>102</v>
      </c>
      <c r="K3208" t="s">
        <v>61</v>
      </c>
      <c r="L3208" t="s">
        <v>62</v>
      </c>
      <c r="M3208" t="s">
        <v>90</v>
      </c>
      <c r="N3208">
        <v>2289.2002409362558</v>
      </c>
      <c r="O3208">
        <v>2289.2002409362558</v>
      </c>
      <c r="P3208" t="s">
        <v>64</v>
      </c>
      <c r="Q3208">
        <v>7.9</v>
      </c>
      <c r="R3208">
        <v>5</v>
      </c>
      <c r="S3208">
        <v>2</v>
      </c>
      <c r="T3208">
        <v>1</v>
      </c>
      <c r="U3208" t="s">
        <v>76</v>
      </c>
      <c r="V3208">
        <v>1</v>
      </c>
      <c r="W3208" t="s">
        <v>66</v>
      </c>
      <c r="X3208" s="51" t="s">
        <v>6013</v>
      </c>
      <c r="Y3208" s="51" t="s">
        <v>95</v>
      </c>
      <c r="Z3208" s="26">
        <v>1</v>
      </c>
      <c r="AA3208" s="51" t="s">
        <v>66</v>
      </c>
      <c r="AB3208" s="51" t="s">
        <v>69</v>
      </c>
    </row>
    <row r="3209" spans="1:28">
      <c r="A3209" s="51" t="s">
        <v>6014</v>
      </c>
      <c r="B3209" s="51" t="s">
        <v>81</v>
      </c>
      <c r="C3209" s="1">
        <v>42046</v>
      </c>
      <c r="D3209">
        <v>2015</v>
      </c>
      <c r="E3209" s="26">
        <v>2</v>
      </c>
      <c r="F3209" s="51" t="s">
        <v>22</v>
      </c>
      <c r="G3209" s="26">
        <v>10</v>
      </c>
      <c r="H3209" s="26">
        <v>10</v>
      </c>
      <c r="I3209" t="s">
        <v>15</v>
      </c>
      <c r="J3209" t="s">
        <v>102</v>
      </c>
      <c r="K3209" t="s">
        <v>61</v>
      </c>
      <c r="L3209" t="s">
        <v>116</v>
      </c>
      <c r="M3209" t="s">
        <v>90</v>
      </c>
      <c r="N3209">
        <v>6387.6294189158079</v>
      </c>
      <c r="O3209">
        <v>6387.6294189158079</v>
      </c>
      <c r="P3209" t="s">
        <v>64</v>
      </c>
      <c r="Q3209">
        <v>8.93</v>
      </c>
      <c r="R3209">
        <v>3</v>
      </c>
      <c r="S3209">
        <v>5</v>
      </c>
      <c r="T3209">
        <v>1</v>
      </c>
      <c r="U3209" t="s">
        <v>76</v>
      </c>
      <c r="V3209">
        <v>1</v>
      </c>
      <c r="W3209" t="s">
        <v>66</v>
      </c>
      <c r="X3209" s="51" t="s">
        <v>6015</v>
      </c>
      <c r="Y3209" s="51" t="s">
        <v>95</v>
      </c>
      <c r="Z3209" s="26">
        <v>2</v>
      </c>
      <c r="AA3209" s="51" t="s">
        <v>77</v>
      </c>
      <c r="AB3209" s="51" t="s">
        <v>108</v>
      </c>
    </row>
    <row r="3210" spans="1:28">
      <c r="A3210" s="51" t="s">
        <v>6016</v>
      </c>
      <c r="B3210" s="51" t="s">
        <v>59</v>
      </c>
      <c r="C3210" s="1">
        <v>43704</v>
      </c>
      <c r="D3210">
        <v>2019</v>
      </c>
      <c r="E3210" s="26">
        <v>8</v>
      </c>
      <c r="F3210" s="51" t="s">
        <v>28</v>
      </c>
      <c r="G3210" s="26">
        <v>6</v>
      </c>
      <c r="H3210" s="26">
        <v>6</v>
      </c>
      <c r="I3210" t="s">
        <v>15</v>
      </c>
      <c r="J3210" t="s">
        <v>72</v>
      </c>
      <c r="K3210" t="s">
        <v>88</v>
      </c>
      <c r="L3210" t="s">
        <v>202</v>
      </c>
      <c r="M3210" t="s">
        <v>93</v>
      </c>
      <c r="N3210">
        <v>5939.4302159161352</v>
      </c>
      <c r="O3210">
        <v>5939.4302159161352</v>
      </c>
      <c r="P3210" t="s">
        <v>64</v>
      </c>
      <c r="Q3210">
        <v>2.21</v>
      </c>
      <c r="R3210">
        <v>4</v>
      </c>
      <c r="S3210">
        <v>1</v>
      </c>
      <c r="T3210">
        <v>1</v>
      </c>
      <c r="U3210" t="s">
        <v>76</v>
      </c>
      <c r="V3210">
        <v>1</v>
      </c>
      <c r="W3210" t="s">
        <v>66</v>
      </c>
      <c r="X3210" s="51" t="s">
        <v>6017</v>
      </c>
      <c r="Y3210" s="51" t="s">
        <v>68</v>
      </c>
      <c r="Z3210" s="26">
        <v>0</v>
      </c>
      <c r="AA3210" s="51" t="s">
        <v>66</v>
      </c>
      <c r="AB3210" s="51" t="s">
        <v>69</v>
      </c>
    </row>
    <row r="3211" spans="1:28">
      <c r="A3211" s="51" t="s">
        <v>6018</v>
      </c>
      <c r="B3211" s="51" t="s">
        <v>59</v>
      </c>
      <c r="C3211" s="1">
        <v>44424</v>
      </c>
      <c r="D3211">
        <v>2021</v>
      </c>
      <c r="E3211" s="26">
        <v>8</v>
      </c>
      <c r="F3211" s="51" t="s">
        <v>28</v>
      </c>
      <c r="G3211" s="26">
        <v>4</v>
      </c>
      <c r="H3211" s="26">
        <v>4</v>
      </c>
      <c r="I3211" t="s">
        <v>15</v>
      </c>
      <c r="J3211" t="s">
        <v>72</v>
      </c>
      <c r="K3211" t="s">
        <v>133</v>
      </c>
      <c r="L3211" t="s">
        <v>157</v>
      </c>
      <c r="M3211" t="s">
        <v>93</v>
      </c>
      <c r="N3211">
        <v>5729.2250020200063</v>
      </c>
      <c r="O3211">
        <v>5729.2250020200063</v>
      </c>
      <c r="P3211" t="s">
        <v>64</v>
      </c>
      <c r="Q3211">
        <v>6.8</v>
      </c>
      <c r="R3211">
        <v>5</v>
      </c>
      <c r="S3211">
        <v>2</v>
      </c>
      <c r="T3211">
        <v>1</v>
      </c>
      <c r="U3211" t="s">
        <v>76</v>
      </c>
      <c r="V3211">
        <v>2</v>
      </c>
      <c r="W3211" t="s">
        <v>77</v>
      </c>
      <c r="X3211" s="51" t="s">
        <v>2044</v>
      </c>
      <c r="Y3211" s="51" t="s">
        <v>100</v>
      </c>
      <c r="Z3211" s="26">
        <v>0</v>
      </c>
      <c r="AA3211" s="51" t="s">
        <v>66</v>
      </c>
      <c r="AB3211" s="51" t="s">
        <v>69</v>
      </c>
    </row>
    <row r="3212" spans="1:28">
      <c r="A3212" s="51" t="s">
        <v>6019</v>
      </c>
      <c r="B3212" s="51" t="s">
        <v>71</v>
      </c>
      <c r="C3212" s="1">
        <v>43959</v>
      </c>
      <c r="D3212">
        <v>2020</v>
      </c>
      <c r="E3212" s="26">
        <v>5</v>
      </c>
      <c r="F3212" s="51" t="s">
        <v>25</v>
      </c>
      <c r="G3212" s="26">
        <v>5</v>
      </c>
      <c r="H3212" s="26">
        <v>5</v>
      </c>
      <c r="I3212" t="s">
        <v>15</v>
      </c>
      <c r="J3212" t="s">
        <v>72</v>
      </c>
      <c r="K3212" t="s">
        <v>124</v>
      </c>
      <c r="L3212" t="s">
        <v>125</v>
      </c>
      <c r="M3212" t="s">
        <v>93</v>
      </c>
      <c r="N3212">
        <v>3155.5619171322892</v>
      </c>
      <c r="O3212">
        <v>3155.5619171322892</v>
      </c>
      <c r="P3212" t="s">
        <v>64</v>
      </c>
      <c r="Q3212">
        <v>11.74</v>
      </c>
      <c r="R3212">
        <v>4</v>
      </c>
      <c r="S3212">
        <v>3</v>
      </c>
      <c r="T3212">
        <v>1</v>
      </c>
      <c r="U3212" t="s">
        <v>76</v>
      </c>
      <c r="V3212">
        <v>2</v>
      </c>
      <c r="W3212" t="s">
        <v>77</v>
      </c>
      <c r="X3212" s="51" t="s">
        <v>6020</v>
      </c>
      <c r="Y3212" s="51" t="s">
        <v>119</v>
      </c>
      <c r="Z3212" s="26">
        <v>1</v>
      </c>
      <c r="AA3212" s="51" t="s">
        <v>66</v>
      </c>
      <c r="AB3212" s="51" t="s">
        <v>69</v>
      </c>
    </row>
    <row r="3213" spans="1:28">
      <c r="A3213" s="51" t="s">
        <v>6021</v>
      </c>
      <c r="B3213" s="51" t="s">
        <v>59</v>
      </c>
      <c r="C3213" s="1">
        <v>44654</v>
      </c>
      <c r="D3213">
        <v>2022</v>
      </c>
      <c r="E3213" s="26">
        <v>4</v>
      </c>
      <c r="F3213" s="51" t="s">
        <v>24</v>
      </c>
      <c r="G3213" s="26">
        <v>3</v>
      </c>
      <c r="H3213" s="26">
        <v>3</v>
      </c>
      <c r="I3213" t="s">
        <v>15</v>
      </c>
      <c r="J3213" t="s">
        <v>82</v>
      </c>
      <c r="K3213" t="s">
        <v>73</v>
      </c>
      <c r="L3213" t="s">
        <v>128</v>
      </c>
      <c r="M3213" t="s">
        <v>90</v>
      </c>
      <c r="N3213">
        <v>6688.1508469890905</v>
      </c>
      <c r="O3213">
        <v>6688.1508469890905</v>
      </c>
      <c r="P3213" t="s">
        <v>64</v>
      </c>
      <c r="Q3213">
        <v>3.88</v>
      </c>
      <c r="R3213">
        <v>4</v>
      </c>
      <c r="S3213">
        <v>0</v>
      </c>
      <c r="T3213">
        <v>0</v>
      </c>
      <c r="U3213" t="s">
        <v>65</v>
      </c>
      <c r="V3213">
        <v>3</v>
      </c>
      <c r="W3213" t="s">
        <v>84</v>
      </c>
      <c r="X3213" s="51" t="s">
        <v>1864</v>
      </c>
      <c r="Y3213" s="51" t="s">
        <v>95</v>
      </c>
      <c r="Z3213" s="26">
        <v>1</v>
      </c>
      <c r="AA3213" s="51" t="s">
        <v>66</v>
      </c>
      <c r="AB3213" s="51" t="s">
        <v>69</v>
      </c>
    </row>
    <row r="3214" spans="1:28">
      <c r="A3214" s="51" t="s">
        <v>6022</v>
      </c>
      <c r="B3214" s="51" t="s">
        <v>121</v>
      </c>
      <c r="C3214" s="1">
        <v>41624</v>
      </c>
      <c r="D3214">
        <v>2013</v>
      </c>
      <c r="E3214" s="26">
        <v>12</v>
      </c>
      <c r="F3214" s="51" t="s">
        <v>20</v>
      </c>
      <c r="G3214" s="26">
        <v>12</v>
      </c>
      <c r="H3214" s="26">
        <v>12</v>
      </c>
      <c r="I3214" t="s">
        <v>15</v>
      </c>
      <c r="J3214" t="s">
        <v>102</v>
      </c>
      <c r="K3214" t="s">
        <v>83</v>
      </c>
      <c r="L3214" t="s">
        <v>116</v>
      </c>
      <c r="M3214" t="s">
        <v>152</v>
      </c>
      <c r="N3214">
        <v>9583.9534144202407</v>
      </c>
      <c r="O3214">
        <v>9583.9534144202407</v>
      </c>
      <c r="P3214" t="s">
        <v>64</v>
      </c>
      <c r="Q3214">
        <v>12.43</v>
      </c>
      <c r="R3214">
        <v>5</v>
      </c>
      <c r="S3214">
        <v>3</v>
      </c>
      <c r="T3214">
        <v>1</v>
      </c>
      <c r="U3214" t="s">
        <v>76</v>
      </c>
      <c r="V3214">
        <v>2</v>
      </c>
      <c r="W3214" t="s">
        <v>77</v>
      </c>
      <c r="X3214" s="51" t="s">
        <v>6023</v>
      </c>
      <c r="Y3214" s="51" t="s">
        <v>144</v>
      </c>
      <c r="Z3214" s="26">
        <v>2</v>
      </c>
      <c r="AA3214" s="51" t="s">
        <v>77</v>
      </c>
      <c r="AB3214" s="51" t="s">
        <v>108</v>
      </c>
    </row>
    <row r="3215" spans="1:28">
      <c r="A3215" s="51" t="s">
        <v>6024</v>
      </c>
      <c r="B3215" s="51" t="s">
        <v>140</v>
      </c>
      <c r="C3215" s="1">
        <v>43291</v>
      </c>
      <c r="D3215">
        <v>2018</v>
      </c>
      <c r="E3215" s="26">
        <v>7</v>
      </c>
      <c r="F3215" s="51" t="s">
        <v>27</v>
      </c>
      <c r="G3215" s="26">
        <v>7</v>
      </c>
      <c r="H3215" s="26">
        <v>7</v>
      </c>
      <c r="I3215" t="s">
        <v>15</v>
      </c>
      <c r="J3215" t="s">
        <v>60</v>
      </c>
      <c r="K3215" t="s">
        <v>88</v>
      </c>
      <c r="L3215" t="s">
        <v>74</v>
      </c>
      <c r="M3215" t="s">
        <v>152</v>
      </c>
      <c r="N3215">
        <v>7683.5367172062706</v>
      </c>
      <c r="O3215">
        <v>7683.5367172062706</v>
      </c>
      <c r="P3215" t="s">
        <v>64</v>
      </c>
      <c r="Q3215">
        <v>13.61</v>
      </c>
      <c r="R3215">
        <v>1</v>
      </c>
      <c r="S3215">
        <v>2</v>
      </c>
      <c r="T3215">
        <v>1</v>
      </c>
      <c r="U3215" t="s">
        <v>76</v>
      </c>
      <c r="V3215">
        <v>2</v>
      </c>
      <c r="W3215" t="s">
        <v>77</v>
      </c>
      <c r="X3215" s="51" t="s">
        <v>6025</v>
      </c>
      <c r="Y3215" s="51" t="s">
        <v>100</v>
      </c>
      <c r="Z3215" s="26">
        <v>0</v>
      </c>
      <c r="AA3215" s="51" t="s">
        <v>66</v>
      </c>
      <c r="AB3215" s="51" t="s">
        <v>69</v>
      </c>
    </row>
    <row r="3216" spans="1:28">
      <c r="A3216" s="51" t="s">
        <v>6026</v>
      </c>
      <c r="B3216" s="51" t="s">
        <v>140</v>
      </c>
      <c r="C3216" s="1">
        <v>41478</v>
      </c>
      <c r="D3216">
        <v>2013</v>
      </c>
      <c r="E3216" s="26">
        <v>7</v>
      </c>
      <c r="F3216" s="51" t="s">
        <v>27</v>
      </c>
      <c r="G3216" s="26">
        <v>12</v>
      </c>
      <c r="H3216" s="26">
        <v>12</v>
      </c>
      <c r="I3216" t="s">
        <v>15</v>
      </c>
      <c r="J3216" t="s">
        <v>102</v>
      </c>
      <c r="K3216" t="s">
        <v>61</v>
      </c>
      <c r="L3216" t="s">
        <v>113</v>
      </c>
      <c r="M3216" t="s">
        <v>90</v>
      </c>
      <c r="N3216">
        <v>13446.528998793354</v>
      </c>
      <c r="O3216">
        <v>13446.528998793354</v>
      </c>
      <c r="P3216" t="s">
        <v>64</v>
      </c>
      <c r="Q3216">
        <v>9.9</v>
      </c>
      <c r="R3216">
        <v>3</v>
      </c>
      <c r="S3216">
        <v>2</v>
      </c>
      <c r="T3216">
        <v>1</v>
      </c>
      <c r="U3216" t="s">
        <v>76</v>
      </c>
      <c r="V3216">
        <v>3</v>
      </c>
      <c r="W3216" t="s">
        <v>84</v>
      </c>
      <c r="X3216" s="51" t="s">
        <v>6027</v>
      </c>
      <c r="Y3216" s="51" t="s">
        <v>100</v>
      </c>
      <c r="Z3216" s="26">
        <v>3</v>
      </c>
      <c r="AA3216" s="51" t="s">
        <v>77</v>
      </c>
      <c r="AB3216" s="51" t="s">
        <v>69</v>
      </c>
    </row>
    <row r="3217" spans="1:28">
      <c r="A3217" s="51" t="s">
        <v>6028</v>
      </c>
      <c r="B3217" s="51" t="s">
        <v>121</v>
      </c>
      <c r="C3217" s="1">
        <v>41951</v>
      </c>
      <c r="D3217">
        <v>2014</v>
      </c>
      <c r="E3217" s="26">
        <v>11</v>
      </c>
      <c r="F3217" s="51" t="s">
        <v>19</v>
      </c>
      <c r="G3217" s="26">
        <v>11</v>
      </c>
      <c r="H3217" s="26">
        <v>11</v>
      </c>
      <c r="I3217" t="s">
        <v>15</v>
      </c>
      <c r="J3217" t="s">
        <v>102</v>
      </c>
      <c r="K3217" t="s">
        <v>124</v>
      </c>
      <c r="L3217" t="s">
        <v>62</v>
      </c>
      <c r="M3217" t="s">
        <v>93</v>
      </c>
      <c r="N3217">
        <v>13585.014672444137</v>
      </c>
      <c r="O3217">
        <v>13585.014672444137</v>
      </c>
      <c r="P3217" t="s">
        <v>64</v>
      </c>
      <c r="Q3217">
        <v>29.65</v>
      </c>
      <c r="R3217">
        <v>5</v>
      </c>
      <c r="S3217">
        <v>3</v>
      </c>
      <c r="T3217">
        <v>1</v>
      </c>
      <c r="U3217" t="s">
        <v>76</v>
      </c>
      <c r="V3217">
        <v>3</v>
      </c>
      <c r="W3217" t="s">
        <v>84</v>
      </c>
      <c r="X3217" s="51" t="s">
        <v>129</v>
      </c>
      <c r="Y3217" s="51" t="s">
        <v>119</v>
      </c>
      <c r="Z3217" s="26">
        <v>5</v>
      </c>
      <c r="AA3217" s="51" t="s">
        <v>84</v>
      </c>
      <c r="AB3217" s="51" t="s">
        <v>108</v>
      </c>
    </row>
    <row r="3218" spans="1:28">
      <c r="A3218" s="51" t="s">
        <v>6029</v>
      </c>
      <c r="B3218" s="51" t="s">
        <v>71</v>
      </c>
      <c r="C3218" s="1">
        <v>44654</v>
      </c>
      <c r="D3218">
        <v>2022</v>
      </c>
      <c r="E3218" s="26">
        <v>4</v>
      </c>
      <c r="F3218" s="51" t="s">
        <v>24</v>
      </c>
      <c r="G3218" s="26">
        <v>3</v>
      </c>
      <c r="H3218" s="26">
        <v>3</v>
      </c>
      <c r="I3218" t="s">
        <v>15</v>
      </c>
      <c r="J3218" t="s">
        <v>82</v>
      </c>
      <c r="K3218" t="s">
        <v>83</v>
      </c>
      <c r="L3218" t="s">
        <v>98</v>
      </c>
      <c r="M3218" t="s">
        <v>104</v>
      </c>
      <c r="N3218">
        <v>12631.268564761562</v>
      </c>
      <c r="O3218">
        <v>12631.268564761562</v>
      </c>
      <c r="P3218" t="s">
        <v>64</v>
      </c>
      <c r="Q3218">
        <v>29.02</v>
      </c>
      <c r="R3218">
        <v>2</v>
      </c>
      <c r="S3218">
        <v>0</v>
      </c>
      <c r="T3218">
        <v>0</v>
      </c>
      <c r="U3218" t="s">
        <v>65</v>
      </c>
      <c r="V3218">
        <v>3</v>
      </c>
      <c r="W3218" t="s">
        <v>84</v>
      </c>
      <c r="X3218" s="51" t="s">
        <v>3318</v>
      </c>
      <c r="Y3218" s="51" t="s">
        <v>119</v>
      </c>
      <c r="Z3218" s="26">
        <v>3</v>
      </c>
      <c r="AA3218" s="51" t="s">
        <v>77</v>
      </c>
      <c r="AB3218" s="51" t="s">
        <v>108</v>
      </c>
    </row>
    <row r="3219" spans="1:28">
      <c r="A3219" s="51" t="s">
        <v>6030</v>
      </c>
      <c r="B3219" s="51" t="s">
        <v>97</v>
      </c>
      <c r="C3219" s="1">
        <v>42360</v>
      </c>
      <c r="D3219">
        <v>2015</v>
      </c>
      <c r="E3219" s="26">
        <v>12</v>
      </c>
      <c r="F3219" s="51" t="s">
        <v>20</v>
      </c>
      <c r="G3219" s="26">
        <v>10</v>
      </c>
      <c r="H3219" s="26">
        <v>10</v>
      </c>
      <c r="I3219" t="s">
        <v>15</v>
      </c>
      <c r="J3219" t="s">
        <v>102</v>
      </c>
      <c r="K3219" t="s">
        <v>83</v>
      </c>
      <c r="L3219" t="s">
        <v>110</v>
      </c>
      <c r="M3219" t="s">
        <v>104</v>
      </c>
      <c r="N3219">
        <v>4223.724605757895</v>
      </c>
      <c r="O3219">
        <v>4223.724605757895</v>
      </c>
      <c r="P3219" t="s">
        <v>64</v>
      </c>
      <c r="Q3219">
        <v>6.71</v>
      </c>
      <c r="R3219">
        <v>1</v>
      </c>
      <c r="S3219">
        <v>0</v>
      </c>
      <c r="T3219">
        <v>0</v>
      </c>
      <c r="U3219" t="s">
        <v>65</v>
      </c>
      <c r="V3219">
        <v>1</v>
      </c>
      <c r="W3219" t="s">
        <v>66</v>
      </c>
      <c r="X3219" s="51" t="s">
        <v>5831</v>
      </c>
      <c r="Y3219" s="51" t="s">
        <v>86</v>
      </c>
      <c r="Z3219" s="26">
        <v>1</v>
      </c>
      <c r="AA3219" s="51" t="s">
        <v>66</v>
      </c>
      <c r="AB3219" s="51" t="s">
        <v>69</v>
      </c>
    </row>
    <row r="3220" spans="1:28">
      <c r="A3220" s="51" t="s">
        <v>6031</v>
      </c>
      <c r="B3220" s="51" t="s">
        <v>81</v>
      </c>
      <c r="C3220" s="1">
        <v>42459</v>
      </c>
      <c r="D3220">
        <v>2016</v>
      </c>
      <c r="E3220" s="26">
        <v>3</v>
      </c>
      <c r="F3220" s="51" t="s">
        <v>23</v>
      </c>
      <c r="G3220" s="26">
        <v>9</v>
      </c>
      <c r="H3220" s="26">
        <v>9</v>
      </c>
      <c r="I3220" t="s">
        <v>15</v>
      </c>
      <c r="J3220" t="s">
        <v>60</v>
      </c>
      <c r="K3220" t="s">
        <v>124</v>
      </c>
      <c r="L3220" t="s">
        <v>125</v>
      </c>
      <c r="M3220" t="s">
        <v>63</v>
      </c>
      <c r="N3220">
        <v>3356.6051614034054</v>
      </c>
      <c r="O3220">
        <v>3356.6051614034054</v>
      </c>
      <c r="P3220" t="s">
        <v>64</v>
      </c>
      <c r="Q3220">
        <v>7.93</v>
      </c>
      <c r="R3220">
        <v>3</v>
      </c>
      <c r="S3220">
        <v>1</v>
      </c>
      <c r="T3220">
        <v>1</v>
      </c>
      <c r="U3220" t="s">
        <v>76</v>
      </c>
      <c r="V3220">
        <v>2</v>
      </c>
      <c r="W3220" t="s">
        <v>77</v>
      </c>
      <c r="X3220" s="51" t="s">
        <v>6032</v>
      </c>
      <c r="Y3220" s="51" t="s">
        <v>86</v>
      </c>
      <c r="Z3220" s="26">
        <v>1</v>
      </c>
      <c r="AA3220" s="51" t="s">
        <v>66</v>
      </c>
      <c r="AB3220" s="51" t="s">
        <v>69</v>
      </c>
    </row>
    <row r="3221" spans="1:28">
      <c r="A3221" s="51" t="s">
        <v>6033</v>
      </c>
      <c r="B3221" s="51" t="s">
        <v>121</v>
      </c>
      <c r="C3221" s="1">
        <v>45062</v>
      </c>
      <c r="D3221">
        <v>2023</v>
      </c>
      <c r="E3221" s="26">
        <v>5</v>
      </c>
      <c r="F3221" s="51" t="s">
        <v>25</v>
      </c>
      <c r="G3221" s="26">
        <v>2</v>
      </c>
      <c r="H3221" s="26">
        <v>2</v>
      </c>
      <c r="I3221" t="s">
        <v>15</v>
      </c>
      <c r="J3221" t="s">
        <v>82</v>
      </c>
      <c r="K3221" t="s">
        <v>61</v>
      </c>
      <c r="L3221" t="s">
        <v>128</v>
      </c>
      <c r="M3221" t="s">
        <v>93</v>
      </c>
      <c r="N3221">
        <v>7263.4009932364124</v>
      </c>
      <c r="O3221">
        <v>7263.4009932364124</v>
      </c>
      <c r="P3221" t="s">
        <v>64</v>
      </c>
      <c r="Q3221">
        <v>1.43</v>
      </c>
      <c r="R3221">
        <v>1</v>
      </c>
      <c r="S3221">
        <v>3</v>
      </c>
      <c r="T3221">
        <v>1</v>
      </c>
      <c r="U3221" t="s">
        <v>76</v>
      </c>
      <c r="V3221">
        <v>1</v>
      </c>
      <c r="W3221" t="s">
        <v>66</v>
      </c>
      <c r="X3221" s="51" t="s">
        <v>6034</v>
      </c>
      <c r="Y3221" s="51" t="s">
        <v>68</v>
      </c>
      <c r="Z3221" s="26">
        <v>1</v>
      </c>
      <c r="AA3221" s="51" t="s">
        <v>66</v>
      </c>
      <c r="AB3221" s="51" t="s">
        <v>69</v>
      </c>
    </row>
    <row r="3222" spans="1:28">
      <c r="A3222" s="51" t="s">
        <v>6035</v>
      </c>
      <c r="B3222" s="51" t="s">
        <v>71</v>
      </c>
      <c r="C3222" s="1">
        <v>43258</v>
      </c>
      <c r="D3222">
        <v>2018</v>
      </c>
      <c r="E3222" s="26">
        <v>6</v>
      </c>
      <c r="F3222" s="51" t="s">
        <v>26</v>
      </c>
      <c r="G3222" s="26">
        <v>7</v>
      </c>
      <c r="H3222" s="26">
        <v>7</v>
      </c>
      <c r="I3222" t="s">
        <v>15</v>
      </c>
      <c r="J3222" t="s">
        <v>60</v>
      </c>
      <c r="K3222" t="s">
        <v>61</v>
      </c>
      <c r="L3222" t="s">
        <v>89</v>
      </c>
      <c r="M3222" t="s">
        <v>63</v>
      </c>
      <c r="N3222">
        <v>17627.49990386534</v>
      </c>
      <c r="O3222">
        <v>17627.49990386534</v>
      </c>
      <c r="P3222" t="s">
        <v>64</v>
      </c>
      <c r="Q3222">
        <v>14.98</v>
      </c>
      <c r="R3222">
        <v>5</v>
      </c>
      <c r="S3222">
        <v>1</v>
      </c>
      <c r="T3222">
        <v>1</v>
      </c>
      <c r="U3222" t="s">
        <v>76</v>
      </c>
      <c r="V3222">
        <v>3</v>
      </c>
      <c r="W3222" t="s">
        <v>84</v>
      </c>
      <c r="X3222" s="51" t="s">
        <v>6036</v>
      </c>
      <c r="Y3222" s="51" t="s">
        <v>144</v>
      </c>
      <c r="Z3222" s="26">
        <v>3</v>
      </c>
      <c r="AA3222" s="51" t="s">
        <v>77</v>
      </c>
      <c r="AB3222" s="51" t="s">
        <v>108</v>
      </c>
    </row>
    <row r="3223" spans="1:28">
      <c r="A3223" s="51" t="s">
        <v>6037</v>
      </c>
      <c r="B3223" s="51" t="s">
        <v>121</v>
      </c>
      <c r="C3223" s="1">
        <v>45065</v>
      </c>
      <c r="D3223">
        <v>2023</v>
      </c>
      <c r="E3223" s="26">
        <v>5</v>
      </c>
      <c r="F3223" s="51" t="s">
        <v>25</v>
      </c>
      <c r="G3223" s="26">
        <v>2</v>
      </c>
      <c r="H3223" s="26">
        <v>2</v>
      </c>
      <c r="I3223" t="s">
        <v>15</v>
      </c>
      <c r="J3223" t="s">
        <v>82</v>
      </c>
      <c r="K3223" t="s">
        <v>61</v>
      </c>
      <c r="L3223" t="s">
        <v>116</v>
      </c>
      <c r="M3223" t="s">
        <v>75</v>
      </c>
      <c r="N3223">
        <v>6525.2210335217169</v>
      </c>
      <c r="O3223">
        <v>6525.2210335217169</v>
      </c>
      <c r="P3223" t="s">
        <v>64</v>
      </c>
      <c r="Q3223">
        <v>17.850000000000001</v>
      </c>
      <c r="R3223">
        <v>5</v>
      </c>
      <c r="S3223">
        <v>1</v>
      </c>
      <c r="T3223">
        <v>1</v>
      </c>
      <c r="U3223" t="s">
        <v>76</v>
      </c>
      <c r="V3223">
        <v>3</v>
      </c>
      <c r="W3223" t="s">
        <v>84</v>
      </c>
      <c r="X3223" s="51" t="s">
        <v>1889</v>
      </c>
      <c r="Y3223" s="51" t="s">
        <v>119</v>
      </c>
      <c r="Z3223" s="26">
        <v>2</v>
      </c>
      <c r="AA3223" s="51" t="s">
        <v>77</v>
      </c>
      <c r="AB3223" s="51" t="s">
        <v>69</v>
      </c>
    </row>
    <row r="3224" spans="1:28">
      <c r="A3224" s="51" t="s">
        <v>6038</v>
      </c>
      <c r="B3224" s="51" t="s">
        <v>140</v>
      </c>
      <c r="C3224" s="1">
        <v>44464</v>
      </c>
      <c r="D3224">
        <v>2021</v>
      </c>
      <c r="E3224" s="26">
        <v>9</v>
      </c>
      <c r="F3224" s="51" t="s">
        <v>29</v>
      </c>
      <c r="G3224" s="26">
        <v>4</v>
      </c>
      <c r="H3224" s="26">
        <v>4</v>
      </c>
      <c r="I3224" t="s">
        <v>15</v>
      </c>
      <c r="J3224" t="s">
        <v>72</v>
      </c>
      <c r="K3224" t="s">
        <v>73</v>
      </c>
      <c r="L3224" t="s">
        <v>113</v>
      </c>
      <c r="M3224" t="s">
        <v>75</v>
      </c>
      <c r="N3224">
        <v>7031.6851198967943</v>
      </c>
      <c r="O3224">
        <v>7031.6851198967943</v>
      </c>
      <c r="P3224" t="s">
        <v>64</v>
      </c>
      <c r="Q3224">
        <v>7.01</v>
      </c>
      <c r="R3224">
        <v>2</v>
      </c>
      <c r="S3224">
        <v>2</v>
      </c>
      <c r="T3224">
        <v>1</v>
      </c>
      <c r="U3224" t="s">
        <v>76</v>
      </c>
      <c r="V3224">
        <v>2</v>
      </c>
      <c r="W3224" t="s">
        <v>77</v>
      </c>
      <c r="X3224" s="51" t="s">
        <v>6039</v>
      </c>
      <c r="Y3224" s="51" t="s">
        <v>95</v>
      </c>
      <c r="Z3224" s="26">
        <v>0</v>
      </c>
      <c r="AA3224" s="51" t="s">
        <v>66</v>
      </c>
      <c r="AB3224" s="51" t="s">
        <v>69</v>
      </c>
    </row>
    <row r="3225" spans="1:28">
      <c r="A3225" s="51" t="s">
        <v>6040</v>
      </c>
      <c r="B3225" s="51" t="s">
        <v>121</v>
      </c>
      <c r="C3225" s="1">
        <v>42747</v>
      </c>
      <c r="D3225">
        <v>2017</v>
      </c>
      <c r="E3225" s="26">
        <v>1</v>
      </c>
      <c r="F3225" s="51" t="s">
        <v>21</v>
      </c>
      <c r="G3225" s="26">
        <v>8</v>
      </c>
      <c r="H3225" s="26">
        <v>8</v>
      </c>
      <c r="I3225" t="s">
        <v>15</v>
      </c>
      <c r="J3225" t="s">
        <v>60</v>
      </c>
      <c r="K3225" t="s">
        <v>124</v>
      </c>
      <c r="L3225" t="s">
        <v>125</v>
      </c>
      <c r="M3225" t="s">
        <v>90</v>
      </c>
      <c r="N3225">
        <v>13900.023405621489</v>
      </c>
      <c r="O3225">
        <v>13900.023405621489</v>
      </c>
      <c r="P3225" t="s">
        <v>64</v>
      </c>
      <c r="Q3225">
        <v>7.57</v>
      </c>
      <c r="R3225">
        <v>3</v>
      </c>
      <c r="S3225">
        <v>1</v>
      </c>
      <c r="T3225">
        <v>1</v>
      </c>
      <c r="U3225" t="s">
        <v>76</v>
      </c>
      <c r="V3225">
        <v>2</v>
      </c>
      <c r="W3225" t="s">
        <v>77</v>
      </c>
      <c r="X3225" s="51" t="s">
        <v>6041</v>
      </c>
      <c r="Y3225" s="51" t="s">
        <v>79</v>
      </c>
      <c r="Z3225" s="26">
        <v>2</v>
      </c>
      <c r="AA3225" s="51" t="s">
        <v>77</v>
      </c>
      <c r="AB3225" s="51" t="s">
        <v>69</v>
      </c>
    </row>
    <row r="3226" spans="1:28">
      <c r="A3226" s="51" t="s">
        <v>6042</v>
      </c>
      <c r="B3226" s="51" t="s">
        <v>121</v>
      </c>
      <c r="C3226" s="1">
        <v>43153</v>
      </c>
      <c r="D3226">
        <v>2018</v>
      </c>
      <c r="E3226" s="26">
        <v>2</v>
      </c>
      <c r="F3226" s="51" t="s">
        <v>22</v>
      </c>
      <c r="G3226" s="26">
        <v>7</v>
      </c>
      <c r="H3226" s="26">
        <v>7</v>
      </c>
      <c r="I3226" t="s">
        <v>15</v>
      </c>
      <c r="J3226" t="s">
        <v>60</v>
      </c>
      <c r="K3226" t="s">
        <v>73</v>
      </c>
      <c r="L3226" t="s">
        <v>89</v>
      </c>
      <c r="M3226" t="s">
        <v>63</v>
      </c>
      <c r="N3226">
        <v>17424.582536954611</v>
      </c>
      <c r="O3226">
        <v>17424.582536954611</v>
      </c>
      <c r="P3226" t="s">
        <v>64</v>
      </c>
      <c r="Q3226">
        <v>26.37</v>
      </c>
      <c r="R3226">
        <v>5</v>
      </c>
      <c r="S3226">
        <v>2</v>
      </c>
      <c r="T3226">
        <v>1</v>
      </c>
      <c r="U3226" t="s">
        <v>76</v>
      </c>
      <c r="V3226">
        <v>3</v>
      </c>
      <c r="W3226" t="s">
        <v>84</v>
      </c>
      <c r="X3226" s="51" t="s">
        <v>6043</v>
      </c>
      <c r="Y3226" s="51" t="s">
        <v>95</v>
      </c>
      <c r="Z3226" s="26">
        <v>3</v>
      </c>
      <c r="AA3226" s="51" t="s">
        <v>77</v>
      </c>
      <c r="AB3226" s="51" t="s">
        <v>108</v>
      </c>
    </row>
    <row r="3227" spans="1:28">
      <c r="A3227" s="51" t="s">
        <v>6044</v>
      </c>
      <c r="B3227" s="51" t="s">
        <v>97</v>
      </c>
      <c r="C3227" s="1">
        <v>41569</v>
      </c>
      <c r="D3227">
        <v>2013</v>
      </c>
      <c r="E3227" s="26">
        <v>10</v>
      </c>
      <c r="F3227" s="51" t="s">
        <v>10</v>
      </c>
      <c r="G3227" s="26">
        <v>12</v>
      </c>
      <c r="H3227" s="26">
        <v>12</v>
      </c>
      <c r="I3227" t="s">
        <v>15</v>
      </c>
      <c r="J3227" t="s">
        <v>102</v>
      </c>
      <c r="K3227" t="s">
        <v>88</v>
      </c>
      <c r="L3227" t="s">
        <v>110</v>
      </c>
      <c r="M3227" t="s">
        <v>93</v>
      </c>
      <c r="N3227">
        <v>9821.4133456291165</v>
      </c>
      <c r="O3227">
        <v>9821.4133456291165</v>
      </c>
      <c r="P3227" t="s">
        <v>64</v>
      </c>
      <c r="Q3227">
        <v>14.63</v>
      </c>
      <c r="R3227">
        <v>2</v>
      </c>
      <c r="S3227">
        <v>1</v>
      </c>
      <c r="T3227">
        <v>1</v>
      </c>
      <c r="U3227" t="s">
        <v>76</v>
      </c>
      <c r="V3227">
        <v>3</v>
      </c>
      <c r="W3227" t="s">
        <v>84</v>
      </c>
      <c r="X3227" s="51" t="s">
        <v>6045</v>
      </c>
      <c r="Y3227" s="51" t="s">
        <v>95</v>
      </c>
      <c r="Z3227" s="26">
        <v>2</v>
      </c>
      <c r="AA3227" s="51" t="s">
        <v>77</v>
      </c>
      <c r="AB3227" s="51" t="s">
        <v>69</v>
      </c>
    </row>
    <row r="3228" spans="1:28">
      <c r="A3228" s="51" t="s">
        <v>6046</v>
      </c>
      <c r="B3228" s="51" t="s">
        <v>71</v>
      </c>
      <c r="C3228" s="1">
        <v>44814</v>
      </c>
      <c r="D3228">
        <v>2022</v>
      </c>
      <c r="E3228" s="26">
        <v>9</v>
      </c>
      <c r="F3228" s="51" t="s">
        <v>29</v>
      </c>
      <c r="G3228" s="26">
        <v>3</v>
      </c>
      <c r="H3228" s="26">
        <v>3</v>
      </c>
      <c r="I3228" t="s">
        <v>15</v>
      </c>
      <c r="J3228" t="s">
        <v>82</v>
      </c>
      <c r="K3228" t="s">
        <v>61</v>
      </c>
      <c r="L3228" t="s">
        <v>62</v>
      </c>
      <c r="M3228" t="s">
        <v>75</v>
      </c>
      <c r="N3228">
        <v>21795.664617046881</v>
      </c>
      <c r="O3228">
        <v>21795.664617046881</v>
      </c>
      <c r="P3228" t="s">
        <v>64</v>
      </c>
      <c r="Q3228">
        <v>11.58</v>
      </c>
      <c r="R3228">
        <v>3</v>
      </c>
      <c r="S3228">
        <v>0</v>
      </c>
      <c r="T3228">
        <v>0</v>
      </c>
      <c r="U3228" t="s">
        <v>65</v>
      </c>
      <c r="V3228">
        <v>3</v>
      </c>
      <c r="W3228" t="s">
        <v>84</v>
      </c>
      <c r="X3228" s="51" t="s">
        <v>6047</v>
      </c>
      <c r="Y3228" s="51" t="s">
        <v>119</v>
      </c>
      <c r="Z3228" s="26">
        <v>2</v>
      </c>
      <c r="AA3228" s="51" t="s">
        <v>77</v>
      </c>
      <c r="AB3228" s="51" t="s">
        <v>69</v>
      </c>
    </row>
    <row r="3229" spans="1:28">
      <c r="A3229" s="51" t="s">
        <v>6048</v>
      </c>
      <c r="B3229" s="51" t="s">
        <v>97</v>
      </c>
      <c r="C3229" s="1">
        <v>42537</v>
      </c>
      <c r="D3229">
        <v>2016</v>
      </c>
      <c r="E3229" s="26">
        <v>6</v>
      </c>
      <c r="F3229" s="51" t="s">
        <v>26</v>
      </c>
      <c r="G3229" s="26">
        <v>9</v>
      </c>
      <c r="H3229" s="26">
        <v>9</v>
      </c>
      <c r="I3229" t="s">
        <v>15</v>
      </c>
      <c r="J3229" t="s">
        <v>60</v>
      </c>
      <c r="K3229" t="s">
        <v>88</v>
      </c>
      <c r="L3229" t="s">
        <v>62</v>
      </c>
      <c r="M3229" t="s">
        <v>75</v>
      </c>
      <c r="N3229">
        <v>7533.1430616809503</v>
      </c>
      <c r="O3229">
        <v>7533.1430616809503</v>
      </c>
      <c r="P3229" t="s">
        <v>64</v>
      </c>
      <c r="Q3229">
        <v>4.63</v>
      </c>
      <c r="R3229">
        <v>4</v>
      </c>
      <c r="S3229">
        <v>3</v>
      </c>
      <c r="T3229">
        <v>1</v>
      </c>
      <c r="U3229" t="s">
        <v>76</v>
      </c>
      <c r="V3229">
        <v>1</v>
      </c>
      <c r="W3229" t="s">
        <v>66</v>
      </c>
      <c r="X3229" s="51" t="s">
        <v>5196</v>
      </c>
      <c r="Y3229" s="51" t="s">
        <v>119</v>
      </c>
      <c r="Z3229" s="26">
        <v>2</v>
      </c>
      <c r="AA3229" s="51" t="s">
        <v>77</v>
      </c>
      <c r="AB3229" s="51" t="s">
        <v>108</v>
      </c>
    </row>
    <row r="3230" spans="1:28">
      <c r="A3230" s="51" t="s">
        <v>6049</v>
      </c>
      <c r="B3230" s="51" t="s">
        <v>121</v>
      </c>
      <c r="C3230" s="1">
        <v>45203</v>
      </c>
      <c r="D3230">
        <v>2023</v>
      </c>
      <c r="E3230" s="26">
        <v>10</v>
      </c>
      <c r="F3230" s="51" t="s">
        <v>10</v>
      </c>
      <c r="G3230" s="26">
        <v>2</v>
      </c>
      <c r="H3230" s="26">
        <v>2</v>
      </c>
      <c r="I3230" t="s">
        <v>15</v>
      </c>
      <c r="J3230" t="s">
        <v>82</v>
      </c>
      <c r="K3230" t="s">
        <v>73</v>
      </c>
      <c r="L3230" t="s">
        <v>74</v>
      </c>
      <c r="M3230" t="s">
        <v>63</v>
      </c>
      <c r="N3230">
        <v>3184.168750596773</v>
      </c>
      <c r="O3230">
        <v>3184.168750596773</v>
      </c>
      <c r="P3230" t="s">
        <v>64</v>
      </c>
      <c r="Q3230">
        <v>10.76</v>
      </c>
      <c r="R3230">
        <v>5</v>
      </c>
      <c r="S3230">
        <v>3</v>
      </c>
      <c r="T3230">
        <v>1</v>
      </c>
      <c r="U3230" t="s">
        <v>76</v>
      </c>
      <c r="V3230">
        <v>1</v>
      </c>
      <c r="W3230" t="s">
        <v>66</v>
      </c>
      <c r="X3230" s="51" t="s">
        <v>934</v>
      </c>
      <c r="Y3230" s="51" t="s">
        <v>100</v>
      </c>
      <c r="Z3230" s="26">
        <v>1</v>
      </c>
      <c r="AA3230" s="51" t="s">
        <v>66</v>
      </c>
      <c r="AB3230" s="51" t="s">
        <v>69</v>
      </c>
    </row>
    <row r="3231" spans="1:28">
      <c r="A3231" s="51" t="s">
        <v>6050</v>
      </c>
      <c r="B3231" s="51" t="s">
        <v>140</v>
      </c>
      <c r="C3231" s="1">
        <v>41493</v>
      </c>
      <c r="D3231">
        <v>2013</v>
      </c>
      <c r="E3231" s="26">
        <v>8</v>
      </c>
      <c r="F3231" s="51" t="s">
        <v>28</v>
      </c>
      <c r="G3231" s="26">
        <v>12</v>
      </c>
      <c r="H3231" s="26">
        <v>12</v>
      </c>
      <c r="I3231" t="s">
        <v>15</v>
      </c>
      <c r="J3231" t="s">
        <v>102</v>
      </c>
      <c r="K3231" t="s">
        <v>88</v>
      </c>
      <c r="L3231" t="s">
        <v>98</v>
      </c>
      <c r="M3231" t="s">
        <v>63</v>
      </c>
      <c r="N3231">
        <v>15584.648955293467</v>
      </c>
      <c r="O3231">
        <v>15584.648955293467</v>
      </c>
      <c r="P3231" t="s">
        <v>64</v>
      </c>
      <c r="Q3231">
        <v>23.79</v>
      </c>
      <c r="R3231">
        <v>3</v>
      </c>
      <c r="S3231">
        <v>4</v>
      </c>
      <c r="T3231">
        <v>1</v>
      </c>
      <c r="U3231" t="s">
        <v>76</v>
      </c>
      <c r="V3231">
        <v>3</v>
      </c>
      <c r="W3231" t="s">
        <v>84</v>
      </c>
      <c r="X3231" s="51" t="s">
        <v>546</v>
      </c>
      <c r="Y3231" s="51" t="s">
        <v>144</v>
      </c>
      <c r="Z3231" s="26">
        <v>5</v>
      </c>
      <c r="AA3231" s="51" t="s">
        <v>84</v>
      </c>
      <c r="AB3231" s="51" t="s">
        <v>108</v>
      </c>
    </row>
    <row r="3232" spans="1:28">
      <c r="A3232" s="51" t="s">
        <v>6051</v>
      </c>
      <c r="B3232" s="51" t="s">
        <v>121</v>
      </c>
      <c r="C3232" s="1">
        <v>42491</v>
      </c>
      <c r="D3232">
        <v>2016</v>
      </c>
      <c r="E3232" s="26">
        <v>5</v>
      </c>
      <c r="F3232" s="51" t="s">
        <v>25</v>
      </c>
      <c r="G3232" s="26">
        <v>9</v>
      </c>
      <c r="H3232" s="26">
        <v>9</v>
      </c>
      <c r="I3232" t="s">
        <v>15</v>
      </c>
      <c r="J3232" t="s">
        <v>60</v>
      </c>
      <c r="K3232" t="s">
        <v>124</v>
      </c>
      <c r="L3232" t="s">
        <v>103</v>
      </c>
      <c r="M3232" t="s">
        <v>104</v>
      </c>
      <c r="N3232">
        <v>5896.3118604006122</v>
      </c>
      <c r="O3232">
        <v>5896.3118604006122</v>
      </c>
      <c r="P3232" t="s">
        <v>64</v>
      </c>
      <c r="Q3232">
        <v>15.87</v>
      </c>
      <c r="R3232">
        <v>5</v>
      </c>
      <c r="S3232">
        <v>4</v>
      </c>
      <c r="T3232">
        <v>1</v>
      </c>
      <c r="U3232" t="s">
        <v>76</v>
      </c>
      <c r="V3232">
        <v>2</v>
      </c>
      <c r="W3232" t="s">
        <v>77</v>
      </c>
      <c r="X3232" s="51" t="s">
        <v>6052</v>
      </c>
      <c r="Y3232" s="51" t="s">
        <v>79</v>
      </c>
      <c r="Z3232" s="26">
        <v>3</v>
      </c>
      <c r="AA3232" s="51" t="s">
        <v>77</v>
      </c>
      <c r="AB3232" s="51" t="s">
        <v>108</v>
      </c>
    </row>
    <row r="3233" spans="1:28">
      <c r="A3233" s="51" t="s">
        <v>6053</v>
      </c>
      <c r="B3233" s="51" t="s">
        <v>59</v>
      </c>
      <c r="C3233" s="1">
        <v>42604</v>
      </c>
      <c r="D3233">
        <v>2016</v>
      </c>
      <c r="E3233" s="26">
        <v>8</v>
      </c>
      <c r="F3233" s="51" t="s">
        <v>28</v>
      </c>
      <c r="G3233" s="26">
        <v>9</v>
      </c>
      <c r="H3233" s="26">
        <v>9</v>
      </c>
      <c r="I3233" t="s">
        <v>15</v>
      </c>
      <c r="J3233" t="s">
        <v>60</v>
      </c>
      <c r="K3233" t="s">
        <v>133</v>
      </c>
      <c r="L3233" t="s">
        <v>113</v>
      </c>
      <c r="M3233" t="s">
        <v>90</v>
      </c>
      <c r="N3233">
        <v>15255.214923404301</v>
      </c>
      <c r="O3233">
        <v>15255.214923404301</v>
      </c>
      <c r="P3233" t="s">
        <v>64</v>
      </c>
      <c r="Q3233">
        <v>18.989999999999998</v>
      </c>
      <c r="R3233">
        <v>1</v>
      </c>
      <c r="S3233">
        <v>1</v>
      </c>
      <c r="T3233">
        <v>1</v>
      </c>
      <c r="U3233" t="s">
        <v>76</v>
      </c>
      <c r="V3233">
        <v>3</v>
      </c>
      <c r="W3233" t="s">
        <v>84</v>
      </c>
      <c r="X3233" s="51" t="s">
        <v>3248</v>
      </c>
      <c r="Y3233" s="51" t="s">
        <v>79</v>
      </c>
      <c r="Z3233" s="26">
        <v>4</v>
      </c>
      <c r="AA3233" s="51" t="s">
        <v>84</v>
      </c>
      <c r="AB3233" s="51" t="s">
        <v>108</v>
      </c>
    </row>
    <row r="3234" spans="1:28">
      <c r="A3234" s="51" t="s">
        <v>6054</v>
      </c>
      <c r="B3234" s="51" t="s">
        <v>59</v>
      </c>
      <c r="C3234" s="1">
        <v>42923</v>
      </c>
      <c r="D3234">
        <v>2017</v>
      </c>
      <c r="E3234" s="26">
        <v>7</v>
      </c>
      <c r="F3234" s="51" t="s">
        <v>27</v>
      </c>
      <c r="G3234" s="26">
        <v>8</v>
      </c>
      <c r="H3234" s="26">
        <v>8</v>
      </c>
      <c r="I3234" t="s">
        <v>15</v>
      </c>
      <c r="J3234" t="s">
        <v>60</v>
      </c>
      <c r="K3234" t="s">
        <v>83</v>
      </c>
      <c r="L3234" t="s">
        <v>89</v>
      </c>
      <c r="M3234" t="s">
        <v>90</v>
      </c>
      <c r="N3234">
        <v>22938.820509442641</v>
      </c>
      <c r="O3234">
        <v>22938.820509442641</v>
      </c>
      <c r="P3234" t="s">
        <v>64</v>
      </c>
      <c r="Q3234">
        <v>18.66</v>
      </c>
      <c r="R3234">
        <v>4</v>
      </c>
      <c r="S3234">
        <v>4</v>
      </c>
      <c r="T3234">
        <v>1</v>
      </c>
      <c r="U3234" t="s">
        <v>76</v>
      </c>
      <c r="V3234">
        <v>3</v>
      </c>
      <c r="W3234" t="s">
        <v>84</v>
      </c>
      <c r="X3234" s="51" t="s">
        <v>1359</v>
      </c>
      <c r="Y3234" s="51" t="s">
        <v>79</v>
      </c>
      <c r="Z3234" s="26">
        <v>5</v>
      </c>
      <c r="AA3234" s="51" t="s">
        <v>84</v>
      </c>
      <c r="AB3234" s="51" t="s">
        <v>108</v>
      </c>
    </row>
    <row r="3235" spans="1:28">
      <c r="A3235" s="51" t="s">
        <v>6055</v>
      </c>
      <c r="B3235" s="51" t="s">
        <v>140</v>
      </c>
      <c r="C3235" s="1">
        <v>45106</v>
      </c>
      <c r="D3235">
        <v>2023</v>
      </c>
      <c r="E3235" s="26">
        <v>6</v>
      </c>
      <c r="F3235" s="51" t="s">
        <v>26</v>
      </c>
      <c r="G3235" s="26">
        <v>2</v>
      </c>
      <c r="H3235" s="26">
        <v>2</v>
      </c>
      <c r="I3235" t="s">
        <v>15</v>
      </c>
      <c r="J3235" t="s">
        <v>82</v>
      </c>
      <c r="K3235" t="s">
        <v>61</v>
      </c>
      <c r="L3235" t="s">
        <v>202</v>
      </c>
      <c r="M3235" t="s">
        <v>93</v>
      </c>
      <c r="N3235">
        <v>6201.1757931567363</v>
      </c>
      <c r="O3235">
        <v>6201.1757931567363</v>
      </c>
      <c r="P3235" t="s">
        <v>64</v>
      </c>
      <c r="Q3235">
        <v>12</v>
      </c>
      <c r="R3235">
        <v>1</v>
      </c>
      <c r="S3235">
        <v>4</v>
      </c>
      <c r="T3235">
        <v>1</v>
      </c>
      <c r="U3235" t="s">
        <v>76</v>
      </c>
      <c r="V3235">
        <v>2</v>
      </c>
      <c r="W3235" t="s">
        <v>77</v>
      </c>
      <c r="X3235" s="51" t="s">
        <v>1522</v>
      </c>
      <c r="Y3235" s="51" t="s">
        <v>100</v>
      </c>
      <c r="Z3235" s="26">
        <v>1</v>
      </c>
      <c r="AA3235" s="51" t="s">
        <v>66</v>
      </c>
      <c r="AB3235" s="51" t="s">
        <v>69</v>
      </c>
    </row>
    <row r="3236" spans="1:28">
      <c r="A3236" s="51" t="s">
        <v>6056</v>
      </c>
      <c r="B3236" s="51" t="s">
        <v>81</v>
      </c>
      <c r="C3236" s="1">
        <v>42055</v>
      </c>
      <c r="D3236">
        <v>2015</v>
      </c>
      <c r="E3236" s="26">
        <v>2</v>
      </c>
      <c r="F3236" s="51" t="s">
        <v>22</v>
      </c>
      <c r="G3236" s="26">
        <v>10</v>
      </c>
      <c r="H3236" s="26">
        <v>10</v>
      </c>
      <c r="I3236" t="s">
        <v>15</v>
      </c>
      <c r="J3236" t="s">
        <v>102</v>
      </c>
      <c r="K3236" t="s">
        <v>83</v>
      </c>
      <c r="L3236" t="s">
        <v>128</v>
      </c>
      <c r="M3236" t="s">
        <v>75</v>
      </c>
      <c r="N3236">
        <v>10418.114843177873</v>
      </c>
      <c r="O3236">
        <v>10418.114843177873</v>
      </c>
      <c r="P3236" t="s">
        <v>64</v>
      </c>
      <c r="Q3236">
        <v>20.100000000000001</v>
      </c>
      <c r="R3236">
        <v>1</v>
      </c>
      <c r="S3236">
        <v>0</v>
      </c>
      <c r="T3236">
        <v>0</v>
      </c>
      <c r="U3236" t="s">
        <v>65</v>
      </c>
      <c r="V3236">
        <v>3</v>
      </c>
      <c r="W3236" t="s">
        <v>84</v>
      </c>
      <c r="X3236" s="51" t="s">
        <v>6057</v>
      </c>
      <c r="Y3236" s="51" t="s">
        <v>95</v>
      </c>
      <c r="Z3236" s="26">
        <v>3</v>
      </c>
      <c r="AA3236" s="51" t="s">
        <v>77</v>
      </c>
      <c r="AB3236" s="51" t="s">
        <v>69</v>
      </c>
    </row>
    <row r="3237" spans="1:28">
      <c r="A3237" s="51" t="s">
        <v>6058</v>
      </c>
      <c r="B3237" s="51" t="s">
        <v>81</v>
      </c>
      <c r="C3237" s="1">
        <v>41724</v>
      </c>
      <c r="D3237">
        <v>2014</v>
      </c>
      <c r="E3237" s="26">
        <v>3</v>
      </c>
      <c r="F3237" s="51" t="s">
        <v>23</v>
      </c>
      <c r="G3237" s="26">
        <v>11</v>
      </c>
      <c r="H3237" s="26">
        <v>11</v>
      </c>
      <c r="I3237" t="s">
        <v>15</v>
      </c>
      <c r="J3237" t="s">
        <v>102</v>
      </c>
      <c r="K3237" t="s">
        <v>73</v>
      </c>
      <c r="L3237" t="s">
        <v>116</v>
      </c>
      <c r="M3237" t="s">
        <v>90</v>
      </c>
      <c r="N3237">
        <v>5563.396872875679</v>
      </c>
      <c r="O3237">
        <v>5563.396872875679</v>
      </c>
      <c r="P3237" t="s">
        <v>64</v>
      </c>
      <c r="Q3237">
        <v>17.05</v>
      </c>
      <c r="R3237">
        <v>1</v>
      </c>
      <c r="S3237">
        <v>0</v>
      </c>
      <c r="T3237">
        <v>0</v>
      </c>
      <c r="U3237" t="s">
        <v>65</v>
      </c>
      <c r="V3237">
        <v>2</v>
      </c>
      <c r="W3237" t="s">
        <v>77</v>
      </c>
      <c r="X3237" s="51" t="s">
        <v>6059</v>
      </c>
      <c r="Y3237" s="51" t="s">
        <v>68</v>
      </c>
      <c r="Z3237" s="26">
        <v>2</v>
      </c>
      <c r="AA3237" s="51" t="s">
        <v>77</v>
      </c>
      <c r="AB3237" s="51" t="s">
        <v>69</v>
      </c>
    </row>
    <row r="3238" spans="1:28">
      <c r="A3238" s="51" t="s">
        <v>6060</v>
      </c>
      <c r="B3238" s="51" t="s">
        <v>121</v>
      </c>
      <c r="C3238" s="1">
        <v>42173</v>
      </c>
      <c r="D3238">
        <v>2015</v>
      </c>
      <c r="E3238" s="26">
        <v>6</v>
      </c>
      <c r="F3238" s="51" t="s">
        <v>26</v>
      </c>
      <c r="G3238" s="26">
        <v>10</v>
      </c>
      <c r="H3238" s="26">
        <v>10</v>
      </c>
      <c r="I3238" t="s">
        <v>15</v>
      </c>
      <c r="J3238" t="s">
        <v>102</v>
      </c>
      <c r="K3238" t="s">
        <v>133</v>
      </c>
      <c r="L3238" t="s">
        <v>62</v>
      </c>
      <c r="M3238" t="s">
        <v>104</v>
      </c>
      <c r="N3238">
        <v>8039.4172412891376</v>
      </c>
      <c r="O3238">
        <v>8039.4172412891376</v>
      </c>
      <c r="P3238" t="s">
        <v>64</v>
      </c>
      <c r="Q3238">
        <v>2.1800000000000002</v>
      </c>
      <c r="R3238">
        <v>2</v>
      </c>
      <c r="S3238">
        <v>2</v>
      </c>
      <c r="T3238">
        <v>1</v>
      </c>
      <c r="U3238" t="s">
        <v>76</v>
      </c>
      <c r="V3238">
        <v>2</v>
      </c>
      <c r="W3238" t="s">
        <v>77</v>
      </c>
      <c r="X3238" s="51" t="s">
        <v>6061</v>
      </c>
      <c r="Y3238" s="51" t="s">
        <v>119</v>
      </c>
      <c r="Z3238" s="26">
        <v>1</v>
      </c>
      <c r="AA3238" s="51" t="s">
        <v>66</v>
      </c>
      <c r="AB3238" s="51" t="s">
        <v>69</v>
      </c>
    </row>
    <row r="3239" spans="1:28">
      <c r="A3239" s="51" t="s">
        <v>6062</v>
      </c>
      <c r="B3239" s="51" t="s">
        <v>59</v>
      </c>
      <c r="C3239" s="1">
        <v>41403</v>
      </c>
      <c r="D3239">
        <v>2013</v>
      </c>
      <c r="E3239" s="26">
        <v>5</v>
      </c>
      <c r="F3239" s="51" t="s">
        <v>25</v>
      </c>
      <c r="G3239" s="26">
        <v>12</v>
      </c>
      <c r="H3239" s="26">
        <v>12</v>
      </c>
      <c r="I3239" t="s">
        <v>15</v>
      </c>
      <c r="J3239" t="s">
        <v>102</v>
      </c>
      <c r="K3239" t="s">
        <v>133</v>
      </c>
      <c r="L3239" t="s">
        <v>157</v>
      </c>
      <c r="M3239" t="s">
        <v>75</v>
      </c>
      <c r="N3239">
        <v>13047.60870806912</v>
      </c>
      <c r="O3239">
        <v>13047.60870806912</v>
      </c>
      <c r="P3239" t="s">
        <v>64</v>
      </c>
      <c r="Q3239">
        <v>2.71</v>
      </c>
      <c r="R3239">
        <v>2</v>
      </c>
      <c r="S3239">
        <v>0</v>
      </c>
      <c r="T3239">
        <v>0</v>
      </c>
      <c r="U3239" t="s">
        <v>65</v>
      </c>
      <c r="V3239">
        <v>2</v>
      </c>
      <c r="W3239" t="s">
        <v>77</v>
      </c>
      <c r="X3239" s="51" t="s">
        <v>5456</v>
      </c>
      <c r="Y3239" s="51" t="s">
        <v>95</v>
      </c>
      <c r="Z3239" s="26">
        <v>2</v>
      </c>
      <c r="AA3239" s="51" t="s">
        <v>77</v>
      </c>
      <c r="AB3239" s="51" t="s">
        <v>69</v>
      </c>
    </row>
    <row r="3240" spans="1:28">
      <c r="A3240" s="51" t="s">
        <v>6063</v>
      </c>
      <c r="B3240" s="51" t="s">
        <v>97</v>
      </c>
      <c r="C3240" s="1">
        <v>42207</v>
      </c>
      <c r="D3240">
        <v>2015</v>
      </c>
      <c r="E3240" s="26">
        <v>7</v>
      </c>
      <c r="F3240" s="51" t="s">
        <v>27</v>
      </c>
      <c r="G3240" s="26">
        <v>10</v>
      </c>
      <c r="H3240" s="26">
        <v>10</v>
      </c>
      <c r="I3240" t="s">
        <v>15</v>
      </c>
      <c r="J3240" t="s">
        <v>102</v>
      </c>
      <c r="K3240" t="s">
        <v>61</v>
      </c>
      <c r="L3240" t="s">
        <v>110</v>
      </c>
      <c r="M3240" t="s">
        <v>63</v>
      </c>
      <c r="N3240">
        <v>8112.6248501872287</v>
      </c>
      <c r="O3240">
        <v>8112.6248501872287</v>
      </c>
      <c r="P3240" t="s">
        <v>64</v>
      </c>
      <c r="Q3240">
        <v>9.92</v>
      </c>
      <c r="R3240">
        <v>2</v>
      </c>
      <c r="S3240">
        <v>0</v>
      </c>
      <c r="T3240">
        <v>0</v>
      </c>
      <c r="U3240" t="s">
        <v>65</v>
      </c>
      <c r="V3240">
        <v>2</v>
      </c>
      <c r="W3240" t="s">
        <v>77</v>
      </c>
      <c r="X3240" s="51" t="s">
        <v>6064</v>
      </c>
      <c r="Y3240" s="51" t="s">
        <v>95</v>
      </c>
      <c r="Z3240" s="26">
        <v>1</v>
      </c>
      <c r="AA3240" s="51" t="s">
        <v>66</v>
      </c>
      <c r="AB3240" s="51" t="s">
        <v>69</v>
      </c>
    </row>
    <row r="3241" spans="1:28">
      <c r="A3241" s="51" t="s">
        <v>6065</v>
      </c>
      <c r="B3241" s="51" t="s">
        <v>59</v>
      </c>
      <c r="C3241" s="1">
        <v>42976</v>
      </c>
      <c r="D3241">
        <v>2017</v>
      </c>
      <c r="E3241" s="26">
        <v>8</v>
      </c>
      <c r="F3241" s="51" t="s">
        <v>28</v>
      </c>
      <c r="G3241" s="26">
        <v>8</v>
      </c>
      <c r="H3241" s="26">
        <v>8</v>
      </c>
      <c r="I3241" t="s">
        <v>15</v>
      </c>
      <c r="J3241" t="s">
        <v>60</v>
      </c>
      <c r="K3241" t="s">
        <v>124</v>
      </c>
      <c r="L3241" t="s">
        <v>113</v>
      </c>
      <c r="M3241" t="s">
        <v>63</v>
      </c>
      <c r="N3241">
        <v>1279.4461269535425</v>
      </c>
      <c r="O3241">
        <v>1279.4461269535425</v>
      </c>
      <c r="P3241" t="s">
        <v>64</v>
      </c>
      <c r="Q3241">
        <v>8.89</v>
      </c>
      <c r="R3241">
        <v>4</v>
      </c>
      <c r="S3241">
        <v>2</v>
      </c>
      <c r="T3241">
        <v>1</v>
      </c>
      <c r="U3241" t="s">
        <v>76</v>
      </c>
      <c r="V3241">
        <v>1</v>
      </c>
      <c r="W3241" t="s">
        <v>66</v>
      </c>
      <c r="X3241" s="51" t="s">
        <v>6066</v>
      </c>
      <c r="Y3241" s="51" t="s">
        <v>100</v>
      </c>
      <c r="Z3241" s="26">
        <v>1</v>
      </c>
      <c r="AA3241" s="51" t="s">
        <v>66</v>
      </c>
      <c r="AB3241" s="51" t="s">
        <v>69</v>
      </c>
    </row>
    <row r="3242" spans="1:28">
      <c r="A3242" s="51" t="s">
        <v>6067</v>
      </c>
      <c r="B3242" s="51" t="s">
        <v>59</v>
      </c>
      <c r="C3242" s="1">
        <v>42910</v>
      </c>
      <c r="D3242">
        <v>2017</v>
      </c>
      <c r="E3242" s="26">
        <v>6</v>
      </c>
      <c r="F3242" s="51" t="s">
        <v>26</v>
      </c>
      <c r="G3242" s="26">
        <v>8</v>
      </c>
      <c r="H3242" s="26">
        <v>8</v>
      </c>
      <c r="I3242" t="s">
        <v>15</v>
      </c>
      <c r="J3242" t="s">
        <v>60</v>
      </c>
      <c r="K3242" t="s">
        <v>73</v>
      </c>
      <c r="L3242" t="s">
        <v>113</v>
      </c>
      <c r="M3242" t="s">
        <v>63</v>
      </c>
      <c r="N3242">
        <v>5425.9965917816617</v>
      </c>
      <c r="O3242">
        <v>5425.9965917816617</v>
      </c>
      <c r="P3242" t="s">
        <v>64</v>
      </c>
      <c r="Q3242">
        <v>4.45</v>
      </c>
      <c r="R3242">
        <v>3</v>
      </c>
      <c r="S3242">
        <v>2</v>
      </c>
      <c r="T3242">
        <v>1</v>
      </c>
      <c r="U3242" t="s">
        <v>76</v>
      </c>
      <c r="V3242">
        <v>1</v>
      </c>
      <c r="W3242" t="s">
        <v>66</v>
      </c>
      <c r="X3242" s="51" t="s">
        <v>1652</v>
      </c>
      <c r="Y3242" s="51" t="s">
        <v>100</v>
      </c>
      <c r="Z3242" s="26">
        <v>1</v>
      </c>
      <c r="AA3242" s="51" t="s">
        <v>66</v>
      </c>
      <c r="AB3242" s="51" t="s">
        <v>69</v>
      </c>
    </row>
    <row r="3243" spans="1:28">
      <c r="A3243" s="51" t="s">
        <v>6068</v>
      </c>
      <c r="B3243" s="51" t="s">
        <v>81</v>
      </c>
      <c r="C3243" s="1">
        <v>42240</v>
      </c>
      <c r="D3243">
        <v>2015</v>
      </c>
      <c r="E3243" s="26">
        <v>8</v>
      </c>
      <c r="F3243" s="51" t="s">
        <v>28</v>
      </c>
      <c r="G3243" s="26">
        <v>10</v>
      </c>
      <c r="H3243" s="26">
        <v>10</v>
      </c>
      <c r="I3243" t="s">
        <v>15</v>
      </c>
      <c r="J3243" t="s">
        <v>102</v>
      </c>
      <c r="K3243" t="s">
        <v>133</v>
      </c>
      <c r="L3243" t="s">
        <v>202</v>
      </c>
      <c r="M3243" t="s">
        <v>75</v>
      </c>
      <c r="N3243">
        <v>7634.9615187972822</v>
      </c>
      <c r="O3243">
        <v>7634.9615187972822</v>
      </c>
      <c r="P3243" t="s">
        <v>64</v>
      </c>
      <c r="Q3243">
        <v>18.07</v>
      </c>
      <c r="R3243">
        <v>4</v>
      </c>
      <c r="S3243">
        <v>3</v>
      </c>
      <c r="T3243">
        <v>1</v>
      </c>
      <c r="U3243" t="s">
        <v>76</v>
      </c>
      <c r="V3243">
        <v>3</v>
      </c>
      <c r="W3243" t="s">
        <v>84</v>
      </c>
      <c r="X3243" s="51" t="s">
        <v>6069</v>
      </c>
      <c r="Y3243" s="51" t="s">
        <v>95</v>
      </c>
      <c r="Z3243" s="26">
        <v>4</v>
      </c>
      <c r="AA3243" s="51" t="s">
        <v>84</v>
      </c>
      <c r="AB3243" s="51" t="s">
        <v>108</v>
      </c>
    </row>
    <row r="3244" spans="1:28">
      <c r="A3244" s="51" t="s">
        <v>6070</v>
      </c>
      <c r="B3244" s="51" t="s">
        <v>59</v>
      </c>
      <c r="C3244" s="1">
        <v>41936</v>
      </c>
      <c r="D3244">
        <v>2014</v>
      </c>
      <c r="E3244" s="26">
        <v>10</v>
      </c>
      <c r="F3244" s="51" t="s">
        <v>10</v>
      </c>
      <c r="G3244" s="26">
        <v>11</v>
      </c>
      <c r="H3244" s="26">
        <v>11</v>
      </c>
      <c r="I3244" t="s">
        <v>15</v>
      </c>
      <c r="J3244" t="s">
        <v>102</v>
      </c>
      <c r="K3244" t="s">
        <v>61</v>
      </c>
      <c r="L3244" t="s">
        <v>103</v>
      </c>
      <c r="M3244" t="s">
        <v>93</v>
      </c>
      <c r="N3244">
        <v>4178.4976234886872</v>
      </c>
      <c r="O3244">
        <v>4178.4976234886872</v>
      </c>
      <c r="P3244" t="s">
        <v>64</v>
      </c>
      <c r="Q3244">
        <v>4.82</v>
      </c>
      <c r="R3244">
        <v>3</v>
      </c>
      <c r="S3244">
        <v>1</v>
      </c>
      <c r="T3244">
        <v>1</v>
      </c>
      <c r="U3244" t="s">
        <v>76</v>
      </c>
      <c r="V3244">
        <v>1</v>
      </c>
      <c r="W3244" t="s">
        <v>66</v>
      </c>
      <c r="X3244" s="51" t="s">
        <v>6071</v>
      </c>
      <c r="Y3244" s="51" t="s">
        <v>68</v>
      </c>
      <c r="Z3244" s="26">
        <v>1</v>
      </c>
      <c r="AA3244" s="51" t="s">
        <v>66</v>
      </c>
      <c r="AB3244" s="51" t="s">
        <v>69</v>
      </c>
    </row>
    <row r="3245" spans="1:28">
      <c r="A3245" s="51" t="s">
        <v>6072</v>
      </c>
      <c r="B3245" s="51" t="s">
        <v>71</v>
      </c>
      <c r="C3245" s="1">
        <v>44078</v>
      </c>
      <c r="D3245">
        <v>2020</v>
      </c>
      <c r="E3245" s="26">
        <v>9</v>
      </c>
      <c r="F3245" s="51" t="s">
        <v>29</v>
      </c>
      <c r="G3245" s="26">
        <v>5</v>
      </c>
      <c r="H3245" s="26">
        <v>5</v>
      </c>
      <c r="I3245" t="s">
        <v>15</v>
      </c>
      <c r="J3245" t="s">
        <v>72</v>
      </c>
      <c r="K3245" t="s">
        <v>133</v>
      </c>
      <c r="L3245" t="s">
        <v>74</v>
      </c>
      <c r="M3245" t="s">
        <v>75</v>
      </c>
      <c r="N3245">
        <v>6510.012325029983</v>
      </c>
      <c r="O3245">
        <v>6510.012325029983</v>
      </c>
      <c r="P3245" t="s">
        <v>64</v>
      </c>
      <c r="Q3245">
        <v>1.41</v>
      </c>
      <c r="R3245">
        <v>1</v>
      </c>
      <c r="S3245">
        <v>3</v>
      </c>
      <c r="T3245">
        <v>1</v>
      </c>
      <c r="U3245" t="s">
        <v>76</v>
      </c>
      <c r="V3245">
        <v>1</v>
      </c>
      <c r="W3245" t="s">
        <v>66</v>
      </c>
      <c r="X3245" s="51" t="s">
        <v>6073</v>
      </c>
      <c r="Y3245" s="51" t="s">
        <v>79</v>
      </c>
      <c r="Z3245" s="26">
        <v>1</v>
      </c>
      <c r="AA3245" s="51" t="s">
        <v>66</v>
      </c>
      <c r="AB3245" s="51" t="s">
        <v>69</v>
      </c>
    </row>
    <row r="3246" spans="1:28">
      <c r="A3246" s="51" t="s">
        <v>6074</v>
      </c>
      <c r="B3246" s="51" t="s">
        <v>71</v>
      </c>
      <c r="C3246" s="1">
        <v>43075</v>
      </c>
      <c r="D3246">
        <v>2017</v>
      </c>
      <c r="E3246" s="26">
        <v>12</v>
      </c>
      <c r="F3246" s="51" t="s">
        <v>20</v>
      </c>
      <c r="G3246" s="26">
        <v>8</v>
      </c>
      <c r="H3246" s="26">
        <v>8</v>
      </c>
      <c r="I3246" t="s">
        <v>15</v>
      </c>
      <c r="J3246" t="s">
        <v>60</v>
      </c>
      <c r="K3246" t="s">
        <v>133</v>
      </c>
      <c r="L3246" t="s">
        <v>110</v>
      </c>
      <c r="M3246" t="s">
        <v>75</v>
      </c>
      <c r="N3246">
        <v>10259.463766547617</v>
      </c>
      <c r="O3246">
        <v>10259.463766547617</v>
      </c>
      <c r="P3246" t="s">
        <v>64</v>
      </c>
      <c r="Q3246">
        <v>10.31</v>
      </c>
      <c r="R3246">
        <v>3</v>
      </c>
      <c r="S3246">
        <v>0</v>
      </c>
      <c r="T3246">
        <v>0</v>
      </c>
      <c r="U3246" t="s">
        <v>65</v>
      </c>
      <c r="V3246">
        <v>3</v>
      </c>
      <c r="W3246" t="s">
        <v>84</v>
      </c>
      <c r="X3246" s="51" t="s">
        <v>6075</v>
      </c>
      <c r="Y3246" s="51" t="s">
        <v>119</v>
      </c>
      <c r="Z3246" s="26">
        <v>2</v>
      </c>
      <c r="AA3246" s="51" t="s">
        <v>77</v>
      </c>
      <c r="AB3246" s="51" t="s">
        <v>69</v>
      </c>
    </row>
    <row r="3247" spans="1:28">
      <c r="A3247" s="51" t="s">
        <v>6076</v>
      </c>
      <c r="B3247" s="51" t="s">
        <v>97</v>
      </c>
      <c r="C3247" s="1">
        <v>43885</v>
      </c>
      <c r="D3247">
        <v>2020</v>
      </c>
      <c r="E3247" s="26">
        <v>2</v>
      </c>
      <c r="F3247" s="51" t="s">
        <v>22</v>
      </c>
      <c r="G3247" s="26">
        <v>5</v>
      </c>
      <c r="H3247" s="26">
        <v>5</v>
      </c>
      <c r="I3247" t="s">
        <v>15</v>
      </c>
      <c r="J3247" t="s">
        <v>72</v>
      </c>
      <c r="K3247" t="s">
        <v>124</v>
      </c>
      <c r="L3247" t="s">
        <v>128</v>
      </c>
      <c r="M3247" t="s">
        <v>93</v>
      </c>
      <c r="N3247">
        <v>12172.223286531746</v>
      </c>
      <c r="O3247">
        <v>12172.223286531746</v>
      </c>
      <c r="P3247" t="s">
        <v>64</v>
      </c>
      <c r="Q3247">
        <v>3.42</v>
      </c>
      <c r="R3247">
        <v>5</v>
      </c>
      <c r="S3247">
        <v>2</v>
      </c>
      <c r="T3247">
        <v>1</v>
      </c>
      <c r="U3247" t="s">
        <v>76</v>
      </c>
      <c r="V3247">
        <v>3</v>
      </c>
      <c r="W3247" t="s">
        <v>84</v>
      </c>
      <c r="X3247" s="51" t="s">
        <v>6077</v>
      </c>
      <c r="Y3247" s="51" t="s">
        <v>95</v>
      </c>
      <c r="Z3247" s="26">
        <v>2</v>
      </c>
      <c r="AA3247" s="51" t="s">
        <v>77</v>
      </c>
      <c r="AB3247" s="51" t="s">
        <v>69</v>
      </c>
    </row>
    <row r="3248" spans="1:28">
      <c r="A3248" s="51" t="s">
        <v>6078</v>
      </c>
      <c r="B3248" s="51" t="s">
        <v>59</v>
      </c>
      <c r="C3248" s="1">
        <v>44127</v>
      </c>
      <c r="D3248">
        <v>2020</v>
      </c>
      <c r="E3248" s="26">
        <v>10</v>
      </c>
      <c r="F3248" s="51" t="s">
        <v>10</v>
      </c>
      <c r="G3248" s="26">
        <v>5</v>
      </c>
      <c r="H3248" s="26">
        <v>5</v>
      </c>
      <c r="I3248" t="s">
        <v>15</v>
      </c>
      <c r="J3248" t="s">
        <v>72</v>
      </c>
      <c r="K3248" t="s">
        <v>124</v>
      </c>
      <c r="L3248" t="s">
        <v>116</v>
      </c>
      <c r="M3248" t="s">
        <v>93</v>
      </c>
      <c r="N3248">
        <v>5867.2842403939057</v>
      </c>
      <c r="O3248">
        <v>5867.2842403939057</v>
      </c>
      <c r="P3248" t="s">
        <v>64</v>
      </c>
      <c r="Q3248">
        <v>1.83</v>
      </c>
      <c r="R3248">
        <v>3</v>
      </c>
      <c r="S3248">
        <v>3</v>
      </c>
      <c r="T3248">
        <v>1</v>
      </c>
      <c r="U3248" t="s">
        <v>76</v>
      </c>
      <c r="V3248">
        <v>2</v>
      </c>
      <c r="W3248" t="s">
        <v>77</v>
      </c>
      <c r="X3248" s="51" t="s">
        <v>2313</v>
      </c>
      <c r="Y3248" s="51" t="s">
        <v>86</v>
      </c>
      <c r="Z3248" s="26">
        <v>1</v>
      </c>
      <c r="AA3248" s="51" t="s">
        <v>66</v>
      </c>
      <c r="AB3248" s="51" t="s">
        <v>69</v>
      </c>
    </row>
    <row r="3249" spans="1:28">
      <c r="A3249" s="51" t="s">
        <v>6079</v>
      </c>
      <c r="B3249" s="51" t="s">
        <v>121</v>
      </c>
      <c r="C3249" s="1">
        <v>41520</v>
      </c>
      <c r="D3249">
        <v>2013</v>
      </c>
      <c r="E3249" s="26">
        <v>9</v>
      </c>
      <c r="F3249" s="51" t="s">
        <v>29</v>
      </c>
      <c r="G3249" s="26">
        <v>12</v>
      </c>
      <c r="H3249" s="26">
        <v>12</v>
      </c>
      <c r="I3249" t="s">
        <v>15</v>
      </c>
      <c r="J3249" t="s">
        <v>102</v>
      </c>
      <c r="K3249" t="s">
        <v>83</v>
      </c>
      <c r="L3249" t="s">
        <v>113</v>
      </c>
      <c r="M3249" t="s">
        <v>152</v>
      </c>
      <c r="N3249">
        <v>6612.169999345514</v>
      </c>
      <c r="O3249">
        <v>6612.169999345514</v>
      </c>
      <c r="P3249" t="s">
        <v>64</v>
      </c>
      <c r="Q3249">
        <v>9.19</v>
      </c>
      <c r="R3249">
        <v>1</v>
      </c>
      <c r="S3249">
        <v>2</v>
      </c>
      <c r="T3249">
        <v>1</v>
      </c>
      <c r="U3249" t="s">
        <v>76</v>
      </c>
      <c r="V3249">
        <v>2</v>
      </c>
      <c r="W3249" t="s">
        <v>77</v>
      </c>
      <c r="X3249" s="51" t="s">
        <v>6080</v>
      </c>
      <c r="Y3249" s="51" t="s">
        <v>119</v>
      </c>
      <c r="Z3249" s="26">
        <v>1</v>
      </c>
      <c r="AA3249" s="51" t="s">
        <v>66</v>
      </c>
      <c r="AB3249" s="51" t="s">
        <v>69</v>
      </c>
    </row>
    <row r="3250" spans="1:28">
      <c r="A3250" s="51" t="s">
        <v>6081</v>
      </c>
      <c r="B3250" s="51" t="s">
        <v>140</v>
      </c>
      <c r="C3250" s="1">
        <v>41578</v>
      </c>
      <c r="D3250">
        <v>2013</v>
      </c>
      <c r="E3250" s="26">
        <v>10</v>
      </c>
      <c r="F3250" s="51" t="s">
        <v>10</v>
      </c>
      <c r="G3250" s="26">
        <v>12</v>
      </c>
      <c r="H3250" s="26">
        <v>12</v>
      </c>
      <c r="I3250" t="s">
        <v>15</v>
      </c>
      <c r="J3250" t="s">
        <v>102</v>
      </c>
      <c r="K3250" t="s">
        <v>61</v>
      </c>
      <c r="L3250" t="s">
        <v>113</v>
      </c>
      <c r="M3250" t="s">
        <v>75</v>
      </c>
      <c r="N3250">
        <v>11641.328418915487</v>
      </c>
      <c r="O3250">
        <v>11641.328418915487</v>
      </c>
      <c r="P3250" t="s">
        <v>64</v>
      </c>
      <c r="Q3250">
        <v>24.29</v>
      </c>
      <c r="R3250">
        <v>3</v>
      </c>
      <c r="S3250">
        <v>2</v>
      </c>
      <c r="T3250">
        <v>1</v>
      </c>
      <c r="U3250" t="s">
        <v>76</v>
      </c>
      <c r="V3250">
        <v>3</v>
      </c>
      <c r="W3250" t="s">
        <v>84</v>
      </c>
      <c r="X3250" s="51" t="s">
        <v>6082</v>
      </c>
      <c r="Y3250" s="51" t="s">
        <v>100</v>
      </c>
      <c r="Z3250" s="26">
        <v>3</v>
      </c>
      <c r="AA3250" s="51" t="s">
        <v>77</v>
      </c>
      <c r="AB3250" s="51" t="s">
        <v>69</v>
      </c>
    </row>
    <row r="3251" spans="1:28">
      <c r="A3251" s="51" t="s">
        <v>6083</v>
      </c>
      <c r="B3251" s="51" t="s">
        <v>140</v>
      </c>
      <c r="C3251" s="1">
        <v>44022</v>
      </c>
      <c r="D3251">
        <v>2020</v>
      </c>
      <c r="E3251" s="26">
        <v>7</v>
      </c>
      <c r="F3251" s="51" t="s">
        <v>27</v>
      </c>
      <c r="G3251" s="26">
        <v>5</v>
      </c>
      <c r="H3251" s="26">
        <v>5</v>
      </c>
      <c r="I3251" t="s">
        <v>15</v>
      </c>
      <c r="J3251" t="s">
        <v>72</v>
      </c>
      <c r="K3251" t="s">
        <v>133</v>
      </c>
      <c r="L3251" t="s">
        <v>74</v>
      </c>
      <c r="M3251" t="s">
        <v>93</v>
      </c>
      <c r="N3251">
        <v>555.15690405425494</v>
      </c>
      <c r="O3251">
        <v>555.15690405425494</v>
      </c>
      <c r="P3251" t="s">
        <v>64</v>
      </c>
      <c r="Q3251">
        <v>7.1</v>
      </c>
      <c r="R3251">
        <v>2</v>
      </c>
      <c r="S3251">
        <v>3</v>
      </c>
      <c r="T3251">
        <v>1</v>
      </c>
      <c r="U3251" t="s">
        <v>76</v>
      </c>
      <c r="V3251">
        <v>1</v>
      </c>
      <c r="W3251" t="s">
        <v>66</v>
      </c>
      <c r="X3251" s="51" t="s">
        <v>6084</v>
      </c>
      <c r="Y3251" s="51" t="s">
        <v>79</v>
      </c>
      <c r="Z3251" s="26">
        <v>1</v>
      </c>
      <c r="AA3251" s="51" t="s">
        <v>66</v>
      </c>
      <c r="AB3251" s="51" t="s">
        <v>69</v>
      </c>
    </row>
    <row r="3252" spans="1:28">
      <c r="A3252" s="51" t="s">
        <v>6085</v>
      </c>
      <c r="B3252" s="51" t="s">
        <v>59</v>
      </c>
      <c r="C3252" s="1">
        <v>44593</v>
      </c>
      <c r="D3252">
        <v>2022</v>
      </c>
      <c r="E3252" s="26">
        <v>2</v>
      </c>
      <c r="F3252" s="51" t="s">
        <v>22</v>
      </c>
      <c r="G3252" s="26">
        <v>3</v>
      </c>
      <c r="H3252" s="26">
        <v>3</v>
      </c>
      <c r="I3252" t="s">
        <v>15</v>
      </c>
      <c r="J3252" t="s">
        <v>82</v>
      </c>
      <c r="K3252" t="s">
        <v>133</v>
      </c>
      <c r="L3252" t="s">
        <v>125</v>
      </c>
      <c r="M3252" t="s">
        <v>63</v>
      </c>
      <c r="N3252">
        <v>5663.6663331890859</v>
      </c>
      <c r="O3252">
        <v>5663.6663331890859</v>
      </c>
      <c r="P3252" t="s">
        <v>64</v>
      </c>
      <c r="Q3252">
        <v>9.25</v>
      </c>
      <c r="R3252">
        <v>1</v>
      </c>
      <c r="S3252">
        <v>1</v>
      </c>
      <c r="T3252">
        <v>1</v>
      </c>
      <c r="U3252" t="s">
        <v>76</v>
      </c>
      <c r="V3252">
        <v>3</v>
      </c>
      <c r="W3252" t="s">
        <v>84</v>
      </c>
      <c r="X3252" s="51" t="s">
        <v>6086</v>
      </c>
      <c r="Y3252" s="51" t="s">
        <v>144</v>
      </c>
      <c r="Z3252" s="26">
        <v>1</v>
      </c>
      <c r="AA3252" s="51" t="s">
        <v>66</v>
      </c>
      <c r="AB3252" s="51" t="s">
        <v>69</v>
      </c>
    </row>
    <row r="3253" spans="1:28">
      <c r="A3253" s="51" t="s">
        <v>6087</v>
      </c>
      <c r="B3253" s="51" t="s">
        <v>97</v>
      </c>
      <c r="C3253" s="1">
        <v>42177</v>
      </c>
      <c r="D3253">
        <v>2015</v>
      </c>
      <c r="E3253" s="26">
        <v>6</v>
      </c>
      <c r="F3253" s="51" t="s">
        <v>26</v>
      </c>
      <c r="G3253" s="26">
        <v>10</v>
      </c>
      <c r="H3253" s="26">
        <v>10</v>
      </c>
      <c r="I3253" t="s">
        <v>15</v>
      </c>
      <c r="J3253" t="s">
        <v>102</v>
      </c>
      <c r="K3253" t="s">
        <v>83</v>
      </c>
      <c r="L3253" t="s">
        <v>89</v>
      </c>
      <c r="M3253" t="s">
        <v>104</v>
      </c>
      <c r="N3253">
        <v>10208.172243835688</v>
      </c>
      <c r="O3253">
        <v>10208.172243835688</v>
      </c>
      <c r="P3253" t="s">
        <v>64</v>
      </c>
      <c r="Q3253">
        <v>22.49</v>
      </c>
      <c r="R3253">
        <v>2</v>
      </c>
      <c r="S3253">
        <v>0</v>
      </c>
      <c r="T3253">
        <v>0</v>
      </c>
      <c r="U3253" t="s">
        <v>65</v>
      </c>
      <c r="V3253">
        <v>3</v>
      </c>
      <c r="W3253" t="s">
        <v>84</v>
      </c>
      <c r="X3253" s="51" t="s">
        <v>6088</v>
      </c>
      <c r="Y3253" s="51" t="s">
        <v>68</v>
      </c>
      <c r="Z3253" s="26">
        <v>3</v>
      </c>
      <c r="AA3253" s="51" t="s">
        <v>77</v>
      </c>
      <c r="AB3253" s="51" t="s">
        <v>69</v>
      </c>
    </row>
    <row r="3254" spans="1:28">
      <c r="A3254" s="51" t="s">
        <v>6089</v>
      </c>
      <c r="B3254" s="51" t="s">
        <v>71</v>
      </c>
      <c r="C3254" s="1">
        <v>44239</v>
      </c>
      <c r="D3254">
        <v>2021</v>
      </c>
      <c r="E3254" s="26">
        <v>2</v>
      </c>
      <c r="F3254" s="51" t="s">
        <v>22</v>
      </c>
      <c r="G3254" s="26">
        <v>4</v>
      </c>
      <c r="H3254" s="26">
        <v>4</v>
      </c>
      <c r="I3254" t="s">
        <v>15</v>
      </c>
      <c r="J3254" t="s">
        <v>72</v>
      </c>
      <c r="K3254" t="s">
        <v>73</v>
      </c>
      <c r="L3254" t="s">
        <v>89</v>
      </c>
      <c r="M3254" t="s">
        <v>152</v>
      </c>
      <c r="N3254">
        <v>2486.1508386719879</v>
      </c>
      <c r="O3254">
        <v>2486.1508386719879</v>
      </c>
      <c r="P3254" t="s">
        <v>64</v>
      </c>
      <c r="Q3254">
        <v>4.58</v>
      </c>
      <c r="R3254">
        <v>4</v>
      </c>
      <c r="S3254">
        <v>1</v>
      </c>
      <c r="T3254">
        <v>1</v>
      </c>
      <c r="U3254" t="s">
        <v>76</v>
      </c>
      <c r="V3254">
        <v>1</v>
      </c>
      <c r="W3254" t="s">
        <v>66</v>
      </c>
      <c r="X3254" s="51" t="s">
        <v>4239</v>
      </c>
      <c r="Y3254" s="51" t="s">
        <v>68</v>
      </c>
      <c r="Z3254" s="26">
        <v>0</v>
      </c>
      <c r="AA3254" s="51" t="s">
        <v>66</v>
      </c>
      <c r="AB3254" s="51" t="s">
        <v>69</v>
      </c>
    </row>
    <row r="3255" spans="1:28">
      <c r="A3255" s="51" t="s">
        <v>6090</v>
      </c>
      <c r="B3255" s="51" t="s">
        <v>71</v>
      </c>
      <c r="C3255" s="1">
        <v>44645</v>
      </c>
      <c r="D3255">
        <v>2022</v>
      </c>
      <c r="E3255" s="26">
        <v>3</v>
      </c>
      <c r="F3255" s="51" t="s">
        <v>23</v>
      </c>
      <c r="G3255" s="26">
        <v>3</v>
      </c>
      <c r="H3255" s="26">
        <v>3</v>
      </c>
      <c r="I3255" t="s">
        <v>15</v>
      </c>
      <c r="J3255" t="s">
        <v>82</v>
      </c>
      <c r="K3255" t="s">
        <v>61</v>
      </c>
      <c r="L3255" t="s">
        <v>128</v>
      </c>
      <c r="M3255" t="s">
        <v>104</v>
      </c>
      <c r="N3255">
        <v>3867.8869151820977</v>
      </c>
      <c r="O3255">
        <v>3867.8869151820977</v>
      </c>
      <c r="P3255" t="s">
        <v>64</v>
      </c>
      <c r="Q3255">
        <v>8.23</v>
      </c>
      <c r="R3255">
        <v>1</v>
      </c>
      <c r="S3255">
        <v>5</v>
      </c>
      <c r="T3255">
        <v>1</v>
      </c>
      <c r="U3255" t="s">
        <v>76</v>
      </c>
      <c r="V3255">
        <v>1</v>
      </c>
      <c r="W3255" t="s">
        <v>66</v>
      </c>
      <c r="X3255" s="51" t="s">
        <v>6091</v>
      </c>
      <c r="Y3255" s="51" t="s">
        <v>119</v>
      </c>
      <c r="Z3255" s="26">
        <v>1</v>
      </c>
      <c r="AA3255" s="51" t="s">
        <v>66</v>
      </c>
      <c r="AB3255" s="51" t="s">
        <v>69</v>
      </c>
    </row>
    <row r="3256" spans="1:28">
      <c r="A3256" s="51" t="s">
        <v>6092</v>
      </c>
      <c r="B3256" s="51" t="s">
        <v>71</v>
      </c>
      <c r="C3256" s="1">
        <v>43882</v>
      </c>
      <c r="D3256">
        <v>2020</v>
      </c>
      <c r="E3256" s="26">
        <v>2</v>
      </c>
      <c r="F3256" s="51" t="s">
        <v>22</v>
      </c>
      <c r="G3256" s="26">
        <v>5</v>
      </c>
      <c r="H3256" s="26">
        <v>5</v>
      </c>
      <c r="I3256" t="s">
        <v>15</v>
      </c>
      <c r="J3256" t="s">
        <v>72</v>
      </c>
      <c r="K3256" t="s">
        <v>88</v>
      </c>
      <c r="L3256" t="s">
        <v>110</v>
      </c>
      <c r="M3256" t="s">
        <v>152</v>
      </c>
      <c r="N3256">
        <v>5555.0658800755364</v>
      </c>
      <c r="O3256">
        <v>5555.0658800755364</v>
      </c>
      <c r="P3256" t="s">
        <v>64</v>
      </c>
      <c r="Q3256">
        <v>4.4400000000000004</v>
      </c>
      <c r="R3256">
        <v>5</v>
      </c>
      <c r="S3256">
        <v>0</v>
      </c>
      <c r="T3256">
        <v>0</v>
      </c>
      <c r="U3256" t="s">
        <v>65</v>
      </c>
      <c r="V3256">
        <v>1</v>
      </c>
      <c r="W3256" t="s">
        <v>66</v>
      </c>
      <c r="X3256" s="51" t="s">
        <v>6093</v>
      </c>
      <c r="Y3256" s="51" t="s">
        <v>95</v>
      </c>
      <c r="Z3256" s="26">
        <v>0</v>
      </c>
      <c r="AA3256" s="51" t="s">
        <v>66</v>
      </c>
      <c r="AB3256" s="51" t="s">
        <v>69</v>
      </c>
    </row>
    <row r="3257" spans="1:28">
      <c r="A3257" s="51" t="s">
        <v>6094</v>
      </c>
      <c r="B3257" s="51" t="s">
        <v>140</v>
      </c>
      <c r="C3257" s="1">
        <v>44030</v>
      </c>
      <c r="D3257">
        <v>2020</v>
      </c>
      <c r="E3257" s="26">
        <v>7</v>
      </c>
      <c r="F3257" s="51" t="s">
        <v>27</v>
      </c>
      <c r="G3257" s="26">
        <v>5</v>
      </c>
      <c r="H3257" s="26">
        <v>5</v>
      </c>
      <c r="I3257" t="s">
        <v>15</v>
      </c>
      <c r="J3257" t="s">
        <v>72</v>
      </c>
      <c r="K3257" t="s">
        <v>133</v>
      </c>
      <c r="L3257" t="s">
        <v>128</v>
      </c>
      <c r="M3257" t="s">
        <v>152</v>
      </c>
      <c r="N3257">
        <v>20176.603446584089</v>
      </c>
      <c r="O3257">
        <v>20176.603446584089</v>
      </c>
      <c r="P3257" t="s">
        <v>64</v>
      </c>
      <c r="Q3257">
        <v>4.91</v>
      </c>
      <c r="R3257">
        <v>5</v>
      </c>
      <c r="S3257">
        <v>0</v>
      </c>
      <c r="T3257">
        <v>0</v>
      </c>
      <c r="U3257" t="s">
        <v>65</v>
      </c>
      <c r="V3257">
        <v>3</v>
      </c>
      <c r="W3257" t="s">
        <v>84</v>
      </c>
      <c r="X3257" s="51" t="s">
        <v>6095</v>
      </c>
      <c r="Y3257" s="51" t="s">
        <v>119</v>
      </c>
      <c r="Z3257" s="26">
        <v>2</v>
      </c>
      <c r="AA3257" s="51" t="s">
        <v>77</v>
      </c>
      <c r="AB3257" s="51" t="s">
        <v>69</v>
      </c>
    </row>
    <row r="3258" spans="1:28">
      <c r="A3258" s="51" t="s">
        <v>6096</v>
      </c>
      <c r="B3258" s="51" t="s">
        <v>140</v>
      </c>
      <c r="C3258" s="1">
        <v>43622</v>
      </c>
      <c r="D3258">
        <v>2019</v>
      </c>
      <c r="E3258" s="26">
        <v>6</v>
      </c>
      <c r="F3258" s="51" t="s">
        <v>26</v>
      </c>
      <c r="G3258" s="26">
        <v>6</v>
      </c>
      <c r="H3258" s="26">
        <v>6</v>
      </c>
      <c r="I3258" t="s">
        <v>15</v>
      </c>
      <c r="J3258" t="s">
        <v>72</v>
      </c>
      <c r="K3258" t="s">
        <v>61</v>
      </c>
      <c r="L3258" t="s">
        <v>116</v>
      </c>
      <c r="M3258" t="s">
        <v>63</v>
      </c>
      <c r="N3258">
        <v>13329.276389244142</v>
      </c>
      <c r="O3258">
        <v>13329.276389244142</v>
      </c>
      <c r="P3258" t="s">
        <v>64</v>
      </c>
      <c r="Q3258">
        <v>19.989999999999998</v>
      </c>
      <c r="R3258">
        <v>2</v>
      </c>
      <c r="S3258">
        <v>2</v>
      </c>
      <c r="T3258">
        <v>1</v>
      </c>
      <c r="U3258" t="s">
        <v>76</v>
      </c>
      <c r="V3258">
        <v>3</v>
      </c>
      <c r="W3258" t="s">
        <v>84</v>
      </c>
      <c r="X3258" s="51" t="s">
        <v>6097</v>
      </c>
      <c r="Y3258" s="51" t="s">
        <v>95</v>
      </c>
      <c r="Z3258" s="26">
        <v>3</v>
      </c>
      <c r="AA3258" s="51" t="s">
        <v>77</v>
      </c>
      <c r="AB3258" s="51" t="s">
        <v>108</v>
      </c>
    </row>
    <row r="3259" spans="1:28">
      <c r="A3259" s="51" t="s">
        <v>6098</v>
      </c>
      <c r="B3259" s="51" t="s">
        <v>81</v>
      </c>
      <c r="C3259" s="1">
        <v>42092</v>
      </c>
      <c r="D3259">
        <v>2015</v>
      </c>
      <c r="E3259" s="26">
        <v>3</v>
      </c>
      <c r="F3259" s="51" t="s">
        <v>23</v>
      </c>
      <c r="G3259" s="26">
        <v>10</v>
      </c>
      <c r="H3259" s="26">
        <v>10</v>
      </c>
      <c r="I3259" t="s">
        <v>15</v>
      </c>
      <c r="J3259" t="s">
        <v>102</v>
      </c>
      <c r="K3259" t="s">
        <v>88</v>
      </c>
      <c r="L3259" t="s">
        <v>74</v>
      </c>
      <c r="M3259" t="s">
        <v>104</v>
      </c>
      <c r="N3259">
        <v>3044.3358311315078</v>
      </c>
      <c r="O3259">
        <v>3044.3358311315078</v>
      </c>
      <c r="P3259" t="s">
        <v>64</v>
      </c>
      <c r="Q3259">
        <v>4.38</v>
      </c>
      <c r="R3259">
        <v>2</v>
      </c>
      <c r="S3259">
        <v>2</v>
      </c>
      <c r="T3259">
        <v>1</v>
      </c>
      <c r="U3259" t="s">
        <v>76</v>
      </c>
      <c r="V3259">
        <v>1</v>
      </c>
      <c r="W3259" t="s">
        <v>66</v>
      </c>
      <c r="X3259" s="51" t="s">
        <v>6099</v>
      </c>
      <c r="Y3259" s="51" t="s">
        <v>86</v>
      </c>
      <c r="Z3259" s="26">
        <v>1</v>
      </c>
      <c r="AA3259" s="51" t="s">
        <v>66</v>
      </c>
      <c r="AB3259" s="51" t="s">
        <v>69</v>
      </c>
    </row>
    <row r="3260" spans="1:28">
      <c r="A3260" s="51" t="s">
        <v>6100</v>
      </c>
      <c r="B3260" s="51" t="s">
        <v>140</v>
      </c>
      <c r="C3260" s="1">
        <v>43339</v>
      </c>
      <c r="D3260">
        <v>2018</v>
      </c>
      <c r="E3260" s="26">
        <v>8</v>
      </c>
      <c r="F3260" s="51" t="s">
        <v>28</v>
      </c>
      <c r="G3260" s="26">
        <v>7</v>
      </c>
      <c r="H3260" s="26">
        <v>7</v>
      </c>
      <c r="I3260" t="s">
        <v>15</v>
      </c>
      <c r="J3260" t="s">
        <v>60</v>
      </c>
      <c r="K3260" t="s">
        <v>73</v>
      </c>
      <c r="L3260" t="s">
        <v>110</v>
      </c>
      <c r="M3260" t="s">
        <v>152</v>
      </c>
      <c r="N3260">
        <v>1793.6919483434558</v>
      </c>
      <c r="O3260">
        <v>1793.6919483434558</v>
      </c>
      <c r="P3260" t="s">
        <v>64</v>
      </c>
      <c r="Q3260">
        <v>2.14</v>
      </c>
      <c r="R3260">
        <v>4</v>
      </c>
      <c r="S3260">
        <v>0</v>
      </c>
      <c r="T3260">
        <v>0</v>
      </c>
      <c r="U3260" t="s">
        <v>65</v>
      </c>
      <c r="V3260">
        <v>1</v>
      </c>
      <c r="W3260" t="s">
        <v>66</v>
      </c>
      <c r="X3260" s="51" t="s">
        <v>6101</v>
      </c>
      <c r="Y3260" s="51" t="s">
        <v>100</v>
      </c>
      <c r="Z3260" s="26">
        <v>0</v>
      </c>
      <c r="AA3260" s="51" t="s">
        <v>66</v>
      </c>
      <c r="AB3260" s="51" t="s">
        <v>69</v>
      </c>
    </row>
    <row r="3261" spans="1:28">
      <c r="A3261" s="51" t="s">
        <v>6102</v>
      </c>
      <c r="B3261" s="51" t="s">
        <v>81</v>
      </c>
      <c r="C3261" s="1">
        <v>43062</v>
      </c>
      <c r="D3261">
        <v>2017</v>
      </c>
      <c r="E3261" s="26">
        <v>11</v>
      </c>
      <c r="F3261" s="51" t="s">
        <v>19</v>
      </c>
      <c r="G3261" s="26">
        <v>8</v>
      </c>
      <c r="H3261" s="26">
        <v>8</v>
      </c>
      <c r="I3261" t="s">
        <v>15</v>
      </c>
      <c r="J3261" t="s">
        <v>60</v>
      </c>
      <c r="K3261" t="s">
        <v>73</v>
      </c>
      <c r="L3261" t="s">
        <v>128</v>
      </c>
      <c r="M3261" t="s">
        <v>152</v>
      </c>
      <c r="N3261">
        <v>13954.636302120354</v>
      </c>
      <c r="O3261">
        <v>13954.636302120354</v>
      </c>
      <c r="P3261" t="s">
        <v>64</v>
      </c>
      <c r="Q3261">
        <v>2.83</v>
      </c>
      <c r="R3261">
        <v>5</v>
      </c>
      <c r="S3261">
        <v>1</v>
      </c>
      <c r="T3261">
        <v>1</v>
      </c>
      <c r="U3261" t="s">
        <v>76</v>
      </c>
      <c r="V3261">
        <v>2</v>
      </c>
      <c r="W3261" t="s">
        <v>77</v>
      </c>
      <c r="X3261" s="51" t="s">
        <v>4465</v>
      </c>
      <c r="Y3261" s="51" t="s">
        <v>119</v>
      </c>
      <c r="Z3261" s="26">
        <v>2</v>
      </c>
      <c r="AA3261" s="51" t="s">
        <v>77</v>
      </c>
      <c r="AB3261" s="51" t="s">
        <v>69</v>
      </c>
    </row>
    <row r="3262" spans="1:28">
      <c r="A3262" s="51" t="s">
        <v>6103</v>
      </c>
      <c r="B3262" s="51" t="s">
        <v>81</v>
      </c>
      <c r="C3262" s="1">
        <v>41914</v>
      </c>
      <c r="D3262">
        <v>2014</v>
      </c>
      <c r="E3262" s="26">
        <v>10</v>
      </c>
      <c r="F3262" s="51" t="s">
        <v>10</v>
      </c>
      <c r="G3262" s="26">
        <v>11</v>
      </c>
      <c r="H3262" s="26">
        <v>11</v>
      </c>
      <c r="I3262" t="s">
        <v>15</v>
      </c>
      <c r="J3262" t="s">
        <v>102</v>
      </c>
      <c r="K3262" t="s">
        <v>73</v>
      </c>
      <c r="L3262" t="s">
        <v>89</v>
      </c>
      <c r="M3262" t="s">
        <v>75</v>
      </c>
      <c r="N3262">
        <v>2675.3335174060012</v>
      </c>
      <c r="O3262">
        <v>2675.3335174060012</v>
      </c>
      <c r="P3262" t="s">
        <v>64</v>
      </c>
      <c r="Q3262">
        <v>17.12</v>
      </c>
      <c r="R3262">
        <v>4</v>
      </c>
      <c r="S3262">
        <v>2</v>
      </c>
      <c r="T3262">
        <v>1</v>
      </c>
      <c r="U3262" t="s">
        <v>76</v>
      </c>
      <c r="V3262">
        <v>3</v>
      </c>
      <c r="W3262" t="s">
        <v>84</v>
      </c>
      <c r="X3262" s="51" t="s">
        <v>6104</v>
      </c>
      <c r="Y3262" s="51" t="s">
        <v>144</v>
      </c>
      <c r="Z3262" s="26">
        <v>3</v>
      </c>
      <c r="AA3262" s="51" t="s">
        <v>77</v>
      </c>
      <c r="AB3262" s="51" t="s">
        <v>69</v>
      </c>
    </row>
    <row r="3263" spans="1:28">
      <c r="A3263" s="51" t="s">
        <v>6105</v>
      </c>
      <c r="B3263" s="51" t="s">
        <v>97</v>
      </c>
      <c r="C3263" s="1">
        <v>44940</v>
      </c>
      <c r="D3263">
        <v>2023</v>
      </c>
      <c r="E3263" s="26">
        <v>1</v>
      </c>
      <c r="F3263" s="51" t="s">
        <v>21</v>
      </c>
      <c r="G3263" s="26">
        <v>2</v>
      </c>
      <c r="H3263" s="26">
        <v>2</v>
      </c>
      <c r="I3263" t="s">
        <v>15</v>
      </c>
      <c r="J3263" t="s">
        <v>82</v>
      </c>
      <c r="K3263" t="s">
        <v>61</v>
      </c>
      <c r="L3263" t="s">
        <v>116</v>
      </c>
      <c r="M3263" t="s">
        <v>75</v>
      </c>
      <c r="N3263">
        <v>2067.7828468905886</v>
      </c>
      <c r="O3263">
        <v>2067.7828468905886</v>
      </c>
      <c r="P3263" t="s">
        <v>64</v>
      </c>
      <c r="Q3263">
        <v>8.5399999999999991</v>
      </c>
      <c r="R3263">
        <v>3</v>
      </c>
      <c r="S3263">
        <v>0</v>
      </c>
      <c r="T3263">
        <v>0</v>
      </c>
      <c r="U3263" t="s">
        <v>65</v>
      </c>
      <c r="V3263">
        <v>1</v>
      </c>
      <c r="W3263" t="s">
        <v>66</v>
      </c>
      <c r="X3263" s="51" t="s">
        <v>6106</v>
      </c>
      <c r="Y3263" s="51" t="s">
        <v>86</v>
      </c>
      <c r="Z3263" s="26">
        <v>0</v>
      </c>
      <c r="AA3263" s="51" t="s">
        <v>66</v>
      </c>
      <c r="AB3263" s="51" t="s">
        <v>69</v>
      </c>
    </row>
    <row r="3264" spans="1:28">
      <c r="A3264" s="51" t="s">
        <v>6107</v>
      </c>
      <c r="B3264" s="51" t="s">
        <v>59</v>
      </c>
      <c r="C3264" s="1">
        <v>43291</v>
      </c>
      <c r="D3264">
        <v>2018</v>
      </c>
      <c r="E3264" s="26">
        <v>7</v>
      </c>
      <c r="F3264" s="51" t="s">
        <v>27</v>
      </c>
      <c r="G3264" s="26">
        <v>7</v>
      </c>
      <c r="H3264" s="26">
        <v>7</v>
      </c>
      <c r="I3264" t="s">
        <v>15</v>
      </c>
      <c r="J3264" t="s">
        <v>60</v>
      </c>
      <c r="K3264" t="s">
        <v>124</v>
      </c>
      <c r="L3264" t="s">
        <v>128</v>
      </c>
      <c r="M3264" t="s">
        <v>90</v>
      </c>
      <c r="N3264">
        <v>11478.500337462579</v>
      </c>
      <c r="O3264">
        <v>11478.500337462579</v>
      </c>
      <c r="P3264" t="s">
        <v>64</v>
      </c>
      <c r="Q3264">
        <v>14.64</v>
      </c>
      <c r="R3264">
        <v>4</v>
      </c>
      <c r="S3264">
        <v>0</v>
      </c>
      <c r="T3264">
        <v>0</v>
      </c>
      <c r="U3264" t="s">
        <v>65</v>
      </c>
      <c r="V3264">
        <v>2</v>
      </c>
      <c r="W3264" t="s">
        <v>77</v>
      </c>
      <c r="X3264" s="51" t="s">
        <v>6108</v>
      </c>
      <c r="Y3264" s="51" t="s">
        <v>68</v>
      </c>
      <c r="Z3264" s="26">
        <v>1</v>
      </c>
      <c r="AA3264" s="51" t="s">
        <v>66</v>
      </c>
      <c r="AB3264" s="51" t="s">
        <v>69</v>
      </c>
    </row>
    <row r="3265" spans="1:28">
      <c r="A3265" s="51" t="s">
        <v>6109</v>
      </c>
      <c r="B3265" s="51" t="s">
        <v>97</v>
      </c>
      <c r="C3265" s="1">
        <v>44629</v>
      </c>
      <c r="D3265">
        <v>2022</v>
      </c>
      <c r="E3265" s="26">
        <v>3</v>
      </c>
      <c r="F3265" s="51" t="s">
        <v>23</v>
      </c>
      <c r="G3265" s="26">
        <v>3</v>
      </c>
      <c r="H3265" s="26">
        <v>3</v>
      </c>
      <c r="I3265" t="s">
        <v>15</v>
      </c>
      <c r="J3265" t="s">
        <v>82</v>
      </c>
      <c r="K3265" t="s">
        <v>83</v>
      </c>
      <c r="L3265" t="s">
        <v>110</v>
      </c>
      <c r="M3265" t="s">
        <v>90</v>
      </c>
      <c r="N3265">
        <v>26632.181203282653</v>
      </c>
      <c r="O3265">
        <v>26632.181203282653</v>
      </c>
      <c r="P3265" t="s">
        <v>64</v>
      </c>
      <c r="Q3265">
        <v>12.53</v>
      </c>
      <c r="R3265">
        <v>1</v>
      </c>
      <c r="S3265">
        <v>2</v>
      </c>
      <c r="T3265">
        <v>1</v>
      </c>
      <c r="U3265" t="s">
        <v>76</v>
      </c>
      <c r="V3265">
        <v>3</v>
      </c>
      <c r="W3265" t="s">
        <v>84</v>
      </c>
      <c r="X3265" s="51" t="s">
        <v>6110</v>
      </c>
      <c r="Y3265" s="51" t="s">
        <v>79</v>
      </c>
      <c r="Z3265" s="26">
        <v>2</v>
      </c>
      <c r="AA3265" s="51" t="s">
        <v>77</v>
      </c>
      <c r="AB3265" s="51" t="s">
        <v>69</v>
      </c>
    </row>
    <row r="3266" spans="1:28">
      <c r="A3266" s="51" t="s">
        <v>6111</v>
      </c>
      <c r="B3266" s="51" t="s">
        <v>59</v>
      </c>
      <c r="C3266" s="1">
        <v>44784</v>
      </c>
      <c r="D3266">
        <v>2022</v>
      </c>
      <c r="E3266" s="26">
        <v>8</v>
      </c>
      <c r="F3266" s="51" t="s">
        <v>28</v>
      </c>
      <c r="G3266" s="26">
        <v>3</v>
      </c>
      <c r="H3266" s="26">
        <v>3</v>
      </c>
      <c r="I3266" t="s">
        <v>15</v>
      </c>
      <c r="J3266" t="s">
        <v>82</v>
      </c>
      <c r="K3266" t="s">
        <v>73</v>
      </c>
      <c r="L3266" t="s">
        <v>157</v>
      </c>
      <c r="M3266" t="s">
        <v>152</v>
      </c>
      <c r="N3266">
        <v>15395.780233749208</v>
      </c>
      <c r="O3266">
        <v>15395.780233749208</v>
      </c>
      <c r="P3266" t="s">
        <v>64</v>
      </c>
      <c r="Q3266">
        <v>17.8</v>
      </c>
      <c r="R3266">
        <v>2</v>
      </c>
      <c r="S3266">
        <v>2</v>
      </c>
      <c r="T3266">
        <v>1</v>
      </c>
      <c r="U3266" t="s">
        <v>76</v>
      </c>
      <c r="V3266">
        <v>3</v>
      </c>
      <c r="W3266" t="s">
        <v>84</v>
      </c>
      <c r="X3266" s="51" t="s">
        <v>504</v>
      </c>
      <c r="Y3266" s="51" t="s">
        <v>119</v>
      </c>
      <c r="Z3266" s="26">
        <v>3</v>
      </c>
      <c r="AA3266" s="51" t="s">
        <v>77</v>
      </c>
      <c r="AB3266" s="51" t="s">
        <v>108</v>
      </c>
    </row>
    <row r="3267" spans="1:28">
      <c r="A3267" s="51" t="s">
        <v>6112</v>
      </c>
      <c r="B3267" s="51" t="s">
        <v>81</v>
      </c>
      <c r="C3267" s="1">
        <v>41562</v>
      </c>
      <c r="D3267">
        <v>2013</v>
      </c>
      <c r="E3267" s="26">
        <v>10</v>
      </c>
      <c r="F3267" s="51" t="s">
        <v>10</v>
      </c>
      <c r="G3267" s="26">
        <v>12</v>
      </c>
      <c r="H3267" s="26">
        <v>12</v>
      </c>
      <c r="I3267" t="s">
        <v>15</v>
      </c>
      <c r="J3267" t="s">
        <v>102</v>
      </c>
      <c r="K3267" t="s">
        <v>61</v>
      </c>
      <c r="L3267" t="s">
        <v>202</v>
      </c>
      <c r="M3267" t="s">
        <v>75</v>
      </c>
      <c r="N3267">
        <v>20716.357673986538</v>
      </c>
      <c r="O3267">
        <v>20716.357673986538</v>
      </c>
      <c r="P3267" t="s">
        <v>64</v>
      </c>
      <c r="Q3267">
        <v>18.03</v>
      </c>
      <c r="R3267">
        <v>5</v>
      </c>
      <c r="S3267">
        <v>1</v>
      </c>
      <c r="T3267">
        <v>1</v>
      </c>
      <c r="U3267" t="s">
        <v>76</v>
      </c>
      <c r="V3267">
        <v>3</v>
      </c>
      <c r="W3267" t="s">
        <v>84</v>
      </c>
      <c r="X3267" s="51" t="s">
        <v>1484</v>
      </c>
      <c r="Y3267" s="51" t="s">
        <v>95</v>
      </c>
      <c r="Z3267" s="26">
        <v>4</v>
      </c>
      <c r="AA3267" s="51" t="s">
        <v>84</v>
      </c>
      <c r="AB3267" s="51" t="s">
        <v>108</v>
      </c>
    </row>
    <row r="3268" spans="1:28">
      <c r="A3268" s="51" t="s">
        <v>6113</v>
      </c>
      <c r="B3268" s="51" t="s">
        <v>59</v>
      </c>
      <c r="C3268" s="1">
        <v>43911</v>
      </c>
      <c r="D3268">
        <v>2020</v>
      </c>
      <c r="E3268" s="26">
        <v>3</v>
      </c>
      <c r="F3268" s="51" t="s">
        <v>23</v>
      </c>
      <c r="G3268" s="26">
        <v>5</v>
      </c>
      <c r="H3268" s="26">
        <v>5</v>
      </c>
      <c r="I3268" t="s">
        <v>15</v>
      </c>
      <c r="J3268" t="s">
        <v>72</v>
      </c>
      <c r="K3268" t="s">
        <v>124</v>
      </c>
      <c r="L3268" t="s">
        <v>202</v>
      </c>
      <c r="M3268" t="s">
        <v>104</v>
      </c>
      <c r="N3268">
        <v>6651.5963521451349</v>
      </c>
      <c r="O3268">
        <v>6651.5963521451349</v>
      </c>
      <c r="P3268" t="s">
        <v>64</v>
      </c>
      <c r="Q3268">
        <v>16.62</v>
      </c>
      <c r="R3268">
        <v>1</v>
      </c>
      <c r="S3268">
        <v>1</v>
      </c>
      <c r="T3268">
        <v>1</v>
      </c>
      <c r="U3268" t="s">
        <v>76</v>
      </c>
      <c r="V3268">
        <v>3</v>
      </c>
      <c r="W3268" t="s">
        <v>84</v>
      </c>
      <c r="X3268" s="51" t="s">
        <v>6114</v>
      </c>
      <c r="Y3268" s="51" t="s">
        <v>95</v>
      </c>
      <c r="Z3268" s="26">
        <v>2</v>
      </c>
      <c r="AA3268" s="51" t="s">
        <v>77</v>
      </c>
      <c r="AB3268" s="51" t="s">
        <v>69</v>
      </c>
    </row>
    <row r="3269" spans="1:28">
      <c r="A3269" s="51" t="s">
        <v>6115</v>
      </c>
      <c r="B3269" s="51" t="s">
        <v>81</v>
      </c>
      <c r="C3269" s="1">
        <v>42260</v>
      </c>
      <c r="D3269">
        <v>2015</v>
      </c>
      <c r="E3269" s="26">
        <v>9</v>
      </c>
      <c r="F3269" s="51" t="s">
        <v>29</v>
      </c>
      <c r="G3269" s="26">
        <v>10</v>
      </c>
      <c r="H3269" s="26">
        <v>10</v>
      </c>
      <c r="I3269" t="s">
        <v>15</v>
      </c>
      <c r="J3269" t="s">
        <v>102</v>
      </c>
      <c r="K3269" t="s">
        <v>83</v>
      </c>
      <c r="L3269" t="s">
        <v>74</v>
      </c>
      <c r="M3269" t="s">
        <v>152</v>
      </c>
      <c r="N3269">
        <v>12076.355689234932</v>
      </c>
      <c r="O3269">
        <v>12076.355689234932</v>
      </c>
      <c r="P3269" t="s">
        <v>64</v>
      </c>
      <c r="Q3269">
        <v>21.55</v>
      </c>
      <c r="R3269">
        <v>2</v>
      </c>
      <c r="S3269">
        <v>2</v>
      </c>
      <c r="T3269">
        <v>1</v>
      </c>
      <c r="U3269" t="s">
        <v>76</v>
      </c>
      <c r="V3269">
        <v>3</v>
      </c>
      <c r="W3269" t="s">
        <v>84</v>
      </c>
      <c r="X3269" s="51" t="s">
        <v>6116</v>
      </c>
      <c r="Y3269" s="51" t="s">
        <v>100</v>
      </c>
      <c r="Z3269" s="26">
        <v>4</v>
      </c>
      <c r="AA3269" s="51" t="s">
        <v>84</v>
      </c>
      <c r="AB3269" s="51" t="s">
        <v>108</v>
      </c>
    </row>
    <row r="3270" spans="1:28">
      <c r="A3270" s="51" t="s">
        <v>6117</v>
      </c>
      <c r="B3270" s="51" t="s">
        <v>121</v>
      </c>
      <c r="C3270" s="1">
        <v>41459</v>
      </c>
      <c r="D3270">
        <v>2013</v>
      </c>
      <c r="E3270" s="26">
        <v>7</v>
      </c>
      <c r="F3270" s="51" t="s">
        <v>27</v>
      </c>
      <c r="G3270" s="26">
        <v>12</v>
      </c>
      <c r="H3270" s="26">
        <v>12</v>
      </c>
      <c r="I3270" t="s">
        <v>15</v>
      </c>
      <c r="J3270" t="s">
        <v>102</v>
      </c>
      <c r="K3270" t="s">
        <v>61</v>
      </c>
      <c r="L3270" t="s">
        <v>125</v>
      </c>
      <c r="M3270" t="s">
        <v>104</v>
      </c>
      <c r="N3270">
        <v>12137.778335248891</v>
      </c>
      <c r="O3270">
        <v>12137.778335248891</v>
      </c>
      <c r="P3270" t="s">
        <v>64</v>
      </c>
      <c r="Q3270">
        <v>14.57</v>
      </c>
      <c r="R3270">
        <v>4</v>
      </c>
      <c r="S3270">
        <v>3</v>
      </c>
      <c r="T3270">
        <v>1</v>
      </c>
      <c r="U3270" t="s">
        <v>76</v>
      </c>
      <c r="V3270">
        <v>3</v>
      </c>
      <c r="W3270" t="s">
        <v>84</v>
      </c>
      <c r="X3270" s="51" t="s">
        <v>932</v>
      </c>
      <c r="Y3270" s="51" t="s">
        <v>100</v>
      </c>
      <c r="Z3270" s="26">
        <v>4</v>
      </c>
      <c r="AA3270" s="51" t="s">
        <v>84</v>
      </c>
      <c r="AB3270" s="51" t="s">
        <v>108</v>
      </c>
    </row>
    <row r="3271" spans="1:28">
      <c r="A3271" s="51" t="s">
        <v>6118</v>
      </c>
      <c r="B3271" s="51" t="s">
        <v>97</v>
      </c>
      <c r="C3271" s="1">
        <v>41917</v>
      </c>
      <c r="D3271">
        <v>2014</v>
      </c>
      <c r="E3271" s="26">
        <v>10</v>
      </c>
      <c r="F3271" s="51" t="s">
        <v>10</v>
      </c>
      <c r="G3271" s="26">
        <v>11</v>
      </c>
      <c r="H3271" s="26">
        <v>11</v>
      </c>
      <c r="I3271" t="s">
        <v>15</v>
      </c>
      <c r="J3271" t="s">
        <v>102</v>
      </c>
      <c r="K3271" t="s">
        <v>133</v>
      </c>
      <c r="L3271" t="s">
        <v>98</v>
      </c>
      <c r="M3271" t="s">
        <v>90</v>
      </c>
      <c r="N3271">
        <v>7213.575604062843</v>
      </c>
      <c r="O3271">
        <v>7213.575604062843</v>
      </c>
      <c r="P3271" t="s">
        <v>64</v>
      </c>
      <c r="Q3271">
        <v>4.82</v>
      </c>
      <c r="R3271">
        <v>3</v>
      </c>
      <c r="S3271">
        <v>4</v>
      </c>
      <c r="T3271">
        <v>1</v>
      </c>
      <c r="U3271" t="s">
        <v>76</v>
      </c>
      <c r="V3271">
        <v>1</v>
      </c>
      <c r="W3271" t="s">
        <v>66</v>
      </c>
      <c r="X3271" s="51" t="s">
        <v>6119</v>
      </c>
      <c r="Y3271" s="51" t="s">
        <v>79</v>
      </c>
      <c r="Z3271" s="26">
        <v>2</v>
      </c>
      <c r="AA3271" s="51" t="s">
        <v>77</v>
      </c>
      <c r="AB3271" s="51" t="s">
        <v>108</v>
      </c>
    </row>
    <row r="3272" spans="1:28">
      <c r="A3272" s="51" t="s">
        <v>6120</v>
      </c>
      <c r="B3272" s="51" t="s">
        <v>81</v>
      </c>
      <c r="C3272" s="1">
        <v>42336</v>
      </c>
      <c r="D3272">
        <v>2015</v>
      </c>
      <c r="E3272" s="26">
        <v>11</v>
      </c>
      <c r="F3272" s="51" t="s">
        <v>19</v>
      </c>
      <c r="G3272" s="26">
        <v>10</v>
      </c>
      <c r="H3272" s="26">
        <v>10</v>
      </c>
      <c r="I3272" t="s">
        <v>15</v>
      </c>
      <c r="J3272" t="s">
        <v>102</v>
      </c>
      <c r="K3272" t="s">
        <v>73</v>
      </c>
      <c r="L3272" t="s">
        <v>125</v>
      </c>
      <c r="M3272" t="s">
        <v>63</v>
      </c>
      <c r="N3272">
        <v>8074.7114250983586</v>
      </c>
      <c r="O3272">
        <v>8074.7114250983586</v>
      </c>
      <c r="P3272" t="s">
        <v>64</v>
      </c>
      <c r="Q3272">
        <v>4.32</v>
      </c>
      <c r="R3272">
        <v>2</v>
      </c>
      <c r="S3272">
        <v>3</v>
      </c>
      <c r="T3272">
        <v>1</v>
      </c>
      <c r="U3272" t="s">
        <v>76</v>
      </c>
      <c r="V3272">
        <v>2</v>
      </c>
      <c r="W3272" t="s">
        <v>77</v>
      </c>
      <c r="X3272" s="51" t="s">
        <v>6121</v>
      </c>
      <c r="Y3272" s="51" t="s">
        <v>100</v>
      </c>
      <c r="Z3272" s="26">
        <v>2</v>
      </c>
      <c r="AA3272" s="51" t="s">
        <v>77</v>
      </c>
      <c r="AB3272" s="51" t="s">
        <v>108</v>
      </c>
    </row>
    <row r="3273" spans="1:28">
      <c r="A3273" s="51" t="s">
        <v>6122</v>
      </c>
      <c r="B3273" s="51" t="s">
        <v>71</v>
      </c>
      <c r="C3273" s="1">
        <v>41676</v>
      </c>
      <c r="D3273">
        <v>2014</v>
      </c>
      <c r="E3273" s="26">
        <v>2</v>
      </c>
      <c r="F3273" s="51" t="s">
        <v>22</v>
      </c>
      <c r="G3273" s="26">
        <v>11</v>
      </c>
      <c r="H3273" s="26">
        <v>11</v>
      </c>
      <c r="I3273" t="s">
        <v>15</v>
      </c>
      <c r="J3273" t="s">
        <v>102</v>
      </c>
      <c r="K3273" t="s">
        <v>83</v>
      </c>
      <c r="L3273" t="s">
        <v>202</v>
      </c>
      <c r="M3273" t="s">
        <v>90</v>
      </c>
      <c r="N3273">
        <v>6583.3003934812905</v>
      </c>
      <c r="O3273">
        <v>6583.3003934812905</v>
      </c>
      <c r="P3273" t="s">
        <v>64</v>
      </c>
      <c r="Q3273">
        <v>4.88</v>
      </c>
      <c r="R3273">
        <v>4</v>
      </c>
      <c r="S3273">
        <v>1</v>
      </c>
      <c r="T3273">
        <v>1</v>
      </c>
      <c r="U3273" t="s">
        <v>76</v>
      </c>
      <c r="V3273">
        <v>2</v>
      </c>
      <c r="W3273" t="s">
        <v>77</v>
      </c>
      <c r="X3273" s="51" t="s">
        <v>6123</v>
      </c>
      <c r="Y3273" s="51" t="s">
        <v>95</v>
      </c>
      <c r="Z3273" s="26">
        <v>1</v>
      </c>
      <c r="AA3273" s="51" t="s">
        <v>66</v>
      </c>
      <c r="AB3273" s="51" t="s">
        <v>69</v>
      </c>
    </row>
    <row r="3274" spans="1:28">
      <c r="A3274" s="51" t="s">
        <v>6124</v>
      </c>
      <c r="B3274" s="51" t="s">
        <v>59</v>
      </c>
      <c r="C3274" s="1">
        <v>44541</v>
      </c>
      <c r="D3274">
        <v>2021</v>
      </c>
      <c r="E3274" s="26">
        <v>12</v>
      </c>
      <c r="F3274" s="51" t="s">
        <v>20</v>
      </c>
      <c r="G3274" s="26">
        <v>4</v>
      </c>
      <c r="H3274" s="26">
        <v>4</v>
      </c>
      <c r="I3274" t="s">
        <v>15</v>
      </c>
      <c r="J3274" t="s">
        <v>72</v>
      </c>
      <c r="K3274" t="s">
        <v>124</v>
      </c>
      <c r="L3274" t="s">
        <v>125</v>
      </c>
      <c r="M3274" t="s">
        <v>93</v>
      </c>
      <c r="N3274">
        <v>9774.7493029956095</v>
      </c>
      <c r="O3274">
        <v>9774.7493029956095</v>
      </c>
      <c r="P3274" t="s">
        <v>64</v>
      </c>
      <c r="Q3274">
        <v>9.35</v>
      </c>
      <c r="R3274">
        <v>3</v>
      </c>
      <c r="S3274">
        <v>0</v>
      </c>
      <c r="T3274">
        <v>0</v>
      </c>
      <c r="U3274" t="s">
        <v>65</v>
      </c>
      <c r="V3274">
        <v>2</v>
      </c>
      <c r="W3274" t="s">
        <v>77</v>
      </c>
      <c r="X3274" s="51" t="s">
        <v>6125</v>
      </c>
      <c r="Y3274" s="51" t="s">
        <v>86</v>
      </c>
      <c r="Z3274" s="26">
        <v>0</v>
      </c>
      <c r="AA3274" s="51" t="s">
        <v>66</v>
      </c>
      <c r="AB3274" s="51" t="s">
        <v>69</v>
      </c>
    </row>
    <row r="3275" spans="1:28">
      <c r="A3275" s="51" t="s">
        <v>6126</v>
      </c>
      <c r="B3275" s="51" t="s">
        <v>59</v>
      </c>
      <c r="C3275" s="1">
        <v>43163</v>
      </c>
      <c r="D3275">
        <v>2018</v>
      </c>
      <c r="E3275" s="26">
        <v>3</v>
      </c>
      <c r="F3275" s="51" t="s">
        <v>23</v>
      </c>
      <c r="G3275" s="26">
        <v>7</v>
      </c>
      <c r="H3275" s="26">
        <v>7</v>
      </c>
      <c r="I3275" t="s">
        <v>15</v>
      </c>
      <c r="J3275" t="s">
        <v>60</v>
      </c>
      <c r="K3275" t="s">
        <v>124</v>
      </c>
      <c r="L3275" t="s">
        <v>62</v>
      </c>
      <c r="M3275" t="s">
        <v>75</v>
      </c>
      <c r="N3275">
        <v>3112.2418432126119</v>
      </c>
      <c r="O3275">
        <v>3112.2418432126119</v>
      </c>
      <c r="P3275" t="s">
        <v>64</v>
      </c>
      <c r="Q3275">
        <v>4.3</v>
      </c>
      <c r="R3275">
        <v>1</v>
      </c>
      <c r="S3275">
        <v>2</v>
      </c>
      <c r="T3275">
        <v>1</v>
      </c>
      <c r="U3275" t="s">
        <v>76</v>
      </c>
      <c r="V3275">
        <v>1</v>
      </c>
      <c r="W3275" t="s">
        <v>66</v>
      </c>
      <c r="X3275" s="51" t="s">
        <v>2223</v>
      </c>
      <c r="Y3275" s="51" t="s">
        <v>119</v>
      </c>
      <c r="Z3275" s="26">
        <v>0</v>
      </c>
      <c r="AA3275" s="51" t="s">
        <v>66</v>
      </c>
      <c r="AB3275" s="51" t="s">
        <v>69</v>
      </c>
    </row>
    <row r="3276" spans="1:28">
      <c r="A3276" s="51" t="s">
        <v>6127</v>
      </c>
      <c r="B3276" s="51" t="s">
        <v>140</v>
      </c>
      <c r="C3276" s="1">
        <v>43760</v>
      </c>
      <c r="D3276">
        <v>2019</v>
      </c>
      <c r="E3276" s="26">
        <v>10</v>
      </c>
      <c r="F3276" s="51" t="s">
        <v>10</v>
      </c>
      <c r="G3276" s="26">
        <v>6</v>
      </c>
      <c r="H3276" s="26">
        <v>6</v>
      </c>
      <c r="I3276" t="s">
        <v>15</v>
      </c>
      <c r="J3276" t="s">
        <v>72</v>
      </c>
      <c r="K3276" t="s">
        <v>133</v>
      </c>
      <c r="L3276" t="s">
        <v>74</v>
      </c>
      <c r="M3276" t="s">
        <v>90</v>
      </c>
      <c r="N3276">
        <v>6659.3403448551653</v>
      </c>
      <c r="O3276">
        <v>6659.3403448551653</v>
      </c>
      <c r="P3276" t="s">
        <v>64</v>
      </c>
      <c r="Q3276">
        <v>2.77</v>
      </c>
      <c r="R3276">
        <v>2</v>
      </c>
      <c r="S3276">
        <v>3</v>
      </c>
      <c r="T3276">
        <v>1</v>
      </c>
      <c r="U3276" t="s">
        <v>76</v>
      </c>
      <c r="V3276">
        <v>1</v>
      </c>
      <c r="W3276" t="s">
        <v>66</v>
      </c>
      <c r="X3276" s="51" t="s">
        <v>6128</v>
      </c>
      <c r="Y3276" s="51" t="s">
        <v>100</v>
      </c>
      <c r="Z3276" s="26">
        <v>1</v>
      </c>
      <c r="AA3276" s="51" t="s">
        <v>66</v>
      </c>
      <c r="AB3276" s="51" t="s">
        <v>69</v>
      </c>
    </row>
    <row r="3277" spans="1:28">
      <c r="A3277" s="51" t="s">
        <v>6129</v>
      </c>
      <c r="B3277" s="51" t="s">
        <v>97</v>
      </c>
      <c r="C3277" s="1">
        <v>41762</v>
      </c>
      <c r="D3277">
        <v>2014</v>
      </c>
      <c r="E3277" s="26">
        <v>5</v>
      </c>
      <c r="F3277" s="51" t="s">
        <v>25</v>
      </c>
      <c r="G3277" s="26">
        <v>11</v>
      </c>
      <c r="H3277" s="26">
        <v>11</v>
      </c>
      <c r="I3277" t="s">
        <v>15</v>
      </c>
      <c r="J3277" t="s">
        <v>102</v>
      </c>
      <c r="K3277" t="s">
        <v>83</v>
      </c>
      <c r="L3277" t="s">
        <v>89</v>
      </c>
      <c r="M3277" t="s">
        <v>90</v>
      </c>
      <c r="N3277">
        <v>13616.904577193956</v>
      </c>
      <c r="O3277">
        <v>13616.904577193956</v>
      </c>
      <c r="P3277" t="s">
        <v>64</v>
      </c>
      <c r="Q3277">
        <v>25.52</v>
      </c>
      <c r="R3277">
        <v>1</v>
      </c>
      <c r="S3277">
        <v>1</v>
      </c>
      <c r="T3277">
        <v>1</v>
      </c>
      <c r="U3277" t="s">
        <v>76</v>
      </c>
      <c r="V3277">
        <v>3</v>
      </c>
      <c r="W3277" t="s">
        <v>84</v>
      </c>
      <c r="X3277" s="51" t="s">
        <v>6130</v>
      </c>
      <c r="Y3277" s="51" t="s">
        <v>119</v>
      </c>
      <c r="Z3277" s="26">
        <v>4</v>
      </c>
      <c r="AA3277" s="51" t="s">
        <v>84</v>
      </c>
      <c r="AB3277" s="51" t="s">
        <v>108</v>
      </c>
    </row>
    <row r="3278" spans="1:28">
      <c r="A3278" s="51" t="s">
        <v>6131</v>
      </c>
      <c r="B3278" s="51" t="s">
        <v>59</v>
      </c>
      <c r="C3278" s="1">
        <v>44149</v>
      </c>
      <c r="D3278">
        <v>2020</v>
      </c>
      <c r="E3278" s="26">
        <v>11</v>
      </c>
      <c r="F3278" s="51" t="s">
        <v>19</v>
      </c>
      <c r="G3278" s="26">
        <v>5</v>
      </c>
      <c r="H3278" s="26">
        <v>5</v>
      </c>
      <c r="I3278" t="s">
        <v>15</v>
      </c>
      <c r="J3278" t="s">
        <v>72</v>
      </c>
      <c r="K3278" t="s">
        <v>83</v>
      </c>
      <c r="L3278" t="s">
        <v>128</v>
      </c>
      <c r="M3278" t="s">
        <v>90</v>
      </c>
      <c r="N3278">
        <v>-1550.3171287053549</v>
      </c>
      <c r="O3278">
        <v>1550.3171287053549</v>
      </c>
      <c r="P3278" t="s">
        <v>117</v>
      </c>
      <c r="Q3278">
        <v>10.130000000000001</v>
      </c>
      <c r="R3278">
        <v>1</v>
      </c>
      <c r="S3278">
        <v>0</v>
      </c>
      <c r="T3278">
        <v>0</v>
      </c>
      <c r="U3278" t="s">
        <v>65</v>
      </c>
      <c r="V3278">
        <v>2</v>
      </c>
      <c r="W3278" t="s">
        <v>77</v>
      </c>
      <c r="X3278" s="51" t="s">
        <v>5006</v>
      </c>
      <c r="Y3278" s="51" t="s">
        <v>86</v>
      </c>
      <c r="Z3278" s="26">
        <v>0</v>
      </c>
      <c r="AA3278" s="51" t="s">
        <v>66</v>
      </c>
      <c r="AB3278" s="51" t="s">
        <v>69</v>
      </c>
    </row>
    <row r="3279" spans="1:28">
      <c r="A3279" s="51" t="s">
        <v>6132</v>
      </c>
      <c r="B3279" s="51" t="s">
        <v>81</v>
      </c>
      <c r="C3279" s="1">
        <v>44279</v>
      </c>
      <c r="D3279">
        <v>2021</v>
      </c>
      <c r="E3279" s="26">
        <v>3</v>
      </c>
      <c r="F3279" s="51" t="s">
        <v>23</v>
      </c>
      <c r="G3279" s="26">
        <v>4</v>
      </c>
      <c r="H3279" s="26">
        <v>4</v>
      </c>
      <c r="I3279" t="s">
        <v>15</v>
      </c>
      <c r="J3279" t="s">
        <v>72</v>
      </c>
      <c r="K3279" t="s">
        <v>61</v>
      </c>
      <c r="L3279" t="s">
        <v>113</v>
      </c>
      <c r="M3279" t="s">
        <v>75</v>
      </c>
      <c r="N3279">
        <v>4476.1887668398858</v>
      </c>
      <c r="O3279">
        <v>4476.1887668398858</v>
      </c>
      <c r="P3279" t="s">
        <v>64</v>
      </c>
      <c r="Q3279">
        <v>5.36</v>
      </c>
      <c r="R3279">
        <v>3</v>
      </c>
      <c r="S3279">
        <v>3</v>
      </c>
      <c r="T3279">
        <v>1</v>
      </c>
      <c r="U3279" t="s">
        <v>76</v>
      </c>
      <c r="V3279">
        <v>1</v>
      </c>
      <c r="W3279" t="s">
        <v>66</v>
      </c>
      <c r="X3279" s="51" t="s">
        <v>6133</v>
      </c>
      <c r="Y3279" s="51" t="s">
        <v>79</v>
      </c>
      <c r="Z3279" s="26">
        <v>1</v>
      </c>
      <c r="AA3279" s="51" t="s">
        <v>66</v>
      </c>
      <c r="AB3279" s="51" t="s">
        <v>69</v>
      </c>
    </row>
    <row r="3280" spans="1:28">
      <c r="A3280" s="51" t="s">
        <v>6134</v>
      </c>
      <c r="B3280" s="51" t="s">
        <v>81</v>
      </c>
      <c r="C3280" s="1">
        <v>44929</v>
      </c>
      <c r="D3280">
        <v>2023</v>
      </c>
      <c r="E3280" s="26">
        <v>1</v>
      </c>
      <c r="F3280" s="51" t="s">
        <v>21</v>
      </c>
      <c r="G3280" s="26">
        <v>2</v>
      </c>
      <c r="H3280" s="26">
        <v>2</v>
      </c>
      <c r="I3280" t="s">
        <v>15</v>
      </c>
      <c r="J3280" t="s">
        <v>82</v>
      </c>
      <c r="K3280" t="s">
        <v>73</v>
      </c>
      <c r="L3280" t="s">
        <v>157</v>
      </c>
      <c r="M3280" t="s">
        <v>63</v>
      </c>
      <c r="N3280">
        <v>6380.117358533681</v>
      </c>
      <c r="O3280">
        <v>6380.117358533681</v>
      </c>
      <c r="P3280" t="s">
        <v>64</v>
      </c>
      <c r="Q3280">
        <v>16.86</v>
      </c>
      <c r="R3280">
        <v>4</v>
      </c>
      <c r="S3280">
        <v>1</v>
      </c>
      <c r="T3280">
        <v>1</v>
      </c>
      <c r="U3280" t="s">
        <v>76</v>
      </c>
      <c r="V3280">
        <v>2</v>
      </c>
      <c r="W3280" t="s">
        <v>77</v>
      </c>
      <c r="X3280" s="51" t="s">
        <v>6135</v>
      </c>
      <c r="Y3280" s="51" t="s">
        <v>100</v>
      </c>
      <c r="Z3280" s="26">
        <v>1</v>
      </c>
      <c r="AA3280" s="51" t="s">
        <v>66</v>
      </c>
      <c r="AB3280" s="51" t="s">
        <v>69</v>
      </c>
    </row>
    <row r="3281" spans="1:28">
      <c r="A3281" s="51" t="s">
        <v>6136</v>
      </c>
      <c r="B3281" s="51" t="s">
        <v>59</v>
      </c>
      <c r="C3281" s="1">
        <v>43131</v>
      </c>
      <c r="D3281">
        <v>2018</v>
      </c>
      <c r="E3281" s="26">
        <v>1</v>
      </c>
      <c r="F3281" s="51" t="s">
        <v>21</v>
      </c>
      <c r="G3281" s="26">
        <v>7</v>
      </c>
      <c r="H3281" s="26">
        <v>7</v>
      </c>
      <c r="I3281" t="s">
        <v>15</v>
      </c>
      <c r="J3281" t="s">
        <v>60</v>
      </c>
      <c r="K3281" t="s">
        <v>61</v>
      </c>
      <c r="L3281" t="s">
        <v>113</v>
      </c>
      <c r="M3281" t="s">
        <v>93</v>
      </c>
      <c r="N3281">
        <v>11597.545015854748</v>
      </c>
      <c r="O3281">
        <v>11597.545015854748</v>
      </c>
      <c r="P3281" t="s">
        <v>64</v>
      </c>
      <c r="Q3281">
        <v>13.03</v>
      </c>
      <c r="R3281">
        <v>1</v>
      </c>
      <c r="S3281">
        <v>0</v>
      </c>
      <c r="T3281">
        <v>0</v>
      </c>
      <c r="U3281" t="s">
        <v>65</v>
      </c>
      <c r="V3281">
        <v>3</v>
      </c>
      <c r="W3281" t="s">
        <v>84</v>
      </c>
      <c r="X3281" s="51" t="s">
        <v>4669</v>
      </c>
      <c r="Y3281" s="51" t="s">
        <v>100</v>
      </c>
      <c r="Z3281" s="26">
        <v>1</v>
      </c>
      <c r="AA3281" s="51" t="s">
        <v>66</v>
      </c>
      <c r="AB3281" s="51" t="s">
        <v>69</v>
      </c>
    </row>
    <row r="3282" spans="1:28">
      <c r="A3282" s="51" t="s">
        <v>6137</v>
      </c>
      <c r="B3282" s="51" t="s">
        <v>121</v>
      </c>
      <c r="C3282" s="1">
        <v>43508</v>
      </c>
      <c r="D3282">
        <v>2019</v>
      </c>
      <c r="E3282" s="26">
        <v>2</v>
      </c>
      <c r="F3282" s="51" t="s">
        <v>22</v>
      </c>
      <c r="G3282" s="26">
        <v>6</v>
      </c>
      <c r="H3282" s="26">
        <v>6</v>
      </c>
      <c r="I3282" t="s">
        <v>15</v>
      </c>
      <c r="J3282" t="s">
        <v>72</v>
      </c>
      <c r="K3282" t="s">
        <v>73</v>
      </c>
      <c r="L3282" t="s">
        <v>103</v>
      </c>
      <c r="M3282" t="s">
        <v>90</v>
      </c>
      <c r="N3282">
        <v>396.20355814199019</v>
      </c>
      <c r="O3282">
        <v>396.20355814199019</v>
      </c>
      <c r="P3282" t="s">
        <v>64</v>
      </c>
      <c r="Q3282">
        <v>9.2100000000000009</v>
      </c>
      <c r="R3282">
        <v>1</v>
      </c>
      <c r="S3282">
        <v>3</v>
      </c>
      <c r="T3282">
        <v>1</v>
      </c>
      <c r="U3282" t="s">
        <v>76</v>
      </c>
      <c r="V3282">
        <v>1</v>
      </c>
      <c r="W3282" t="s">
        <v>66</v>
      </c>
      <c r="X3282" s="51" t="s">
        <v>6138</v>
      </c>
      <c r="Y3282" s="51" t="s">
        <v>95</v>
      </c>
      <c r="Z3282" s="26">
        <v>1</v>
      </c>
      <c r="AA3282" s="51" t="s">
        <v>66</v>
      </c>
      <c r="AB3282" s="51" t="s">
        <v>69</v>
      </c>
    </row>
    <row r="3283" spans="1:28">
      <c r="A3283" s="51" t="s">
        <v>6139</v>
      </c>
      <c r="B3283" s="51" t="s">
        <v>140</v>
      </c>
      <c r="C3283" s="1">
        <v>41860</v>
      </c>
      <c r="D3283">
        <v>2014</v>
      </c>
      <c r="E3283" s="26">
        <v>8</v>
      </c>
      <c r="F3283" s="51" t="s">
        <v>28</v>
      </c>
      <c r="G3283" s="26">
        <v>11</v>
      </c>
      <c r="H3283" s="26">
        <v>11</v>
      </c>
      <c r="I3283" t="s">
        <v>15</v>
      </c>
      <c r="J3283" t="s">
        <v>102</v>
      </c>
      <c r="K3283" t="s">
        <v>88</v>
      </c>
      <c r="L3283" t="s">
        <v>128</v>
      </c>
      <c r="M3283" t="s">
        <v>93</v>
      </c>
      <c r="N3283">
        <v>13626.347107168329</v>
      </c>
      <c r="O3283">
        <v>13626.347107168329</v>
      </c>
      <c r="P3283" t="s">
        <v>64</v>
      </c>
      <c r="Q3283">
        <v>10.5</v>
      </c>
      <c r="R3283">
        <v>2</v>
      </c>
      <c r="S3283">
        <v>3</v>
      </c>
      <c r="T3283">
        <v>1</v>
      </c>
      <c r="U3283" t="s">
        <v>76</v>
      </c>
      <c r="V3283">
        <v>3</v>
      </c>
      <c r="W3283" t="s">
        <v>84</v>
      </c>
      <c r="X3283" s="51" t="s">
        <v>6140</v>
      </c>
      <c r="Y3283" s="51" t="s">
        <v>119</v>
      </c>
      <c r="Z3283" s="26">
        <v>4</v>
      </c>
      <c r="AA3283" s="51" t="s">
        <v>84</v>
      </c>
      <c r="AB3283" s="51" t="s">
        <v>108</v>
      </c>
    </row>
    <row r="3284" spans="1:28">
      <c r="A3284" s="51" t="s">
        <v>6141</v>
      </c>
      <c r="B3284" s="51" t="s">
        <v>97</v>
      </c>
      <c r="C3284" s="1">
        <v>45353</v>
      </c>
      <c r="D3284">
        <v>2024</v>
      </c>
      <c r="E3284" s="26">
        <v>3</v>
      </c>
      <c r="F3284" s="51" t="s">
        <v>23</v>
      </c>
      <c r="G3284" s="26">
        <v>1</v>
      </c>
      <c r="H3284" s="26">
        <v>1</v>
      </c>
      <c r="I3284" t="s">
        <v>15</v>
      </c>
      <c r="J3284" t="s">
        <v>82</v>
      </c>
      <c r="K3284" t="s">
        <v>124</v>
      </c>
      <c r="L3284" t="s">
        <v>74</v>
      </c>
      <c r="M3284" t="s">
        <v>104</v>
      </c>
      <c r="N3284">
        <v>11436.33509351368</v>
      </c>
      <c r="O3284">
        <v>11436.33509351368</v>
      </c>
      <c r="P3284" t="s">
        <v>64</v>
      </c>
      <c r="Q3284">
        <v>9.3800000000000008</v>
      </c>
      <c r="R3284">
        <v>1</v>
      </c>
      <c r="S3284">
        <v>3</v>
      </c>
      <c r="T3284">
        <v>1</v>
      </c>
      <c r="U3284" t="s">
        <v>76</v>
      </c>
      <c r="V3284">
        <v>3</v>
      </c>
      <c r="W3284" t="s">
        <v>84</v>
      </c>
      <c r="X3284" s="51" t="s">
        <v>6142</v>
      </c>
      <c r="Y3284" s="51" t="s">
        <v>95</v>
      </c>
      <c r="Z3284" s="26">
        <v>2</v>
      </c>
      <c r="AA3284" s="51" t="s">
        <v>77</v>
      </c>
      <c r="AB3284" s="51" t="s">
        <v>108</v>
      </c>
    </row>
    <row r="3285" spans="1:28">
      <c r="A3285" s="51" t="s">
        <v>6143</v>
      </c>
      <c r="B3285" s="51" t="s">
        <v>81</v>
      </c>
      <c r="C3285" s="1">
        <v>42027</v>
      </c>
      <c r="D3285">
        <v>2015</v>
      </c>
      <c r="E3285" s="26">
        <v>1</v>
      </c>
      <c r="F3285" s="51" t="s">
        <v>21</v>
      </c>
      <c r="G3285" s="26">
        <v>10</v>
      </c>
      <c r="H3285" s="26">
        <v>10</v>
      </c>
      <c r="I3285" t="s">
        <v>15</v>
      </c>
      <c r="J3285" t="s">
        <v>102</v>
      </c>
      <c r="K3285" t="s">
        <v>133</v>
      </c>
      <c r="L3285" t="s">
        <v>103</v>
      </c>
      <c r="M3285" t="s">
        <v>75</v>
      </c>
      <c r="N3285">
        <v>316.0574597785083</v>
      </c>
      <c r="O3285">
        <v>316.0574597785083</v>
      </c>
      <c r="P3285" t="s">
        <v>64</v>
      </c>
      <c r="Q3285">
        <v>4.63</v>
      </c>
      <c r="R3285">
        <v>3</v>
      </c>
      <c r="S3285">
        <v>0</v>
      </c>
      <c r="T3285">
        <v>0</v>
      </c>
      <c r="U3285" t="s">
        <v>65</v>
      </c>
      <c r="V3285">
        <v>2</v>
      </c>
      <c r="W3285" t="s">
        <v>77</v>
      </c>
      <c r="X3285" s="51" t="s">
        <v>6144</v>
      </c>
      <c r="Y3285" s="51" t="s">
        <v>95</v>
      </c>
      <c r="Z3285" s="26">
        <v>1</v>
      </c>
      <c r="AA3285" s="51" t="s">
        <v>66</v>
      </c>
      <c r="AB3285" s="51" t="s">
        <v>69</v>
      </c>
    </row>
    <row r="3286" spans="1:28">
      <c r="A3286" s="51" t="s">
        <v>6145</v>
      </c>
      <c r="B3286" s="51" t="s">
        <v>81</v>
      </c>
      <c r="C3286" s="1">
        <v>41739</v>
      </c>
      <c r="D3286">
        <v>2014</v>
      </c>
      <c r="E3286" s="26">
        <v>4</v>
      </c>
      <c r="F3286" s="51" t="s">
        <v>24</v>
      </c>
      <c r="G3286" s="26">
        <v>11</v>
      </c>
      <c r="H3286" s="26">
        <v>11</v>
      </c>
      <c r="I3286" t="s">
        <v>15</v>
      </c>
      <c r="J3286" t="s">
        <v>102</v>
      </c>
      <c r="K3286" t="s">
        <v>133</v>
      </c>
      <c r="L3286" t="s">
        <v>116</v>
      </c>
      <c r="M3286" t="s">
        <v>63</v>
      </c>
      <c r="N3286">
        <v>11239.424851082396</v>
      </c>
      <c r="O3286">
        <v>11239.424851082396</v>
      </c>
      <c r="P3286" t="s">
        <v>64</v>
      </c>
      <c r="Q3286">
        <v>3.79</v>
      </c>
      <c r="R3286">
        <v>1</v>
      </c>
      <c r="S3286">
        <v>5</v>
      </c>
      <c r="T3286">
        <v>1</v>
      </c>
      <c r="U3286" t="s">
        <v>76</v>
      </c>
      <c r="V3286">
        <v>2</v>
      </c>
      <c r="W3286" t="s">
        <v>77</v>
      </c>
      <c r="X3286" s="51" t="s">
        <v>6146</v>
      </c>
      <c r="Y3286" s="51" t="s">
        <v>95</v>
      </c>
      <c r="Z3286" s="26">
        <v>2</v>
      </c>
      <c r="AA3286" s="51" t="s">
        <v>77</v>
      </c>
      <c r="AB3286" s="51" t="s">
        <v>108</v>
      </c>
    </row>
    <row r="3287" spans="1:28">
      <c r="A3287" s="51" t="s">
        <v>6147</v>
      </c>
      <c r="B3287" s="51" t="s">
        <v>71</v>
      </c>
      <c r="C3287" s="1">
        <v>42779</v>
      </c>
      <c r="D3287">
        <v>2017</v>
      </c>
      <c r="E3287" s="26">
        <v>2</v>
      </c>
      <c r="F3287" s="51" t="s">
        <v>22</v>
      </c>
      <c r="G3287" s="26">
        <v>8</v>
      </c>
      <c r="H3287" s="26">
        <v>8</v>
      </c>
      <c r="I3287" t="s">
        <v>15</v>
      </c>
      <c r="J3287" t="s">
        <v>60</v>
      </c>
      <c r="K3287" t="s">
        <v>133</v>
      </c>
      <c r="L3287" t="s">
        <v>110</v>
      </c>
      <c r="M3287" t="s">
        <v>90</v>
      </c>
      <c r="N3287">
        <v>16019.269189692512</v>
      </c>
      <c r="O3287">
        <v>16019.269189692512</v>
      </c>
      <c r="P3287" t="s">
        <v>64</v>
      </c>
      <c r="Q3287">
        <v>20.73</v>
      </c>
      <c r="R3287">
        <v>3</v>
      </c>
      <c r="S3287">
        <v>1</v>
      </c>
      <c r="T3287">
        <v>1</v>
      </c>
      <c r="U3287" t="s">
        <v>76</v>
      </c>
      <c r="V3287">
        <v>3</v>
      </c>
      <c r="W3287" t="s">
        <v>84</v>
      </c>
      <c r="X3287" s="51" t="s">
        <v>6148</v>
      </c>
      <c r="Y3287" s="51" t="s">
        <v>119</v>
      </c>
      <c r="Z3287" s="26">
        <v>4</v>
      </c>
      <c r="AA3287" s="51" t="s">
        <v>84</v>
      </c>
      <c r="AB3287" s="51" t="s">
        <v>108</v>
      </c>
    </row>
    <row r="3288" spans="1:28">
      <c r="A3288" s="51" t="s">
        <v>6149</v>
      </c>
      <c r="B3288" s="51" t="s">
        <v>59</v>
      </c>
      <c r="C3288" s="1">
        <v>41649</v>
      </c>
      <c r="D3288">
        <v>2014</v>
      </c>
      <c r="E3288" s="26">
        <v>1</v>
      </c>
      <c r="F3288" s="51" t="s">
        <v>21</v>
      </c>
      <c r="G3288" s="26">
        <v>11</v>
      </c>
      <c r="H3288" s="26">
        <v>11</v>
      </c>
      <c r="I3288" t="s">
        <v>15</v>
      </c>
      <c r="J3288" t="s">
        <v>102</v>
      </c>
      <c r="K3288" t="s">
        <v>133</v>
      </c>
      <c r="L3288" t="s">
        <v>103</v>
      </c>
      <c r="M3288" t="s">
        <v>75</v>
      </c>
      <c r="N3288">
        <v>4459.2449606758864</v>
      </c>
      <c r="O3288">
        <v>4459.2449606758864</v>
      </c>
      <c r="P3288" t="s">
        <v>64</v>
      </c>
      <c r="Q3288">
        <v>1.88</v>
      </c>
      <c r="R3288">
        <v>5</v>
      </c>
      <c r="S3288">
        <v>2</v>
      </c>
      <c r="T3288">
        <v>1</v>
      </c>
      <c r="U3288" t="s">
        <v>76</v>
      </c>
      <c r="V3288">
        <v>1</v>
      </c>
      <c r="W3288" t="s">
        <v>66</v>
      </c>
      <c r="X3288" s="51" t="s">
        <v>5373</v>
      </c>
      <c r="Y3288" s="51" t="s">
        <v>79</v>
      </c>
      <c r="Z3288" s="26">
        <v>1</v>
      </c>
      <c r="AA3288" s="51" t="s">
        <v>66</v>
      </c>
      <c r="AB3288" s="51" t="s">
        <v>69</v>
      </c>
    </row>
    <row r="3289" spans="1:28">
      <c r="A3289" s="51" t="s">
        <v>6150</v>
      </c>
      <c r="B3289" s="51" t="s">
        <v>71</v>
      </c>
      <c r="C3289" s="1">
        <v>41682</v>
      </c>
      <c r="D3289">
        <v>2014</v>
      </c>
      <c r="E3289" s="26">
        <v>2</v>
      </c>
      <c r="F3289" s="51" t="s">
        <v>22</v>
      </c>
      <c r="G3289" s="26">
        <v>11</v>
      </c>
      <c r="H3289" s="26">
        <v>11</v>
      </c>
      <c r="I3289" t="s">
        <v>15</v>
      </c>
      <c r="J3289" t="s">
        <v>102</v>
      </c>
      <c r="K3289" t="s">
        <v>124</v>
      </c>
      <c r="L3289" t="s">
        <v>74</v>
      </c>
      <c r="M3289" t="s">
        <v>104</v>
      </c>
      <c r="N3289">
        <v>20351.969113553903</v>
      </c>
      <c r="O3289">
        <v>20351.969113553903</v>
      </c>
      <c r="P3289" t="s">
        <v>64</v>
      </c>
      <c r="Q3289">
        <v>25.55</v>
      </c>
      <c r="R3289">
        <v>5</v>
      </c>
      <c r="S3289">
        <v>4</v>
      </c>
      <c r="T3289">
        <v>1</v>
      </c>
      <c r="U3289" t="s">
        <v>76</v>
      </c>
      <c r="V3289">
        <v>3</v>
      </c>
      <c r="W3289" t="s">
        <v>84</v>
      </c>
      <c r="X3289" s="51" t="s">
        <v>6151</v>
      </c>
      <c r="Y3289" s="51" t="s">
        <v>119</v>
      </c>
      <c r="Z3289" s="26">
        <v>5</v>
      </c>
      <c r="AA3289" s="51" t="s">
        <v>84</v>
      </c>
      <c r="AB3289" s="51" t="s">
        <v>108</v>
      </c>
    </row>
    <row r="3290" spans="1:28">
      <c r="A3290" s="51" t="s">
        <v>6152</v>
      </c>
      <c r="B3290" s="51" t="s">
        <v>71</v>
      </c>
      <c r="C3290" s="1">
        <v>42870</v>
      </c>
      <c r="D3290">
        <v>2017</v>
      </c>
      <c r="E3290" s="26">
        <v>5</v>
      </c>
      <c r="F3290" s="51" t="s">
        <v>25</v>
      </c>
      <c r="G3290" s="26">
        <v>8</v>
      </c>
      <c r="H3290" s="26">
        <v>8</v>
      </c>
      <c r="I3290" t="s">
        <v>15</v>
      </c>
      <c r="J3290" t="s">
        <v>60</v>
      </c>
      <c r="K3290" t="s">
        <v>88</v>
      </c>
      <c r="L3290" t="s">
        <v>110</v>
      </c>
      <c r="M3290" t="s">
        <v>104</v>
      </c>
      <c r="N3290">
        <v>8088.4478624518806</v>
      </c>
      <c r="O3290">
        <v>8088.4478624518806</v>
      </c>
      <c r="P3290" t="s">
        <v>64</v>
      </c>
      <c r="Q3290">
        <v>12.21</v>
      </c>
      <c r="R3290">
        <v>5</v>
      </c>
      <c r="S3290">
        <v>1</v>
      </c>
      <c r="T3290">
        <v>1</v>
      </c>
      <c r="U3290" t="s">
        <v>76</v>
      </c>
      <c r="V3290">
        <v>3</v>
      </c>
      <c r="W3290" t="s">
        <v>84</v>
      </c>
      <c r="X3290" s="51" t="s">
        <v>6153</v>
      </c>
      <c r="Y3290" s="51" t="s">
        <v>100</v>
      </c>
      <c r="Z3290" s="26">
        <v>2</v>
      </c>
      <c r="AA3290" s="51" t="s">
        <v>77</v>
      </c>
      <c r="AB3290" s="51" t="s">
        <v>69</v>
      </c>
    </row>
    <row r="3291" spans="1:28">
      <c r="A3291" s="51" t="s">
        <v>6154</v>
      </c>
      <c r="B3291" s="51" t="s">
        <v>140</v>
      </c>
      <c r="C3291" s="1">
        <v>42595</v>
      </c>
      <c r="D3291">
        <v>2016</v>
      </c>
      <c r="E3291" s="26">
        <v>8</v>
      </c>
      <c r="F3291" s="51" t="s">
        <v>28</v>
      </c>
      <c r="G3291" s="26">
        <v>9</v>
      </c>
      <c r="H3291" s="26">
        <v>9</v>
      </c>
      <c r="I3291" t="s">
        <v>15</v>
      </c>
      <c r="J3291" t="s">
        <v>60</v>
      </c>
      <c r="K3291" t="s">
        <v>61</v>
      </c>
      <c r="L3291" t="s">
        <v>128</v>
      </c>
      <c r="M3291" t="s">
        <v>63</v>
      </c>
      <c r="N3291">
        <v>5540.8574433401018</v>
      </c>
      <c r="O3291">
        <v>5540.8574433401018</v>
      </c>
      <c r="P3291" t="s">
        <v>64</v>
      </c>
      <c r="Q3291">
        <v>13.97</v>
      </c>
      <c r="R3291">
        <v>2</v>
      </c>
      <c r="S3291">
        <v>2</v>
      </c>
      <c r="T3291">
        <v>1</v>
      </c>
      <c r="U3291" t="s">
        <v>76</v>
      </c>
      <c r="V3291">
        <v>2</v>
      </c>
      <c r="W3291" t="s">
        <v>77</v>
      </c>
      <c r="X3291" s="51" t="s">
        <v>1650</v>
      </c>
      <c r="Y3291" s="51" t="s">
        <v>68</v>
      </c>
      <c r="Z3291" s="26">
        <v>1</v>
      </c>
      <c r="AA3291" s="51" t="s">
        <v>66</v>
      </c>
      <c r="AB3291" s="51" t="s">
        <v>69</v>
      </c>
    </row>
    <row r="3292" spans="1:28">
      <c r="A3292" s="51" t="s">
        <v>6155</v>
      </c>
      <c r="B3292" s="51" t="s">
        <v>97</v>
      </c>
      <c r="C3292" s="1">
        <v>42207</v>
      </c>
      <c r="D3292">
        <v>2015</v>
      </c>
      <c r="E3292" s="26">
        <v>7</v>
      </c>
      <c r="F3292" s="51" t="s">
        <v>27</v>
      </c>
      <c r="G3292" s="26">
        <v>10</v>
      </c>
      <c r="H3292" s="26">
        <v>10</v>
      </c>
      <c r="I3292" t="s">
        <v>15</v>
      </c>
      <c r="J3292" t="s">
        <v>102</v>
      </c>
      <c r="K3292" t="s">
        <v>133</v>
      </c>
      <c r="L3292" t="s">
        <v>74</v>
      </c>
      <c r="M3292" t="s">
        <v>93</v>
      </c>
      <c r="N3292">
        <v>11473.306560557912</v>
      </c>
      <c r="O3292">
        <v>11473.306560557912</v>
      </c>
      <c r="P3292" t="s">
        <v>64</v>
      </c>
      <c r="Q3292">
        <v>16.059999999999999</v>
      </c>
      <c r="R3292">
        <v>5</v>
      </c>
      <c r="S3292">
        <v>2</v>
      </c>
      <c r="T3292">
        <v>1</v>
      </c>
      <c r="U3292" t="s">
        <v>76</v>
      </c>
      <c r="V3292">
        <v>2</v>
      </c>
      <c r="W3292" t="s">
        <v>77</v>
      </c>
      <c r="X3292" s="51" t="s">
        <v>6156</v>
      </c>
      <c r="Y3292" s="51" t="s">
        <v>86</v>
      </c>
      <c r="Z3292" s="26">
        <v>2</v>
      </c>
      <c r="AA3292" s="51" t="s">
        <v>77</v>
      </c>
      <c r="AB3292" s="51" t="s">
        <v>69</v>
      </c>
    </row>
    <row r="3293" spans="1:28">
      <c r="A3293" s="51" t="s">
        <v>6157</v>
      </c>
      <c r="B3293" s="51" t="s">
        <v>97</v>
      </c>
      <c r="C3293" s="1">
        <v>45387</v>
      </c>
      <c r="D3293">
        <v>2024</v>
      </c>
      <c r="E3293" s="26">
        <v>4</v>
      </c>
      <c r="F3293" s="51" t="s">
        <v>24</v>
      </c>
      <c r="G3293" s="26">
        <v>1</v>
      </c>
      <c r="H3293" s="26">
        <v>1</v>
      </c>
      <c r="I3293" t="s">
        <v>15</v>
      </c>
      <c r="J3293" t="s">
        <v>82</v>
      </c>
      <c r="K3293" t="s">
        <v>88</v>
      </c>
      <c r="L3293" t="s">
        <v>103</v>
      </c>
      <c r="M3293" t="s">
        <v>104</v>
      </c>
      <c r="N3293">
        <v>2474.5068185616733</v>
      </c>
      <c r="O3293">
        <v>2474.5068185616733</v>
      </c>
      <c r="P3293" t="s">
        <v>64</v>
      </c>
      <c r="Q3293">
        <v>1.91</v>
      </c>
      <c r="R3293">
        <v>4</v>
      </c>
      <c r="S3293">
        <v>2</v>
      </c>
      <c r="T3293">
        <v>1</v>
      </c>
      <c r="U3293" t="s">
        <v>76</v>
      </c>
      <c r="V3293">
        <v>1</v>
      </c>
      <c r="W3293" t="s">
        <v>66</v>
      </c>
      <c r="X3293" s="51" t="s">
        <v>6158</v>
      </c>
      <c r="Y3293" s="51" t="s">
        <v>100</v>
      </c>
      <c r="Z3293" s="26">
        <v>0</v>
      </c>
      <c r="AA3293" s="51" t="s">
        <v>66</v>
      </c>
      <c r="AB3293" s="51" t="s">
        <v>69</v>
      </c>
    </row>
    <row r="3294" spans="1:28">
      <c r="A3294" s="51" t="s">
        <v>6159</v>
      </c>
      <c r="B3294" s="51" t="s">
        <v>59</v>
      </c>
      <c r="C3294" s="1">
        <v>44984</v>
      </c>
      <c r="D3294">
        <v>2023</v>
      </c>
      <c r="E3294" s="26">
        <v>2</v>
      </c>
      <c r="F3294" s="51" t="s">
        <v>22</v>
      </c>
      <c r="G3294" s="26">
        <v>2</v>
      </c>
      <c r="H3294" s="26">
        <v>2</v>
      </c>
      <c r="I3294" t="s">
        <v>15</v>
      </c>
      <c r="J3294" t="s">
        <v>82</v>
      </c>
      <c r="K3294" t="s">
        <v>73</v>
      </c>
      <c r="L3294" t="s">
        <v>125</v>
      </c>
      <c r="M3294" t="s">
        <v>93</v>
      </c>
      <c r="N3294">
        <v>6533.3267762558735</v>
      </c>
      <c r="O3294">
        <v>6533.3267762558735</v>
      </c>
      <c r="P3294" t="s">
        <v>64</v>
      </c>
      <c r="Q3294">
        <v>2.23</v>
      </c>
      <c r="R3294">
        <v>4</v>
      </c>
      <c r="S3294">
        <v>1</v>
      </c>
      <c r="T3294">
        <v>1</v>
      </c>
      <c r="U3294" t="s">
        <v>76</v>
      </c>
      <c r="V3294">
        <v>1</v>
      </c>
      <c r="W3294" t="s">
        <v>66</v>
      </c>
      <c r="X3294" s="51" t="s">
        <v>4287</v>
      </c>
      <c r="Y3294" s="51" t="s">
        <v>100</v>
      </c>
      <c r="Z3294" s="26">
        <v>0</v>
      </c>
      <c r="AA3294" s="51" t="s">
        <v>66</v>
      </c>
      <c r="AB3294" s="51" t="s">
        <v>69</v>
      </c>
    </row>
    <row r="3295" spans="1:28">
      <c r="A3295" s="51" t="s">
        <v>6160</v>
      </c>
      <c r="B3295" s="51" t="s">
        <v>140</v>
      </c>
      <c r="C3295" s="1">
        <v>41708</v>
      </c>
      <c r="D3295">
        <v>2014</v>
      </c>
      <c r="E3295" s="26">
        <v>3</v>
      </c>
      <c r="F3295" s="51" t="s">
        <v>23</v>
      </c>
      <c r="G3295" s="26">
        <v>11</v>
      </c>
      <c r="H3295" s="26">
        <v>11</v>
      </c>
      <c r="I3295" t="s">
        <v>15</v>
      </c>
      <c r="J3295" t="s">
        <v>102</v>
      </c>
      <c r="K3295" t="s">
        <v>88</v>
      </c>
      <c r="L3295" t="s">
        <v>74</v>
      </c>
      <c r="M3295" t="s">
        <v>63</v>
      </c>
      <c r="N3295">
        <v>5150.7344838948211</v>
      </c>
      <c r="O3295">
        <v>5150.7344838948211</v>
      </c>
      <c r="P3295" t="s">
        <v>64</v>
      </c>
      <c r="Q3295">
        <v>5.89</v>
      </c>
      <c r="R3295">
        <v>1</v>
      </c>
      <c r="S3295">
        <v>0</v>
      </c>
      <c r="T3295">
        <v>0</v>
      </c>
      <c r="U3295" t="s">
        <v>65</v>
      </c>
      <c r="V3295">
        <v>1</v>
      </c>
      <c r="W3295" t="s">
        <v>66</v>
      </c>
      <c r="X3295" s="51" t="s">
        <v>6161</v>
      </c>
      <c r="Y3295" s="51" t="s">
        <v>100</v>
      </c>
      <c r="Z3295" s="26">
        <v>1</v>
      </c>
      <c r="AA3295" s="51" t="s">
        <v>66</v>
      </c>
      <c r="AB3295" s="51" t="s">
        <v>69</v>
      </c>
    </row>
    <row r="3296" spans="1:28">
      <c r="A3296" s="51" t="s">
        <v>6162</v>
      </c>
      <c r="B3296" s="51" t="s">
        <v>140</v>
      </c>
      <c r="C3296" s="1">
        <v>44470</v>
      </c>
      <c r="D3296">
        <v>2021</v>
      </c>
      <c r="E3296" s="26">
        <v>10</v>
      </c>
      <c r="F3296" s="51" t="s">
        <v>10</v>
      </c>
      <c r="G3296" s="26">
        <v>4</v>
      </c>
      <c r="H3296" s="26">
        <v>4</v>
      </c>
      <c r="I3296" t="s">
        <v>15</v>
      </c>
      <c r="J3296" t="s">
        <v>72</v>
      </c>
      <c r="K3296" t="s">
        <v>124</v>
      </c>
      <c r="L3296" t="s">
        <v>113</v>
      </c>
      <c r="M3296" t="s">
        <v>75</v>
      </c>
      <c r="N3296">
        <v>1210.0657488408665</v>
      </c>
      <c r="O3296">
        <v>1210.0657488408665</v>
      </c>
      <c r="P3296" t="s">
        <v>64</v>
      </c>
      <c r="Q3296">
        <v>23.99</v>
      </c>
      <c r="R3296">
        <v>3</v>
      </c>
      <c r="S3296">
        <v>4</v>
      </c>
      <c r="T3296">
        <v>1</v>
      </c>
      <c r="U3296" t="s">
        <v>76</v>
      </c>
      <c r="V3296">
        <v>3</v>
      </c>
      <c r="W3296" t="s">
        <v>84</v>
      </c>
      <c r="X3296" s="51" t="s">
        <v>6163</v>
      </c>
      <c r="Y3296" s="51" t="s">
        <v>95</v>
      </c>
      <c r="Z3296" s="26">
        <v>3</v>
      </c>
      <c r="AA3296" s="51" t="s">
        <v>77</v>
      </c>
      <c r="AB3296" s="51" t="s">
        <v>108</v>
      </c>
    </row>
    <row r="3297" spans="1:28">
      <c r="A3297" s="51" t="s">
        <v>6164</v>
      </c>
      <c r="B3297" s="51" t="s">
        <v>140</v>
      </c>
      <c r="C3297" s="1">
        <v>43770</v>
      </c>
      <c r="D3297">
        <v>2019</v>
      </c>
      <c r="E3297" s="26">
        <v>11</v>
      </c>
      <c r="F3297" s="51" t="s">
        <v>19</v>
      </c>
      <c r="G3297" s="26">
        <v>6</v>
      </c>
      <c r="H3297" s="26">
        <v>6</v>
      </c>
      <c r="I3297" t="s">
        <v>15</v>
      </c>
      <c r="J3297" t="s">
        <v>72</v>
      </c>
      <c r="K3297" t="s">
        <v>73</v>
      </c>
      <c r="L3297" t="s">
        <v>103</v>
      </c>
      <c r="M3297" t="s">
        <v>104</v>
      </c>
      <c r="N3297">
        <v>1665.2766195980728</v>
      </c>
      <c r="O3297">
        <v>1665.2766195980728</v>
      </c>
      <c r="P3297" t="s">
        <v>64</v>
      </c>
      <c r="Q3297">
        <v>9.86</v>
      </c>
      <c r="R3297">
        <v>1</v>
      </c>
      <c r="S3297">
        <v>2</v>
      </c>
      <c r="T3297">
        <v>1</v>
      </c>
      <c r="U3297" t="s">
        <v>76</v>
      </c>
      <c r="V3297">
        <v>1</v>
      </c>
      <c r="W3297" t="s">
        <v>66</v>
      </c>
      <c r="X3297" s="51" t="s">
        <v>6165</v>
      </c>
      <c r="Y3297" s="51" t="s">
        <v>68</v>
      </c>
      <c r="Z3297" s="26">
        <v>0</v>
      </c>
      <c r="AA3297" s="51" t="s">
        <v>66</v>
      </c>
      <c r="AB3297" s="51" t="s">
        <v>69</v>
      </c>
    </row>
    <row r="3298" spans="1:28">
      <c r="A3298" s="51" t="s">
        <v>6166</v>
      </c>
      <c r="B3298" s="51" t="s">
        <v>59</v>
      </c>
      <c r="C3298" s="1">
        <v>44766</v>
      </c>
      <c r="D3298">
        <v>2022</v>
      </c>
      <c r="E3298" s="26">
        <v>7</v>
      </c>
      <c r="F3298" s="51" t="s">
        <v>27</v>
      </c>
      <c r="G3298" s="26">
        <v>3</v>
      </c>
      <c r="H3298" s="26">
        <v>3</v>
      </c>
      <c r="I3298" t="s">
        <v>15</v>
      </c>
      <c r="J3298" t="s">
        <v>82</v>
      </c>
      <c r="K3298" t="s">
        <v>133</v>
      </c>
      <c r="L3298" t="s">
        <v>89</v>
      </c>
      <c r="M3298" t="s">
        <v>90</v>
      </c>
      <c r="N3298">
        <v>24062.173051353853</v>
      </c>
      <c r="O3298">
        <v>24062.173051353853</v>
      </c>
      <c r="P3298" t="s">
        <v>64</v>
      </c>
      <c r="Q3298">
        <v>7.22</v>
      </c>
      <c r="R3298">
        <v>5</v>
      </c>
      <c r="S3298">
        <v>2</v>
      </c>
      <c r="T3298">
        <v>1</v>
      </c>
      <c r="U3298" t="s">
        <v>76</v>
      </c>
      <c r="V3298">
        <v>3</v>
      </c>
      <c r="W3298" t="s">
        <v>84</v>
      </c>
      <c r="X3298" s="51" t="s">
        <v>5176</v>
      </c>
      <c r="Y3298" s="51" t="s">
        <v>119</v>
      </c>
      <c r="Z3298" s="26">
        <v>2</v>
      </c>
      <c r="AA3298" s="51" t="s">
        <v>77</v>
      </c>
      <c r="AB3298" s="51" t="s">
        <v>69</v>
      </c>
    </row>
    <row r="3299" spans="1:28">
      <c r="A3299" s="51" t="s">
        <v>6167</v>
      </c>
      <c r="B3299" s="51" t="s">
        <v>97</v>
      </c>
      <c r="C3299" s="1">
        <v>43334</v>
      </c>
      <c r="D3299">
        <v>2018</v>
      </c>
      <c r="E3299" s="26">
        <v>8</v>
      </c>
      <c r="F3299" s="51" t="s">
        <v>28</v>
      </c>
      <c r="G3299" s="26">
        <v>7</v>
      </c>
      <c r="H3299" s="26">
        <v>7</v>
      </c>
      <c r="I3299" t="s">
        <v>15</v>
      </c>
      <c r="J3299" t="s">
        <v>60</v>
      </c>
      <c r="K3299" t="s">
        <v>88</v>
      </c>
      <c r="L3299" t="s">
        <v>128</v>
      </c>
      <c r="M3299" t="s">
        <v>93</v>
      </c>
      <c r="N3299">
        <v>3897.9062113390728</v>
      </c>
      <c r="O3299">
        <v>3897.9062113390728</v>
      </c>
      <c r="P3299" t="s">
        <v>64</v>
      </c>
      <c r="Q3299">
        <v>16.02</v>
      </c>
      <c r="R3299">
        <v>5</v>
      </c>
      <c r="S3299">
        <v>1</v>
      </c>
      <c r="T3299">
        <v>1</v>
      </c>
      <c r="U3299" t="s">
        <v>76</v>
      </c>
      <c r="V3299">
        <v>2</v>
      </c>
      <c r="W3299" t="s">
        <v>77</v>
      </c>
      <c r="X3299" s="51" t="s">
        <v>6168</v>
      </c>
      <c r="Y3299" s="51" t="s">
        <v>95</v>
      </c>
      <c r="Z3299" s="26">
        <v>1</v>
      </c>
      <c r="AA3299" s="51" t="s">
        <v>66</v>
      </c>
      <c r="AB3299" s="51" t="s">
        <v>69</v>
      </c>
    </row>
    <row r="3300" spans="1:28">
      <c r="A3300" s="51" t="s">
        <v>6169</v>
      </c>
      <c r="B3300" s="51" t="s">
        <v>59</v>
      </c>
      <c r="C3300" s="1">
        <v>43676</v>
      </c>
      <c r="D3300">
        <v>2019</v>
      </c>
      <c r="E3300" s="26">
        <v>7</v>
      </c>
      <c r="F3300" s="51" t="s">
        <v>27</v>
      </c>
      <c r="G3300" s="26">
        <v>6</v>
      </c>
      <c r="H3300" s="26">
        <v>6</v>
      </c>
      <c r="I3300" t="s">
        <v>15</v>
      </c>
      <c r="J3300" t="s">
        <v>72</v>
      </c>
      <c r="K3300" t="s">
        <v>83</v>
      </c>
      <c r="L3300" t="s">
        <v>116</v>
      </c>
      <c r="M3300" t="s">
        <v>63</v>
      </c>
      <c r="N3300">
        <v>5916.6721526510837</v>
      </c>
      <c r="O3300">
        <v>5916.6721526510837</v>
      </c>
      <c r="P3300" t="s">
        <v>64</v>
      </c>
      <c r="Q3300">
        <v>25.46</v>
      </c>
      <c r="R3300">
        <v>1</v>
      </c>
      <c r="S3300">
        <v>2</v>
      </c>
      <c r="T3300">
        <v>1</v>
      </c>
      <c r="U3300" t="s">
        <v>76</v>
      </c>
      <c r="V3300">
        <v>3</v>
      </c>
      <c r="W3300" t="s">
        <v>84</v>
      </c>
      <c r="X3300" s="51" t="s">
        <v>6170</v>
      </c>
      <c r="Y3300" s="51" t="s">
        <v>100</v>
      </c>
      <c r="Z3300" s="26">
        <v>2</v>
      </c>
      <c r="AA3300" s="51" t="s">
        <v>77</v>
      </c>
      <c r="AB3300" s="51" t="s">
        <v>69</v>
      </c>
    </row>
    <row r="3301" spans="1:28">
      <c r="A3301" s="51" t="s">
        <v>6171</v>
      </c>
      <c r="B3301" s="51" t="s">
        <v>59</v>
      </c>
      <c r="C3301" s="1">
        <v>44831</v>
      </c>
      <c r="D3301">
        <v>2022</v>
      </c>
      <c r="E3301" s="26">
        <v>9</v>
      </c>
      <c r="F3301" s="51" t="s">
        <v>29</v>
      </c>
      <c r="G3301" s="26">
        <v>3</v>
      </c>
      <c r="H3301" s="26">
        <v>3</v>
      </c>
      <c r="I3301" t="s">
        <v>15</v>
      </c>
      <c r="J3301" t="s">
        <v>82</v>
      </c>
      <c r="K3301" t="s">
        <v>124</v>
      </c>
      <c r="L3301" t="s">
        <v>110</v>
      </c>
      <c r="M3301" t="s">
        <v>93</v>
      </c>
      <c r="N3301">
        <v>6553.1978575394814</v>
      </c>
      <c r="O3301">
        <v>6553.1978575394814</v>
      </c>
      <c r="P3301" t="s">
        <v>64</v>
      </c>
      <c r="Q3301">
        <v>3.06</v>
      </c>
      <c r="R3301">
        <v>5</v>
      </c>
      <c r="S3301">
        <v>2</v>
      </c>
      <c r="T3301">
        <v>1</v>
      </c>
      <c r="U3301" t="s">
        <v>76</v>
      </c>
      <c r="V3301">
        <v>2</v>
      </c>
      <c r="W3301" t="s">
        <v>77</v>
      </c>
      <c r="X3301" s="51" t="s">
        <v>6172</v>
      </c>
      <c r="Y3301" s="51" t="s">
        <v>95</v>
      </c>
      <c r="Z3301" s="26">
        <v>0</v>
      </c>
      <c r="AA3301" s="51" t="s">
        <v>66</v>
      </c>
      <c r="AB3301" s="51" t="s">
        <v>69</v>
      </c>
    </row>
    <row r="3302" spans="1:28">
      <c r="A3302" s="51" t="s">
        <v>6173</v>
      </c>
      <c r="B3302" s="51" t="s">
        <v>71</v>
      </c>
      <c r="C3302" s="1">
        <v>42145</v>
      </c>
      <c r="D3302">
        <v>2015</v>
      </c>
      <c r="E3302" s="26">
        <v>5</v>
      </c>
      <c r="F3302" s="51" t="s">
        <v>25</v>
      </c>
      <c r="G3302" s="26">
        <v>10</v>
      </c>
      <c r="H3302" s="26">
        <v>10</v>
      </c>
      <c r="I3302" t="s">
        <v>15</v>
      </c>
      <c r="J3302" t="s">
        <v>102</v>
      </c>
      <c r="K3302" t="s">
        <v>88</v>
      </c>
      <c r="L3302" t="s">
        <v>98</v>
      </c>
      <c r="M3302" t="s">
        <v>90</v>
      </c>
      <c r="N3302">
        <v>1575.0329215334723</v>
      </c>
      <c r="O3302">
        <v>1575.0329215334723</v>
      </c>
      <c r="P3302" t="s">
        <v>64</v>
      </c>
      <c r="Q3302">
        <v>1.78</v>
      </c>
      <c r="R3302">
        <v>3</v>
      </c>
      <c r="S3302">
        <v>2</v>
      </c>
      <c r="T3302">
        <v>1</v>
      </c>
      <c r="U3302" t="s">
        <v>76</v>
      </c>
      <c r="V3302">
        <v>1</v>
      </c>
      <c r="W3302" t="s">
        <v>66</v>
      </c>
      <c r="X3302" s="51" t="s">
        <v>6174</v>
      </c>
      <c r="Y3302" s="51" t="s">
        <v>95</v>
      </c>
      <c r="Z3302" s="26">
        <v>1</v>
      </c>
      <c r="AA3302" s="51" t="s">
        <v>66</v>
      </c>
      <c r="AB3302" s="51" t="s">
        <v>69</v>
      </c>
    </row>
    <row r="3303" spans="1:28">
      <c r="A3303" s="51" t="s">
        <v>6175</v>
      </c>
      <c r="B3303" s="51" t="s">
        <v>71</v>
      </c>
      <c r="C3303" s="1">
        <v>45247</v>
      </c>
      <c r="D3303">
        <v>2023</v>
      </c>
      <c r="E3303" s="26">
        <v>11</v>
      </c>
      <c r="F3303" s="51" t="s">
        <v>19</v>
      </c>
      <c r="G3303" s="26">
        <v>2</v>
      </c>
      <c r="H3303" s="26">
        <v>2</v>
      </c>
      <c r="I3303" t="s">
        <v>15</v>
      </c>
      <c r="J3303" t="s">
        <v>82</v>
      </c>
      <c r="K3303" t="s">
        <v>133</v>
      </c>
      <c r="L3303" t="s">
        <v>202</v>
      </c>
      <c r="M3303" t="s">
        <v>93</v>
      </c>
      <c r="N3303">
        <v>4077.2468702971687</v>
      </c>
      <c r="O3303">
        <v>4077.2468702971687</v>
      </c>
      <c r="P3303" t="s">
        <v>64</v>
      </c>
      <c r="Q3303">
        <v>8.76</v>
      </c>
      <c r="R3303">
        <v>3</v>
      </c>
      <c r="S3303">
        <v>1</v>
      </c>
      <c r="T3303">
        <v>1</v>
      </c>
      <c r="U3303" t="s">
        <v>76</v>
      </c>
      <c r="V3303">
        <v>1</v>
      </c>
      <c r="W3303" t="s">
        <v>66</v>
      </c>
      <c r="X3303" s="51" t="s">
        <v>6176</v>
      </c>
      <c r="Y3303" s="51" t="s">
        <v>95</v>
      </c>
      <c r="Z3303" s="26">
        <v>0</v>
      </c>
      <c r="AA3303" s="51" t="s">
        <v>66</v>
      </c>
      <c r="AB3303" s="51" t="s">
        <v>69</v>
      </c>
    </row>
    <row r="3304" spans="1:28">
      <c r="A3304" s="51" t="s">
        <v>6177</v>
      </c>
      <c r="B3304" s="51" t="s">
        <v>121</v>
      </c>
      <c r="C3304" s="1">
        <v>43862</v>
      </c>
      <c r="D3304">
        <v>2020</v>
      </c>
      <c r="E3304" s="26">
        <v>2</v>
      </c>
      <c r="F3304" s="51" t="s">
        <v>22</v>
      </c>
      <c r="G3304" s="26">
        <v>5</v>
      </c>
      <c r="H3304" s="26">
        <v>5</v>
      </c>
      <c r="I3304" t="s">
        <v>15</v>
      </c>
      <c r="J3304" t="s">
        <v>72</v>
      </c>
      <c r="K3304" t="s">
        <v>133</v>
      </c>
      <c r="L3304" t="s">
        <v>89</v>
      </c>
      <c r="M3304" t="s">
        <v>104</v>
      </c>
      <c r="N3304">
        <v>6685.9383106632167</v>
      </c>
      <c r="O3304">
        <v>6685.9383106632167</v>
      </c>
      <c r="P3304" t="s">
        <v>64</v>
      </c>
      <c r="Q3304">
        <v>1.93</v>
      </c>
      <c r="R3304">
        <v>5</v>
      </c>
      <c r="S3304">
        <v>1</v>
      </c>
      <c r="T3304">
        <v>1</v>
      </c>
      <c r="U3304" t="s">
        <v>76</v>
      </c>
      <c r="V3304">
        <v>1</v>
      </c>
      <c r="W3304" t="s">
        <v>66</v>
      </c>
      <c r="X3304" s="51" t="s">
        <v>6178</v>
      </c>
      <c r="Y3304" s="51" t="s">
        <v>95</v>
      </c>
      <c r="Z3304" s="26">
        <v>0</v>
      </c>
      <c r="AA3304" s="51" t="s">
        <v>66</v>
      </c>
      <c r="AB3304" s="51" t="s">
        <v>69</v>
      </c>
    </row>
    <row r="3305" spans="1:28">
      <c r="A3305" s="51" t="s">
        <v>6179</v>
      </c>
      <c r="B3305" s="51" t="s">
        <v>81</v>
      </c>
      <c r="C3305" s="1">
        <v>42089</v>
      </c>
      <c r="D3305">
        <v>2015</v>
      </c>
      <c r="E3305" s="26">
        <v>3</v>
      </c>
      <c r="F3305" s="51" t="s">
        <v>23</v>
      </c>
      <c r="G3305" s="26">
        <v>10</v>
      </c>
      <c r="H3305" s="26">
        <v>10</v>
      </c>
      <c r="I3305" t="s">
        <v>15</v>
      </c>
      <c r="J3305" t="s">
        <v>102</v>
      </c>
      <c r="K3305" t="s">
        <v>133</v>
      </c>
      <c r="L3305" t="s">
        <v>116</v>
      </c>
      <c r="M3305" t="s">
        <v>104</v>
      </c>
      <c r="N3305">
        <v>4031.5815295647662</v>
      </c>
      <c r="O3305">
        <v>4031.5815295647662</v>
      </c>
      <c r="P3305" t="s">
        <v>64</v>
      </c>
      <c r="Q3305">
        <v>7.67</v>
      </c>
      <c r="R3305">
        <v>3</v>
      </c>
      <c r="S3305">
        <v>2</v>
      </c>
      <c r="T3305">
        <v>1</v>
      </c>
      <c r="U3305" t="s">
        <v>76</v>
      </c>
      <c r="V3305">
        <v>1</v>
      </c>
      <c r="W3305" t="s">
        <v>66</v>
      </c>
      <c r="X3305" s="51" t="s">
        <v>6180</v>
      </c>
      <c r="Y3305" s="51" t="s">
        <v>79</v>
      </c>
      <c r="Z3305" s="26">
        <v>1</v>
      </c>
      <c r="AA3305" s="51" t="s">
        <v>66</v>
      </c>
      <c r="AB3305" s="51" t="s">
        <v>69</v>
      </c>
    </row>
    <row r="3306" spans="1:28">
      <c r="A3306" s="51" t="s">
        <v>6181</v>
      </c>
      <c r="B3306" s="51" t="s">
        <v>140</v>
      </c>
      <c r="C3306" s="1">
        <v>44463</v>
      </c>
      <c r="D3306">
        <v>2021</v>
      </c>
      <c r="E3306" s="26">
        <v>9</v>
      </c>
      <c r="F3306" s="51" t="s">
        <v>29</v>
      </c>
      <c r="G3306" s="26">
        <v>4</v>
      </c>
      <c r="H3306" s="26">
        <v>4</v>
      </c>
      <c r="I3306" t="s">
        <v>15</v>
      </c>
      <c r="J3306" t="s">
        <v>72</v>
      </c>
      <c r="K3306" t="s">
        <v>124</v>
      </c>
      <c r="L3306" t="s">
        <v>113</v>
      </c>
      <c r="M3306" t="s">
        <v>152</v>
      </c>
      <c r="N3306">
        <v>1825.0716042047245</v>
      </c>
      <c r="O3306">
        <v>1825.0716042047245</v>
      </c>
      <c r="P3306" t="s">
        <v>64</v>
      </c>
      <c r="Q3306">
        <v>6.29</v>
      </c>
      <c r="R3306">
        <v>1</v>
      </c>
      <c r="S3306">
        <v>3</v>
      </c>
      <c r="T3306">
        <v>1</v>
      </c>
      <c r="U3306" t="s">
        <v>76</v>
      </c>
      <c r="V3306">
        <v>1</v>
      </c>
      <c r="W3306" t="s">
        <v>66</v>
      </c>
      <c r="X3306" s="51" t="s">
        <v>6182</v>
      </c>
      <c r="Y3306" s="51" t="s">
        <v>119</v>
      </c>
      <c r="Z3306" s="26">
        <v>1</v>
      </c>
      <c r="AA3306" s="51" t="s">
        <v>66</v>
      </c>
      <c r="AB3306" s="51" t="s">
        <v>69</v>
      </c>
    </row>
    <row r="3307" spans="1:28">
      <c r="A3307" s="51" t="s">
        <v>6183</v>
      </c>
      <c r="B3307" s="51" t="s">
        <v>81</v>
      </c>
      <c r="C3307" s="1">
        <v>43695</v>
      </c>
      <c r="D3307">
        <v>2019</v>
      </c>
      <c r="E3307" s="26">
        <v>8</v>
      </c>
      <c r="F3307" s="51" t="s">
        <v>28</v>
      </c>
      <c r="G3307" s="26">
        <v>6</v>
      </c>
      <c r="H3307" s="26">
        <v>6</v>
      </c>
      <c r="I3307" t="s">
        <v>15</v>
      </c>
      <c r="J3307" t="s">
        <v>72</v>
      </c>
      <c r="K3307" t="s">
        <v>73</v>
      </c>
      <c r="L3307" t="s">
        <v>74</v>
      </c>
      <c r="M3307" t="s">
        <v>90</v>
      </c>
      <c r="N3307">
        <v>9240.0706897825676</v>
      </c>
      <c r="O3307">
        <v>9240.0706897825676</v>
      </c>
      <c r="P3307" t="s">
        <v>64</v>
      </c>
      <c r="Q3307">
        <v>32.909999999999997</v>
      </c>
      <c r="R3307">
        <v>1</v>
      </c>
      <c r="S3307">
        <v>3</v>
      </c>
      <c r="T3307">
        <v>1</v>
      </c>
      <c r="U3307" t="s">
        <v>76</v>
      </c>
      <c r="V3307">
        <v>3</v>
      </c>
      <c r="W3307" t="s">
        <v>84</v>
      </c>
      <c r="X3307" s="51" t="s">
        <v>6184</v>
      </c>
      <c r="Y3307" s="51" t="s">
        <v>119</v>
      </c>
      <c r="Z3307" s="26">
        <v>3</v>
      </c>
      <c r="AA3307" s="51" t="s">
        <v>77</v>
      </c>
      <c r="AB3307" s="51" t="s">
        <v>108</v>
      </c>
    </row>
    <row r="3308" spans="1:28">
      <c r="A3308" s="51" t="s">
        <v>6185</v>
      </c>
      <c r="B3308" s="51" t="s">
        <v>121</v>
      </c>
      <c r="C3308" s="1">
        <v>43811</v>
      </c>
      <c r="D3308">
        <v>2019</v>
      </c>
      <c r="E3308" s="26">
        <v>12</v>
      </c>
      <c r="F3308" s="51" t="s">
        <v>20</v>
      </c>
      <c r="G3308" s="26">
        <v>6</v>
      </c>
      <c r="H3308" s="26">
        <v>6</v>
      </c>
      <c r="I3308" t="s">
        <v>15</v>
      </c>
      <c r="J3308" t="s">
        <v>72</v>
      </c>
      <c r="K3308" t="s">
        <v>73</v>
      </c>
      <c r="L3308" t="s">
        <v>113</v>
      </c>
      <c r="M3308" t="s">
        <v>104</v>
      </c>
      <c r="N3308">
        <v>3682.0914777902376</v>
      </c>
      <c r="O3308">
        <v>3682.0914777902376</v>
      </c>
      <c r="P3308" t="s">
        <v>64</v>
      </c>
      <c r="Q3308">
        <v>4.29</v>
      </c>
      <c r="R3308">
        <v>1</v>
      </c>
      <c r="S3308">
        <v>4</v>
      </c>
      <c r="T3308">
        <v>1</v>
      </c>
      <c r="U3308" t="s">
        <v>76</v>
      </c>
      <c r="V3308">
        <v>1</v>
      </c>
      <c r="W3308" t="s">
        <v>66</v>
      </c>
      <c r="X3308" s="51" t="s">
        <v>6186</v>
      </c>
      <c r="Y3308" s="51" t="s">
        <v>68</v>
      </c>
      <c r="Z3308" s="26">
        <v>1</v>
      </c>
      <c r="AA3308" s="51" t="s">
        <v>66</v>
      </c>
      <c r="AB3308" s="51" t="s">
        <v>69</v>
      </c>
    </row>
    <row r="3309" spans="1:28">
      <c r="A3309" s="51" t="s">
        <v>6187</v>
      </c>
      <c r="B3309" s="51" t="s">
        <v>140</v>
      </c>
      <c r="C3309" s="1">
        <v>41620</v>
      </c>
      <c r="D3309">
        <v>2013</v>
      </c>
      <c r="E3309" s="26">
        <v>12</v>
      </c>
      <c r="F3309" s="51" t="s">
        <v>20</v>
      </c>
      <c r="G3309" s="26">
        <v>12</v>
      </c>
      <c r="H3309" s="26">
        <v>12</v>
      </c>
      <c r="I3309" t="s">
        <v>15</v>
      </c>
      <c r="J3309" t="s">
        <v>102</v>
      </c>
      <c r="K3309" t="s">
        <v>61</v>
      </c>
      <c r="L3309" t="s">
        <v>110</v>
      </c>
      <c r="M3309" t="s">
        <v>93</v>
      </c>
      <c r="N3309">
        <v>3544.0728554761322</v>
      </c>
      <c r="O3309">
        <v>3544.0728554761322</v>
      </c>
      <c r="P3309" t="s">
        <v>64</v>
      </c>
      <c r="Q3309">
        <v>6.57</v>
      </c>
      <c r="R3309">
        <v>3</v>
      </c>
      <c r="S3309">
        <v>3</v>
      </c>
      <c r="T3309">
        <v>1</v>
      </c>
      <c r="U3309" t="s">
        <v>76</v>
      </c>
      <c r="V3309">
        <v>1</v>
      </c>
      <c r="W3309" t="s">
        <v>66</v>
      </c>
      <c r="X3309" s="51" t="s">
        <v>3987</v>
      </c>
      <c r="Y3309" s="51" t="s">
        <v>68</v>
      </c>
      <c r="Z3309" s="26">
        <v>2</v>
      </c>
      <c r="AA3309" s="51" t="s">
        <v>77</v>
      </c>
      <c r="AB3309" s="51" t="s">
        <v>108</v>
      </c>
    </row>
    <row r="3310" spans="1:28">
      <c r="A3310" s="51" t="s">
        <v>6188</v>
      </c>
      <c r="B3310" s="51" t="s">
        <v>59</v>
      </c>
      <c r="C3310" s="1">
        <v>44452</v>
      </c>
      <c r="D3310">
        <v>2021</v>
      </c>
      <c r="E3310" s="26">
        <v>9</v>
      </c>
      <c r="F3310" s="51" t="s">
        <v>29</v>
      </c>
      <c r="G3310" s="26">
        <v>4</v>
      </c>
      <c r="H3310" s="26">
        <v>4</v>
      </c>
      <c r="I3310" t="s">
        <v>15</v>
      </c>
      <c r="J3310" t="s">
        <v>72</v>
      </c>
      <c r="K3310" t="s">
        <v>61</v>
      </c>
      <c r="L3310" t="s">
        <v>125</v>
      </c>
      <c r="M3310" t="s">
        <v>90</v>
      </c>
      <c r="N3310">
        <v>14811.555866879566</v>
      </c>
      <c r="O3310">
        <v>14811.555866879566</v>
      </c>
      <c r="P3310" t="s">
        <v>64</v>
      </c>
      <c r="Q3310">
        <v>13.03</v>
      </c>
      <c r="R3310">
        <v>1</v>
      </c>
      <c r="S3310">
        <v>2</v>
      </c>
      <c r="T3310">
        <v>1</v>
      </c>
      <c r="U3310" t="s">
        <v>76</v>
      </c>
      <c r="V3310">
        <v>3</v>
      </c>
      <c r="W3310" t="s">
        <v>84</v>
      </c>
      <c r="X3310" s="51" t="s">
        <v>6189</v>
      </c>
      <c r="Y3310" s="51" t="s">
        <v>119</v>
      </c>
      <c r="Z3310" s="26">
        <v>2</v>
      </c>
      <c r="AA3310" s="51" t="s">
        <v>77</v>
      </c>
      <c r="AB3310" s="51" t="s">
        <v>69</v>
      </c>
    </row>
    <row r="3311" spans="1:28">
      <c r="A3311" s="51" t="s">
        <v>6190</v>
      </c>
      <c r="B3311" s="51" t="s">
        <v>81</v>
      </c>
      <c r="C3311" s="1">
        <v>41424</v>
      </c>
      <c r="D3311">
        <v>2013</v>
      </c>
      <c r="E3311" s="26">
        <v>5</v>
      </c>
      <c r="F3311" s="51" t="s">
        <v>25</v>
      </c>
      <c r="G3311" s="26">
        <v>12</v>
      </c>
      <c r="H3311" s="26">
        <v>12</v>
      </c>
      <c r="I3311" t="s">
        <v>15</v>
      </c>
      <c r="J3311" t="s">
        <v>102</v>
      </c>
      <c r="K3311" t="s">
        <v>133</v>
      </c>
      <c r="L3311" t="s">
        <v>116</v>
      </c>
      <c r="M3311" t="s">
        <v>104</v>
      </c>
      <c r="N3311">
        <v>16656.089856019542</v>
      </c>
      <c r="O3311">
        <v>16656.089856019542</v>
      </c>
      <c r="P3311" t="s">
        <v>64</v>
      </c>
      <c r="Q3311">
        <v>29.6</v>
      </c>
      <c r="R3311">
        <v>2</v>
      </c>
      <c r="S3311">
        <v>5</v>
      </c>
      <c r="T3311">
        <v>1</v>
      </c>
      <c r="U3311" t="s">
        <v>76</v>
      </c>
      <c r="V3311">
        <v>3</v>
      </c>
      <c r="W3311" t="s">
        <v>84</v>
      </c>
      <c r="X3311" s="51" t="s">
        <v>6191</v>
      </c>
      <c r="Y3311" s="51" t="s">
        <v>79</v>
      </c>
      <c r="Z3311" s="26">
        <v>5</v>
      </c>
      <c r="AA3311" s="51" t="s">
        <v>84</v>
      </c>
      <c r="AB3311" s="51" t="s">
        <v>108</v>
      </c>
    </row>
    <row r="3312" spans="1:28">
      <c r="A3312" s="51" t="s">
        <v>6192</v>
      </c>
      <c r="B3312" s="51" t="s">
        <v>81</v>
      </c>
      <c r="C3312" s="1">
        <v>42482</v>
      </c>
      <c r="D3312">
        <v>2016</v>
      </c>
      <c r="E3312" s="26">
        <v>4</v>
      </c>
      <c r="F3312" s="51" t="s">
        <v>24</v>
      </c>
      <c r="G3312" s="26">
        <v>9</v>
      </c>
      <c r="H3312" s="26">
        <v>9</v>
      </c>
      <c r="I3312" t="s">
        <v>15</v>
      </c>
      <c r="J3312" t="s">
        <v>60</v>
      </c>
      <c r="K3312" t="s">
        <v>83</v>
      </c>
      <c r="L3312" t="s">
        <v>157</v>
      </c>
      <c r="M3312" t="s">
        <v>75</v>
      </c>
      <c r="N3312">
        <v>3397.4083729889835</v>
      </c>
      <c r="O3312">
        <v>3397.4083729889835</v>
      </c>
      <c r="P3312" t="s">
        <v>64</v>
      </c>
      <c r="Q3312">
        <v>3.3</v>
      </c>
      <c r="R3312">
        <v>1</v>
      </c>
      <c r="S3312">
        <v>2</v>
      </c>
      <c r="T3312">
        <v>1</v>
      </c>
      <c r="U3312" t="s">
        <v>76</v>
      </c>
      <c r="V3312">
        <v>1</v>
      </c>
      <c r="W3312" t="s">
        <v>66</v>
      </c>
      <c r="X3312" s="51" t="s">
        <v>6193</v>
      </c>
      <c r="Y3312" s="51" t="s">
        <v>100</v>
      </c>
      <c r="Z3312" s="26">
        <v>1</v>
      </c>
      <c r="AA3312" s="51" t="s">
        <v>66</v>
      </c>
      <c r="AB3312" s="51" t="s">
        <v>69</v>
      </c>
    </row>
    <row r="3313" spans="1:28">
      <c r="A3313" s="51" t="s">
        <v>6194</v>
      </c>
      <c r="B3313" s="51" t="s">
        <v>59</v>
      </c>
      <c r="C3313" s="1">
        <v>42063</v>
      </c>
      <c r="D3313">
        <v>2015</v>
      </c>
      <c r="E3313" s="26">
        <v>2</v>
      </c>
      <c r="F3313" s="51" t="s">
        <v>22</v>
      </c>
      <c r="G3313" s="26">
        <v>10</v>
      </c>
      <c r="H3313" s="26">
        <v>10</v>
      </c>
      <c r="I3313" t="s">
        <v>15</v>
      </c>
      <c r="J3313" t="s">
        <v>102</v>
      </c>
      <c r="K3313" t="s">
        <v>73</v>
      </c>
      <c r="L3313" t="s">
        <v>116</v>
      </c>
      <c r="M3313" t="s">
        <v>90</v>
      </c>
      <c r="N3313">
        <v>5889.2910476582001</v>
      </c>
      <c r="O3313">
        <v>5889.2910476582001</v>
      </c>
      <c r="P3313" t="s">
        <v>64</v>
      </c>
      <c r="Q3313">
        <v>8.89</v>
      </c>
      <c r="R3313">
        <v>2</v>
      </c>
      <c r="S3313">
        <v>3</v>
      </c>
      <c r="T3313">
        <v>1</v>
      </c>
      <c r="U3313" t="s">
        <v>76</v>
      </c>
      <c r="V3313">
        <v>1</v>
      </c>
      <c r="W3313" t="s">
        <v>66</v>
      </c>
      <c r="X3313" s="51" t="s">
        <v>1652</v>
      </c>
      <c r="Y3313" s="51" t="s">
        <v>100</v>
      </c>
      <c r="Z3313" s="26">
        <v>2</v>
      </c>
      <c r="AA3313" s="51" t="s">
        <v>77</v>
      </c>
      <c r="AB3313" s="51" t="s">
        <v>108</v>
      </c>
    </row>
    <row r="3314" spans="1:28">
      <c r="A3314" s="51" t="s">
        <v>6195</v>
      </c>
      <c r="B3314" s="51" t="s">
        <v>121</v>
      </c>
      <c r="C3314" s="1">
        <v>44889</v>
      </c>
      <c r="D3314">
        <v>2022</v>
      </c>
      <c r="E3314" s="26">
        <v>11</v>
      </c>
      <c r="F3314" s="51" t="s">
        <v>19</v>
      </c>
      <c r="G3314" s="26">
        <v>3</v>
      </c>
      <c r="H3314" s="26">
        <v>3</v>
      </c>
      <c r="I3314" t="s">
        <v>15</v>
      </c>
      <c r="J3314" t="s">
        <v>82</v>
      </c>
      <c r="K3314" t="s">
        <v>124</v>
      </c>
      <c r="L3314" t="s">
        <v>74</v>
      </c>
      <c r="M3314" t="s">
        <v>75</v>
      </c>
      <c r="N3314">
        <v>9419.1722812836997</v>
      </c>
      <c r="O3314">
        <v>9419.1722812836997</v>
      </c>
      <c r="P3314" t="s">
        <v>64</v>
      </c>
      <c r="Q3314">
        <v>6.54</v>
      </c>
      <c r="R3314">
        <v>1</v>
      </c>
      <c r="S3314">
        <v>2</v>
      </c>
      <c r="T3314">
        <v>1</v>
      </c>
      <c r="U3314" t="s">
        <v>76</v>
      </c>
      <c r="V3314">
        <v>3</v>
      </c>
      <c r="W3314" t="s">
        <v>84</v>
      </c>
      <c r="X3314" s="51" t="s">
        <v>6196</v>
      </c>
      <c r="Y3314" s="51" t="s">
        <v>144</v>
      </c>
      <c r="Z3314" s="26">
        <v>1</v>
      </c>
      <c r="AA3314" s="51" t="s">
        <v>66</v>
      </c>
      <c r="AB3314" s="51" t="s">
        <v>69</v>
      </c>
    </row>
    <row r="3315" spans="1:28">
      <c r="A3315" s="51" t="s">
        <v>6197</v>
      </c>
      <c r="B3315" s="51" t="s">
        <v>97</v>
      </c>
      <c r="C3315" s="1">
        <v>41425</v>
      </c>
      <c r="D3315">
        <v>2013</v>
      </c>
      <c r="E3315" s="26">
        <v>5</v>
      </c>
      <c r="F3315" s="51" t="s">
        <v>25</v>
      </c>
      <c r="G3315" s="26">
        <v>12</v>
      </c>
      <c r="H3315" s="26">
        <v>12</v>
      </c>
      <c r="I3315" t="s">
        <v>15</v>
      </c>
      <c r="J3315" t="s">
        <v>102</v>
      </c>
      <c r="K3315" t="s">
        <v>124</v>
      </c>
      <c r="L3315" t="s">
        <v>103</v>
      </c>
      <c r="M3315" t="s">
        <v>63</v>
      </c>
      <c r="N3315">
        <v>4743.1961586954558</v>
      </c>
      <c r="O3315">
        <v>4743.1961586954558</v>
      </c>
      <c r="P3315" t="s">
        <v>64</v>
      </c>
      <c r="Q3315">
        <v>3.72</v>
      </c>
      <c r="R3315">
        <v>2</v>
      </c>
      <c r="S3315">
        <v>3</v>
      </c>
      <c r="T3315">
        <v>1</v>
      </c>
      <c r="U3315" t="s">
        <v>76</v>
      </c>
      <c r="V3315">
        <v>1</v>
      </c>
      <c r="W3315" t="s">
        <v>66</v>
      </c>
      <c r="X3315" s="51" t="s">
        <v>158</v>
      </c>
      <c r="Y3315" s="51" t="s">
        <v>100</v>
      </c>
      <c r="Z3315" s="26">
        <v>2</v>
      </c>
      <c r="AA3315" s="51" t="s">
        <v>77</v>
      </c>
      <c r="AB3315" s="51" t="s">
        <v>108</v>
      </c>
    </row>
    <row r="3316" spans="1:28">
      <c r="A3316" s="51" t="s">
        <v>6198</v>
      </c>
      <c r="B3316" s="51" t="s">
        <v>121</v>
      </c>
      <c r="C3316" s="1">
        <v>43166</v>
      </c>
      <c r="D3316">
        <v>2018</v>
      </c>
      <c r="E3316" s="26">
        <v>3</v>
      </c>
      <c r="F3316" s="51" t="s">
        <v>23</v>
      </c>
      <c r="G3316" s="26">
        <v>7</v>
      </c>
      <c r="H3316" s="26">
        <v>7</v>
      </c>
      <c r="I3316" t="s">
        <v>15</v>
      </c>
      <c r="J3316" t="s">
        <v>60</v>
      </c>
      <c r="K3316" t="s">
        <v>124</v>
      </c>
      <c r="L3316" t="s">
        <v>125</v>
      </c>
      <c r="M3316" t="s">
        <v>63</v>
      </c>
      <c r="N3316">
        <v>10944.164155845472</v>
      </c>
      <c r="O3316">
        <v>10944.164155845472</v>
      </c>
      <c r="P3316" t="s">
        <v>64</v>
      </c>
      <c r="Q3316">
        <v>12.22</v>
      </c>
      <c r="R3316">
        <v>2</v>
      </c>
      <c r="S3316">
        <v>1</v>
      </c>
      <c r="T3316">
        <v>1</v>
      </c>
      <c r="U3316" t="s">
        <v>76</v>
      </c>
      <c r="V3316">
        <v>3</v>
      </c>
      <c r="W3316" t="s">
        <v>84</v>
      </c>
      <c r="X3316" s="51" t="s">
        <v>450</v>
      </c>
      <c r="Y3316" s="51" t="s">
        <v>95</v>
      </c>
      <c r="Z3316" s="26">
        <v>1</v>
      </c>
      <c r="AA3316" s="51" t="s">
        <v>66</v>
      </c>
      <c r="AB3316" s="51" t="s">
        <v>69</v>
      </c>
    </row>
    <row r="3317" spans="1:28">
      <c r="A3317" s="51" t="s">
        <v>6199</v>
      </c>
      <c r="B3317" s="51" t="s">
        <v>59</v>
      </c>
      <c r="C3317" s="1">
        <v>41920</v>
      </c>
      <c r="D3317">
        <v>2014</v>
      </c>
      <c r="E3317" s="26">
        <v>10</v>
      </c>
      <c r="F3317" s="51" t="s">
        <v>10</v>
      </c>
      <c r="G3317" s="26">
        <v>11</v>
      </c>
      <c r="H3317" s="26">
        <v>11</v>
      </c>
      <c r="I3317" t="s">
        <v>15</v>
      </c>
      <c r="J3317" t="s">
        <v>102</v>
      </c>
      <c r="K3317" t="s">
        <v>88</v>
      </c>
      <c r="L3317" t="s">
        <v>103</v>
      </c>
      <c r="M3317" t="s">
        <v>63</v>
      </c>
      <c r="N3317">
        <v>10728.855986132659</v>
      </c>
      <c r="O3317">
        <v>10728.855986132659</v>
      </c>
      <c r="P3317" t="s">
        <v>64</v>
      </c>
      <c r="Q3317">
        <v>8.6300000000000008</v>
      </c>
      <c r="R3317">
        <v>4</v>
      </c>
      <c r="S3317">
        <v>4</v>
      </c>
      <c r="T3317">
        <v>1</v>
      </c>
      <c r="U3317" t="s">
        <v>76</v>
      </c>
      <c r="V3317">
        <v>2</v>
      </c>
      <c r="W3317" t="s">
        <v>77</v>
      </c>
      <c r="X3317" s="51" t="s">
        <v>6200</v>
      </c>
      <c r="Y3317" s="51" t="s">
        <v>95</v>
      </c>
      <c r="Z3317" s="26">
        <v>2</v>
      </c>
      <c r="AA3317" s="51" t="s">
        <v>77</v>
      </c>
      <c r="AB3317" s="51" t="s">
        <v>108</v>
      </c>
    </row>
    <row r="3318" spans="1:28">
      <c r="A3318" s="51" t="s">
        <v>6201</v>
      </c>
      <c r="B3318" s="51" t="s">
        <v>97</v>
      </c>
      <c r="C3318" s="1">
        <v>43405</v>
      </c>
      <c r="D3318">
        <v>2018</v>
      </c>
      <c r="E3318" s="26">
        <v>11</v>
      </c>
      <c r="F3318" s="51" t="s">
        <v>19</v>
      </c>
      <c r="G3318" s="26">
        <v>7</v>
      </c>
      <c r="H3318" s="26">
        <v>7</v>
      </c>
      <c r="I3318" t="s">
        <v>15</v>
      </c>
      <c r="J3318" t="s">
        <v>60</v>
      </c>
      <c r="K3318" t="s">
        <v>88</v>
      </c>
      <c r="L3318" t="s">
        <v>98</v>
      </c>
      <c r="M3318" t="s">
        <v>104</v>
      </c>
      <c r="N3318">
        <v>1352.4345507068422</v>
      </c>
      <c r="O3318">
        <v>1352.4345507068422</v>
      </c>
      <c r="P3318" t="s">
        <v>64</v>
      </c>
      <c r="Q3318">
        <v>13.74</v>
      </c>
      <c r="R3318">
        <v>2</v>
      </c>
      <c r="S3318">
        <v>3</v>
      </c>
      <c r="T3318">
        <v>1</v>
      </c>
      <c r="U3318" t="s">
        <v>76</v>
      </c>
      <c r="V3318">
        <v>3</v>
      </c>
      <c r="W3318" t="s">
        <v>84</v>
      </c>
      <c r="X3318" s="51" t="s">
        <v>6202</v>
      </c>
      <c r="Y3318" s="51" t="s">
        <v>95</v>
      </c>
      <c r="Z3318" s="26">
        <v>2</v>
      </c>
      <c r="AA3318" s="51" t="s">
        <v>77</v>
      </c>
      <c r="AB3318" s="51" t="s">
        <v>108</v>
      </c>
    </row>
    <row r="3319" spans="1:28">
      <c r="A3319" s="51" t="s">
        <v>6203</v>
      </c>
      <c r="B3319" s="51" t="s">
        <v>81</v>
      </c>
      <c r="C3319" s="1">
        <v>44753</v>
      </c>
      <c r="D3319">
        <v>2022</v>
      </c>
      <c r="E3319" s="26">
        <v>7</v>
      </c>
      <c r="F3319" s="51" t="s">
        <v>27</v>
      </c>
      <c r="G3319" s="26">
        <v>3</v>
      </c>
      <c r="H3319" s="26">
        <v>3</v>
      </c>
      <c r="I3319" t="s">
        <v>15</v>
      </c>
      <c r="J3319" t="s">
        <v>82</v>
      </c>
      <c r="K3319" t="s">
        <v>124</v>
      </c>
      <c r="L3319" t="s">
        <v>110</v>
      </c>
      <c r="M3319" t="s">
        <v>90</v>
      </c>
      <c r="N3319">
        <v>8735.5760380497632</v>
      </c>
      <c r="O3319">
        <v>8735.5760380497632</v>
      </c>
      <c r="P3319" t="s">
        <v>64</v>
      </c>
      <c r="Q3319">
        <v>14.03</v>
      </c>
      <c r="R3319">
        <v>2</v>
      </c>
      <c r="S3319">
        <v>1</v>
      </c>
      <c r="T3319">
        <v>1</v>
      </c>
      <c r="U3319" t="s">
        <v>76</v>
      </c>
      <c r="V3319">
        <v>2</v>
      </c>
      <c r="W3319" t="s">
        <v>77</v>
      </c>
      <c r="X3319" s="51" t="s">
        <v>238</v>
      </c>
      <c r="Y3319" s="51" t="s">
        <v>68</v>
      </c>
      <c r="Z3319" s="26">
        <v>0</v>
      </c>
      <c r="AA3319" s="51" t="s">
        <v>66</v>
      </c>
      <c r="AB3319" s="51" t="s">
        <v>69</v>
      </c>
    </row>
    <row r="3320" spans="1:28">
      <c r="A3320" s="51" t="s">
        <v>6204</v>
      </c>
      <c r="B3320" s="51" t="s">
        <v>71</v>
      </c>
      <c r="C3320" s="1">
        <v>42360</v>
      </c>
      <c r="D3320">
        <v>2015</v>
      </c>
      <c r="E3320" s="26">
        <v>12</v>
      </c>
      <c r="F3320" s="51" t="s">
        <v>20</v>
      </c>
      <c r="G3320" s="26">
        <v>10</v>
      </c>
      <c r="H3320" s="26">
        <v>10</v>
      </c>
      <c r="I3320" t="s">
        <v>15</v>
      </c>
      <c r="J3320" t="s">
        <v>102</v>
      </c>
      <c r="K3320" t="s">
        <v>61</v>
      </c>
      <c r="L3320" t="s">
        <v>116</v>
      </c>
      <c r="M3320" t="s">
        <v>75</v>
      </c>
      <c r="N3320">
        <v>2232.7813591766599</v>
      </c>
      <c r="O3320">
        <v>2232.7813591766599</v>
      </c>
      <c r="P3320" t="s">
        <v>64</v>
      </c>
      <c r="Q3320">
        <v>4.3</v>
      </c>
      <c r="R3320">
        <v>3</v>
      </c>
      <c r="S3320">
        <v>0</v>
      </c>
      <c r="T3320">
        <v>0</v>
      </c>
      <c r="U3320" t="s">
        <v>65</v>
      </c>
      <c r="V3320">
        <v>1</v>
      </c>
      <c r="W3320" t="s">
        <v>66</v>
      </c>
      <c r="X3320" s="51" t="s">
        <v>6205</v>
      </c>
      <c r="Y3320" s="51" t="s">
        <v>100</v>
      </c>
      <c r="Z3320" s="26">
        <v>1</v>
      </c>
      <c r="AA3320" s="51" t="s">
        <v>66</v>
      </c>
      <c r="AB3320" s="51" t="s">
        <v>69</v>
      </c>
    </row>
    <row r="3321" spans="1:28">
      <c r="A3321" s="51" t="s">
        <v>6206</v>
      </c>
      <c r="B3321" s="51" t="s">
        <v>81</v>
      </c>
      <c r="C3321" s="1">
        <v>42265</v>
      </c>
      <c r="D3321">
        <v>2015</v>
      </c>
      <c r="E3321" s="26">
        <v>9</v>
      </c>
      <c r="F3321" s="51" t="s">
        <v>29</v>
      </c>
      <c r="G3321" s="26">
        <v>10</v>
      </c>
      <c r="H3321" s="26">
        <v>10</v>
      </c>
      <c r="I3321" t="s">
        <v>15</v>
      </c>
      <c r="J3321" t="s">
        <v>102</v>
      </c>
      <c r="K3321" t="s">
        <v>133</v>
      </c>
      <c r="L3321" t="s">
        <v>110</v>
      </c>
      <c r="M3321" t="s">
        <v>104</v>
      </c>
      <c r="N3321">
        <v>2226.3992584911093</v>
      </c>
      <c r="O3321">
        <v>2226.3992584911093</v>
      </c>
      <c r="P3321" t="s">
        <v>64</v>
      </c>
      <c r="Q3321">
        <v>19.14</v>
      </c>
      <c r="R3321">
        <v>4</v>
      </c>
      <c r="S3321">
        <v>0</v>
      </c>
      <c r="T3321">
        <v>0</v>
      </c>
      <c r="U3321" t="s">
        <v>65</v>
      </c>
      <c r="V3321">
        <v>2</v>
      </c>
      <c r="W3321" t="s">
        <v>77</v>
      </c>
      <c r="X3321" s="51" t="s">
        <v>1662</v>
      </c>
      <c r="Y3321" s="51" t="s">
        <v>100</v>
      </c>
      <c r="Z3321" s="26">
        <v>2</v>
      </c>
      <c r="AA3321" s="51" t="s">
        <v>77</v>
      </c>
      <c r="AB3321" s="51" t="s">
        <v>69</v>
      </c>
    </row>
    <row r="3322" spans="1:28">
      <c r="A3322" s="51" t="s">
        <v>6207</v>
      </c>
      <c r="B3322" s="51" t="s">
        <v>71</v>
      </c>
      <c r="C3322" s="1">
        <v>43928</v>
      </c>
      <c r="D3322">
        <v>2020</v>
      </c>
      <c r="E3322" s="26">
        <v>4</v>
      </c>
      <c r="F3322" s="51" t="s">
        <v>24</v>
      </c>
      <c r="G3322" s="26">
        <v>5</v>
      </c>
      <c r="H3322" s="26">
        <v>5</v>
      </c>
      <c r="I3322" t="s">
        <v>15</v>
      </c>
      <c r="J3322" t="s">
        <v>72</v>
      </c>
      <c r="K3322" t="s">
        <v>83</v>
      </c>
      <c r="L3322" t="s">
        <v>62</v>
      </c>
      <c r="M3322" t="s">
        <v>152</v>
      </c>
      <c r="N3322">
        <v>9952.2290205812697</v>
      </c>
      <c r="O3322">
        <v>9952.2290205812697</v>
      </c>
      <c r="P3322" t="s">
        <v>64</v>
      </c>
      <c r="Q3322">
        <v>12.49</v>
      </c>
      <c r="R3322">
        <v>4</v>
      </c>
      <c r="S3322">
        <v>0</v>
      </c>
      <c r="T3322">
        <v>0</v>
      </c>
      <c r="U3322" t="s">
        <v>65</v>
      </c>
      <c r="V3322">
        <v>2</v>
      </c>
      <c r="W3322" t="s">
        <v>77</v>
      </c>
      <c r="X3322" s="51" t="s">
        <v>3462</v>
      </c>
      <c r="Y3322" s="51" t="s">
        <v>79</v>
      </c>
      <c r="Z3322" s="26">
        <v>0</v>
      </c>
      <c r="AA3322" s="51" t="s">
        <v>66</v>
      </c>
      <c r="AB3322" s="51" t="s">
        <v>69</v>
      </c>
    </row>
    <row r="3323" spans="1:28">
      <c r="A3323" s="51" t="s">
        <v>6208</v>
      </c>
      <c r="B3323" s="51" t="s">
        <v>121</v>
      </c>
      <c r="C3323" s="1">
        <v>45388</v>
      </c>
      <c r="D3323">
        <v>2024</v>
      </c>
      <c r="E3323" s="26">
        <v>4</v>
      </c>
      <c r="F3323" s="51" t="s">
        <v>24</v>
      </c>
      <c r="G3323" s="26">
        <v>1</v>
      </c>
      <c r="H3323" s="26">
        <v>1</v>
      </c>
      <c r="I3323" t="s">
        <v>15</v>
      </c>
      <c r="J3323" t="s">
        <v>82</v>
      </c>
      <c r="K3323" t="s">
        <v>61</v>
      </c>
      <c r="L3323" t="s">
        <v>74</v>
      </c>
      <c r="M3323" t="s">
        <v>93</v>
      </c>
      <c r="N3323">
        <v>16703.257119613249</v>
      </c>
      <c r="O3323">
        <v>16703.257119613249</v>
      </c>
      <c r="P3323" t="s">
        <v>64</v>
      </c>
      <c r="Q3323">
        <v>10.43</v>
      </c>
      <c r="R3323">
        <v>4</v>
      </c>
      <c r="S3323">
        <v>0</v>
      </c>
      <c r="T3323">
        <v>0</v>
      </c>
      <c r="U3323" t="s">
        <v>65</v>
      </c>
      <c r="V3323">
        <v>3</v>
      </c>
      <c r="W3323" t="s">
        <v>84</v>
      </c>
      <c r="X3323" s="51" t="s">
        <v>6209</v>
      </c>
      <c r="Y3323" s="51" t="s">
        <v>79</v>
      </c>
      <c r="Z3323" s="26">
        <v>2</v>
      </c>
      <c r="AA3323" s="51" t="s">
        <v>77</v>
      </c>
      <c r="AB3323" s="51" t="s">
        <v>69</v>
      </c>
    </row>
    <row r="3324" spans="1:28">
      <c r="A3324" s="51" t="s">
        <v>6210</v>
      </c>
      <c r="B3324" s="51" t="s">
        <v>81</v>
      </c>
      <c r="C3324" s="1">
        <v>43919</v>
      </c>
      <c r="D3324">
        <v>2020</v>
      </c>
      <c r="E3324" s="26">
        <v>3</v>
      </c>
      <c r="F3324" s="51" t="s">
        <v>23</v>
      </c>
      <c r="G3324" s="26">
        <v>5</v>
      </c>
      <c r="H3324" s="26">
        <v>5</v>
      </c>
      <c r="I3324" t="s">
        <v>15</v>
      </c>
      <c r="J3324" t="s">
        <v>72</v>
      </c>
      <c r="K3324" t="s">
        <v>133</v>
      </c>
      <c r="L3324" t="s">
        <v>103</v>
      </c>
      <c r="M3324" t="s">
        <v>90</v>
      </c>
      <c r="N3324">
        <v>3991.8358554062829</v>
      </c>
      <c r="O3324">
        <v>3991.8358554062829</v>
      </c>
      <c r="P3324" t="s">
        <v>64</v>
      </c>
      <c r="Q3324">
        <v>1.36</v>
      </c>
      <c r="R3324">
        <v>3</v>
      </c>
      <c r="S3324">
        <v>3</v>
      </c>
      <c r="T3324">
        <v>1</v>
      </c>
      <c r="U3324" t="s">
        <v>76</v>
      </c>
      <c r="V3324">
        <v>1</v>
      </c>
      <c r="W3324" t="s">
        <v>66</v>
      </c>
      <c r="X3324" s="51" t="s">
        <v>6211</v>
      </c>
      <c r="Y3324" s="51" t="s">
        <v>95</v>
      </c>
      <c r="Z3324" s="26">
        <v>1</v>
      </c>
      <c r="AA3324" s="51" t="s">
        <v>66</v>
      </c>
      <c r="AB3324" s="51" t="s">
        <v>69</v>
      </c>
    </row>
    <row r="3325" spans="1:28">
      <c r="A3325" s="51" t="s">
        <v>6212</v>
      </c>
      <c r="B3325" s="51" t="s">
        <v>121</v>
      </c>
      <c r="C3325" s="1">
        <v>42697</v>
      </c>
      <c r="D3325">
        <v>2016</v>
      </c>
      <c r="E3325" s="26">
        <v>11</v>
      </c>
      <c r="F3325" s="51" t="s">
        <v>19</v>
      </c>
      <c r="G3325" s="26">
        <v>9</v>
      </c>
      <c r="H3325" s="26">
        <v>9</v>
      </c>
      <c r="I3325" t="s">
        <v>15</v>
      </c>
      <c r="J3325" t="s">
        <v>60</v>
      </c>
      <c r="K3325" t="s">
        <v>73</v>
      </c>
      <c r="L3325" t="s">
        <v>110</v>
      </c>
      <c r="M3325" t="s">
        <v>104</v>
      </c>
      <c r="N3325">
        <v>3872.7597220214489</v>
      </c>
      <c r="O3325">
        <v>3872.7597220214489</v>
      </c>
      <c r="P3325" t="s">
        <v>64</v>
      </c>
      <c r="Q3325">
        <v>13</v>
      </c>
      <c r="R3325">
        <v>2</v>
      </c>
      <c r="S3325">
        <v>5</v>
      </c>
      <c r="T3325">
        <v>1</v>
      </c>
      <c r="U3325" t="s">
        <v>76</v>
      </c>
      <c r="V3325">
        <v>2</v>
      </c>
      <c r="W3325" t="s">
        <v>77</v>
      </c>
      <c r="X3325" s="51" t="s">
        <v>6213</v>
      </c>
      <c r="Y3325" s="51" t="s">
        <v>79</v>
      </c>
      <c r="Z3325" s="26">
        <v>2</v>
      </c>
      <c r="AA3325" s="51" t="s">
        <v>77</v>
      </c>
      <c r="AB3325" s="51" t="s">
        <v>108</v>
      </c>
    </row>
    <row r="3326" spans="1:28">
      <c r="A3326" s="51" t="s">
        <v>6214</v>
      </c>
      <c r="B3326" s="51" t="s">
        <v>71</v>
      </c>
      <c r="C3326" s="1">
        <v>41675</v>
      </c>
      <c r="D3326">
        <v>2014</v>
      </c>
      <c r="E3326" s="26">
        <v>2</v>
      </c>
      <c r="F3326" s="51" t="s">
        <v>22</v>
      </c>
      <c r="G3326" s="26">
        <v>11</v>
      </c>
      <c r="H3326" s="26">
        <v>11</v>
      </c>
      <c r="I3326" t="s">
        <v>15</v>
      </c>
      <c r="J3326" t="s">
        <v>102</v>
      </c>
      <c r="K3326" t="s">
        <v>73</v>
      </c>
      <c r="L3326" t="s">
        <v>113</v>
      </c>
      <c r="M3326" t="s">
        <v>152</v>
      </c>
      <c r="N3326">
        <v>6568.5607859999991</v>
      </c>
      <c r="O3326">
        <v>6568.5607859999991</v>
      </c>
      <c r="P3326" t="s">
        <v>64</v>
      </c>
      <c r="Q3326">
        <v>7.49</v>
      </c>
      <c r="R3326">
        <v>4</v>
      </c>
      <c r="S3326">
        <v>3</v>
      </c>
      <c r="T3326">
        <v>1</v>
      </c>
      <c r="U3326" t="s">
        <v>76</v>
      </c>
      <c r="V3326">
        <v>1</v>
      </c>
      <c r="W3326" t="s">
        <v>66</v>
      </c>
      <c r="X3326" s="51" t="s">
        <v>6215</v>
      </c>
      <c r="Y3326" s="51" t="s">
        <v>86</v>
      </c>
      <c r="Z3326" s="26">
        <v>2</v>
      </c>
      <c r="AA3326" s="51" t="s">
        <v>77</v>
      </c>
      <c r="AB3326" s="51" t="s">
        <v>108</v>
      </c>
    </row>
    <row r="3327" spans="1:28">
      <c r="A3327" s="51" t="s">
        <v>6216</v>
      </c>
      <c r="B3327" s="51" t="s">
        <v>140</v>
      </c>
      <c r="C3327" s="1">
        <v>42679</v>
      </c>
      <c r="D3327">
        <v>2016</v>
      </c>
      <c r="E3327" s="26">
        <v>11</v>
      </c>
      <c r="F3327" s="51" t="s">
        <v>19</v>
      </c>
      <c r="G3327" s="26">
        <v>9</v>
      </c>
      <c r="H3327" s="26">
        <v>9</v>
      </c>
      <c r="I3327" t="s">
        <v>15</v>
      </c>
      <c r="J3327" t="s">
        <v>60</v>
      </c>
      <c r="K3327" t="s">
        <v>83</v>
      </c>
      <c r="L3327" t="s">
        <v>103</v>
      </c>
      <c r="M3327" t="s">
        <v>93</v>
      </c>
      <c r="N3327">
        <v>21263.776848387715</v>
      </c>
      <c r="O3327">
        <v>21263.776848387715</v>
      </c>
      <c r="P3327" t="s">
        <v>64</v>
      </c>
      <c r="Q3327">
        <v>24.6</v>
      </c>
      <c r="R3327">
        <v>3</v>
      </c>
      <c r="S3327">
        <v>0</v>
      </c>
      <c r="T3327">
        <v>0</v>
      </c>
      <c r="U3327" t="s">
        <v>65</v>
      </c>
      <c r="V3327">
        <v>3</v>
      </c>
      <c r="W3327" t="s">
        <v>84</v>
      </c>
      <c r="X3327" s="51" t="s">
        <v>6217</v>
      </c>
      <c r="Y3327" s="51" t="s">
        <v>119</v>
      </c>
      <c r="Z3327" s="26">
        <v>4</v>
      </c>
      <c r="AA3327" s="51" t="s">
        <v>84</v>
      </c>
      <c r="AB3327" s="51" t="s">
        <v>108</v>
      </c>
    </row>
    <row r="3328" spans="1:28">
      <c r="A3328" s="51" t="s">
        <v>6218</v>
      </c>
      <c r="B3328" s="51" t="s">
        <v>81</v>
      </c>
      <c r="C3328" s="1">
        <v>43434</v>
      </c>
      <c r="D3328">
        <v>2018</v>
      </c>
      <c r="E3328" s="26">
        <v>11</v>
      </c>
      <c r="F3328" s="51" t="s">
        <v>19</v>
      </c>
      <c r="G3328" s="26">
        <v>7</v>
      </c>
      <c r="H3328" s="26">
        <v>7</v>
      </c>
      <c r="I3328" t="s">
        <v>15</v>
      </c>
      <c r="J3328" t="s">
        <v>60</v>
      </c>
      <c r="K3328" t="s">
        <v>133</v>
      </c>
      <c r="L3328" t="s">
        <v>116</v>
      </c>
      <c r="M3328" t="s">
        <v>75</v>
      </c>
      <c r="N3328">
        <v>23803.473721167891</v>
      </c>
      <c r="O3328">
        <v>23803.473721167891</v>
      </c>
      <c r="P3328" t="s">
        <v>64</v>
      </c>
      <c r="Q3328">
        <v>24.15</v>
      </c>
      <c r="R3328">
        <v>5</v>
      </c>
      <c r="S3328">
        <v>1</v>
      </c>
      <c r="T3328">
        <v>1</v>
      </c>
      <c r="U3328" t="s">
        <v>76</v>
      </c>
      <c r="V3328">
        <v>3</v>
      </c>
      <c r="W3328" t="s">
        <v>84</v>
      </c>
      <c r="X3328" s="51" t="s">
        <v>6219</v>
      </c>
      <c r="Y3328" s="51" t="s">
        <v>100</v>
      </c>
      <c r="Z3328" s="26">
        <v>3</v>
      </c>
      <c r="AA3328" s="51" t="s">
        <v>77</v>
      </c>
      <c r="AB3328" s="51" t="s">
        <v>108</v>
      </c>
    </row>
    <row r="3329" spans="1:28">
      <c r="A3329" s="51" t="s">
        <v>6220</v>
      </c>
      <c r="B3329" s="51" t="s">
        <v>140</v>
      </c>
      <c r="C3329" s="1">
        <v>44649</v>
      </c>
      <c r="D3329">
        <v>2022</v>
      </c>
      <c r="E3329" s="26">
        <v>3</v>
      </c>
      <c r="F3329" s="51" t="s">
        <v>23</v>
      </c>
      <c r="G3329" s="26">
        <v>3</v>
      </c>
      <c r="H3329" s="26">
        <v>3</v>
      </c>
      <c r="I3329" t="s">
        <v>15</v>
      </c>
      <c r="J3329" t="s">
        <v>82</v>
      </c>
      <c r="K3329" t="s">
        <v>83</v>
      </c>
      <c r="L3329" t="s">
        <v>202</v>
      </c>
      <c r="M3329" t="s">
        <v>75</v>
      </c>
      <c r="N3329">
        <v>9800.9741353664758</v>
      </c>
      <c r="O3329">
        <v>9800.9741353664758</v>
      </c>
      <c r="P3329" t="s">
        <v>64</v>
      </c>
      <c r="Q3329">
        <v>9.08</v>
      </c>
      <c r="R3329">
        <v>1</v>
      </c>
      <c r="S3329">
        <v>1</v>
      </c>
      <c r="T3329">
        <v>1</v>
      </c>
      <c r="U3329" t="s">
        <v>76</v>
      </c>
      <c r="V3329">
        <v>3</v>
      </c>
      <c r="W3329" t="s">
        <v>84</v>
      </c>
      <c r="X3329" s="51" t="s">
        <v>5082</v>
      </c>
      <c r="Y3329" s="51" t="s">
        <v>100</v>
      </c>
      <c r="Z3329" s="26">
        <v>1</v>
      </c>
      <c r="AA3329" s="51" t="s">
        <v>66</v>
      </c>
      <c r="AB3329" s="51" t="s">
        <v>69</v>
      </c>
    </row>
    <row r="3330" spans="1:28">
      <c r="A3330" s="51" t="s">
        <v>6221</v>
      </c>
      <c r="B3330" s="51" t="s">
        <v>121</v>
      </c>
      <c r="C3330" s="1">
        <v>44946</v>
      </c>
      <c r="D3330">
        <v>2023</v>
      </c>
      <c r="E3330" s="26">
        <v>1</v>
      </c>
      <c r="F3330" s="51" t="s">
        <v>21</v>
      </c>
      <c r="G3330" s="26">
        <v>2</v>
      </c>
      <c r="H3330" s="26">
        <v>2</v>
      </c>
      <c r="I3330" t="s">
        <v>15</v>
      </c>
      <c r="J3330" t="s">
        <v>82</v>
      </c>
      <c r="K3330" t="s">
        <v>88</v>
      </c>
      <c r="L3330" t="s">
        <v>202</v>
      </c>
      <c r="M3330" t="s">
        <v>93</v>
      </c>
      <c r="N3330">
        <v>6361.7574724516116</v>
      </c>
      <c r="O3330">
        <v>6361.7574724516116</v>
      </c>
      <c r="P3330" t="s">
        <v>64</v>
      </c>
      <c r="Q3330">
        <v>14.44</v>
      </c>
      <c r="R3330">
        <v>1</v>
      </c>
      <c r="S3330">
        <v>0</v>
      </c>
      <c r="T3330">
        <v>0</v>
      </c>
      <c r="U3330" t="s">
        <v>65</v>
      </c>
      <c r="V3330">
        <v>3</v>
      </c>
      <c r="W3330" t="s">
        <v>84</v>
      </c>
      <c r="X3330" s="51" t="s">
        <v>6151</v>
      </c>
      <c r="Y3330" s="51" t="s">
        <v>119</v>
      </c>
      <c r="Z3330" s="26">
        <v>1</v>
      </c>
      <c r="AA3330" s="51" t="s">
        <v>66</v>
      </c>
      <c r="AB3330" s="51" t="s">
        <v>69</v>
      </c>
    </row>
    <row r="3331" spans="1:28">
      <c r="A3331" s="51" t="s">
        <v>6222</v>
      </c>
      <c r="B3331" s="51" t="s">
        <v>71</v>
      </c>
      <c r="C3331" s="1">
        <v>43159</v>
      </c>
      <c r="D3331">
        <v>2018</v>
      </c>
      <c r="E3331" s="26">
        <v>2</v>
      </c>
      <c r="F3331" s="51" t="s">
        <v>22</v>
      </c>
      <c r="G3331" s="26">
        <v>7</v>
      </c>
      <c r="H3331" s="26">
        <v>7</v>
      </c>
      <c r="I3331" t="s">
        <v>15</v>
      </c>
      <c r="J3331" t="s">
        <v>60</v>
      </c>
      <c r="K3331" t="s">
        <v>61</v>
      </c>
      <c r="L3331" t="s">
        <v>89</v>
      </c>
      <c r="M3331" t="s">
        <v>93</v>
      </c>
      <c r="N3331">
        <v>1346.6806750456085</v>
      </c>
      <c r="O3331">
        <v>1346.6806750456085</v>
      </c>
      <c r="P3331" t="s">
        <v>64</v>
      </c>
      <c r="Q3331">
        <v>3.74</v>
      </c>
      <c r="R3331">
        <v>4</v>
      </c>
      <c r="S3331">
        <v>1</v>
      </c>
      <c r="T3331">
        <v>1</v>
      </c>
      <c r="U3331" t="s">
        <v>76</v>
      </c>
      <c r="V3331">
        <v>1</v>
      </c>
      <c r="W3331" t="s">
        <v>66</v>
      </c>
      <c r="X3331" s="51" t="s">
        <v>6223</v>
      </c>
      <c r="Y3331" s="51" t="s">
        <v>95</v>
      </c>
      <c r="Z3331" s="26">
        <v>0</v>
      </c>
      <c r="AA3331" s="51" t="s">
        <v>66</v>
      </c>
      <c r="AB3331" s="51" t="s">
        <v>69</v>
      </c>
    </row>
    <row r="3332" spans="1:28">
      <c r="A3332" s="51" t="s">
        <v>6224</v>
      </c>
      <c r="B3332" s="51" t="s">
        <v>71</v>
      </c>
      <c r="C3332" s="1">
        <v>44218</v>
      </c>
      <c r="D3332">
        <v>2021</v>
      </c>
      <c r="E3332" s="26">
        <v>1</v>
      </c>
      <c r="F3332" s="51" t="s">
        <v>21</v>
      </c>
      <c r="G3332" s="26">
        <v>4</v>
      </c>
      <c r="H3332" s="26">
        <v>4</v>
      </c>
      <c r="I3332" t="s">
        <v>15</v>
      </c>
      <c r="J3332" t="s">
        <v>72</v>
      </c>
      <c r="K3332" t="s">
        <v>88</v>
      </c>
      <c r="L3332" t="s">
        <v>89</v>
      </c>
      <c r="M3332" t="s">
        <v>90</v>
      </c>
      <c r="N3332">
        <v>2417.3786271159802</v>
      </c>
      <c r="O3332">
        <v>2417.3786271159802</v>
      </c>
      <c r="P3332" t="s">
        <v>64</v>
      </c>
      <c r="Q3332">
        <v>7.24</v>
      </c>
      <c r="R3332">
        <v>1</v>
      </c>
      <c r="S3332">
        <v>3</v>
      </c>
      <c r="T3332">
        <v>1</v>
      </c>
      <c r="U3332" t="s">
        <v>76</v>
      </c>
      <c r="V3332">
        <v>1</v>
      </c>
      <c r="W3332" t="s">
        <v>66</v>
      </c>
      <c r="X3332" s="51" t="s">
        <v>3842</v>
      </c>
      <c r="Y3332" s="51" t="s">
        <v>95</v>
      </c>
      <c r="Z3332" s="26">
        <v>1</v>
      </c>
      <c r="AA3332" s="51" t="s">
        <v>66</v>
      </c>
      <c r="AB3332" s="51" t="s">
        <v>69</v>
      </c>
    </row>
    <row r="3333" spans="1:28">
      <c r="A3333" s="51" t="s">
        <v>6225</v>
      </c>
      <c r="B3333" s="51" t="s">
        <v>71</v>
      </c>
      <c r="C3333" s="1">
        <v>42709</v>
      </c>
      <c r="D3333">
        <v>2016</v>
      </c>
      <c r="E3333" s="26">
        <v>12</v>
      </c>
      <c r="F3333" s="51" t="s">
        <v>20</v>
      </c>
      <c r="G3333" s="26">
        <v>9</v>
      </c>
      <c r="H3333" s="26">
        <v>9</v>
      </c>
      <c r="I3333" t="s">
        <v>15</v>
      </c>
      <c r="J3333" t="s">
        <v>60</v>
      </c>
      <c r="K3333" t="s">
        <v>88</v>
      </c>
      <c r="L3333" t="s">
        <v>89</v>
      </c>
      <c r="M3333" t="s">
        <v>75</v>
      </c>
      <c r="N3333">
        <v>7294.1487958487714</v>
      </c>
      <c r="O3333">
        <v>7294.1487958487714</v>
      </c>
      <c r="P3333" t="s">
        <v>64</v>
      </c>
      <c r="Q3333">
        <v>4.95</v>
      </c>
      <c r="R3333">
        <v>4</v>
      </c>
      <c r="S3333">
        <v>0</v>
      </c>
      <c r="T3333">
        <v>0</v>
      </c>
      <c r="U3333" t="s">
        <v>65</v>
      </c>
      <c r="V3333">
        <v>1</v>
      </c>
      <c r="W3333" t="s">
        <v>66</v>
      </c>
      <c r="X3333" s="51" t="s">
        <v>6226</v>
      </c>
      <c r="Y3333" s="51" t="s">
        <v>79</v>
      </c>
      <c r="Z3333" s="26">
        <v>1</v>
      </c>
      <c r="AA3333" s="51" t="s">
        <v>66</v>
      </c>
      <c r="AB3333" s="51" t="s">
        <v>69</v>
      </c>
    </row>
    <row r="3334" spans="1:28">
      <c r="A3334" s="51" t="s">
        <v>6227</v>
      </c>
      <c r="B3334" s="51" t="s">
        <v>121</v>
      </c>
      <c r="C3334" s="1">
        <v>44163</v>
      </c>
      <c r="D3334">
        <v>2020</v>
      </c>
      <c r="E3334" s="26">
        <v>11</v>
      </c>
      <c r="F3334" s="51" t="s">
        <v>19</v>
      </c>
      <c r="G3334" s="26">
        <v>5</v>
      </c>
      <c r="H3334" s="26">
        <v>5</v>
      </c>
      <c r="I3334" t="s">
        <v>15</v>
      </c>
      <c r="J3334" t="s">
        <v>72</v>
      </c>
      <c r="K3334" t="s">
        <v>73</v>
      </c>
      <c r="L3334" t="s">
        <v>98</v>
      </c>
      <c r="M3334" t="s">
        <v>93</v>
      </c>
      <c r="N3334">
        <v>-584.55706708543244</v>
      </c>
      <c r="O3334">
        <v>584.55706708543244</v>
      </c>
      <c r="P3334" t="s">
        <v>117</v>
      </c>
      <c r="Q3334">
        <v>12.2</v>
      </c>
      <c r="R3334">
        <v>1</v>
      </c>
      <c r="S3334">
        <v>4</v>
      </c>
      <c r="T3334">
        <v>1</v>
      </c>
      <c r="U3334" t="s">
        <v>76</v>
      </c>
      <c r="V3334">
        <v>2</v>
      </c>
      <c r="W3334" t="s">
        <v>77</v>
      </c>
      <c r="X3334" s="51" t="s">
        <v>1947</v>
      </c>
      <c r="Y3334" s="51" t="s">
        <v>100</v>
      </c>
      <c r="Z3334" s="26">
        <v>1</v>
      </c>
      <c r="AA3334" s="51" t="s">
        <v>66</v>
      </c>
      <c r="AB3334" s="51" t="s">
        <v>69</v>
      </c>
    </row>
    <row r="3335" spans="1:28">
      <c r="A3335" s="51" t="s">
        <v>6228</v>
      </c>
      <c r="B3335" s="51" t="s">
        <v>97</v>
      </c>
      <c r="C3335" s="1">
        <v>43831</v>
      </c>
      <c r="D3335">
        <v>2020</v>
      </c>
      <c r="E3335" s="26">
        <v>1</v>
      </c>
      <c r="F3335" s="51" t="s">
        <v>21</v>
      </c>
      <c r="G3335" s="26">
        <v>5</v>
      </c>
      <c r="H3335" s="26">
        <v>5</v>
      </c>
      <c r="I3335" t="s">
        <v>15</v>
      </c>
      <c r="J3335" t="s">
        <v>72</v>
      </c>
      <c r="K3335" t="s">
        <v>133</v>
      </c>
      <c r="L3335" t="s">
        <v>89</v>
      </c>
      <c r="M3335" t="s">
        <v>152</v>
      </c>
      <c r="N3335">
        <v>10244.454142226632</v>
      </c>
      <c r="O3335">
        <v>10244.454142226632</v>
      </c>
      <c r="P3335" t="s">
        <v>64</v>
      </c>
      <c r="Q3335">
        <v>10.57</v>
      </c>
      <c r="R3335">
        <v>3</v>
      </c>
      <c r="S3335">
        <v>4</v>
      </c>
      <c r="T3335">
        <v>1</v>
      </c>
      <c r="U3335" t="s">
        <v>76</v>
      </c>
      <c r="V3335">
        <v>2</v>
      </c>
      <c r="W3335" t="s">
        <v>77</v>
      </c>
      <c r="X3335" s="51" t="s">
        <v>6229</v>
      </c>
      <c r="Y3335" s="51" t="s">
        <v>68</v>
      </c>
      <c r="Z3335" s="26">
        <v>1</v>
      </c>
      <c r="AA3335" s="51" t="s">
        <v>66</v>
      </c>
      <c r="AB3335" s="51" t="s">
        <v>69</v>
      </c>
    </row>
    <row r="3336" spans="1:28">
      <c r="A3336" s="51" t="s">
        <v>6230</v>
      </c>
      <c r="B3336" s="51" t="s">
        <v>59</v>
      </c>
      <c r="C3336" s="1">
        <v>44550</v>
      </c>
      <c r="D3336">
        <v>2021</v>
      </c>
      <c r="E3336" s="26">
        <v>12</v>
      </c>
      <c r="F3336" s="51" t="s">
        <v>20</v>
      </c>
      <c r="G3336" s="26">
        <v>4</v>
      </c>
      <c r="H3336" s="26">
        <v>4</v>
      </c>
      <c r="I3336" t="s">
        <v>15</v>
      </c>
      <c r="J3336" t="s">
        <v>72</v>
      </c>
      <c r="K3336" t="s">
        <v>61</v>
      </c>
      <c r="L3336" t="s">
        <v>128</v>
      </c>
      <c r="M3336" t="s">
        <v>104</v>
      </c>
      <c r="N3336">
        <v>5881.2987782545233</v>
      </c>
      <c r="O3336">
        <v>5881.2987782545233</v>
      </c>
      <c r="P3336" t="s">
        <v>64</v>
      </c>
      <c r="Q3336">
        <v>11.13</v>
      </c>
      <c r="R3336">
        <v>5</v>
      </c>
      <c r="S3336">
        <v>1</v>
      </c>
      <c r="T3336">
        <v>1</v>
      </c>
      <c r="U3336" t="s">
        <v>76</v>
      </c>
      <c r="V3336">
        <v>2</v>
      </c>
      <c r="W3336" t="s">
        <v>77</v>
      </c>
      <c r="X3336" s="51" t="s">
        <v>6231</v>
      </c>
      <c r="Y3336" s="51" t="s">
        <v>119</v>
      </c>
      <c r="Z3336" s="26">
        <v>0</v>
      </c>
      <c r="AA3336" s="51" t="s">
        <v>66</v>
      </c>
      <c r="AB3336" s="51" t="s">
        <v>69</v>
      </c>
    </row>
    <row r="3337" spans="1:28">
      <c r="A3337" s="51" t="s">
        <v>6232</v>
      </c>
      <c r="B3337" s="51" t="s">
        <v>59</v>
      </c>
      <c r="C3337" s="1">
        <v>43842</v>
      </c>
      <c r="D3337">
        <v>2020</v>
      </c>
      <c r="E3337" s="26">
        <v>1</v>
      </c>
      <c r="F3337" s="51" t="s">
        <v>21</v>
      </c>
      <c r="G3337" s="26">
        <v>5</v>
      </c>
      <c r="H3337" s="26">
        <v>5</v>
      </c>
      <c r="I3337" t="s">
        <v>15</v>
      </c>
      <c r="J3337" t="s">
        <v>72</v>
      </c>
      <c r="K3337" t="s">
        <v>83</v>
      </c>
      <c r="L3337" t="s">
        <v>202</v>
      </c>
      <c r="M3337" t="s">
        <v>90</v>
      </c>
      <c r="N3337">
        <v>15294.878502073923</v>
      </c>
      <c r="O3337">
        <v>15294.878502073923</v>
      </c>
      <c r="P3337" t="s">
        <v>64</v>
      </c>
      <c r="Q3337">
        <v>15.45</v>
      </c>
      <c r="R3337">
        <v>4</v>
      </c>
      <c r="S3337">
        <v>5</v>
      </c>
      <c r="T3337">
        <v>1</v>
      </c>
      <c r="U3337" t="s">
        <v>76</v>
      </c>
      <c r="V3337">
        <v>3</v>
      </c>
      <c r="W3337" t="s">
        <v>84</v>
      </c>
      <c r="X3337" s="51" t="s">
        <v>6233</v>
      </c>
      <c r="Y3337" s="51" t="s">
        <v>95</v>
      </c>
      <c r="Z3337" s="26">
        <v>4</v>
      </c>
      <c r="AA3337" s="51" t="s">
        <v>84</v>
      </c>
      <c r="AB3337" s="51" t="s">
        <v>108</v>
      </c>
    </row>
    <row r="3338" spans="1:28">
      <c r="A3338" s="51" t="s">
        <v>6234</v>
      </c>
      <c r="B3338" s="51" t="s">
        <v>140</v>
      </c>
      <c r="C3338" s="1">
        <v>43082</v>
      </c>
      <c r="D3338">
        <v>2017</v>
      </c>
      <c r="E3338" s="26">
        <v>12</v>
      </c>
      <c r="F3338" s="51" t="s">
        <v>20</v>
      </c>
      <c r="G3338" s="26">
        <v>8</v>
      </c>
      <c r="H3338" s="26">
        <v>8</v>
      </c>
      <c r="I3338" t="s">
        <v>15</v>
      </c>
      <c r="J3338" t="s">
        <v>60</v>
      </c>
      <c r="K3338" t="s">
        <v>83</v>
      </c>
      <c r="L3338" t="s">
        <v>74</v>
      </c>
      <c r="M3338" t="s">
        <v>93</v>
      </c>
      <c r="N3338">
        <v>13277.617428523379</v>
      </c>
      <c r="O3338">
        <v>13277.617428523379</v>
      </c>
      <c r="P3338" t="s">
        <v>64</v>
      </c>
      <c r="Q3338">
        <v>10.47</v>
      </c>
      <c r="R3338">
        <v>1</v>
      </c>
      <c r="S3338">
        <v>2</v>
      </c>
      <c r="T3338">
        <v>1</v>
      </c>
      <c r="U3338" t="s">
        <v>76</v>
      </c>
      <c r="V3338">
        <v>2</v>
      </c>
      <c r="W3338" t="s">
        <v>77</v>
      </c>
      <c r="X3338" s="51" t="s">
        <v>226</v>
      </c>
      <c r="Y3338" s="51" t="s">
        <v>100</v>
      </c>
      <c r="Z3338" s="26">
        <v>2</v>
      </c>
      <c r="AA3338" s="51" t="s">
        <v>77</v>
      </c>
      <c r="AB3338" s="51" t="s">
        <v>69</v>
      </c>
    </row>
    <row r="3339" spans="1:28">
      <c r="A3339" s="51" t="s">
        <v>6235</v>
      </c>
      <c r="B3339" s="51" t="s">
        <v>121</v>
      </c>
      <c r="C3339" s="1">
        <v>44993</v>
      </c>
      <c r="D3339">
        <v>2023</v>
      </c>
      <c r="E3339" s="26">
        <v>3</v>
      </c>
      <c r="F3339" s="51" t="s">
        <v>23</v>
      </c>
      <c r="G3339" s="26">
        <v>2</v>
      </c>
      <c r="H3339" s="26">
        <v>2</v>
      </c>
      <c r="I3339" t="s">
        <v>15</v>
      </c>
      <c r="J3339" t="s">
        <v>82</v>
      </c>
      <c r="K3339" t="s">
        <v>61</v>
      </c>
      <c r="L3339" t="s">
        <v>128</v>
      </c>
      <c r="M3339" t="s">
        <v>104</v>
      </c>
      <c r="N3339">
        <v>5546.2244787232421</v>
      </c>
      <c r="O3339">
        <v>5546.2244787232421</v>
      </c>
      <c r="P3339" t="s">
        <v>64</v>
      </c>
      <c r="Q3339">
        <v>8.93</v>
      </c>
      <c r="R3339">
        <v>3</v>
      </c>
      <c r="S3339">
        <v>0</v>
      </c>
      <c r="T3339">
        <v>0</v>
      </c>
      <c r="U3339" t="s">
        <v>65</v>
      </c>
      <c r="V3339">
        <v>1</v>
      </c>
      <c r="W3339" t="s">
        <v>66</v>
      </c>
      <c r="X3339" s="51" t="s">
        <v>1131</v>
      </c>
      <c r="Y3339" s="51" t="s">
        <v>144</v>
      </c>
      <c r="Z3339" s="26">
        <v>0</v>
      </c>
      <c r="AA3339" s="51" t="s">
        <v>66</v>
      </c>
      <c r="AB3339" s="51" t="s">
        <v>69</v>
      </c>
    </row>
    <row r="3340" spans="1:28">
      <c r="A3340" s="51" t="s">
        <v>6236</v>
      </c>
      <c r="B3340" s="51" t="s">
        <v>71</v>
      </c>
      <c r="C3340" s="1">
        <v>44665</v>
      </c>
      <c r="D3340">
        <v>2022</v>
      </c>
      <c r="E3340" s="26">
        <v>4</v>
      </c>
      <c r="F3340" s="51" t="s">
        <v>24</v>
      </c>
      <c r="G3340" s="26">
        <v>3</v>
      </c>
      <c r="H3340" s="26">
        <v>3</v>
      </c>
      <c r="I3340" t="s">
        <v>15</v>
      </c>
      <c r="J3340" t="s">
        <v>82</v>
      </c>
      <c r="K3340" t="s">
        <v>73</v>
      </c>
      <c r="L3340" t="s">
        <v>110</v>
      </c>
      <c r="M3340" t="s">
        <v>93</v>
      </c>
      <c r="N3340">
        <v>5013.2040840891368</v>
      </c>
      <c r="O3340">
        <v>5013.2040840891368</v>
      </c>
      <c r="P3340" t="s">
        <v>64</v>
      </c>
      <c r="Q3340">
        <v>6.47</v>
      </c>
      <c r="R3340">
        <v>3</v>
      </c>
      <c r="S3340">
        <v>1</v>
      </c>
      <c r="T3340">
        <v>1</v>
      </c>
      <c r="U3340" t="s">
        <v>76</v>
      </c>
      <c r="V3340">
        <v>1</v>
      </c>
      <c r="W3340" t="s">
        <v>66</v>
      </c>
      <c r="X3340" s="51" t="s">
        <v>6237</v>
      </c>
      <c r="Y3340" s="51" t="s">
        <v>79</v>
      </c>
      <c r="Z3340" s="26">
        <v>0</v>
      </c>
      <c r="AA3340" s="51" t="s">
        <v>66</v>
      </c>
      <c r="AB3340" s="51" t="s">
        <v>69</v>
      </c>
    </row>
    <row r="3341" spans="1:28">
      <c r="A3341" s="51" t="s">
        <v>6238</v>
      </c>
      <c r="B3341" s="51" t="s">
        <v>59</v>
      </c>
      <c r="C3341" s="1">
        <v>42203</v>
      </c>
      <c r="D3341">
        <v>2015</v>
      </c>
      <c r="E3341" s="26">
        <v>7</v>
      </c>
      <c r="F3341" s="51" t="s">
        <v>27</v>
      </c>
      <c r="G3341" s="26">
        <v>10</v>
      </c>
      <c r="H3341" s="26">
        <v>10</v>
      </c>
      <c r="I3341" t="s">
        <v>15</v>
      </c>
      <c r="J3341" t="s">
        <v>102</v>
      </c>
      <c r="K3341" t="s">
        <v>124</v>
      </c>
      <c r="L3341" t="s">
        <v>103</v>
      </c>
      <c r="M3341" t="s">
        <v>90</v>
      </c>
      <c r="N3341">
        <v>6499.7530934007473</v>
      </c>
      <c r="O3341">
        <v>6499.7530934007473</v>
      </c>
      <c r="P3341" t="s">
        <v>64</v>
      </c>
      <c r="Q3341">
        <v>4.9800000000000004</v>
      </c>
      <c r="R3341">
        <v>3</v>
      </c>
      <c r="S3341">
        <v>0</v>
      </c>
      <c r="T3341">
        <v>0</v>
      </c>
      <c r="U3341" t="s">
        <v>65</v>
      </c>
      <c r="V3341">
        <v>1</v>
      </c>
      <c r="W3341" t="s">
        <v>66</v>
      </c>
      <c r="X3341" s="51" t="s">
        <v>6239</v>
      </c>
      <c r="Y3341" s="51" t="s">
        <v>79</v>
      </c>
      <c r="Z3341" s="26">
        <v>1</v>
      </c>
      <c r="AA3341" s="51" t="s">
        <v>66</v>
      </c>
      <c r="AB3341" s="51" t="s">
        <v>69</v>
      </c>
    </row>
    <row r="3342" spans="1:28">
      <c r="A3342" s="51" t="s">
        <v>6240</v>
      </c>
      <c r="B3342" s="51" t="s">
        <v>71</v>
      </c>
      <c r="C3342" s="1">
        <v>44605</v>
      </c>
      <c r="D3342">
        <v>2022</v>
      </c>
      <c r="E3342" s="26">
        <v>2</v>
      </c>
      <c r="F3342" s="51" t="s">
        <v>22</v>
      </c>
      <c r="G3342" s="26">
        <v>3</v>
      </c>
      <c r="H3342" s="26">
        <v>3</v>
      </c>
      <c r="I3342" t="s">
        <v>15</v>
      </c>
      <c r="J3342" t="s">
        <v>82</v>
      </c>
      <c r="K3342" t="s">
        <v>73</v>
      </c>
      <c r="L3342" t="s">
        <v>98</v>
      </c>
      <c r="M3342" t="s">
        <v>63</v>
      </c>
      <c r="N3342">
        <v>3435.0086295092542</v>
      </c>
      <c r="O3342">
        <v>3435.0086295092542</v>
      </c>
      <c r="P3342" t="s">
        <v>64</v>
      </c>
      <c r="Q3342">
        <v>3.12</v>
      </c>
      <c r="R3342">
        <v>1</v>
      </c>
      <c r="S3342">
        <v>0</v>
      </c>
      <c r="T3342">
        <v>0</v>
      </c>
      <c r="U3342" t="s">
        <v>65</v>
      </c>
      <c r="V3342">
        <v>1</v>
      </c>
      <c r="W3342" t="s">
        <v>66</v>
      </c>
      <c r="X3342" s="51" t="s">
        <v>6241</v>
      </c>
      <c r="Y3342" s="51" t="s">
        <v>68</v>
      </c>
      <c r="Z3342" s="26">
        <v>0</v>
      </c>
      <c r="AA3342" s="51" t="s">
        <v>66</v>
      </c>
      <c r="AB3342" s="51" t="s">
        <v>69</v>
      </c>
    </row>
    <row r="3343" spans="1:28">
      <c r="A3343" s="51" t="s">
        <v>6242</v>
      </c>
      <c r="B3343" s="51" t="s">
        <v>97</v>
      </c>
      <c r="C3343" s="1">
        <v>41691</v>
      </c>
      <c r="D3343">
        <v>2014</v>
      </c>
      <c r="E3343" s="26">
        <v>2</v>
      </c>
      <c r="F3343" s="51" t="s">
        <v>22</v>
      </c>
      <c r="G3343" s="26">
        <v>11</v>
      </c>
      <c r="H3343" s="26">
        <v>11</v>
      </c>
      <c r="I3343" t="s">
        <v>15</v>
      </c>
      <c r="J3343" t="s">
        <v>102</v>
      </c>
      <c r="K3343" t="s">
        <v>133</v>
      </c>
      <c r="L3343" t="s">
        <v>157</v>
      </c>
      <c r="M3343" t="s">
        <v>152</v>
      </c>
      <c r="N3343">
        <v>5909.8661081099244</v>
      </c>
      <c r="O3343">
        <v>5909.8661081099244</v>
      </c>
      <c r="P3343" t="s">
        <v>64</v>
      </c>
      <c r="Q3343">
        <v>7.42</v>
      </c>
      <c r="R3343">
        <v>5</v>
      </c>
      <c r="S3343">
        <v>3</v>
      </c>
      <c r="T3343">
        <v>1</v>
      </c>
      <c r="U3343" t="s">
        <v>76</v>
      </c>
      <c r="V3343">
        <v>1</v>
      </c>
      <c r="W3343" t="s">
        <v>66</v>
      </c>
      <c r="X3343" s="51" t="s">
        <v>6243</v>
      </c>
      <c r="Y3343" s="51" t="s">
        <v>119</v>
      </c>
      <c r="Z3343" s="26">
        <v>2</v>
      </c>
      <c r="AA3343" s="51" t="s">
        <v>77</v>
      </c>
      <c r="AB3343" s="51" t="s">
        <v>108</v>
      </c>
    </row>
    <row r="3344" spans="1:28">
      <c r="A3344" s="51" t="s">
        <v>6244</v>
      </c>
      <c r="B3344" s="51" t="s">
        <v>59</v>
      </c>
      <c r="C3344" s="1">
        <v>43785</v>
      </c>
      <c r="D3344">
        <v>2019</v>
      </c>
      <c r="E3344" s="26">
        <v>11</v>
      </c>
      <c r="F3344" s="51" t="s">
        <v>19</v>
      </c>
      <c r="G3344" s="26">
        <v>6</v>
      </c>
      <c r="H3344" s="26">
        <v>6</v>
      </c>
      <c r="I3344" t="s">
        <v>15</v>
      </c>
      <c r="J3344" t="s">
        <v>72</v>
      </c>
      <c r="K3344" t="s">
        <v>124</v>
      </c>
      <c r="L3344" t="s">
        <v>125</v>
      </c>
      <c r="M3344" t="s">
        <v>152</v>
      </c>
      <c r="N3344">
        <v>10205.584358286234</v>
      </c>
      <c r="O3344">
        <v>10205.584358286234</v>
      </c>
      <c r="P3344" t="s">
        <v>64</v>
      </c>
      <c r="Q3344">
        <v>9.49</v>
      </c>
      <c r="R3344">
        <v>2</v>
      </c>
      <c r="S3344">
        <v>2</v>
      </c>
      <c r="T3344">
        <v>1</v>
      </c>
      <c r="U3344" t="s">
        <v>76</v>
      </c>
      <c r="V3344">
        <v>2</v>
      </c>
      <c r="W3344" t="s">
        <v>77</v>
      </c>
      <c r="X3344" s="51" t="s">
        <v>6245</v>
      </c>
      <c r="Y3344" s="51" t="s">
        <v>79</v>
      </c>
      <c r="Z3344" s="26">
        <v>0</v>
      </c>
      <c r="AA3344" s="51" t="s">
        <v>66</v>
      </c>
      <c r="AB3344" s="51" t="s">
        <v>69</v>
      </c>
    </row>
    <row r="3345" spans="1:28">
      <c r="A3345" s="51" t="s">
        <v>6246</v>
      </c>
      <c r="B3345" s="51" t="s">
        <v>59</v>
      </c>
      <c r="C3345" s="1">
        <v>42083</v>
      </c>
      <c r="D3345">
        <v>2015</v>
      </c>
      <c r="E3345" s="26">
        <v>3</v>
      </c>
      <c r="F3345" s="51" t="s">
        <v>23</v>
      </c>
      <c r="G3345" s="26">
        <v>10</v>
      </c>
      <c r="H3345" s="26">
        <v>10</v>
      </c>
      <c r="I3345" t="s">
        <v>15</v>
      </c>
      <c r="J3345" t="s">
        <v>102</v>
      </c>
      <c r="K3345" t="s">
        <v>61</v>
      </c>
      <c r="L3345" t="s">
        <v>89</v>
      </c>
      <c r="M3345" t="s">
        <v>75</v>
      </c>
      <c r="N3345">
        <v>3514.8207591955143</v>
      </c>
      <c r="O3345">
        <v>3514.8207591955143</v>
      </c>
      <c r="P3345" t="s">
        <v>64</v>
      </c>
      <c r="Q3345">
        <v>9.35</v>
      </c>
      <c r="R3345">
        <v>3</v>
      </c>
      <c r="S3345">
        <v>3</v>
      </c>
      <c r="T3345">
        <v>1</v>
      </c>
      <c r="U3345" t="s">
        <v>76</v>
      </c>
      <c r="V3345">
        <v>1</v>
      </c>
      <c r="W3345" t="s">
        <v>66</v>
      </c>
      <c r="X3345" s="51" t="s">
        <v>1554</v>
      </c>
      <c r="Y3345" s="51" t="s">
        <v>100</v>
      </c>
      <c r="Z3345" s="26">
        <v>2</v>
      </c>
      <c r="AA3345" s="51" t="s">
        <v>77</v>
      </c>
      <c r="AB3345" s="51" t="s">
        <v>108</v>
      </c>
    </row>
    <row r="3346" spans="1:28">
      <c r="A3346" s="51" t="s">
        <v>6247</v>
      </c>
      <c r="B3346" s="51" t="s">
        <v>121</v>
      </c>
      <c r="C3346" s="1">
        <v>44658</v>
      </c>
      <c r="D3346">
        <v>2022</v>
      </c>
      <c r="E3346" s="26">
        <v>4</v>
      </c>
      <c r="F3346" s="51" t="s">
        <v>24</v>
      </c>
      <c r="G3346" s="26">
        <v>3</v>
      </c>
      <c r="H3346" s="26">
        <v>3</v>
      </c>
      <c r="I3346" t="s">
        <v>15</v>
      </c>
      <c r="J3346" t="s">
        <v>82</v>
      </c>
      <c r="K3346" t="s">
        <v>88</v>
      </c>
      <c r="L3346" t="s">
        <v>113</v>
      </c>
      <c r="M3346" t="s">
        <v>75</v>
      </c>
      <c r="N3346">
        <v>2901.9760776020771</v>
      </c>
      <c r="O3346">
        <v>2901.9760776020771</v>
      </c>
      <c r="P3346" t="s">
        <v>64</v>
      </c>
      <c r="Q3346">
        <v>2</v>
      </c>
      <c r="R3346">
        <v>3</v>
      </c>
      <c r="S3346">
        <v>3</v>
      </c>
      <c r="T3346">
        <v>1</v>
      </c>
      <c r="U3346" t="s">
        <v>76</v>
      </c>
      <c r="V3346">
        <v>1</v>
      </c>
      <c r="W3346" t="s">
        <v>66</v>
      </c>
      <c r="X3346" s="51" t="s">
        <v>6248</v>
      </c>
      <c r="Y3346" s="51" t="s">
        <v>100</v>
      </c>
      <c r="Z3346" s="26">
        <v>1</v>
      </c>
      <c r="AA3346" s="51" t="s">
        <v>66</v>
      </c>
      <c r="AB3346" s="51" t="s">
        <v>69</v>
      </c>
    </row>
    <row r="3347" spans="1:28">
      <c r="A3347" s="51" t="s">
        <v>6249</v>
      </c>
      <c r="B3347" s="51" t="s">
        <v>97</v>
      </c>
      <c r="C3347" s="1">
        <v>43454</v>
      </c>
      <c r="D3347">
        <v>2018</v>
      </c>
      <c r="E3347" s="26">
        <v>12</v>
      </c>
      <c r="F3347" s="51" t="s">
        <v>20</v>
      </c>
      <c r="G3347" s="26">
        <v>7</v>
      </c>
      <c r="H3347" s="26">
        <v>7</v>
      </c>
      <c r="I3347" t="s">
        <v>15</v>
      </c>
      <c r="J3347" t="s">
        <v>60</v>
      </c>
      <c r="K3347" t="s">
        <v>133</v>
      </c>
      <c r="L3347" t="s">
        <v>103</v>
      </c>
      <c r="M3347" t="s">
        <v>93</v>
      </c>
      <c r="N3347">
        <v>24168.605432702461</v>
      </c>
      <c r="O3347">
        <v>24168.605432702461</v>
      </c>
      <c r="P3347" t="s">
        <v>64</v>
      </c>
      <c r="Q3347">
        <v>4.3899999999999997</v>
      </c>
      <c r="R3347">
        <v>5</v>
      </c>
      <c r="S3347">
        <v>1</v>
      </c>
      <c r="T3347">
        <v>1</v>
      </c>
      <c r="U3347" t="s">
        <v>76</v>
      </c>
      <c r="V3347">
        <v>3</v>
      </c>
      <c r="W3347" t="s">
        <v>84</v>
      </c>
      <c r="X3347" s="51" t="s">
        <v>6250</v>
      </c>
      <c r="Y3347" s="51" t="s">
        <v>95</v>
      </c>
      <c r="Z3347" s="26">
        <v>2</v>
      </c>
      <c r="AA3347" s="51" t="s">
        <v>77</v>
      </c>
      <c r="AB3347" s="51" t="s">
        <v>69</v>
      </c>
    </row>
    <row r="3348" spans="1:28">
      <c r="A3348" s="51" t="s">
        <v>6251</v>
      </c>
      <c r="B3348" s="51" t="s">
        <v>140</v>
      </c>
      <c r="C3348" s="1">
        <v>42641</v>
      </c>
      <c r="D3348">
        <v>2016</v>
      </c>
      <c r="E3348" s="26">
        <v>9</v>
      </c>
      <c r="F3348" s="51" t="s">
        <v>29</v>
      </c>
      <c r="G3348" s="26">
        <v>9</v>
      </c>
      <c r="H3348" s="26">
        <v>9</v>
      </c>
      <c r="I3348" t="s">
        <v>15</v>
      </c>
      <c r="J3348" t="s">
        <v>60</v>
      </c>
      <c r="K3348" t="s">
        <v>88</v>
      </c>
      <c r="L3348" t="s">
        <v>103</v>
      </c>
      <c r="M3348" t="s">
        <v>75</v>
      </c>
      <c r="N3348">
        <v>7816.0063955880287</v>
      </c>
      <c r="O3348">
        <v>7816.0063955880287</v>
      </c>
      <c r="P3348" t="s">
        <v>64</v>
      </c>
      <c r="Q3348">
        <v>3.64</v>
      </c>
      <c r="R3348">
        <v>5</v>
      </c>
      <c r="S3348">
        <v>0</v>
      </c>
      <c r="T3348">
        <v>0</v>
      </c>
      <c r="U3348" t="s">
        <v>65</v>
      </c>
      <c r="V3348">
        <v>2</v>
      </c>
      <c r="W3348" t="s">
        <v>77</v>
      </c>
      <c r="X3348" s="51" t="s">
        <v>6252</v>
      </c>
      <c r="Y3348" s="51" t="s">
        <v>119</v>
      </c>
      <c r="Z3348" s="26">
        <v>1</v>
      </c>
      <c r="AA3348" s="51" t="s">
        <v>66</v>
      </c>
      <c r="AB3348" s="51" t="s">
        <v>69</v>
      </c>
    </row>
    <row r="3349" spans="1:28">
      <c r="A3349" s="51" t="s">
        <v>6253</v>
      </c>
      <c r="B3349" s="51" t="s">
        <v>71</v>
      </c>
      <c r="C3349" s="1">
        <v>41562</v>
      </c>
      <c r="D3349">
        <v>2013</v>
      </c>
      <c r="E3349" s="26">
        <v>10</v>
      </c>
      <c r="F3349" s="51" t="s">
        <v>10</v>
      </c>
      <c r="G3349" s="26">
        <v>12</v>
      </c>
      <c r="H3349" s="26">
        <v>12</v>
      </c>
      <c r="I3349" t="s">
        <v>15</v>
      </c>
      <c r="J3349" t="s">
        <v>102</v>
      </c>
      <c r="K3349" t="s">
        <v>73</v>
      </c>
      <c r="L3349" t="s">
        <v>113</v>
      </c>
      <c r="M3349" t="s">
        <v>93</v>
      </c>
      <c r="N3349">
        <v>8670.0042413938936</v>
      </c>
      <c r="O3349">
        <v>8670.0042413938936</v>
      </c>
      <c r="P3349" t="s">
        <v>64</v>
      </c>
      <c r="Q3349">
        <v>7.39</v>
      </c>
      <c r="R3349">
        <v>4</v>
      </c>
      <c r="S3349">
        <v>3</v>
      </c>
      <c r="T3349">
        <v>1</v>
      </c>
      <c r="U3349" t="s">
        <v>76</v>
      </c>
      <c r="V3349">
        <v>2</v>
      </c>
      <c r="W3349" t="s">
        <v>77</v>
      </c>
      <c r="X3349" s="51" t="s">
        <v>6254</v>
      </c>
      <c r="Y3349" s="51" t="s">
        <v>100</v>
      </c>
      <c r="Z3349" s="26">
        <v>2</v>
      </c>
      <c r="AA3349" s="51" t="s">
        <v>77</v>
      </c>
      <c r="AB3349" s="51" t="s">
        <v>108</v>
      </c>
    </row>
    <row r="3350" spans="1:28">
      <c r="A3350" s="51" t="s">
        <v>6255</v>
      </c>
      <c r="B3350" s="51" t="s">
        <v>59</v>
      </c>
      <c r="C3350" s="1">
        <v>43345</v>
      </c>
      <c r="D3350">
        <v>2018</v>
      </c>
      <c r="E3350" s="26">
        <v>9</v>
      </c>
      <c r="F3350" s="51" t="s">
        <v>29</v>
      </c>
      <c r="G3350" s="26">
        <v>7</v>
      </c>
      <c r="H3350" s="26">
        <v>7</v>
      </c>
      <c r="I3350" t="s">
        <v>15</v>
      </c>
      <c r="J3350" t="s">
        <v>60</v>
      </c>
      <c r="K3350" t="s">
        <v>124</v>
      </c>
      <c r="L3350" t="s">
        <v>103</v>
      </c>
      <c r="M3350" t="s">
        <v>75</v>
      </c>
      <c r="N3350">
        <v>8434.4380645592155</v>
      </c>
      <c r="O3350">
        <v>8434.4380645592155</v>
      </c>
      <c r="P3350" t="s">
        <v>64</v>
      </c>
      <c r="Q3350">
        <v>14.14</v>
      </c>
      <c r="R3350">
        <v>5</v>
      </c>
      <c r="S3350">
        <v>3</v>
      </c>
      <c r="T3350">
        <v>1</v>
      </c>
      <c r="U3350" t="s">
        <v>76</v>
      </c>
      <c r="V3350">
        <v>2</v>
      </c>
      <c r="W3350" t="s">
        <v>77</v>
      </c>
      <c r="X3350" s="51" t="s">
        <v>1911</v>
      </c>
      <c r="Y3350" s="51" t="s">
        <v>100</v>
      </c>
      <c r="Z3350" s="26">
        <v>1</v>
      </c>
      <c r="AA3350" s="51" t="s">
        <v>66</v>
      </c>
      <c r="AB3350" s="51" t="s">
        <v>69</v>
      </c>
    </row>
    <row r="3351" spans="1:28">
      <c r="A3351" s="51" t="s">
        <v>6256</v>
      </c>
      <c r="B3351" s="51" t="s">
        <v>59</v>
      </c>
      <c r="C3351" s="1">
        <v>41494</v>
      </c>
      <c r="D3351">
        <v>2013</v>
      </c>
      <c r="E3351" s="26">
        <v>8</v>
      </c>
      <c r="F3351" s="51" t="s">
        <v>28</v>
      </c>
      <c r="G3351" s="26">
        <v>12</v>
      </c>
      <c r="H3351" s="26">
        <v>12</v>
      </c>
      <c r="I3351" t="s">
        <v>15</v>
      </c>
      <c r="J3351" t="s">
        <v>102</v>
      </c>
      <c r="K3351" t="s">
        <v>88</v>
      </c>
      <c r="L3351" t="s">
        <v>89</v>
      </c>
      <c r="M3351" t="s">
        <v>104</v>
      </c>
      <c r="N3351">
        <v>6202.4359032594939</v>
      </c>
      <c r="O3351">
        <v>6202.4359032594939</v>
      </c>
      <c r="P3351" t="s">
        <v>64</v>
      </c>
      <c r="Q3351">
        <v>5.63</v>
      </c>
      <c r="R3351">
        <v>4</v>
      </c>
      <c r="S3351">
        <v>1</v>
      </c>
      <c r="T3351">
        <v>1</v>
      </c>
      <c r="U3351" t="s">
        <v>76</v>
      </c>
      <c r="V3351">
        <v>3</v>
      </c>
      <c r="W3351" t="s">
        <v>84</v>
      </c>
      <c r="X3351" s="51" t="s">
        <v>6257</v>
      </c>
      <c r="Y3351" s="51" t="s">
        <v>119</v>
      </c>
      <c r="Z3351" s="26">
        <v>2</v>
      </c>
      <c r="AA3351" s="51" t="s">
        <v>77</v>
      </c>
      <c r="AB3351" s="51" t="s">
        <v>69</v>
      </c>
    </row>
    <row r="3352" spans="1:28">
      <c r="A3352" s="51" t="s">
        <v>6258</v>
      </c>
      <c r="B3352" s="51" t="s">
        <v>81</v>
      </c>
      <c r="C3352" s="1">
        <v>44163</v>
      </c>
      <c r="D3352">
        <v>2020</v>
      </c>
      <c r="E3352" s="26">
        <v>11</v>
      </c>
      <c r="F3352" s="51" t="s">
        <v>19</v>
      </c>
      <c r="G3352" s="26">
        <v>5</v>
      </c>
      <c r="H3352" s="26">
        <v>5</v>
      </c>
      <c r="I3352" t="s">
        <v>15</v>
      </c>
      <c r="J3352" t="s">
        <v>72</v>
      </c>
      <c r="K3352" t="s">
        <v>73</v>
      </c>
      <c r="L3352" t="s">
        <v>89</v>
      </c>
      <c r="M3352" t="s">
        <v>75</v>
      </c>
      <c r="N3352">
        <v>9844.9588805300245</v>
      </c>
      <c r="O3352">
        <v>9844.9588805300245</v>
      </c>
      <c r="P3352" t="s">
        <v>64</v>
      </c>
      <c r="Q3352">
        <v>13.86</v>
      </c>
      <c r="R3352">
        <v>1</v>
      </c>
      <c r="S3352">
        <v>2</v>
      </c>
      <c r="T3352">
        <v>1</v>
      </c>
      <c r="U3352" t="s">
        <v>76</v>
      </c>
      <c r="V3352">
        <v>2</v>
      </c>
      <c r="W3352" t="s">
        <v>77</v>
      </c>
      <c r="X3352" s="51" t="s">
        <v>164</v>
      </c>
      <c r="Y3352" s="51" t="s">
        <v>79</v>
      </c>
      <c r="Z3352" s="26">
        <v>0</v>
      </c>
      <c r="AA3352" s="51" t="s">
        <v>66</v>
      </c>
      <c r="AB3352" s="51" t="s">
        <v>69</v>
      </c>
    </row>
    <row r="3353" spans="1:28">
      <c r="A3353" s="51" t="s">
        <v>6259</v>
      </c>
      <c r="B3353" s="51" t="s">
        <v>59</v>
      </c>
      <c r="C3353" s="1">
        <v>43979</v>
      </c>
      <c r="D3353">
        <v>2020</v>
      </c>
      <c r="E3353" s="26">
        <v>5</v>
      </c>
      <c r="F3353" s="51" t="s">
        <v>25</v>
      </c>
      <c r="G3353" s="26">
        <v>5</v>
      </c>
      <c r="H3353" s="26">
        <v>5</v>
      </c>
      <c r="I3353" t="s">
        <v>15</v>
      </c>
      <c r="J3353" t="s">
        <v>72</v>
      </c>
      <c r="K3353" t="s">
        <v>73</v>
      </c>
      <c r="L3353" t="s">
        <v>103</v>
      </c>
      <c r="M3353" t="s">
        <v>63</v>
      </c>
      <c r="N3353">
        <v>10168.67857407269</v>
      </c>
      <c r="O3353">
        <v>10168.67857407269</v>
      </c>
      <c r="P3353" t="s">
        <v>64</v>
      </c>
      <c r="Q3353">
        <v>16.61</v>
      </c>
      <c r="R3353">
        <v>3</v>
      </c>
      <c r="S3353">
        <v>6</v>
      </c>
      <c r="T3353">
        <v>1</v>
      </c>
      <c r="U3353" t="s">
        <v>76</v>
      </c>
      <c r="V3353">
        <v>2</v>
      </c>
      <c r="W3353" t="s">
        <v>77</v>
      </c>
      <c r="X3353" s="51" t="s">
        <v>6260</v>
      </c>
      <c r="Y3353" s="51" t="s">
        <v>100</v>
      </c>
      <c r="Z3353" s="26">
        <v>2</v>
      </c>
      <c r="AA3353" s="51" t="s">
        <v>77</v>
      </c>
      <c r="AB3353" s="51" t="s">
        <v>69</v>
      </c>
    </row>
    <row r="3354" spans="1:28">
      <c r="A3354" s="51" t="s">
        <v>6261</v>
      </c>
      <c r="B3354" s="51" t="s">
        <v>121</v>
      </c>
      <c r="C3354" s="1">
        <v>44073</v>
      </c>
      <c r="D3354">
        <v>2020</v>
      </c>
      <c r="E3354" s="26">
        <v>8</v>
      </c>
      <c r="F3354" s="51" t="s">
        <v>28</v>
      </c>
      <c r="G3354" s="26">
        <v>5</v>
      </c>
      <c r="H3354" s="26">
        <v>5</v>
      </c>
      <c r="I3354" t="s">
        <v>15</v>
      </c>
      <c r="J3354" t="s">
        <v>72</v>
      </c>
      <c r="K3354" t="s">
        <v>88</v>
      </c>
      <c r="L3354" t="s">
        <v>62</v>
      </c>
      <c r="M3354" t="s">
        <v>75</v>
      </c>
      <c r="N3354">
        <v>5119.0632916867889</v>
      </c>
      <c r="O3354">
        <v>5119.0632916867889</v>
      </c>
      <c r="P3354" t="s">
        <v>64</v>
      </c>
      <c r="Q3354">
        <v>8.0500000000000007</v>
      </c>
      <c r="R3354">
        <v>3</v>
      </c>
      <c r="S3354">
        <v>0</v>
      </c>
      <c r="T3354">
        <v>0</v>
      </c>
      <c r="U3354" t="s">
        <v>65</v>
      </c>
      <c r="V3354">
        <v>1</v>
      </c>
      <c r="W3354" t="s">
        <v>66</v>
      </c>
      <c r="X3354" s="51" t="s">
        <v>6262</v>
      </c>
      <c r="Y3354" s="51" t="s">
        <v>68</v>
      </c>
      <c r="Z3354" s="26">
        <v>0</v>
      </c>
      <c r="AA3354" s="51" t="s">
        <v>66</v>
      </c>
      <c r="AB3354" s="51" t="s">
        <v>69</v>
      </c>
    </row>
    <row r="3355" spans="1:28">
      <c r="A3355" s="51" t="s">
        <v>6263</v>
      </c>
      <c r="B3355" s="51" t="s">
        <v>71</v>
      </c>
      <c r="C3355" s="1">
        <v>44421</v>
      </c>
      <c r="D3355">
        <v>2021</v>
      </c>
      <c r="E3355" s="26">
        <v>8</v>
      </c>
      <c r="F3355" s="51" t="s">
        <v>28</v>
      </c>
      <c r="G3355" s="26">
        <v>4</v>
      </c>
      <c r="H3355" s="26">
        <v>4</v>
      </c>
      <c r="I3355" t="s">
        <v>15</v>
      </c>
      <c r="J3355" t="s">
        <v>72</v>
      </c>
      <c r="K3355" t="s">
        <v>124</v>
      </c>
      <c r="L3355" t="s">
        <v>98</v>
      </c>
      <c r="M3355" t="s">
        <v>63</v>
      </c>
      <c r="N3355">
        <v>6106.9562003135288</v>
      </c>
      <c r="O3355">
        <v>6106.9562003135288</v>
      </c>
      <c r="P3355" t="s">
        <v>64</v>
      </c>
      <c r="Q3355">
        <v>8.34</v>
      </c>
      <c r="R3355">
        <v>5</v>
      </c>
      <c r="S3355">
        <v>4</v>
      </c>
      <c r="T3355">
        <v>1</v>
      </c>
      <c r="U3355" t="s">
        <v>76</v>
      </c>
      <c r="V3355">
        <v>1</v>
      </c>
      <c r="W3355" t="s">
        <v>66</v>
      </c>
      <c r="X3355" s="51" t="s">
        <v>6264</v>
      </c>
      <c r="Y3355" s="51" t="s">
        <v>100</v>
      </c>
      <c r="Z3355" s="26">
        <v>1</v>
      </c>
      <c r="AA3355" s="51" t="s">
        <v>66</v>
      </c>
      <c r="AB3355" s="51" t="s">
        <v>69</v>
      </c>
    </row>
    <row r="3356" spans="1:28">
      <c r="A3356" s="51" t="s">
        <v>6265</v>
      </c>
      <c r="B3356" s="51" t="s">
        <v>140</v>
      </c>
      <c r="C3356" s="1">
        <v>45079</v>
      </c>
      <c r="D3356">
        <v>2023</v>
      </c>
      <c r="E3356" s="26">
        <v>6</v>
      </c>
      <c r="F3356" s="51" t="s">
        <v>26</v>
      </c>
      <c r="G3356" s="26">
        <v>2</v>
      </c>
      <c r="H3356" s="26">
        <v>2</v>
      </c>
      <c r="I3356" t="s">
        <v>15</v>
      </c>
      <c r="J3356" t="s">
        <v>82</v>
      </c>
      <c r="K3356" t="s">
        <v>88</v>
      </c>
      <c r="L3356" t="s">
        <v>113</v>
      </c>
      <c r="M3356" t="s">
        <v>90</v>
      </c>
      <c r="N3356">
        <v>16286.971205424285</v>
      </c>
      <c r="O3356">
        <v>16286.971205424285</v>
      </c>
      <c r="P3356" t="s">
        <v>64</v>
      </c>
      <c r="Q3356">
        <v>13.91</v>
      </c>
      <c r="R3356">
        <v>2</v>
      </c>
      <c r="S3356">
        <v>0</v>
      </c>
      <c r="T3356">
        <v>0</v>
      </c>
      <c r="U3356" t="s">
        <v>65</v>
      </c>
      <c r="V3356">
        <v>3</v>
      </c>
      <c r="W3356" t="s">
        <v>84</v>
      </c>
      <c r="X3356" s="51" t="s">
        <v>6266</v>
      </c>
      <c r="Y3356" s="51" t="s">
        <v>95</v>
      </c>
      <c r="Z3356" s="26">
        <v>2</v>
      </c>
      <c r="AA3356" s="51" t="s">
        <v>77</v>
      </c>
      <c r="AB3356" s="51" t="s">
        <v>69</v>
      </c>
    </row>
    <row r="3357" spans="1:28">
      <c r="A3357" s="51" t="s">
        <v>6267</v>
      </c>
      <c r="B3357" s="51" t="s">
        <v>121</v>
      </c>
      <c r="C3357" s="1">
        <v>44890</v>
      </c>
      <c r="D3357">
        <v>2022</v>
      </c>
      <c r="E3357" s="26">
        <v>11</v>
      </c>
      <c r="F3357" s="51" t="s">
        <v>19</v>
      </c>
      <c r="G3357" s="26">
        <v>3</v>
      </c>
      <c r="H3357" s="26">
        <v>3</v>
      </c>
      <c r="I3357" t="s">
        <v>15</v>
      </c>
      <c r="J3357" t="s">
        <v>82</v>
      </c>
      <c r="K3357" t="s">
        <v>73</v>
      </c>
      <c r="L3357" t="s">
        <v>116</v>
      </c>
      <c r="M3357" t="s">
        <v>93</v>
      </c>
      <c r="N3357">
        <v>11157.395136986312</v>
      </c>
      <c r="O3357">
        <v>11157.395136986312</v>
      </c>
      <c r="P3357" t="s">
        <v>64</v>
      </c>
      <c r="Q3357">
        <v>6.49</v>
      </c>
      <c r="R3357">
        <v>5</v>
      </c>
      <c r="S3357">
        <v>2</v>
      </c>
      <c r="T3357">
        <v>1</v>
      </c>
      <c r="U3357" t="s">
        <v>76</v>
      </c>
      <c r="V3357">
        <v>2</v>
      </c>
      <c r="W3357" t="s">
        <v>77</v>
      </c>
      <c r="X3357" s="51" t="s">
        <v>6268</v>
      </c>
      <c r="Y3357" s="51" t="s">
        <v>119</v>
      </c>
      <c r="Z3357" s="26">
        <v>0</v>
      </c>
      <c r="AA3357" s="51" t="s">
        <v>66</v>
      </c>
      <c r="AB3357" s="51" t="s">
        <v>69</v>
      </c>
    </row>
    <row r="3358" spans="1:28">
      <c r="A3358" s="51" t="s">
        <v>6269</v>
      </c>
      <c r="B3358" s="51" t="s">
        <v>97</v>
      </c>
      <c r="C3358" s="1">
        <v>43415</v>
      </c>
      <c r="D3358">
        <v>2018</v>
      </c>
      <c r="E3358" s="26">
        <v>11</v>
      </c>
      <c r="F3358" s="51" t="s">
        <v>19</v>
      </c>
      <c r="G3358" s="26">
        <v>7</v>
      </c>
      <c r="H3358" s="26">
        <v>7</v>
      </c>
      <c r="I3358" t="s">
        <v>15</v>
      </c>
      <c r="J3358" t="s">
        <v>60</v>
      </c>
      <c r="K3358" t="s">
        <v>73</v>
      </c>
      <c r="L3358" t="s">
        <v>98</v>
      </c>
      <c r="M3358" t="s">
        <v>63</v>
      </c>
      <c r="N3358">
        <v>5695.465934754654</v>
      </c>
      <c r="O3358">
        <v>5695.465934754654</v>
      </c>
      <c r="P3358" t="s">
        <v>64</v>
      </c>
      <c r="Q3358">
        <v>16</v>
      </c>
      <c r="R3358">
        <v>4</v>
      </c>
      <c r="S3358">
        <v>1</v>
      </c>
      <c r="T3358">
        <v>1</v>
      </c>
      <c r="U3358" t="s">
        <v>76</v>
      </c>
      <c r="V3358">
        <v>2</v>
      </c>
      <c r="W3358" t="s">
        <v>77</v>
      </c>
      <c r="X3358" s="51" t="s">
        <v>6270</v>
      </c>
      <c r="Y3358" s="51" t="s">
        <v>79</v>
      </c>
      <c r="Z3358" s="26">
        <v>1</v>
      </c>
      <c r="AA3358" s="51" t="s">
        <v>66</v>
      </c>
      <c r="AB3358" s="51" t="s">
        <v>69</v>
      </c>
    </row>
    <row r="3359" spans="1:28">
      <c r="A3359" s="51" t="s">
        <v>6271</v>
      </c>
      <c r="B3359" s="51" t="s">
        <v>140</v>
      </c>
      <c r="C3359" s="1">
        <v>44244</v>
      </c>
      <c r="D3359">
        <v>2021</v>
      </c>
      <c r="E3359" s="26">
        <v>2</v>
      </c>
      <c r="F3359" s="51" t="s">
        <v>22</v>
      </c>
      <c r="G3359" s="26">
        <v>4</v>
      </c>
      <c r="H3359" s="26">
        <v>4</v>
      </c>
      <c r="I3359" t="s">
        <v>15</v>
      </c>
      <c r="J3359" t="s">
        <v>72</v>
      </c>
      <c r="K3359" t="s">
        <v>73</v>
      </c>
      <c r="L3359" t="s">
        <v>128</v>
      </c>
      <c r="M3359" t="s">
        <v>63</v>
      </c>
      <c r="N3359">
        <v>17295.899189216703</v>
      </c>
      <c r="O3359">
        <v>17295.899189216703</v>
      </c>
      <c r="P3359" t="s">
        <v>64</v>
      </c>
      <c r="Q3359">
        <v>19.34</v>
      </c>
      <c r="R3359">
        <v>4</v>
      </c>
      <c r="S3359">
        <v>3</v>
      </c>
      <c r="T3359">
        <v>1</v>
      </c>
      <c r="U3359" t="s">
        <v>76</v>
      </c>
      <c r="V3359">
        <v>3</v>
      </c>
      <c r="W3359" t="s">
        <v>84</v>
      </c>
      <c r="X3359" s="51" t="s">
        <v>3281</v>
      </c>
      <c r="Y3359" s="51" t="s">
        <v>79</v>
      </c>
      <c r="Z3359" s="26">
        <v>4</v>
      </c>
      <c r="AA3359" s="51" t="s">
        <v>84</v>
      </c>
      <c r="AB3359" s="51" t="s">
        <v>108</v>
      </c>
    </row>
    <row r="3360" spans="1:28">
      <c r="A3360" s="51" t="s">
        <v>6272</v>
      </c>
      <c r="B3360" s="51" t="s">
        <v>59</v>
      </c>
      <c r="C3360" s="1">
        <v>42907</v>
      </c>
      <c r="D3360">
        <v>2017</v>
      </c>
      <c r="E3360" s="26">
        <v>6</v>
      </c>
      <c r="F3360" s="51" t="s">
        <v>26</v>
      </c>
      <c r="G3360" s="26">
        <v>8</v>
      </c>
      <c r="H3360" s="26">
        <v>8</v>
      </c>
      <c r="I3360" t="s">
        <v>15</v>
      </c>
      <c r="J3360" t="s">
        <v>60</v>
      </c>
      <c r="K3360" t="s">
        <v>83</v>
      </c>
      <c r="L3360" t="s">
        <v>62</v>
      </c>
      <c r="M3360" t="s">
        <v>75</v>
      </c>
      <c r="N3360">
        <v>5385.4741305547068</v>
      </c>
      <c r="O3360">
        <v>5385.4741305547068</v>
      </c>
      <c r="P3360" t="s">
        <v>64</v>
      </c>
      <c r="Q3360">
        <v>3.61</v>
      </c>
      <c r="R3360">
        <v>5</v>
      </c>
      <c r="S3360">
        <v>2</v>
      </c>
      <c r="T3360">
        <v>1</v>
      </c>
      <c r="U3360" t="s">
        <v>76</v>
      </c>
      <c r="V3360">
        <v>3</v>
      </c>
      <c r="W3360" t="s">
        <v>84</v>
      </c>
      <c r="X3360" s="51" t="s">
        <v>777</v>
      </c>
      <c r="Y3360" s="51" t="s">
        <v>119</v>
      </c>
      <c r="Z3360" s="26">
        <v>2</v>
      </c>
      <c r="AA3360" s="51" t="s">
        <v>77</v>
      </c>
      <c r="AB3360" s="51" t="s">
        <v>69</v>
      </c>
    </row>
    <row r="3361" spans="1:28">
      <c r="A3361" s="51" t="s">
        <v>6273</v>
      </c>
      <c r="B3361" s="51" t="s">
        <v>59</v>
      </c>
      <c r="C3361" s="1">
        <v>42791</v>
      </c>
      <c r="D3361">
        <v>2017</v>
      </c>
      <c r="E3361" s="26">
        <v>2</v>
      </c>
      <c r="F3361" s="51" t="s">
        <v>22</v>
      </c>
      <c r="G3361" s="26">
        <v>8</v>
      </c>
      <c r="H3361" s="26">
        <v>8</v>
      </c>
      <c r="I3361" t="s">
        <v>15</v>
      </c>
      <c r="J3361" t="s">
        <v>60</v>
      </c>
      <c r="K3361" t="s">
        <v>83</v>
      </c>
      <c r="L3361" t="s">
        <v>98</v>
      </c>
      <c r="M3361" t="s">
        <v>90</v>
      </c>
      <c r="N3361">
        <v>14842.80903644892</v>
      </c>
      <c r="O3361">
        <v>14842.80903644892</v>
      </c>
      <c r="P3361" t="s">
        <v>64</v>
      </c>
      <c r="Q3361">
        <v>8.89</v>
      </c>
      <c r="R3361">
        <v>1</v>
      </c>
      <c r="S3361">
        <v>2</v>
      </c>
      <c r="T3361">
        <v>1</v>
      </c>
      <c r="U3361" t="s">
        <v>76</v>
      </c>
      <c r="V3361">
        <v>3</v>
      </c>
      <c r="W3361" t="s">
        <v>84</v>
      </c>
      <c r="X3361" s="51" t="s">
        <v>2388</v>
      </c>
      <c r="Y3361" s="51" t="s">
        <v>68</v>
      </c>
      <c r="Z3361" s="26">
        <v>3</v>
      </c>
      <c r="AA3361" s="51" t="s">
        <v>77</v>
      </c>
      <c r="AB3361" s="51" t="s">
        <v>69</v>
      </c>
    </row>
    <row r="3362" spans="1:28">
      <c r="A3362" s="51" t="s">
        <v>6274</v>
      </c>
      <c r="B3362" s="51" t="s">
        <v>140</v>
      </c>
      <c r="C3362" s="1">
        <v>44861</v>
      </c>
      <c r="D3362">
        <v>2022</v>
      </c>
      <c r="E3362" s="26">
        <v>10</v>
      </c>
      <c r="F3362" s="51" t="s">
        <v>10</v>
      </c>
      <c r="G3362" s="26">
        <v>3</v>
      </c>
      <c r="H3362" s="26">
        <v>3</v>
      </c>
      <c r="I3362" t="s">
        <v>15</v>
      </c>
      <c r="J3362" t="s">
        <v>82</v>
      </c>
      <c r="K3362" t="s">
        <v>124</v>
      </c>
      <c r="L3362" t="s">
        <v>113</v>
      </c>
      <c r="M3362" t="s">
        <v>90</v>
      </c>
      <c r="N3362">
        <v>6354.3174027141231</v>
      </c>
      <c r="O3362">
        <v>6354.3174027141231</v>
      </c>
      <c r="P3362" t="s">
        <v>64</v>
      </c>
      <c r="Q3362">
        <v>8.0500000000000007</v>
      </c>
      <c r="R3362">
        <v>1</v>
      </c>
      <c r="S3362">
        <v>4</v>
      </c>
      <c r="T3362">
        <v>1</v>
      </c>
      <c r="U3362" t="s">
        <v>76</v>
      </c>
      <c r="V3362">
        <v>1</v>
      </c>
      <c r="W3362" t="s">
        <v>66</v>
      </c>
      <c r="X3362" s="51" t="s">
        <v>6275</v>
      </c>
      <c r="Y3362" s="51" t="s">
        <v>100</v>
      </c>
      <c r="Z3362" s="26">
        <v>1</v>
      </c>
      <c r="AA3362" s="51" t="s">
        <v>66</v>
      </c>
      <c r="AB3362" s="51" t="s">
        <v>69</v>
      </c>
    </row>
    <row r="3363" spans="1:28">
      <c r="A3363" s="51" t="s">
        <v>6276</v>
      </c>
      <c r="B3363" s="51" t="s">
        <v>140</v>
      </c>
      <c r="C3363" s="1">
        <v>44266</v>
      </c>
      <c r="D3363">
        <v>2021</v>
      </c>
      <c r="E3363" s="26">
        <v>3</v>
      </c>
      <c r="F3363" s="51" t="s">
        <v>23</v>
      </c>
      <c r="G3363" s="26">
        <v>4</v>
      </c>
      <c r="H3363" s="26">
        <v>4</v>
      </c>
      <c r="I3363" t="s">
        <v>15</v>
      </c>
      <c r="J3363" t="s">
        <v>72</v>
      </c>
      <c r="K3363" t="s">
        <v>133</v>
      </c>
      <c r="L3363" t="s">
        <v>125</v>
      </c>
      <c r="M3363" t="s">
        <v>90</v>
      </c>
      <c r="N3363">
        <v>2022.5827740745608</v>
      </c>
      <c r="O3363">
        <v>2022.5827740745608</v>
      </c>
      <c r="P3363" t="s">
        <v>64</v>
      </c>
      <c r="Q3363">
        <v>1.47</v>
      </c>
      <c r="R3363">
        <v>1</v>
      </c>
      <c r="S3363">
        <v>1</v>
      </c>
      <c r="T3363">
        <v>1</v>
      </c>
      <c r="U3363" t="s">
        <v>76</v>
      </c>
      <c r="V3363">
        <v>1</v>
      </c>
      <c r="W3363" t="s">
        <v>66</v>
      </c>
      <c r="X3363" s="51" t="s">
        <v>6277</v>
      </c>
      <c r="Y3363" s="51" t="s">
        <v>79</v>
      </c>
      <c r="Z3363" s="26">
        <v>0</v>
      </c>
      <c r="AA3363" s="51" t="s">
        <v>66</v>
      </c>
      <c r="AB3363" s="51" t="s">
        <v>69</v>
      </c>
    </row>
    <row r="3364" spans="1:28">
      <c r="A3364" s="51" t="s">
        <v>6278</v>
      </c>
      <c r="B3364" s="51" t="s">
        <v>71</v>
      </c>
      <c r="C3364" s="1">
        <v>43983</v>
      </c>
      <c r="D3364">
        <v>2020</v>
      </c>
      <c r="E3364" s="26">
        <v>6</v>
      </c>
      <c r="F3364" s="51" t="s">
        <v>26</v>
      </c>
      <c r="G3364" s="26">
        <v>5</v>
      </c>
      <c r="H3364" s="26">
        <v>5</v>
      </c>
      <c r="I3364" t="s">
        <v>15</v>
      </c>
      <c r="J3364" t="s">
        <v>72</v>
      </c>
      <c r="K3364" t="s">
        <v>83</v>
      </c>
      <c r="L3364" t="s">
        <v>74</v>
      </c>
      <c r="M3364" t="s">
        <v>152</v>
      </c>
      <c r="N3364">
        <v>30214.478526748248</v>
      </c>
      <c r="O3364">
        <v>30214.478526748248</v>
      </c>
      <c r="P3364" t="s">
        <v>64</v>
      </c>
      <c r="Q3364">
        <v>31.5</v>
      </c>
      <c r="R3364">
        <v>4</v>
      </c>
      <c r="S3364">
        <v>4</v>
      </c>
      <c r="T3364">
        <v>1</v>
      </c>
      <c r="U3364" t="s">
        <v>76</v>
      </c>
      <c r="V3364">
        <v>3</v>
      </c>
      <c r="W3364" t="s">
        <v>84</v>
      </c>
      <c r="X3364" s="51" t="s">
        <v>6279</v>
      </c>
      <c r="Y3364" s="51" t="s">
        <v>144</v>
      </c>
      <c r="Z3364" s="26">
        <v>4</v>
      </c>
      <c r="AA3364" s="51" t="s">
        <v>84</v>
      </c>
      <c r="AB3364" s="51" t="s">
        <v>108</v>
      </c>
    </row>
    <row r="3365" spans="1:28">
      <c r="A3365" s="51" t="s">
        <v>6280</v>
      </c>
      <c r="B3365" s="51" t="s">
        <v>97</v>
      </c>
      <c r="C3365" s="1">
        <v>42850</v>
      </c>
      <c r="D3365">
        <v>2017</v>
      </c>
      <c r="E3365" s="26">
        <v>4</v>
      </c>
      <c r="F3365" s="51" t="s">
        <v>24</v>
      </c>
      <c r="G3365" s="26">
        <v>8</v>
      </c>
      <c r="H3365" s="26">
        <v>8</v>
      </c>
      <c r="I3365" t="s">
        <v>15</v>
      </c>
      <c r="J3365" t="s">
        <v>60</v>
      </c>
      <c r="K3365" t="s">
        <v>88</v>
      </c>
      <c r="L3365" t="s">
        <v>116</v>
      </c>
      <c r="M3365" t="s">
        <v>93</v>
      </c>
      <c r="N3365">
        <v>3926.8990478138016</v>
      </c>
      <c r="O3365">
        <v>3926.8990478138016</v>
      </c>
      <c r="P3365" t="s">
        <v>64</v>
      </c>
      <c r="Q3365">
        <v>3.06</v>
      </c>
      <c r="R3365">
        <v>4</v>
      </c>
      <c r="S3365">
        <v>1</v>
      </c>
      <c r="T3365">
        <v>1</v>
      </c>
      <c r="U3365" t="s">
        <v>76</v>
      </c>
      <c r="V3365">
        <v>1</v>
      </c>
      <c r="W3365" t="s">
        <v>66</v>
      </c>
      <c r="X3365" s="51" t="s">
        <v>6281</v>
      </c>
      <c r="Y3365" s="51" t="s">
        <v>95</v>
      </c>
      <c r="Z3365" s="26">
        <v>1</v>
      </c>
      <c r="AA3365" s="51" t="s">
        <v>66</v>
      </c>
      <c r="AB3365" s="51" t="s">
        <v>69</v>
      </c>
    </row>
    <row r="3366" spans="1:28">
      <c r="A3366" s="51" t="s">
        <v>6282</v>
      </c>
      <c r="B3366" s="51" t="s">
        <v>97</v>
      </c>
      <c r="C3366" s="1">
        <v>44905</v>
      </c>
      <c r="D3366">
        <v>2022</v>
      </c>
      <c r="E3366" s="26">
        <v>12</v>
      </c>
      <c r="F3366" s="51" t="s">
        <v>20</v>
      </c>
      <c r="G3366" s="26">
        <v>3</v>
      </c>
      <c r="H3366" s="26">
        <v>3</v>
      </c>
      <c r="I3366" t="s">
        <v>15</v>
      </c>
      <c r="J3366" t="s">
        <v>82</v>
      </c>
      <c r="K3366" t="s">
        <v>133</v>
      </c>
      <c r="L3366" t="s">
        <v>157</v>
      </c>
      <c r="M3366" t="s">
        <v>75</v>
      </c>
      <c r="N3366">
        <v>15464.42617646225</v>
      </c>
      <c r="O3366">
        <v>15464.42617646225</v>
      </c>
      <c r="P3366" t="s">
        <v>64</v>
      </c>
      <c r="Q3366">
        <v>12.14</v>
      </c>
      <c r="R3366">
        <v>3</v>
      </c>
      <c r="S3366">
        <v>0</v>
      </c>
      <c r="T3366">
        <v>0</v>
      </c>
      <c r="U3366" t="s">
        <v>65</v>
      </c>
      <c r="V3366">
        <v>3</v>
      </c>
      <c r="W3366" t="s">
        <v>84</v>
      </c>
      <c r="X3366" s="51" t="s">
        <v>4273</v>
      </c>
      <c r="Y3366" s="51" t="s">
        <v>68</v>
      </c>
      <c r="Z3366" s="26">
        <v>2</v>
      </c>
      <c r="AA3366" s="51" t="s">
        <v>77</v>
      </c>
      <c r="AB3366" s="51" t="s">
        <v>69</v>
      </c>
    </row>
    <row r="3367" spans="1:28">
      <c r="A3367" s="51" t="s">
        <v>6283</v>
      </c>
      <c r="B3367" s="51" t="s">
        <v>71</v>
      </c>
      <c r="C3367" s="1">
        <v>41634</v>
      </c>
      <c r="D3367">
        <v>2013</v>
      </c>
      <c r="E3367" s="26">
        <v>12</v>
      </c>
      <c r="F3367" s="51" t="s">
        <v>20</v>
      </c>
      <c r="G3367" s="26">
        <v>12</v>
      </c>
      <c r="H3367" s="26">
        <v>12</v>
      </c>
      <c r="I3367" t="s">
        <v>15</v>
      </c>
      <c r="J3367" t="s">
        <v>102</v>
      </c>
      <c r="K3367" t="s">
        <v>124</v>
      </c>
      <c r="L3367" t="s">
        <v>202</v>
      </c>
      <c r="M3367" t="s">
        <v>93</v>
      </c>
      <c r="N3367">
        <v>1502.4526062578759</v>
      </c>
      <c r="O3367">
        <v>1502.4526062578759</v>
      </c>
      <c r="P3367" t="s">
        <v>64</v>
      </c>
      <c r="Q3367">
        <v>2.56</v>
      </c>
      <c r="R3367">
        <v>3</v>
      </c>
      <c r="S3367">
        <v>3</v>
      </c>
      <c r="T3367">
        <v>1</v>
      </c>
      <c r="U3367" t="s">
        <v>76</v>
      </c>
      <c r="V3367">
        <v>1</v>
      </c>
      <c r="W3367" t="s">
        <v>66</v>
      </c>
      <c r="X3367" s="51" t="s">
        <v>6284</v>
      </c>
      <c r="Y3367" s="51" t="s">
        <v>79</v>
      </c>
      <c r="Z3367" s="26">
        <v>2</v>
      </c>
      <c r="AA3367" s="51" t="s">
        <v>77</v>
      </c>
      <c r="AB3367" s="51" t="s">
        <v>108</v>
      </c>
    </row>
    <row r="3368" spans="1:28">
      <c r="A3368" s="51" t="s">
        <v>6285</v>
      </c>
      <c r="B3368" s="51" t="s">
        <v>121</v>
      </c>
      <c r="C3368" s="1">
        <v>42182</v>
      </c>
      <c r="D3368">
        <v>2015</v>
      </c>
      <c r="E3368" s="26">
        <v>6</v>
      </c>
      <c r="F3368" s="51" t="s">
        <v>26</v>
      </c>
      <c r="G3368" s="26">
        <v>10</v>
      </c>
      <c r="H3368" s="26">
        <v>10</v>
      </c>
      <c r="I3368" t="s">
        <v>15</v>
      </c>
      <c r="J3368" t="s">
        <v>102</v>
      </c>
      <c r="K3368" t="s">
        <v>88</v>
      </c>
      <c r="L3368" t="s">
        <v>62</v>
      </c>
      <c r="M3368" t="s">
        <v>93</v>
      </c>
      <c r="N3368">
        <v>3881.0150600515967</v>
      </c>
      <c r="O3368">
        <v>3881.0150600515967</v>
      </c>
      <c r="P3368" t="s">
        <v>64</v>
      </c>
      <c r="Q3368">
        <v>6.1</v>
      </c>
      <c r="R3368">
        <v>4</v>
      </c>
      <c r="S3368">
        <v>0</v>
      </c>
      <c r="T3368">
        <v>0</v>
      </c>
      <c r="U3368" t="s">
        <v>65</v>
      </c>
      <c r="V3368">
        <v>1</v>
      </c>
      <c r="W3368" t="s">
        <v>66</v>
      </c>
      <c r="X3368" s="51" t="s">
        <v>6286</v>
      </c>
      <c r="Y3368" s="51" t="s">
        <v>95</v>
      </c>
      <c r="Z3368" s="26">
        <v>1</v>
      </c>
      <c r="AA3368" s="51" t="s">
        <v>66</v>
      </c>
      <c r="AB3368" s="51" t="s">
        <v>69</v>
      </c>
    </row>
    <row r="3369" spans="1:28">
      <c r="A3369" s="51" t="s">
        <v>6287</v>
      </c>
      <c r="B3369" s="51" t="s">
        <v>121</v>
      </c>
      <c r="C3369" s="1">
        <v>42799</v>
      </c>
      <c r="D3369">
        <v>2017</v>
      </c>
      <c r="E3369" s="26">
        <v>3</v>
      </c>
      <c r="F3369" s="51" t="s">
        <v>23</v>
      </c>
      <c r="G3369" s="26">
        <v>8</v>
      </c>
      <c r="H3369" s="26">
        <v>8</v>
      </c>
      <c r="I3369" t="s">
        <v>15</v>
      </c>
      <c r="J3369" t="s">
        <v>60</v>
      </c>
      <c r="K3369" t="s">
        <v>88</v>
      </c>
      <c r="L3369" t="s">
        <v>110</v>
      </c>
      <c r="M3369" t="s">
        <v>75</v>
      </c>
      <c r="N3369">
        <v>7473.0369710310906</v>
      </c>
      <c r="O3369">
        <v>7473.0369710310906</v>
      </c>
      <c r="P3369" t="s">
        <v>64</v>
      </c>
      <c r="Q3369">
        <v>8.23</v>
      </c>
      <c r="R3369">
        <v>4</v>
      </c>
      <c r="S3369">
        <v>2</v>
      </c>
      <c r="T3369">
        <v>1</v>
      </c>
      <c r="U3369" t="s">
        <v>76</v>
      </c>
      <c r="V3369">
        <v>2</v>
      </c>
      <c r="W3369" t="s">
        <v>77</v>
      </c>
      <c r="X3369" s="51" t="s">
        <v>6288</v>
      </c>
      <c r="Y3369" s="51" t="s">
        <v>100</v>
      </c>
      <c r="Z3369" s="26">
        <v>1</v>
      </c>
      <c r="AA3369" s="51" t="s">
        <v>66</v>
      </c>
      <c r="AB3369" s="51" t="s">
        <v>69</v>
      </c>
    </row>
    <row r="3370" spans="1:28">
      <c r="A3370" s="51" t="s">
        <v>6289</v>
      </c>
      <c r="B3370" s="51" t="s">
        <v>59</v>
      </c>
      <c r="C3370" s="1">
        <v>43957</v>
      </c>
      <c r="D3370">
        <v>2020</v>
      </c>
      <c r="E3370" s="26">
        <v>5</v>
      </c>
      <c r="F3370" s="51" t="s">
        <v>25</v>
      </c>
      <c r="G3370" s="26">
        <v>5</v>
      </c>
      <c r="H3370" s="26">
        <v>5</v>
      </c>
      <c r="I3370" t="s">
        <v>15</v>
      </c>
      <c r="J3370" t="s">
        <v>72</v>
      </c>
      <c r="K3370" t="s">
        <v>61</v>
      </c>
      <c r="L3370" t="s">
        <v>89</v>
      </c>
      <c r="M3370" t="s">
        <v>93</v>
      </c>
      <c r="N3370">
        <v>2929.8686764804784</v>
      </c>
      <c r="O3370">
        <v>2929.8686764804784</v>
      </c>
      <c r="P3370" t="s">
        <v>64</v>
      </c>
      <c r="Q3370">
        <v>8.2799999999999994</v>
      </c>
      <c r="R3370">
        <v>5</v>
      </c>
      <c r="S3370">
        <v>2</v>
      </c>
      <c r="T3370">
        <v>1</v>
      </c>
      <c r="U3370" t="s">
        <v>76</v>
      </c>
      <c r="V3370">
        <v>1</v>
      </c>
      <c r="W3370" t="s">
        <v>66</v>
      </c>
      <c r="X3370" s="51" t="s">
        <v>6290</v>
      </c>
      <c r="Y3370" s="51" t="s">
        <v>119</v>
      </c>
      <c r="Z3370" s="26">
        <v>0</v>
      </c>
      <c r="AA3370" s="51" t="s">
        <v>66</v>
      </c>
      <c r="AB3370" s="51" t="s">
        <v>69</v>
      </c>
    </row>
    <row r="3371" spans="1:28">
      <c r="A3371" s="51" t="s">
        <v>6291</v>
      </c>
      <c r="B3371" s="51" t="s">
        <v>81</v>
      </c>
      <c r="C3371" s="1">
        <v>44565</v>
      </c>
      <c r="D3371">
        <v>2022</v>
      </c>
      <c r="E3371" s="26">
        <v>1</v>
      </c>
      <c r="F3371" s="51" t="s">
        <v>21</v>
      </c>
      <c r="G3371" s="26">
        <v>3</v>
      </c>
      <c r="H3371" s="26">
        <v>3</v>
      </c>
      <c r="I3371" t="s">
        <v>15</v>
      </c>
      <c r="J3371" t="s">
        <v>82</v>
      </c>
      <c r="K3371" t="s">
        <v>73</v>
      </c>
      <c r="L3371" t="s">
        <v>125</v>
      </c>
      <c r="M3371" t="s">
        <v>63</v>
      </c>
      <c r="N3371">
        <v>12302.454092871629</v>
      </c>
      <c r="O3371">
        <v>12302.454092871629</v>
      </c>
      <c r="P3371" t="s">
        <v>64</v>
      </c>
      <c r="Q3371">
        <v>11.51</v>
      </c>
      <c r="R3371">
        <v>1</v>
      </c>
      <c r="S3371">
        <v>3</v>
      </c>
      <c r="T3371">
        <v>1</v>
      </c>
      <c r="U3371" t="s">
        <v>76</v>
      </c>
      <c r="V3371">
        <v>3</v>
      </c>
      <c r="W3371" t="s">
        <v>84</v>
      </c>
      <c r="X3371" s="51" t="s">
        <v>1275</v>
      </c>
      <c r="Y3371" s="51" t="s">
        <v>68</v>
      </c>
      <c r="Z3371" s="26">
        <v>3</v>
      </c>
      <c r="AA3371" s="51" t="s">
        <v>77</v>
      </c>
      <c r="AB3371" s="51" t="s">
        <v>108</v>
      </c>
    </row>
    <row r="3372" spans="1:28">
      <c r="A3372" s="51" t="s">
        <v>6292</v>
      </c>
      <c r="B3372" s="51" t="s">
        <v>97</v>
      </c>
      <c r="C3372" s="1">
        <v>42029</v>
      </c>
      <c r="D3372">
        <v>2015</v>
      </c>
      <c r="E3372" s="26">
        <v>1</v>
      </c>
      <c r="F3372" s="51" t="s">
        <v>21</v>
      </c>
      <c r="G3372" s="26">
        <v>10</v>
      </c>
      <c r="H3372" s="26">
        <v>10</v>
      </c>
      <c r="I3372" t="s">
        <v>15</v>
      </c>
      <c r="J3372" t="s">
        <v>102</v>
      </c>
      <c r="K3372" t="s">
        <v>61</v>
      </c>
      <c r="L3372" t="s">
        <v>157</v>
      </c>
      <c r="M3372" t="s">
        <v>75</v>
      </c>
      <c r="N3372">
        <v>26175.047458292567</v>
      </c>
      <c r="O3372">
        <v>26175.047458292567</v>
      </c>
      <c r="P3372" t="s">
        <v>64</v>
      </c>
      <c r="Q3372">
        <v>6.81</v>
      </c>
      <c r="R3372">
        <v>2</v>
      </c>
      <c r="S3372">
        <v>4</v>
      </c>
      <c r="T3372">
        <v>1</v>
      </c>
      <c r="U3372" t="s">
        <v>76</v>
      </c>
      <c r="V3372">
        <v>3</v>
      </c>
      <c r="W3372" t="s">
        <v>84</v>
      </c>
      <c r="X3372" s="51" t="s">
        <v>6293</v>
      </c>
      <c r="Y3372" s="51" t="s">
        <v>68</v>
      </c>
      <c r="Z3372" s="26">
        <v>4</v>
      </c>
      <c r="AA3372" s="51" t="s">
        <v>84</v>
      </c>
      <c r="AB3372" s="51" t="s">
        <v>108</v>
      </c>
    </row>
    <row r="3373" spans="1:28">
      <c r="A3373" s="51" t="s">
        <v>6294</v>
      </c>
      <c r="B3373" s="51" t="s">
        <v>97</v>
      </c>
      <c r="C3373" s="1">
        <v>43539</v>
      </c>
      <c r="D3373">
        <v>2019</v>
      </c>
      <c r="E3373" s="26">
        <v>3</v>
      </c>
      <c r="F3373" s="51" t="s">
        <v>23</v>
      </c>
      <c r="G3373" s="26">
        <v>6</v>
      </c>
      <c r="H3373" s="26">
        <v>6</v>
      </c>
      <c r="I3373" t="s">
        <v>15</v>
      </c>
      <c r="J3373" t="s">
        <v>72</v>
      </c>
      <c r="K3373" t="s">
        <v>61</v>
      </c>
      <c r="L3373" t="s">
        <v>157</v>
      </c>
      <c r="M3373" t="s">
        <v>93</v>
      </c>
      <c r="N3373">
        <v>11892.041084359878</v>
      </c>
      <c r="O3373">
        <v>11892.041084359878</v>
      </c>
      <c r="P3373" t="s">
        <v>64</v>
      </c>
      <c r="Q3373">
        <v>27.92</v>
      </c>
      <c r="R3373">
        <v>2</v>
      </c>
      <c r="S3373">
        <v>2</v>
      </c>
      <c r="T3373">
        <v>1</v>
      </c>
      <c r="U3373" t="s">
        <v>76</v>
      </c>
      <c r="V3373">
        <v>3</v>
      </c>
      <c r="W3373" t="s">
        <v>84</v>
      </c>
      <c r="X3373" s="51" t="s">
        <v>6295</v>
      </c>
      <c r="Y3373" s="51" t="s">
        <v>119</v>
      </c>
      <c r="Z3373" s="26">
        <v>2</v>
      </c>
      <c r="AA3373" s="51" t="s">
        <v>77</v>
      </c>
      <c r="AB3373" s="51" t="s">
        <v>69</v>
      </c>
    </row>
    <row r="3374" spans="1:28">
      <c r="A3374" s="51" t="s">
        <v>6296</v>
      </c>
      <c r="B3374" s="51" t="s">
        <v>97</v>
      </c>
      <c r="C3374" s="1">
        <v>42943</v>
      </c>
      <c r="D3374">
        <v>2017</v>
      </c>
      <c r="E3374" s="26">
        <v>7</v>
      </c>
      <c r="F3374" s="51" t="s">
        <v>27</v>
      </c>
      <c r="G3374" s="26">
        <v>8</v>
      </c>
      <c r="H3374" s="26">
        <v>8</v>
      </c>
      <c r="I3374" t="s">
        <v>15</v>
      </c>
      <c r="J3374" t="s">
        <v>60</v>
      </c>
      <c r="K3374" t="s">
        <v>133</v>
      </c>
      <c r="L3374" t="s">
        <v>62</v>
      </c>
      <c r="M3374" t="s">
        <v>104</v>
      </c>
      <c r="N3374">
        <v>5124.5083432635738</v>
      </c>
      <c r="O3374">
        <v>5124.5083432635738</v>
      </c>
      <c r="P3374" t="s">
        <v>64</v>
      </c>
      <c r="Q3374">
        <v>29.19</v>
      </c>
      <c r="R3374">
        <v>2</v>
      </c>
      <c r="S3374">
        <v>3</v>
      </c>
      <c r="T3374">
        <v>1</v>
      </c>
      <c r="U3374" t="s">
        <v>76</v>
      </c>
      <c r="V3374">
        <v>3</v>
      </c>
      <c r="W3374" t="s">
        <v>84</v>
      </c>
      <c r="X3374" s="51" t="s">
        <v>6297</v>
      </c>
      <c r="Y3374" s="51" t="s">
        <v>95</v>
      </c>
      <c r="Z3374" s="26">
        <v>4</v>
      </c>
      <c r="AA3374" s="51" t="s">
        <v>84</v>
      </c>
      <c r="AB3374" s="51" t="s">
        <v>108</v>
      </c>
    </row>
    <row r="3375" spans="1:28">
      <c r="A3375" s="51" t="s">
        <v>6298</v>
      </c>
      <c r="B3375" s="51" t="s">
        <v>140</v>
      </c>
      <c r="C3375" s="1">
        <v>43993</v>
      </c>
      <c r="D3375">
        <v>2020</v>
      </c>
      <c r="E3375" s="26">
        <v>6</v>
      </c>
      <c r="F3375" s="51" t="s">
        <v>26</v>
      </c>
      <c r="G3375" s="26">
        <v>5</v>
      </c>
      <c r="H3375" s="26">
        <v>5</v>
      </c>
      <c r="I3375" t="s">
        <v>15</v>
      </c>
      <c r="J3375" t="s">
        <v>72</v>
      </c>
      <c r="K3375" t="s">
        <v>133</v>
      </c>
      <c r="L3375" t="s">
        <v>157</v>
      </c>
      <c r="M3375" t="s">
        <v>75</v>
      </c>
      <c r="N3375">
        <v>12926.165694338168</v>
      </c>
      <c r="O3375">
        <v>12926.165694338168</v>
      </c>
      <c r="P3375" t="s">
        <v>64</v>
      </c>
      <c r="Q3375">
        <v>27.77</v>
      </c>
      <c r="R3375">
        <v>2</v>
      </c>
      <c r="S3375">
        <v>3</v>
      </c>
      <c r="T3375">
        <v>1</v>
      </c>
      <c r="U3375" t="s">
        <v>76</v>
      </c>
      <c r="V3375">
        <v>3</v>
      </c>
      <c r="W3375" t="s">
        <v>84</v>
      </c>
      <c r="X3375" s="51" t="s">
        <v>6299</v>
      </c>
      <c r="Y3375" s="51" t="s">
        <v>95</v>
      </c>
      <c r="Z3375" s="26">
        <v>4</v>
      </c>
      <c r="AA3375" s="51" t="s">
        <v>84</v>
      </c>
      <c r="AB3375" s="51" t="s">
        <v>108</v>
      </c>
    </row>
    <row r="3376" spans="1:28">
      <c r="A3376" s="51" t="s">
        <v>6300</v>
      </c>
      <c r="B3376" s="51" t="s">
        <v>121</v>
      </c>
      <c r="C3376" s="1">
        <v>42865</v>
      </c>
      <c r="D3376">
        <v>2017</v>
      </c>
      <c r="E3376" s="26">
        <v>5</v>
      </c>
      <c r="F3376" s="51" t="s">
        <v>25</v>
      </c>
      <c r="G3376" s="26">
        <v>8</v>
      </c>
      <c r="H3376" s="26">
        <v>8</v>
      </c>
      <c r="I3376" t="s">
        <v>15</v>
      </c>
      <c r="J3376" t="s">
        <v>60</v>
      </c>
      <c r="K3376" t="s">
        <v>124</v>
      </c>
      <c r="L3376" t="s">
        <v>110</v>
      </c>
      <c r="M3376" t="s">
        <v>75</v>
      </c>
      <c r="N3376">
        <v>6242.3862575530011</v>
      </c>
      <c r="O3376">
        <v>6242.3862575530011</v>
      </c>
      <c r="P3376" t="s">
        <v>64</v>
      </c>
      <c r="Q3376">
        <v>6.72</v>
      </c>
      <c r="R3376">
        <v>5</v>
      </c>
      <c r="S3376">
        <v>2</v>
      </c>
      <c r="T3376">
        <v>1</v>
      </c>
      <c r="U3376" t="s">
        <v>76</v>
      </c>
      <c r="V3376">
        <v>2</v>
      </c>
      <c r="W3376" t="s">
        <v>77</v>
      </c>
      <c r="X3376" s="51" t="s">
        <v>6301</v>
      </c>
      <c r="Y3376" s="51" t="s">
        <v>79</v>
      </c>
      <c r="Z3376" s="26">
        <v>1</v>
      </c>
      <c r="AA3376" s="51" t="s">
        <v>66</v>
      </c>
      <c r="AB3376" s="51" t="s">
        <v>69</v>
      </c>
    </row>
    <row r="3377" spans="1:28">
      <c r="A3377" s="51" t="s">
        <v>6302</v>
      </c>
      <c r="B3377" s="51" t="s">
        <v>59</v>
      </c>
      <c r="C3377" s="1">
        <v>42894</v>
      </c>
      <c r="D3377">
        <v>2017</v>
      </c>
      <c r="E3377" s="26">
        <v>6</v>
      </c>
      <c r="F3377" s="51" t="s">
        <v>26</v>
      </c>
      <c r="G3377" s="26">
        <v>8</v>
      </c>
      <c r="H3377" s="26">
        <v>8</v>
      </c>
      <c r="I3377" t="s">
        <v>15</v>
      </c>
      <c r="J3377" t="s">
        <v>60</v>
      </c>
      <c r="K3377" t="s">
        <v>73</v>
      </c>
      <c r="L3377" t="s">
        <v>74</v>
      </c>
      <c r="M3377" t="s">
        <v>63</v>
      </c>
      <c r="N3377">
        <v>7091.1657774698497</v>
      </c>
      <c r="O3377">
        <v>7091.1657774698497</v>
      </c>
      <c r="P3377" t="s">
        <v>64</v>
      </c>
      <c r="Q3377">
        <v>9.02</v>
      </c>
      <c r="R3377">
        <v>2</v>
      </c>
      <c r="S3377">
        <v>2</v>
      </c>
      <c r="T3377">
        <v>1</v>
      </c>
      <c r="U3377" t="s">
        <v>76</v>
      </c>
      <c r="V3377">
        <v>1</v>
      </c>
      <c r="W3377" t="s">
        <v>66</v>
      </c>
      <c r="X3377" s="51" t="s">
        <v>6303</v>
      </c>
      <c r="Y3377" s="51" t="s">
        <v>95</v>
      </c>
      <c r="Z3377" s="26">
        <v>1</v>
      </c>
      <c r="AA3377" s="51" t="s">
        <v>66</v>
      </c>
      <c r="AB3377" s="51" t="s">
        <v>69</v>
      </c>
    </row>
    <row r="3378" spans="1:28">
      <c r="A3378" s="51" t="s">
        <v>6304</v>
      </c>
      <c r="B3378" s="51" t="s">
        <v>121</v>
      </c>
      <c r="C3378" s="1">
        <v>42568</v>
      </c>
      <c r="D3378">
        <v>2016</v>
      </c>
      <c r="E3378" s="26">
        <v>7</v>
      </c>
      <c r="F3378" s="51" t="s">
        <v>27</v>
      </c>
      <c r="G3378" s="26">
        <v>9</v>
      </c>
      <c r="H3378" s="26">
        <v>9</v>
      </c>
      <c r="I3378" t="s">
        <v>15</v>
      </c>
      <c r="J3378" t="s">
        <v>60</v>
      </c>
      <c r="K3378" t="s">
        <v>88</v>
      </c>
      <c r="L3378" t="s">
        <v>128</v>
      </c>
      <c r="M3378" t="s">
        <v>63</v>
      </c>
      <c r="N3378">
        <v>8871.5103075373045</v>
      </c>
      <c r="O3378">
        <v>8871.5103075373045</v>
      </c>
      <c r="P3378" t="s">
        <v>64</v>
      </c>
      <c r="Q3378">
        <v>7.49</v>
      </c>
      <c r="R3378">
        <v>4</v>
      </c>
      <c r="S3378">
        <v>4</v>
      </c>
      <c r="T3378">
        <v>1</v>
      </c>
      <c r="U3378" t="s">
        <v>76</v>
      </c>
      <c r="V3378">
        <v>1</v>
      </c>
      <c r="W3378" t="s">
        <v>66</v>
      </c>
      <c r="X3378" s="51" t="s">
        <v>6305</v>
      </c>
      <c r="Y3378" s="51" t="s">
        <v>100</v>
      </c>
      <c r="Z3378" s="26">
        <v>2</v>
      </c>
      <c r="AA3378" s="51" t="s">
        <v>77</v>
      </c>
      <c r="AB3378" s="51" t="s">
        <v>108</v>
      </c>
    </row>
    <row r="3379" spans="1:28">
      <c r="A3379" s="51" t="s">
        <v>6306</v>
      </c>
      <c r="B3379" s="51" t="s">
        <v>59</v>
      </c>
      <c r="C3379" s="1">
        <v>42300</v>
      </c>
      <c r="D3379">
        <v>2015</v>
      </c>
      <c r="E3379" s="26">
        <v>10</v>
      </c>
      <c r="F3379" s="51" t="s">
        <v>10</v>
      </c>
      <c r="G3379" s="26">
        <v>10</v>
      </c>
      <c r="H3379" s="26">
        <v>10</v>
      </c>
      <c r="I3379" t="s">
        <v>15</v>
      </c>
      <c r="J3379" t="s">
        <v>102</v>
      </c>
      <c r="K3379" t="s">
        <v>88</v>
      </c>
      <c r="L3379" t="s">
        <v>62</v>
      </c>
      <c r="M3379" t="s">
        <v>90</v>
      </c>
      <c r="N3379">
        <v>5999.1975712516423</v>
      </c>
      <c r="O3379">
        <v>5999.1975712516423</v>
      </c>
      <c r="P3379" t="s">
        <v>64</v>
      </c>
      <c r="Q3379">
        <v>7.88</v>
      </c>
      <c r="R3379">
        <v>1</v>
      </c>
      <c r="S3379">
        <v>2</v>
      </c>
      <c r="T3379">
        <v>1</v>
      </c>
      <c r="U3379" t="s">
        <v>76</v>
      </c>
      <c r="V3379">
        <v>1</v>
      </c>
      <c r="W3379" t="s">
        <v>66</v>
      </c>
      <c r="X3379" s="51" t="s">
        <v>6307</v>
      </c>
      <c r="Y3379" s="51" t="s">
        <v>144</v>
      </c>
      <c r="Z3379" s="26">
        <v>1</v>
      </c>
      <c r="AA3379" s="51" t="s">
        <v>66</v>
      </c>
      <c r="AB3379" s="51" t="s">
        <v>69</v>
      </c>
    </row>
    <row r="3380" spans="1:28">
      <c r="A3380" s="51" t="s">
        <v>6308</v>
      </c>
      <c r="B3380" s="51" t="s">
        <v>140</v>
      </c>
      <c r="C3380" s="1">
        <v>45385</v>
      </c>
      <c r="D3380">
        <v>2024</v>
      </c>
      <c r="E3380" s="26">
        <v>4</v>
      </c>
      <c r="F3380" s="51" t="s">
        <v>24</v>
      </c>
      <c r="G3380" s="26">
        <v>1</v>
      </c>
      <c r="H3380" s="26">
        <v>1</v>
      </c>
      <c r="I3380" t="s">
        <v>15</v>
      </c>
      <c r="J3380" t="s">
        <v>82</v>
      </c>
      <c r="K3380" t="s">
        <v>73</v>
      </c>
      <c r="L3380" t="s">
        <v>98</v>
      </c>
      <c r="M3380" t="s">
        <v>90</v>
      </c>
      <c r="N3380">
        <v>7229.6007803831308</v>
      </c>
      <c r="O3380">
        <v>7229.6007803831308</v>
      </c>
      <c r="P3380" t="s">
        <v>64</v>
      </c>
      <c r="Q3380">
        <v>7.03</v>
      </c>
      <c r="R3380">
        <v>1</v>
      </c>
      <c r="S3380">
        <v>1</v>
      </c>
      <c r="T3380">
        <v>1</v>
      </c>
      <c r="U3380" t="s">
        <v>76</v>
      </c>
      <c r="V3380">
        <v>1</v>
      </c>
      <c r="W3380" t="s">
        <v>66</v>
      </c>
      <c r="X3380" s="51" t="s">
        <v>6309</v>
      </c>
      <c r="Y3380" s="51" t="s">
        <v>100</v>
      </c>
      <c r="Z3380" s="26">
        <v>0</v>
      </c>
      <c r="AA3380" s="51" t="s">
        <v>66</v>
      </c>
      <c r="AB3380" s="51" t="s">
        <v>69</v>
      </c>
    </row>
    <row r="3381" spans="1:28">
      <c r="A3381" s="51" t="s">
        <v>6310</v>
      </c>
      <c r="B3381" s="51" t="s">
        <v>59</v>
      </c>
      <c r="C3381" s="1">
        <v>45267</v>
      </c>
      <c r="D3381">
        <v>2023</v>
      </c>
      <c r="E3381" s="26">
        <v>12</v>
      </c>
      <c r="F3381" s="51" t="s">
        <v>20</v>
      </c>
      <c r="G3381" s="26">
        <v>2</v>
      </c>
      <c r="H3381" s="26">
        <v>2</v>
      </c>
      <c r="I3381" t="s">
        <v>15</v>
      </c>
      <c r="J3381" t="s">
        <v>82</v>
      </c>
      <c r="K3381" t="s">
        <v>133</v>
      </c>
      <c r="L3381" t="s">
        <v>116</v>
      </c>
      <c r="M3381" t="s">
        <v>104</v>
      </c>
      <c r="N3381">
        <v>11581.66594370808</v>
      </c>
      <c r="O3381">
        <v>11581.66594370808</v>
      </c>
      <c r="P3381" t="s">
        <v>64</v>
      </c>
      <c r="Q3381">
        <v>12.16</v>
      </c>
      <c r="R3381">
        <v>2</v>
      </c>
      <c r="S3381">
        <v>3</v>
      </c>
      <c r="T3381">
        <v>1</v>
      </c>
      <c r="U3381" t="s">
        <v>76</v>
      </c>
      <c r="V3381">
        <v>2</v>
      </c>
      <c r="W3381" t="s">
        <v>77</v>
      </c>
      <c r="X3381" s="51" t="s">
        <v>1860</v>
      </c>
      <c r="Y3381" s="51" t="s">
        <v>100</v>
      </c>
      <c r="Z3381" s="26">
        <v>1</v>
      </c>
      <c r="AA3381" s="51" t="s">
        <v>66</v>
      </c>
      <c r="AB3381" s="51" t="s">
        <v>69</v>
      </c>
    </row>
    <row r="3382" spans="1:28">
      <c r="A3382" s="51" t="s">
        <v>6311</v>
      </c>
      <c r="B3382" s="51" t="s">
        <v>81</v>
      </c>
      <c r="C3382" s="1">
        <v>42348</v>
      </c>
      <c r="D3382">
        <v>2015</v>
      </c>
      <c r="E3382" s="26">
        <v>12</v>
      </c>
      <c r="F3382" s="51" t="s">
        <v>20</v>
      </c>
      <c r="G3382" s="26">
        <v>10</v>
      </c>
      <c r="H3382" s="26">
        <v>10</v>
      </c>
      <c r="I3382" t="s">
        <v>15</v>
      </c>
      <c r="J3382" t="s">
        <v>102</v>
      </c>
      <c r="K3382" t="s">
        <v>133</v>
      </c>
      <c r="L3382" t="s">
        <v>125</v>
      </c>
      <c r="M3382" t="s">
        <v>93</v>
      </c>
      <c r="N3382">
        <v>4632.8386675224474</v>
      </c>
      <c r="O3382">
        <v>4632.8386675224474</v>
      </c>
      <c r="P3382" t="s">
        <v>64</v>
      </c>
      <c r="Q3382">
        <v>5.0599999999999996</v>
      </c>
      <c r="R3382">
        <v>1</v>
      </c>
      <c r="S3382">
        <v>5</v>
      </c>
      <c r="T3382">
        <v>1</v>
      </c>
      <c r="U3382" t="s">
        <v>76</v>
      </c>
      <c r="V3382">
        <v>1</v>
      </c>
      <c r="W3382" t="s">
        <v>66</v>
      </c>
      <c r="X3382" s="51" t="s">
        <v>6312</v>
      </c>
      <c r="Y3382" s="51" t="s">
        <v>119</v>
      </c>
      <c r="Z3382" s="26">
        <v>2</v>
      </c>
      <c r="AA3382" s="51" t="s">
        <v>77</v>
      </c>
      <c r="AB3382" s="51" t="s">
        <v>108</v>
      </c>
    </row>
    <row r="3383" spans="1:28">
      <c r="A3383" s="51" t="s">
        <v>6313</v>
      </c>
      <c r="B3383" s="51" t="s">
        <v>140</v>
      </c>
      <c r="C3383" s="1">
        <v>43108</v>
      </c>
      <c r="D3383">
        <v>2018</v>
      </c>
      <c r="E3383" s="26">
        <v>1</v>
      </c>
      <c r="F3383" s="51" t="s">
        <v>21</v>
      </c>
      <c r="G3383" s="26">
        <v>7</v>
      </c>
      <c r="H3383" s="26">
        <v>7</v>
      </c>
      <c r="I3383" t="s">
        <v>15</v>
      </c>
      <c r="J3383" t="s">
        <v>60</v>
      </c>
      <c r="K3383" t="s">
        <v>73</v>
      </c>
      <c r="L3383" t="s">
        <v>128</v>
      </c>
      <c r="M3383" t="s">
        <v>63</v>
      </c>
      <c r="N3383">
        <v>28936.606819471155</v>
      </c>
      <c r="O3383">
        <v>28936.606819471155</v>
      </c>
      <c r="P3383" t="s">
        <v>64</v>
      </c>
      <c r="Q3383">
        <v>25.15</v>
      </c>
      <c r="R3383">
        <v>4</v>
      </c>
      <c r="S3383">
        <v>0</v>
      </c>
      <c r="T3383">
        <v>0</v>
      </c>
      <c r="U3383" t="s">
        <v>65</v>
      </c>
      <c r="V3383">
        <v>3</v>
      </c>
      <c r="W3383" t="s">
        <v>84</v>
      </c>
      <c r="X3383" s="51" t="s">
        <v>6314</v>
      </c>
      <c r="Y3383" s="51" t="s">
        <v>95</v>
      </c>
      <c r="Z3383" s="26">
        <v>3</v>
      </c>
      <c r="AA3383" s="51" t="s">
        <v>77</v>
      </c>
      <c r="AB3383" s="51" t="s">
        <v>108</v>
      </c>
    </row>
    <row r="3384" spans="1:28">
      <c r="A3384" s="51" t="s">
        <v>6315</v>
      </c>
      <c r="B3384" s="51" t="s">
        <v>71</v>
      </c>
      <c r="C3384" s="1">
        <v>42306</v>
      </c>
      <c r="D3384">
        <v>2015</v>
      </c>
      <c r="E3384" s="26">
        <v>10</v>
      </c>
      <c r="F3384" s="51" t="s">
        <v>10</v>
      </c>
      <c r="G3384" s="26">
        <v>10</v>
      </c>
      <c r="H3384" s="26">
        <v>10</v>
      </c>
      <c r="I3384" t="s">
        <v>15</v>
      </c>
      <c r="J3384" t="s">
        <v>102</v>
      </c>
      <c r="K3384" t="s">
        <v>83</v>
      </c>
      <c r="L3384" t="s">
        <v>113</v>
      </c>
      <c r="M3384" t="s">
        <v>93</v>
      </c>
      <c r="N3384">
        <v>15515.326119529653</v>
      </c>
      <c r="O3384">
        <v>15515.326119529653</v>
      </c>
      <c r="P3384" t="s">
        <v>64</v>
      </c>
      <c r="Q3384">
        <v>2.9</v>
      </c>
      <c r="R3384">
        <v>5</v>
      </c>
      <c r="S3384">
        <v>2</v>
      </c>
      <c r="T3384">
        <v>1</v>
      </c>
      <c r="U3384" t="s">
        <v>76</v>
      </c>
      <c r="V3384">
        <v>2</v>
      </c>
      <c r="W3384" t="s">
        <v>77</v>
      </c>
      <c r="X3384" s="51" t="s">
        <v>5203</v>
      </c>
      <c r="Y3384" s="51" t="s">
        <v>86</v>
      </c>
      <c r="Z3384" s="26">
        <v>2</v>
      </c>
      <c r="AA3384" s="51" t="s">
        <v>77</v>
      </c>
      <c r="AB3384" s="51" t="s">
        <v>69</v>
      </c>
    </row>
    <row r="3385" spans="1:28">
      <c r="A3385" s="51" t="s">
        <v>6316</v>
      </c>
      <c r="B3385" s="51" t="s">
        <v>59</v>
      </c>
      <c r="C3385" s="1">
        <v>41771</v>
      </c>
      <c r="D3385">
        <v>2014</v>
      </c>
      <c r="E3385" s="26">
        <v>5</v>
      </c>
      <c r="F3385" s="51" t="s">
        <v>25</v>
      </c>
      <c r="G3385" s="26">
        <v>11</v>
      </c>
      <c r="H3385" s="26">
        <v>11</v>
      </c>
      <c r="I3385" t="s">
        <v>15</v>
      </c>
      <c r="J3385" t="s">
        <v>102</v>
      </c>
      <c r="K3385" t="s">
        <v>88</v>
      </c>
      <c r="L3385" t="s">
        <v>110</v>
      </c>
      <c r="M3385" t="s">
        <v>75</v>
      </c>
      <c r="N3385">
        <v>4195.20562547192</v>
      </c>
      <c r="O3385">
        <v>4195.20562547192</v>
      </c>
      <c r="P3385" t="s">
        <v>64</v>
      </c>
      <c r="Q3385">
        <v>12.71</v>
      </c>
      <c r="R3385">
        <v>1</v>
      </c>
      <c r="S3385">
        <v>0</v>
      </c>
      <c r="T3385">
        <v>0</v>
      </c>
      <c r="U3385" t="s">
        <v>65</v>
      </c>
      <c r="V3385">
        <v>2</v>
      </c>
      <c r="W3385" t="s">
        <v>77</v>
      </c>
      <c r="X3385" s="51" t="s">
        <v>6317</v>
      </c>
      <c r="Y3385" s="51" t="s">
        <v>79</v>
      </c>
      <c r="Z3385" s="26">
        <v>1</v>
      </c>
      <c r="AA3385" s="51" t="s">
        <v>66</v>
      </c>
      <c r="AB3385" s="51" t="s">
        <v>69</v>
      </c>
    </row>
    <row r="3386" spans="1:28">
      <c r="A3386" s="51" t="s">
        <v>6318</v>
      </c>
      <c r="B3386" s="51" t="s">
        <v>121</v>
      </c>
      <c r="C3386" s="1">
        <v>43478</v>
      </c>
      <c r="D3386">
        <v>2019</v>
      </c>
      <c r="E3386" s="26">
        <v>1</v>
      </c>
      <c r="F3386" s="51" t="s">
        <v>21</v>
      </c>
      <c r="G3386" s="26">
        <v>6</v>
      </c>
      <c r="H3386" s="26">
        <v>6</v>
      </c>
      <c r="I3386" t="s">
        <v>15</v>
      </c>
      <c r="J3386" t="s">
        <v>72</v>
      </c>
      <c r="K3386" t="s">
        <v>133</v>
      </c>
      <c r="L3386" t="s">
        <v>157</v>
      </c>
      <c r="M3386" t="s">
        <v>63</v>
      </c>
      <c r="N3386">
        <v>7150.3383548013726</v>
      </c>
      <c r="O3386">
        <v>7150.3383548013726</v>
      </c>
      <c r="P3386" t="s">
        <v>64</v>
      </c>
      <c r="Q3386">
        <v>16.77</v>
      </c>
      <c r="R3386">
        <v>1</v>
      </c>
      <c r="S3386">
        <v>1</v>
      </c>
      <c r="T3386">
        <v>1</v>
      </c>
      <c r="U3386" t="s">
        <v>76</v>
      </c>
      <c r="V3386">
        <v>2</v>
      </c>
      <c r="W3386" t="s">
        <v>77</v>
      </c>
      <c r="X3386" s="51" t="s">
        <v>6319</v>
      </c>
      <c r="Y3386" s="51" t="s">
        <v>100</v>
      </c>
      <c r="Z3386" s="26">
        <v>1</v>
      </c>
      <c r="AA3386" s="51" t="s">
        <v>66</v>
      </c>
      <c r="AB3386" s="51" t="s">
        <v>69</v>
      </c>
    </row>
    <row r="3387" spans="1:28">
      <c r="A3387" s="51" t="s">
        <v>6320</v>
      </c>
      <c r="B3387" s="51" t="s">
        <v>81</v>
      </c>
      <c r="C3387" s="1">
        <v>42256</v>
      </c>
      <c r="D3387">
        <v>2015</v>
      </c>
      <c r="E3387" s="26">
        <v>9</v>
      </c>
      <c r="F3387" s="51" t="s">
        <v>29</v>
      </c>
      <c r="G3387" s="26">
        <v>10</v>
      </c>
      <c r="H3387" s="26">
        <v>10</v>
      </c>
      <c r="I3387" t="s">
        <v>15</v>
      </c>
      <c r="J3387" t="s">
        <v>102</v>
      </c>
      <c r="K3387" t="s">
        <v>133</v>
      </c>
      <c r="L3387" t="s">
        <v>157</v>
      </c>
      <c r="M3387" t="s">
        <v>75</v>
      </c>
      <c r="N3387">
        <v>8690.8096462068315</v>
      </c>
      <c r="O3387">
        <v>8690.8096462068315</v>
      </c>
      <c r="P3387" t="s">
        <v>64</v>
      </c>
      <c r="Q3387">
        <v>9.6199999999999992</v>
      </c>
      <c r="R3387">
        <v>2</v>
      </c>
      <c r="S3387">
        <v>4</v>
      </c>
      <c r="T3387">
        <v>1</v>
      </c>
      <c r="U3387" t="s">
        <v>76</v>
      </c>
      <c r="V3387">
        <v>2</v>
      </c>
      <c r="W3387" t="s">
        <v>77</v>
      </c>
      <c r="X3387" s="51" t="s">
        <v>6321</v>
      </c>
      <c r="Y3387" s="51" t="s">
        <v>144</v>
      </c>
      <c r="Z3387" s="26">
        <v>2</v>
      </c>
      <c r="AA3387" s="51" t="s">
        <v>77</v>
      </c>
      <c r="AB3387" s="51" t="s">
        <v>108</v>
      </c>
    </row>
    <row r="3388" spans="1:28">
      <c r="A3388" s="51" t="s">
        <v>6322</v>
      </c>
      <c r="B3388" s="51" t="s">
        <v>121</v>
      </c>
      <c r="C3388" s="1">
        <v>44690</v>
      </c>
      <c r="D3388">
        <v>2022</v>
      </c>
      <c r="E3388" s="26">
        <v>5</v>
      </c>
      <c r="F3388" s="51" t="s">
        <v>25</v>
      </c>
      <c r="G3388" s="26">
        <v>3</v>
      </c>
      <c r="H3388" s="26">
        <v>3</v>
      </c>
      <c r="I3388" t="s">
        <v>15</v>
      </c>
      <c r="J3388" t="s">
        <v>82</v>
      </c>
      <c r="K3388" t="s">
        <v>88</v>
      </c>
      <c r="L3388" t="s">
        <v>98</v>
      </c>
      <c r="M3388" t="s">
        <v>104</v>
      </c>
      <c r="N3388">
        <v>17585.22321845339</v>
      </c>
      <c r="O3388">
        <v>17585.22321845339</v>
      </c>
      <c r="P3388" t="s">
        <v>64</v>
      </c>
      <c r="Q3388">
        <v>16.53</v>
      </c>
      <c r="R3388">
        <v>3</v>
      </c>
      <c r="S3388">
        <v>1</v>
      </c>
      <c r="T3388">
        <v>1</v>
      </c>
      <c r="U3388" t="s">
        <v>76</v>
      </c>
      <c r="V3388">
        <v>3</v>
      </c>
      <c r="W3388" t="s">
        <v>84</v>
      </c>
      <c r="X3388" s="51" t="s">
        <v>6323</v>
      </c>
      <c r="Y3388" s="51" t="s">
        <v>95</v>
      </c>
      <c r="Z3388" s="26">
        <v>3</v>
      </c>
      <c r="AA3388" s="51" t="s">
        <v>77</v>
      </c>
      <c r="AB3388" s="51" t="s">
        <v>108</v>
      </c>
    </row>
    <row r="3389" spans="1:28">
      <c r="A3389" s="51" t="s">
        <v>6324</v>
      </c>
      <c r="B3389" s="51" t="s">
        <v>81</v>
      </c>
      <c r="C3389" s="1">
        <v>44422</v>
      </c>
      <c r="D3389">
        <v>2021</v>
      </c>
      <c r="E3389" s="26">
        <v>8</v>
      </c>
      <c r="F3389" s="51" t="s">
        <v>28</v>
      </c>
      <c r="G3389" s="26">
        <v>4</v>
      </c>
      <c r="H3389" s="26">
        <v>4</v>
      </c>
      <c r="I3389" t="s">
        <v>15</v>
      </c>
      <c r="J3389" t="s">
        <v>72</v>
      </c>
      <c r="K3389" t="s">
        <v>88</v>
      </c>
      <c r="L3389" t="s">
        <v>74</v>
      </c>
      <c r="M3389" t="s">
        <v>104</v>
      </c>
      <c r="N3389">
        <v>15682.492452631976</v>
      </c>
      <c r="O3389">
        <v>15682.492452631976</v>
      </c>
      <c r="P3389" t="s">
        <v>64</v>
      </c>
      <c r="Q3389">
        <v>3.24</v>
      </c>
      <c r="R3389">
        <v>5</v>
      </c>
      <c r="S3389">
        <v>1</v>
      </c>
      <c r="T3389">
        <v>1</v>
      </c>
      <c r="U3389" t="s">
        <v>76</v>
      </c>
      <c r="V3389">
        <v>3</v>
      </c>
      <c r="W3389" t="s">
        <v>84</v>
      </c>
      <c r="X3389" s="51" t="s">
        <v>6325</v>
      </c>
      <c r="Y3389" s="51" t="s">
        <v>95</v>
      </c>
      <c r="Z3389" s="26">
        <v>2</v>
      </c>
      <c r="AA3389" s="51" t="s">
        <v>77</v>
      </c>
      <c r="AB3389" s="51" t="s">
        <v>69</v>
      </c>
    </row>
    <row r="3390" spans="1:28">
      <c r="A3390" s="51" t="s">
        <v>6326</v>
      </c>
      <c r="B3390" s="51" t="s">
        <v>81</v>
      </c>
      <c r="C3390" s="1">
        <v>41764</v>
      </c>
      <c r="D3390">
        <v>2014</v>
      </c>
      <c r="E3390" s="26">
        <v>5</v>
      </c>
      <c r="F3390" s="51" t="s">
        <v>25</v>
      </c>
      <c r="G3390" s="26">
        <v>11</v>
      </c>
      <c r="H3390" s="26">
        <v>11</v>
      </c>
      <c r="I3390" t="s">
        <v>15</v>
      </c>
      <c r="J3390" t="s">
        <v>102</v>
      </c>
      <c r="K3390" t="s">
        <v>133</v>
      </c>
      <c r="L3390" t="s">
        <v>110</v>
      </c>
      <c r="M3390" t="s">
        <v>90</v>
      </c>
      <c r="N3390">
        <v>3536.7496019158893</v>
      </c>
      <c r="O3390">
        <v>3536.7496019158893</v>
      </c>
      <c r="P3390" t="s">
        <v>64</v>
      </c>
      <c r="Q3390">
        <v>11.59</v>
      </c>
      <c r="R3390">
        <v>4</v>
      </c>
      <c r="S3390">
        <v>1</v>
      </c>
      <c r="T3390">
        <v>1</v>
      </c>
      <c r="U3390" t="s">
        <v>76</v>
      </c>
      <c r="V3390">
        <v>2</v>
      </c>
      <c r="W3390" t="s">
        <v>77</v>
      </c>
      <c r="X3390" s="51" t="s">
        <v>6327</v>
      </c>
      <c r="Y3390" s="51" t="s">
        <v>100</v>
      </c>
      <c r="Z3390" s="26">
        <v>1</v>
      </c>
      <c r="AA3390" s="51" t="s">
        <v>66</v>
      </c>
      <c r="AB3390" s="51" t="s">
        <v>69</v>
      </c>
    </row>
    <row r="3391" spans="1:28">
      <c r="A3391" s="51" t="s">
        <v>6328</v>
      </c>
      <c r="B3391" s="51" t="s">
        <v>140</v>
      </c>
      <c r="C3391" s="1">
        <v>44859</v>
      </c>
      <c r="D3391">
        <v>2022</v>
      </c>
      <c r="E3391" s="26">
        <v>10</v>
      </c>
      <c r="F3391" s="51" t="s">
        <v>10</v>
      </c>
      <c r="G3391" s="26">
        <v>3</v>
      </c>
      <c r="H3391" s="26">
        <v>3</v>
      </c>
      <c r="I3391" t="s">
        <v>15</v>
      </c>
      <c r="J3391" t="s">
        <v>82</v>
      </c>
      <c r="K3391" t="s">
        <v>61</v>
      </c>
      <c r="L3391" t="s">
        <v>74</v>
      </c>
      <c r="M3391" t="s">
        <v>152</v>
      </c>
      <c r="N3391">
        <v>8022.8695562914509</v>
      </c>
      <c r="O3391">
        <v>8022.8695562914509</v>
      </c>
      <c r="P3391" t="s">
        <v>64</v>
      </c>
      <c r="Q3391">
        <v>14.55</v>
      </c>
      <c r="R3391">
        <v>5</v>
      </c>
      <c r="S3391">
        <v>1</v>
      </c>
      <c r="T3391">
        <v>1</v>
      </c>
      <c r="U3391" t="s">
        <v>76</v>
      </c>
      <c r="V3391">
        <v>2</v>
      </c>
      <c r="W3391" t="s">
        <v>77</v>
      </c>
      <c r="X3391" s="51" t="s">
        <v>896</v>
      </c>
      <c r="Y3391" s="51" t="s">
        <v>95</v>
      </c>
      <c r="Z3391" s="26">
        <v>0</v>
      </c>
      <c r="AA3391" s="51" t="s">
        <v>66</v>
      </c>
      <c r="AB3391" s="51" t="s">
        <v>69</v>
      </c>
    </row>
    <row r="3392" spans="1:28">
      <c r="A3392" s="51" t="s">
        <v>6329</v>
      </c>
      <c r="B3392" s="51" t="s">
        <v>59</v>
      </c>
      <c r="C3392" s="1">
        <v>41576</v>
      </c>
      <c r="D3392">
        <v>2013</v>
      </c>
      <c r="E3392" s="26">
        <v>10</v>
      </c>
      <c r="F3392" s="51" t="s">
        <v>10</v>
      </c>
      <c r="G3392" s="26">
        <v>12</v>
      </c>
      <c r="H3392" s="26">
        <v>12</v>
      </c>
      <c r="I3392" t="s">
        <v>15</v>
      </c>
      <c r="J3392" t="s">
        <v>102</v>
      </c>
      <c r="K3392" t="s">
        <v>61</v>
      </c>
      <c r="L3392" t="s">
        <v>125</v>
      </c>
      <c r="M3392" t="s">
        <v>75</v>
      </c>
      <c r="N3392">
        <v>8911.7225626522177</v>
      </c>
      <c r="O3392">
        <v>8911.7225626522177</v>
      </c>
      <c r="P3392" t="s">
        <v>64</v>
      </c>
      <c r="Q3392">
        <v>4.34</v>
      </c>
      <c r="R3392">
        <v>5</v>
      </c>
      <c r="S3392">
        <v>2</v>
      </c>
      <c r="T3392">
        <v>1</v>
      </c>
      <c r="U3392" t="s">
        <v>76</v>
      </c>
      <c r="V3392">
        <v>1</v>
      </c>
      <c r="W3392" t="s">
        <v>66</v>
      </c>
      <c r="X3392" s="51" t="s">
        <v>6330</v>
      </c>
      <c r="Y3392" s="51" t="s">
        <v>95</v>
      </c>
      <c r="Z3392" s="26">
        <v>1</v>
      </c>
      <c r="AA3392" s="51" t="s">
        <v>66</v>
      </c>
      <c r="AB3392" s="51" t="s">
        <v>69</v>
      </c>
    </row>
    <row r="3393" spans="1:28">
      <c r="A3393" s="51" t="s">
        <v>6331</v>
      </c>
      <c r="B3393" s="51" t="s">
        <v>81</v>
      </c>
      <c r="C3393" s="1">
        <v>42024</v>
      </c>
      <c r="D3393">
        <v>2015</v>
      </c>
      <c r="E3393" s="26">
        <v>1</v>
      </c>
      <c r="F3393" s="51" t="s">
        <v>21</v>
      </c>
      <c r="G3393" s="26">
        <v>10</v>
      </c>
      <c r="H3393" s="26">
        <v>10</v>
      </c>
      <c r="I3393" t="s">
        <v>15</v>
      </c>
      <c r="J3393" t="s">
        <v>102</v>
      </c>
      <c r="K3393" t="s">
        <v>88</v>
      </c>
      <c r="L3393" t="s">
        <v>98</v>
      </c>
      <c r="M3393" t="s">
        <v>90</v>
      </c>
      <c r="N3393">
        <v>6358.4690126516525</v>
      </c>
      <c r="O3393">
        <v>6358.4690126516525</v>
      </c>
      <c r="P3393" t="s">
        <v>64</v>
      </c>
      <c r="Q3393">
        <v>16.88</v>
      </c>
      <c r="R3393">
        <v>4</v>
      </c>
      <c r="S3393">
        <v>1</v>
      </c>
      <c r="T3393">
        <v>1</v>
      </c>
      <c r="U3393" t="s">
        <v>76</v>
      </c>
      <c r="V3393">
        <v>2</v>
      </c>
      <c r="W3393" t="s">
        <v>77</v>
      </c>
      <c r="X3393" s="51" t="s">
        <v>6332</v>
      </c>
      <c r="Y3393" s="51" t="s">
        <v>119</v>
      </c>
      <c r="Z3393" s="26">
        <v>2</v>
      </c>
      <c r="AA3393" s="51" t="s">
        <v>77</v>
      </c>
      <c r="AB3393" s="51" t="s">
        <v>69</v>
      </c>
    </row>
    <row r="3394" spans="1:28">
      <c r="A3394" s="51" t="s">
        <v>6333</v>
      </c>
      <c r="B3394" s="51" t="s">
        <v>81</v>
      </c>
      <c r="C3394" s="1">
        <v>43311</v>
      </c>
      <c r="D3394">
        <v>2018</v>
      </c>
      <c r="E3394" s="26">
        <v>7</v>
      </c>
      <c r="F3394" s="51" t="s">
        <v>27</v>
      </c>
      <c r="G3394" s="26">
        <v>7</v>
      </c>
      <c r="H3394" s="26">
        <v>7</v>
      </c>
      <c r="I3394" t="s">
        <v>15</v>
      </c>
      <c r="J3394" t="s">
        <v>60</v>
      </c>
      <c r="K3394" t="s">
        <v>88</v>
      </c>
      <c r="L3394" t="s">
        <v>89</v>
      </c>
      <c r="M3394" t="s">
        <v>75</v>
      </c>
      <c r="N3394">
        <v>17316.600400049538</v>
      </c>
      <c r="O3394">
        <v>17316.600400049538</v>
      </c>
      <c r="P3394" t="s">
        <v>64</v>
      </c>
      <c r="Q3394">
        <v>10.68</v>
      </c>
      <c r="R3394">
        <v>2</v>
      </c>
      <c r="S3394">
        <v>0</v>
      </c>
      <c r="T3394">
        <v>0</v>
      </c>
      <c r="U3394" t="s">
        <v>65</v>
      </c>
      <c r="V3394">
        <v>3</v>
      </c>
      <c r="W3394" t="s">
        <v>84</v>
      </c>
      <c r="X3394" s="51" t="s">
        <v>6334</v>
      </c>
      <c r="Y3394" s="51" t="s">
        <v>86</v>
      </c>
      <c r="Z3394" s="26">
        <v>2</v>
      </c>
      <c r="AA3394" s="51" t="s">
        <v>77</v>
      </c>
      <c r="AB3394" s="51" t="s">
        <v>69</v>
      </c>
    </row>
    <row r="3395" spans="1:28">
      <c r="A3395" s="51" t="s">
        <v>6335</v>
      </c>
      <c r="B3395" s="51" t="s">
        <v>97</v>
      </c>
      <c r="C3395" s="1">
        <v>44969</v>
      </c>
      <c r="D3395">
        <v>2023</v>
      </c>
      <c r="E3395" s="26">
        <v>2</v>
      </c>
      <c r="F3395" s="51" t="s">
        <v>22</v>
      </c>
      <c r="G3395" s="26">
        <v>2</v>
      </c>
      <c r="H3395" s="26">
        <v>2</v>
      </c>
      <c r="I3395" t="s">
        <v>15</v>
      </c>
      <c r="J3395" t="s">
        <v>82</v>
      </c>
      <c r="K3395" t="s">
        <v>73</v>
      </c>
      <c r="L3395" t="s">
        <v>116</v>
      </c>
      <c r="M3395" t="s">
        <v>152</v>
      </c>
      <c r="N3395">
        <v>12848.556362821952</v>
      </c>
      <c r="O3395">
        <v>12848.556362821952</v>
      </c>
      <c r="P3395" t="s">
        <v>64</v>
      </c>
      <c r="Q3395">
        <v>21.45</v>
      </c>
      <c r="R3395">
        <v>3</v>
      </c>
      <c r="S3395">
        <v>2</v>
      </c>
      <c r="T3395">
        <v>1</v>
      </c>
      <c r="U3395" t="s">
        <v>76</v>
      </c>
      <c r="V3395">
        <v>3</v>
      </c>
      <c r="W3395" t="s">
        <v>84</v>
      </c>
      <c r="X3395" s="51" t="s">
        <v>3643</v>
      </c>
      <c r="Y3395" s="51" t="s">
        <v>95</v>
      </c>
      <c r="Z3395" s="26">
        <v>3</v>
      </c>
      <c r="AA3395" s="51" t="s">
        <v>77</v>
      </c>
      <c r="AB3395" s="51" t="s">
        <v>108</v>
      </c>
    </row>
    <row r="3396" spans="1:28">
      <c r="A3396" s="51" t="s">
        <v>6336</v>
      </c>
      <c r="B3396" s="51" t="s">
        <v>140</v>
      </c>
      <c r="C3396" s="1">
        <v>43602</v>
      </c>
      <c r="D3396">
        <v>2019</v>
      </c>
      <c r="E3396" s="26">
        <v>5</v>
      </c>
      <c r="F3396" s="51" t="s">
        <v>25</v>
      </c>
      <c r="G3396" s="26">
        <v>6</v>
      </c>
      <c r="H3396" s="26">
        <v>6</v>
      </c>
      <c r="I3396" t="s">
        <v>15</v>
      </c>
      <c r="J3396" t="s">
        <v>72</v>
      </c>
      <c r="K3396" t="s">
        <v>83</v>
      </c>
      <c r="L3396" t="s">
        <v>98</v>
      </c>
      <c r="M3396" t="s">
        <v>75</v>
      </c>
      <c r="N3396">
        <v>9596.3990264705644</v>
      </c>
      <c r="O3396">
        <v>9596.3990264705644</v>
      </c>
      <c r="P3396" t="s">
        <v>64</v>
      </c>
      <c r="Q3396">
        <v>11.15</v>
      </c>
      <c r="R3396">
        <v>4</v>
      </c>
      <c r="S3396">
        <v>2</v>
      </c>
      <c r="T3396">
        <v>1</v>
      </c>
      <c r="U3396" t="s">
        <v>76</v>
      </c>
      <c r="V3396">
        <v>2</v>
      </c>
      <c r="W3396" t="s">
        <v>77</v>
      </c>
      <c r="X3396" s="51" t="s">
        <v>2909</v>
      </c>
      <c r="Y3396" s="51" t="s">
        <v>144</v>
      </c>
      <c r="Z3396" s="26">
        <v>0</v>
      </c>
      <c r="AA3396" s="51" t="s">
        <v>66</v>
      </c>
      <c r="AB3396" s="51" t="s">
        <v>69</v>
      </c>
    </row>
    <row r="3397" spans="1:28">
      <c r="A3397" s="51" t="s">
        <v>6337</v>
      </c>
      <c r="B3397" s="51" t="s">
        <v>97</v>
      </c>
      <c r="C3397" s="1">
        <v>43385</v>
      </c>
      <c r="D3397">
        <v>2018</v>
      </c>
      <c r="E3397" s="26">
        <v>10</v>
      </c>
      <c r="F3397" s="51" t="s">
        <v>10</v>
      </c>
      <c r="G3397" s="26">
        <v>7</v>
      </c>
      <c r="H3397" s="26">
        <v>7</v>
      </c>
      <c r="I3397" t="s">
        <v>15</v>
      </c>
      <c r="J3397" t="s">
        <v>60</v>
      </c>
      <c r="K3397" t="s">
        <v>124</v>
      </c>
      <c r="L3397" t="s">
        <v>202</v>
      </c>
      <c r="M3397" t="s">
        <v>93</v>
      </c>
      <c r="N3397">
        <v>9024.6596217655351</v>
      </c>
      <c r="O3397">
        <v>9024.6596217655351</v>
      </c>
      <c r="P3397" t="s">
        <v>64</v>
      </c>
      <c r="Q3397">
        <v>2.94</v>
      </c>
      <c r="R3397">
        <v>5</v>
      </c>
      <c r="S3397">
        <v>2</v>
      </c>
      <c r="T3397">
        <v>1</v>
      </c>
      <c r="U3397" t="s">
        <v>76</v>
      </c>
      <c r="V3397">
        <v>2</v>
      </c>
      <c r="W3397" t="s">
        <v>77</v>
      </c>
      <c r="X3397" s="51" t="s">
        <v>5593</v>
      </c>
      <c r="Y3397" s="51" t="s">
        <v>68</v>
      </c>
      <c r="Z3397" s="26">
        <v>0</v>
      </c>
      <c r="AA3397" s="51" t="s">
        <v>66</v>
      </c>
      <c r="AB3397" s="51" t="s">
        <v>69</v>
      </c>
    </row>
    <row r="3398" spans="1:28">
      <c r="A3398" s="51" t="s">
        <v>6338</v>
      </c>
      <c r="B3398" s="51" t="s">
        <v>121</v>
      </c>
      <c r="C3398" s="1">
        <v>42931</v>
      </c>
      <c r="D3398">
        <v>2017</v>
      </c>
      <c r="E3398" s="26">
        <v>7</v>
      </c>
      <c r="F3398" s="51" t="s">
        <v>27</v>
      </c>
      <c r="G3398" s="26">
        <v>8</v>
      </c>
      <c r="H3398" s="26">
        <v>8</v>
      </c>
      <c r="I3398" t="s">
        <v>15</v>
      </c>
      <c r="J3398" t="s">
        <v>60</v>
      </c>
      <c r="K3398" t="s">
        <v>124</v>
      </c>
      <c r="L3398" t="s">
        <v>202</v>
      </c>
      <c r="M3398" t="s">
        <v>104</v>
      </c>
      <c r="N3398">
        <v>14147.599027676821</v>
      </c>
      <c r="O3398">
        <v>14147.599027676821</v>
      </c>
      <c r="P3398" t="s">
        <v>64</v>
      </c>
      <c r="Q3398">
        <v>8.1300000000000008</v>
      </c>
      <c r="R3398">
        <v>4</v>
      </c>
      <c r="S3398">
        <v>1</v>
      </c>
      <c r="T3398">
        <v>1</v>
      </c>
      <c r="U3398" t="s">
        <v>76</v>
      </c>
      <c r="V3398">
        <v>3</v>
      </c>
      <c r="W3398" t="s">
        <v>84</v>
      </c>
      <c r="X3398" s="51" t="s">
        <v>6339</v>
      </c>
      <c r="Y3398" s="51" t="s">
        <v>100</v>
      </c>
      <c r="Z3398" s="26">
        <v>3</v>
      </c>
      <c r="AA3398" s="51" t="s">
        <v>77</v>
      </c>
      <c r="AB3398" s="51" t="s">
        <v>69</v>
      </c>
    </row>
    <row r="3399" spans="1:28">
      <c r="A3399" s="51" t="s">
        <v>6340</v>
      </c>
      <c r="B3399" s="51" t="s">
        <v>71</v>
      </c>
      <c r="C3399" s="1">
        <v>43693</v>
      </c>
      <c r="D3399">
        <v>2019</v>
      </c>
      <c r="E3399" s="26">
        <v>8</v>
      </c>
      <c r="F3399" s="51" t="s">
        <v>28</v>
      </c>
      <c r="G3399" s="26">
        <v>6</v>
      </c>
      <c r="H3399" s="26">
        <v>6</v>
      </c>
      <c r="I3399" t="s">
        <v>15</v>
      </c>
      <c r="J3399" t="s">
        <v>72</v>
      </c>
      <c r="K3399" t="s">
        <v>133</v>
      </c>
      <c r="L3399" t="s">
        <v>110</v>
      </c>
      <c r="M3399" t="s">
        <v>75</v>
      </c>
      <c r="N3399">
        <v>8803.8968970122114</v>
      </c>
      <c r="O3399">
        <v>8803.8968970122114</v>
      </c>
      <c r="P3399" t="s">
        <v>64</v>
      </c>
      <c r="Q3399">
        <v>4.07</v>
      </c>
      <c r="R3399">
        <v>3</v>
      </c>
      <c r="S3399">
        <v>5</v>
      </c>
      <c r="T3399">
        <v>1</v>
      </c>
      <c r="U3399" t="s">
        <v>76</v>
      </c>
      <c r="V3399">
        <v>2</v>
      </c>
      <c r="W3399" t="s">
        <v>77</v>
      </c>
      <c r="X3399" s="51" t="s">
        <v>6341</v>
      </c>
      <c r="Y3399" s="51" t="s">
        <v>100</v>
      </c>
      <c r="Z3399" s="26">
        <v>1</v>
      </c>
      <c r="AA3399" s="51" t="s">
        <v>66</v>
      </c>
      <c r="AB3399" s="51" t="s">
        <v>69</v>
      </c>
    </row>
    <row r="3400" spans="1:28">
      <c r="A3400" s="51" t="s">
        <v>6342</v>
      </c>
      <c r="B3400" s="51" t="s">
        <v>71</v>
      </c>
      <c r="C3400" s="1">
        <v>41443</v>
      </c>
      <c r="D3400">
        <v>2013</v>
      </c>
      <c r="E3400" s="26">
        <v>6</v>
      </c>
      <c r="F3400" s="51" t="s">
        <v>26</v>
      </c>
      <c r="G3400" s="26">
        <v>12</v>
      </c>
      <c r="H3400" s="26">
        <v>12</v>
      </c>
      <c r="I3400" t="s">
        <v>15</v>
      </c>
      <c r="J3400" t="s">
        <v>102</v>
      </c>
      <c r="K3400" t="s">
        <v>83</v>
      </c>
      <c r="L3400" t="s">
        <v>157</v>
      </c>
      <c r="M3400" t="s">
        <v>104</v>
      </c>
      <c r="N3400">
        <v>7159.3919526501159</v>
      </c>
      <c r="O3400">
        <v>7159.3919526501159</v>
      </c>
      <c r="P3400" t="s">
        <v>64</v>
      </c>
      <c r="Q3400">
        <v>4.3099999999999996</v>
      </c>
      <c r="R3400">
        <v>1</v>
      </c>
      <c r="S3400">
        <v>5</v>
      </c>
      <c r="T3400">
        <v>1</v>
      </c>
      <c r="U3400" t="s">
        <v>76</v>
      </c>
      <c r="V3400">
        <v>1</v>
      </c>
      <c r="W3400" t="s">
        <v>66</v>
      </c>
      <c r="X3400" s="51" t="s">
        <v>6343</v>
      </c>
      <c r="Y3400" s="51" t="s">
        <v>100</v>
      </c>
      <c r="Z3400" s="26">
        <v>2</v>
      </c>
      <c r="AA3400" s="51" t="s">
        <v>77</v>
      </c>
      <c r="AB3400" s="51" t="s">
        <v>108</v>
      </c>
    </row>
    <row r="3401" spans="1:28">
      <c r="A3401" s="51" t="s">
        <v>6344</v>
      </c>
      <c r="B3401" s="51" t="s">
        <v>97</v>
      </c>
      <c r="C3401" s="1">
        <v>42591</v>
      </c>
      <c r="D3401">
        <v>2016</v>
      </c>
      <c r="E3401" s="26">
        <v>8</v>
      </c>
      <c r="F3401" s="51" t="s">
        <v>28</v>
      </c>
      <c r="G3401" s="26">
        <v>9</v>
      </c>
      <c r="H3401" s="26">
        <v>9</v>
      </c>
      <c r="I3401" t="s">
        <v>15</v>
      </c>
      <c r="J3401" t="s">
        <v>60</v>
      </c>
      <c r="K3401" t="s">
        <v>61</v>
      </c>
      <c r="L3401" t="s">
        <v>74</v>
      </c>
      <c r="M3401" t="s">
        <v>90</v>
      </c>
      <c r="N3401">
        <v>2021.7039355630293</v>
      </c>
      <c r="O3401">
        <v>2021.7039355630293</v>
      </c>
      <c r="P3401" t="s">
        <v>64</v>
      </c>
      <c r="Q3401">
        <v>18.2</v>
      </c>
      <c r="R3401">
        <v>2</v>
      </c>
      <c r="S3401">
        <v>1</v>
      </c>
      <c r="T3401">
        <v>1</v>
      </c>
      <c r="U3401" t="s">
        <v>76</v>
      </c>
      <c r="V3401">
        <v>2</v>
      </c>
      <c r="W3401" t="s">
        <v>77</v>
      </c>
      <c r="X3401" s="51" t="s">
        <v>6345</v>
      </c>
      <c r="Y3401" s="51" t="s">
        <v>95</v>
      </c>
      <c r="Z3401" s="26">
        <v>2</v>
      </c>
      <c r="AA3401" s="51" t="s">
        <v>77</v>
      </c>
      <c r="AB3401" s="51" t="s">
        <v>69</v>
      </c>
    </row>
    <row r="3402" spans="1:28">
      <c r="A3402" s="51" t="s">
        <v>6346</v>
      </c>
      <c r="B3402" s="51" t="s">
        <v>140</v>
      </c>
      <c r="C3402" s="1">
        <v>44905</v>
      </c>
      <c r="D3402">
        <v>2022</v>
      </c>
      <c r="E3402" s="26">
        <v>12</v>
      </c>
      <c r="F3402" s="51" t="s">
        <v>20</v>
      </c>
      <c r="G3402" s="26">
        <v>3</v>
      </c>
      <c r="H3402" s="26">
        <v>3</v>
      </c>
      <c r="I3402" t="s">
        <v>15</v>
      </c>
      <c r="J3402" t="s">
        <v>82</v>
      </c>
      <c r="K3402" t="s">
        <v>124</v>
      </c>
      <c r="L3402" t="s">
        <v>125</v>
      </c>
      <c r="M3402" t="s">
        <v>104</v>
      </c>
      <c r="N3402">
        <v>10805.266162331878</v>
      </c>
      <c r="O3402">
        <v>10805.266162331878</v>
      </c>
      <c r="P3402" t="s">
        <v>64</v>
      </c>
      <c r="Q3402">
        <v>9.86</v>
      </c>
      <c r="R3402">
        <v>2</v>
      </c>
      <c r="S3402">
        <v>5</v>
      </c>
      <c r="T3402">
        <v>1</v>
      </c>
      <c r="U3402" t="s">
        <v>76</v>
      </c>
      <c r="V3402">
        <v>3</v>
      </c>
      <c r="W3402" t="s">
        <v>84</v>
      </c>
      <c r="X3402" s="51" t="s">
        <v>6347</v>
      </c>
      <c r="Y3402" s="51" t="s">
        <v>68</v>
      </c>
      <c r="Z3402" s="26">
        <v>2</v>
      </c>
      <c r="AA3402" s="51" t="s">
        <v>77</v>
      </c>
      <c r="AB3402" s="51" t="s">
        <v>108</v>
      </c>
    </row>
    <row r="3403" spans="1:28">
      <c r="A3403" s="51" t="s">
        <v>6348</v>
      </c>
      <c r="B3403" s="51" t="s">
        <v>81</v>
      </c>
      <c r="C3403" s="1">
        <v>43418</v>
      </c>
      <c r="D3403">
        <v>2018</v>
      </c>
      <c r="E3403" s="26">
        <v>11</v>
      </c>
      <c r="F3403" s="51" t="s">
        <v>19</v>
      </c>
      <c r="G3403" s="26">
        <v>7</v>
      </c>
      <c r="H3403" s="26">
        <v>7</v>
      </c>
      <c r="I3403" t="s">
        <v>15</v>
      </c>
      <c r="J3403" t="s">
        <v>60</v>
      </c>
      <c r="K3403" t="s">
        <v>83</v>
      </c>
      <c r="L3403" t="s">
        <v>110</v>
      </c>
      <c r="M3403" t="s">
        <v>152</v>
      </c>
      <c r="N3403">
        <v>-2450.1577274953738</v>
      </c>
      <c r="O3403">
        <v>2450.1577274953738</v>
      </c>
      <c r="P3403" t="s">
        <v>117</v>
      </c>
      <c r="Q3403">
        <v>3.99</v>
      </c>
      <c r="R3403">
        <v>5</v>
      </c>
      <c r="S3403">
        <v>0</v>
      </c>
      <c r="T3403">
        <v>0</v>
      </c>
      <c r="U3403" t="s">
        <v>65</v>
      </c>
      <c r="V3403">
        <v>3</v>
      </c>
      <c r="W3403" t="s">
        <v>84</v>
      </c>
      <c r="X3403" s="51" t="s">
        <v>6349</v>
      </c>
      <c r="Y3403" s="51" t="s">
        <v>95</v>
      </c>
      <c r="Z3403" s="26">
        <v>1</v>
      </c>
      <c r="AA3403" s="51" t="s">
        <v>66</v>
      </c>
      <c r="AB3403" s="51" t="s">
        <v>69</v>
      </c>
    </row>
    <row r="3404" spans="1:28">
      <c r="A3404" s="51" t="s">
        <v>6350</v>
      </c>
      <c r="B3404" s="51" t="s">
        <v>81</v>
      </c>
      <c r="C3404" s="1">
        <v>45207</v>
      </c>
      <c r="D3404">
        <v>2023</v>
      </c>
      <c r="E3404" s="26">
        <v>10</v>
      </c>
      <c r="F3404" s="51" t="s">
        <v>10</v>
      </c>
      <c r="G3404" s="26">
        <v>2</v>
      </c>
      <c r="H3404" s="26">
        <v>2</v>
      </c>
      <c r="I3404" t="s">
        <v>15</v>
      </c>
      <c r="J3404" t="s">
        <v>82</v>
      </c>
      <c r="K3404" t="s">
        <v>61</v>
      </c>
      <c r="L3404" t="s">
        <v>89</v>
      </c>
      <c r="M3404" t="s">
        <v>90</v>
      </c>
      <c r="N3404">
        <v>8976.3858851947407</v>
      </c>
      <c r="O3404">
        <v>8976.3858851947407</v>
      </c>
      <c r="P3404" t="s">
        <v>64</v>
      </c>
      <c r="Q3404">
        <v>12.16</v>
      </c>
      <c r="R3404">
        <v>5</v>
      </c>
      <c r="S3404">
        <v>2</v>
      </c>
      <c r="T3404">
        <v>1</v>
      </c>
      <c r="U3404" t="s">
        <v>76</v>
      </c>
      <c r="V3404">
        <v>3</v>
      </c>
      <c r="W3404" t="s">
        <v>84</v>
      </c>
      <c r="X3404" s="51" t="s">
        <v>3529</v>
      </c>
      <c r="Y3404" s="51" t="s">
        <v>119</v>
      </c>
      <c r="Z3404" s="26">
        <v>1</v>
      </c>
      <c r="AA3404" s="51" t="s">
        <v>66</v>
      </c>
      <c r="AB3404" s="51" t="s">
        <v>69</v>
      </c>
    </row>
    <row r="3405" spans="1:28">
      <c r="A3405" s="51" t="s">
        <v>6351</v>
      </c>
      <c r="B3405" s="51" t="s">
        <v>140</v>
      </c>
      <c r="C3405" s="1">
        <v>44569</v>
      </c>
      <c r="D3405">
        <v>2022</v>
      </c>
      <c r="E3405" s="26">
        <v>1</v>
      </c>
      <c r="F3405" s="51" t="s">
        <v>21</v>
      </c>
      <c r="G3405" s="26">
        <v>3</v>
      </c>
      <c r="H3405" s="26">
        <v>3</v>
      </c>
      <c r="I3405" t="s">
        <v>15</v>
      </c>
      <c r="J3405" t="s">
        <v>82</v>
      </c>
      <c r="K3405" t="s">
        <v>133</v>
      </c>
      <c r="L3405" t="s">
        <v>125</v>
      </c>
      <c r="M3405" t="s">
        <v>152</v>
      </c>
      <c r="N3405">
        <v>11272.133545523649</v>
      </c>
      <c r="O3405">
        <v>11272.133545523649</v>
      </c>
      <c r="P3405" t="s">
        <v>64</v>
      </c>
      <c r="Q3405">
        <v>9.74</v>
      </c>
      <c r="R3405">
        <v>2</v>
      </c>
      <c r="S3405">
        <v>0</v>
      </c>
      <c r="T3405">
        <v>0</v>
      </c>
      <c r="U3405" t="s">
        <v>65</v>
      </c>
      <c r="V3405">
        <v>2</v>
      </c>
      <c r="W3405" t="s">
        <v>77</v>
      </c>
      <c r="X3405" s="51" t="s">
        <v>1080</v>
      </c>
      <c r="Y3405" s="51" t="s">
        <v>79</v>
      </c>
      <c r="Z3405" s="26">
        <v>0</v>
      </c>
      <c r="AA3405" s="51" t="s">
        <v>66</v>
      </c>
      <c r="AB3405" s="51" t="s">
        <v>69</v>
      </c>
    </row>
    <row r="3406" spans="1:28">
      <c r="A3406" s="51" t="s">
        <v>6352</v>
      </c>
      <c r="B3406" s="51" t="s">
        <v>59</v>
      </c>
      <c r="C3406" s="1">
        <v>44153</v>
      </c>
      <c r="D3406">
        <v>2020</v>
      </c>
      <c r="E3406" s="26">
        <v>11</v>
      </c>
      <c r="F3406" s="51" t="s">
        <v>19</v>
      </c>
      <c r="G3406" s="26">
        <v>5</v>
      </c>
      <c r="H3406" s="26">
        <v>5</v>
      </c>
      <c r="I3406" t="s">
        <v>15</v>
      </c>
      <c r="J3406" t="s">
        <v>72</v>
      </c>
      <c r="K3406" t="s">
        <v>124</v>
      </c>
      <c r="L3406" t="s">
        <v>116</v>
      </c>
      <c r="M3406" t="s">
        <v>152</v>
      </c>
      <c r="N3406">
        <v>2142.7424634773565</v>
      </c>
      <c r="O3406">
        <v>2142.7424634773565</v>
      </c>
      <c r="P3406" t="s">
        <v>64</v>
      </c>
      <c r="Q3406">
        <v>6.12</v>
      </c>
      <c r="R3406">
        <v>1</v>
      </c>
      <c r="S3406">
        <v>3</v>
      </c>
      <c r="T3406">
        <v>1</v>
      </c>
      <c r="U3406" t="s">
        <v>76</v>
      </c>
      <c r="V3406">
        <v>1</v>
      </c>
      <c r="W3406" t="s">
        <v>66</v>
      </c>
      <c r="X3406" s="51" t="s">
        <v>6353</v>
      </c>
      <c r="Y3406" s="51" t="s">
        <v>119</v>
      </c>
      <c r="Z3406" s="26">
        <v>1</v>
      </c>
      <c r="AA3406" s="51" t="s">
        <v>66</v>
      </c>
      <c r="AB3406" s="51" t="s">
        <v>69</v>
      </c>
    </row>
    <row r="3407" spans="1:28">
      <c r="A3407" s="51" t="s">
        <v>6354</v>
      </c>
      <c r="B3407" s="51" t="s">
        <v>140</v>
      </c>
      <c r="C3407" s="1">
        <v>42417</v>
      </c>
      <c r="D3407">
        <v>2016</v>
      </c>
      <c r="E3407" s="26">
        <v>2</v>
      </c>
      <c r="F3407" s="51" t="s">
        <v>22</v>
      </c>
      <c r="G3407" s="26">
        <v>9</v>
      </c>
      <c r="H3407" s="26">
        <v>9</v>
      </c>
      <c r="I3407" t="s">
        <v>15</v>
      </c>
      <c r="J3407" t="s">
        <v>60</v>
      </c>
      <c r="K3407" t="s">
        <v>61</v>
      </c>
      <c r="L3407" t="s">
        <v>98</v>
      </c>
      <c r="M3407" t="s">
        <v>104</v>
      </c>
      <c r="N3407">
        <v>14198.856439762258</v>
      </c>
      <c r="O3407">
        <v>14198.856439762258</v>
      </c>
      <c r="P3407" t="s">
        <v>64</v>
      </c>
      <c r="Q3407">
        <v>17.79</v>
      </c>
      <c r="R3407">
        <v>3</v>
      </c>
      <c r="S3407">
        <v>1</v>
      </c>
      <c r="T3407">
        <v>1</v>
      </c>
      <c r="U3407" t="s">
        <v>76</v>
      </c>
      <c r="V3407">
        <v>3</v>
      </c>
      <c r="W3407" t="s">
        <v>84</v>
      </c>
      <c r="X3407" s="51" t="s">
        <v>6355</v>
      </c>
      <c r="Y3407" s="51" t="s">
        <v>68</v>
      </c>
      <c r="Z3407" s="26">
        <v>4</v>
      </c>
      <c r="AA3407" s="51" t="s">
        <v>84</v>
      </c>
      <c r="AB3407" s="51" t="s">
        <v>108</v>
      </c>
    </row>
    <row r="3408" spans="1:28">
      <c r="A3408" s="51" t="s">
        <v>6356</v>
      </c>
      <c r="B3408" s="51" t="s">
        <v>59</v>
      </c>
      <c r="C3408" s="1">
        <v>41557</v>
      </c>
      <c r="D3408">
        <v>2013</v>
      </c>
      <c r="E3408" s="26">
        <v>10</v>
      </c>
      <c r="F3408" s="51" t="s">
        <v>10</v>
      </c>
      <c r="G3408" s="26">
        <v>12</v>
      </c>
      <c r="H3408" s="26">
        <v>12</v>
      </c>
      <c r="I3408" t="s">
        <v>15</v>
      </c>
      <c r="J3408" t="s">
        <v>102</v>
      </c>
      <c r="K3408" t="s">
        <v>83</v>
      </c>
      <c r="L3408" t="s">
        <v>113</v>
      </c>
      <c r="M3408" t="s">
        <v>63</v>
      </c>
      <c r="N3408">
        <v>6663.3316418099348</v>
      </c>
      <c r="O3408">
        <v>6663.3316418099348</v>
      </c>
      <c r="P3408" t="s">
        <v>64</v>
      </c>
      <c r="Q3408">
        <v>30.48</v>
      </c>
      <c r="R3408">
        <v>3</v>
      </c>
      <c r="S3408">
        <v>1</v>
      </c>
      <c r="T3408">
        <v>1</v>
      </c>
      <c r="U3408" t="s">
        <v>76</v>
      </c>
      <c r="V3408">
        <v>3</v>
      </c>
      <c r="W3408" t="s">
        <v>84</v>
      </c>
      <c r="X3408" s="51" t="s">
        <v>6357</v>
      </c>
      <c r="Y3408" s="51" t="s">
        <v>119</v>
      </c>
      <c r="Z3408" s="26">
        <v>3</v>
      </c>
      <c r="AA3408" s="51" t="s">
        <v>77</v>
      </c>
      <c r="AB3408" s="51" t="s">
        <v>69</v>
      </c>
    </row>
    <row r="3409" spans="1:28">
      <c r="A3409" s="51" t="s">
        <v>6358</v>
      </c>
      <c r="B3409" s="51" t="s">
        <v>59</v>
      </c>
      <c r="C3409" s="1">
        <v>43339</v>
      </c>
      <c r="D3409">
        <v>2018</v>
      </c>
      <c r="E3409" s="26">
        <v>8</v>
      </c>
      <c r="F3409" s="51" t="s">
        <v>28</v>
      </c>
      <c r="G3409" s="26">
        <v>7</v>
      </c>
      <c r="H3409" s="26">
        <v>7</v>
      </c>
      <c r="I3409" t="s">
        <v>15</v>
      </c>
      <c r="J3409" t="s">
        <v>60</v>
      </c>
      <c r="K3409" t="s">
        <v>73</v>
      </c>
      <c r="L3409" t="s">
        <v>128</v>
      </c>
      <c r="M3409" t="s">
        <v>152</v>
      </c>
      <c r="N3409">
        <v>10190.98347738657</v>
      </c>
      <c r="O3409">
        <v>10190.98347738657</v>
      </c>
      <c r="P3409" t="s">
        <v>64</v>
      </c>
      <c r="Q3409">
        <v>7.42</v>
      </c>
      <c r="R3409">
        <v>3</v>
      </c>
      <c r="S3409">
        <v>3</v>
      </c>
      <c r="T3409">
        <v>1</v>
      </c>
      <c r="U3409" t="s">
        <v>76</v>
      </c>
      <c r="V3409">
        <v>2</v>
      </c>
      <c r="W3409" t="s">
        <v>77</v>
      </c>
      <c r="X3409" s="51" t="s">
        <v>2274</v>
      </c>
      <c r="Y3409" s="51" t="s">
        <v>86</v>
      </c>
      <c r="Z3409" s="26">
        <v>1</v>
      </c>
      <c r="AA3409" s="51" t="s">
        <v>66</v>
      </c>
      <c r="AB3409" s="51" t="s">
        <v>69</v>
      </c>
    </row>
    <row r="3410" spans="1:28">
      <c r="A3410" s="51" t="s">
        <v>6359</v>
      </c>
      <c r="B3410" s="51" t="s">
        <v>59</v>
      </c>
      <c r="C3410" s="1">
        <v>45257</v>
      </c>
      <c r="D3410">
        <v>2023</v>
      </c>
      <c r="E3410" s="26">
        <v>11</v>
      </c>
      <c r="F3410" s="51" t="s">
        <v>19</v>
      </c>
      <c r="G3410" s="26">
        <v>2</v>
      </c>
      <c r="H3410" s="26">
        <v>2</v>
      </c>
      <c r="I3410" t="s">
        <v>15</v>
      </c>
      <c r="J3410" t="s">
        <v>82</v>
      </c>
      <c r="K3410" t="s">
        <v>73</v>
      </c>
      <c r="L3410" t="s">
        <v>98</v>
      </c>
      <c r="M3410" t="s">
        <v>90</v>
      </c>
      <c r="N3410">
        <v>7314.3628568384893</v>
      </c>
      <c r="O3410">
        <v>7314.3628568384893</v>
      </c>
      <c r="P3410" t="s">
        <v>64</v>
      </c>
      <c r="Q3410">
        <v>5.31</v>
      </c>
      <c r="R3410">
        <v>1</v>
      </c>
      <c r="S3410">
        <v>0</v>
      </c>
      <c r="T3410">
        <v>0</v>
      </c>
      <c r="U3410" t="s">
        <v>65</v>
      </c>
      <c r="V3410">
        <v>1</v>
      </c>
      <c r="W3410" t="s">
        <v>66</v>
      </c>
      <c r="X3410" s="51" t="s">
        <v>6360</v>
      </c>
      <c r="Y3410" s="51" t="s">
        <v>79</v>
      </c>
      <c r="Z3410" s="26">
        <v>0</v>
      </c>
      <c r="AA3410" s="51" t="s">
        <v>66</v>
      </c>
      <c r="AB3410" s="51" t="s">
        <v>69</v>
      </c>
    </row>
    <row r="3411" spans="1:28">
      <c r="A3411" s="51" t="s">
        <v>6361</v>
      </c>
      <c r="B3411" s="51" t="s">
        <v>59</v>
      </c>
      <c r="C3411" s="1">
        <v>44977</v>
      </c>
      <c r="D3411">
        <v>2023</v>
      </c>
      <c r="E3411" s="26">
        <v>2</v>
      </c>
      <c r="F3411" s="51" t="s">
        <v>22</v>
      </c>
      <c r="G3411" s="26">
        <v>2</v>
      </c>
      <c r="H3411" s="26">
        <v>2</v>
      </c>
      <c r="I3411" t="s">
        <v>15</v>
      </c>
      <c r="J3411" t="s">
        <v>82</v>
      </c>
      <c r="K3411" t="s">
        <v>133</v>
      </c>
      <c r="L3411" t="s">
        <v>98</v>
      </c>
      <c r="M3411" t="s">
        <v>90</v>
      </c>
      <c r="N3411">
        <v>10431.995561424295</v>
      </c>
      <c r="O3411">
        <v>10431.995561424295</v>
      </c>
      <c r="P3411" t="s">
        <v>64</v>
      </c>
      <c r="Q3411">
        <v>17.89</v>
      </c>
      <c r="R3411">
        <v>3</v>
      </c>
      <c r="S3411">
        <v>1</v>
      </c>
      <c r="T3411">
        <v>1</v>
      </c>
      <c r="U3411" t="s">
        <v>76</v>
      </c>
      <c r="V3411">
        <v>2</v>
      </c>
      <c r="W3411" t="s">
        <v>77</v>
      </c>
      <c r="X3411" s="51" t="s">
        <v>6362</v>
      </c>
      <c r="Y3411" s="51" t="s">
        <v>95</v>
      </c>
      <c r="Z3411" s="26">
        <v>1</v>
      </c>
      <c r="AA3411" s="51" t="s">
        <v>66</v>
      </c>
      <c r="AB3411" s="51" t="s">
        <v>69</v>
      </c>
    </row>
    <row r="3412" spans="1:28">
      <c r="A3412" s="51" t="s">
        <v>6363</v>
      </c>
      <c r="B3412" s="51" t="s">
        <v>97</v>
      </c>
      <c r="C3412" s="1">
        <v>43245</v>
      </c>
      <c r="D3412">
        <v>2018</v>
      </c>
      <c r="E3412" s="26">
        <v>5</v>
      </c>
      <c r="F3412" s="51" t="s">
        <v>25</v>
      </c>
      <c r="G3412" s="26">
        <v>7</v>
      </c>
      <c r="H3412" s="26">
        <v>7</v>
      </c>
      <c r="I3412" t="s">
        <v>15</v>
      </c>
      <c r="J3412" t="s">
        <v>60</v>
      </c>
      <c r="K3412" t="s">
        <v>88</v>
      </c>
      <c r="L3412" t="s">
        <v>125</v>
      </c>
      <c r="M3412" t="s">
        <v>93</v>
      </c>
      <c r="N3412">
        <v>3852.313498734125</v>
      </c>
      <c r="O3412">
        <v>3852.313498734125</v>
      </c>
      <c r="P3412" t="s">
        <v>64</v>
      </c>
      <c r="Q3412">
        <v>8.52</v>
      </c>
      <c r="R3412">
        <v>5</v>
      </c>
      <c r="S3412">
        <v>4</v>
      </c>
      <c r="T3412">
        <v>1</v>
      </c>
      <c r="U3412" t="s">
        <v>76</v>
      </c>
      <c r="V3412">
        <v>1</v>
      </c>
      <c r="W3412" t="s">
        <v>66</v>
      </c>
      <c r="X3412" s="51" t="s">
        <v>6364</v>
      </c>
      <c r="Y3412" s="51" t="s">
        <v>86</v>
      </c>
      <c r="Z3412" s="26">
        <v>1</v>
      </c>
      <c r="AA3412" s="51" t="s">
        <v>66</v>
      </c>
      <c r="AB3412" s="51" t="s">
        <v>69</v>
      </c>
    </row>
    <row r="3413" spans="1:28">
      <c r="A3413" s="51" t="s">
        <v>6365</v>
      </c>
      <c r="B3413" s="51" t="s">
        <v>97</v>
      </c>
      <c r="C3413" s="1">
        <v>41884</v>
      </c>
      <c r="D3413">
        <v>2014</v>
      </c>
      <c r="E3413" s="26">
        <v>9</v>
      </c>
      <c r="F3413" s="51" t="s">
        <v>29</v>
      </c>
      <c r="G3413" s="26">
        <v>11</v>
      </c>
      <c r="H3413" s="26">
        <v>11</v>
      </c>
      <c r="I3413" t="s">
        <v>15</v>
      </c>
      <c r="J3413" t="s">
        <v>102</v>
      </c>
      <c r="K3413" t="s">
        <v>133</v>
      </c>
      <c r="L3413" t="s">
        <v>103</v>
      </c>
      <c r="M3413" t="s">
        <v>104</v>
      </c>
      <c r="N3413">
        <v>-259.50901268266625</v>
      </c>
      <c r="O3413">
        <v>259.50901268266625</v>
      </c>
      <c r="P3413" t="s">
        <v>117</v>
      </c>
      <c r="Q3413">
        <v>4.4400000000000004</v>
      </c>
      <c r="R3413">
        <v>1</v>
      </c>
      <c r="S3413">
        <v>0</v>
      </c>
      <c r="T3413">
        <v>0</v>
      </c>
      <c r="U3413" t="s">
        <v>65</v>
      </c>
      <c r="V3413">
        <v>1</v>
      </c>
      <c r="W3413" t="s">
        <v>66</v>
      </c>
      <c r="X3413" s="51" t="s">
        <v>6366</v>
      </c>
      <c r="Y3413" s="51" t="s">
        <v>100</v>
      </c>
      <c r="Z3413" s="26">
        <v>1</v>
      </c>
      <c r="AA3413" s="51" t="s">
        <v>66</v>
      </c>
      <c r="AB3413" s="51" t="s">
        <v>69</v>
      </c>
    </row>
    <row r="3414" spans="1:28">
      <c r="A3414" s="51" t="s">
        <v>6367</v>
      </c>
      <c r="B3414" s="51" t="s">
        <v>81</v>
      </c>
      <c r="C3414" s="1">
        <v>43380</v>
      </c>
      <c r="D3414">
        <v>2018</v>
      </c>
      <c r="E3414" s="26">
        <v>10</v>
      </c>
      <c r="F3414" s="51" t="s">
        <v>10</v>
      </c>
      <c r="G3414" s="26">
        <v>7</v>
      </c>
      <c r="H3414" s="26">
        <v>7</v>
      </c>
      <c r="I3414" t="s">
        <v>15</v>
      </c>
      <c r="J3414" t="s">
        <v>60</v>
      </c>
      <c r="K3414" t="s">
        <v>133</v>
      </c>
      <c r="L3414" t="s">
        <v>110</v>
      </c>
      <c r="M3414" t="s">
        <v>93</v>
      </c>
      <c r="N3414">
        <v>3529.9081059074988</v>
      </c>
      <c r="O3414">
        <v>3529.9081059074988</v>
      </c>
      <c r="P3414" t="s">
        <v>64</v>
      </c>
      <c r="Q3414">
        <v>1.27</v>
      </c>
      <c r="R3414">
        <v>2</v>
      </c>
      <c r="S3414">
        <v>3</v>
      </c>
      <c r="T3414">
        <v>1</v>
      </c>
      <c r="U3414" t="s">
        <v>76</v>
      </c>
      <c r="V3414">
        <v>1</v>
      </c>
      <c r="W3414" t="s">
        <v>66</v>
      </c>
      <c r="X3414" s="51" t="s">
        <v>5656</v>
      </c>
      <c r="Y3414" s="51" t="s">
        <v>119</v>
      </c>
      <c r="Z3414" s="26">
        <v>1</v>
      </c>
      <c r="AA3414" s="51" t="s">
        <v>66</v>
      </c>
      <c r="AB3414" s="51" t="s">
        <v>69</v>
      </c>
    </row>
    <row r="3415" spans="1:28">
      <c r="A3415" s="51" t="s">
        <v>6368</v>
      </c>
      <c r="B3415" s="51" t="s">
        <v>140</v>
      </c>
      <c r="C3415" s="1">
        <v>44963</v>
      </c>
      <c r="D3415">
        <v>2023</v>
      </c>
      <c r="E3415" s="26">
        <v>2</v>
      </c>
      <c r="F3415" s="51" t="s">
        <v>22</v>
      </c>
      <c r="G3415" s="26">
        <v>2</v>
      </c>
      <c r="H3415" s="26">
        <v>2</v>
      </c>
      <c r="I3415" t="s">
        <v>15</v>
      </c>
      <c r="J3415" t="s">
        <v>82</v>
      </c>
      <c r="K3415" t="s">
        <v>83</v>
      </c>
      <c r="L3415" t="s">
        <v>128</v>
      </c>
      <c r="M3415" t="s">
        <v>104</v>
      </c>
      <c r="N3415">
        <v>14833.073182689956</v>
      </c>
      <c r="O3415">
        <v>14833.073182689956</v>
      </c>
      <c r="P3415" t="s">
        <v>64</v>
      </c>
      <c r="Q3415">
        <v>19.13</v>
      </c>
      <c r="R3415">
        <v>1</v>
      </c>
      <c r="S3415">
        <v>3</v>
      </c>
      <c r="T3415">
        <v>1</v>
      </c>
      <c r="U3415" t="s">
        <v>76</v>
      </c>
      <c r="V3415">
        <v>3</v>
      </c>
      <c r="W3415" t="s">
        <v>84</v>
      </c>
      <c r="X3415" s="51" t="s">
        <v>3356</v>
      </c>
      <c r="Y3415" s="51" t="s">
        <v>100</v>
      </c>
      <c r="Z3415" s="26">
        <v>4</v>
      </c>
      <c r="AA3415" s="51" t="s">
        <v>84</v>
      </c>
      <c r="AB3415" s="51" t="s">
        <v>108</v>
      </c>
    </row>
    <row r="3416" spans="1:28">
      <c r="A3416" s="51" t="s">
        <v>6369</v>
      </c>
      <c r="B3416" s="51" t="s">
        <v>81</v>
      </c>
      <c r="C3416" s="1">
        <v>43451</v>
      </c>
      <c r="D3416">
        <v>2018</v>
      </c>
      <c r="E3416" s="26">
        <v>12</v>
      </c>
      <c r="F3416" s="51" t="s">
        <v>20</v>
      </c>
      <c r="G3416" s="26">
        <v>7</v>
      </c>
      <c r="H3416" s="26">
        <v>7</v>
      </c>
      <c r="I3416" t="s">
        <v>15</v>
      </c>
      <c r="J3416" t="s">
        <v>60</v>
      </c>
      <c r="K3416" t="s">
        <v>133</v>
      </c>
      <c r="L3416" t="s">
        <v>125</v>
      </c>
      <c r="M3416" t="s">
        <v>152</v>
      </c>
      <c r="N3416">
        <v>9433.0026359461808</v>
      </c>
      <c r="O3416">
        <v>9433.0026359461808</v>
      </c>
      <c r="P3416" t="s">
        <v>64</v>
      </c>
      <c r="Q3416">
        <v>6.28</v>
      </c>
      <c r="R3416">
        <v>5</v>
      </c>
      <c r="S3416">
        <v>3</v>
      </c>
      <c r="T3416">
        <v>1</v>
      </c>
      <c r="U3416" t="s">
        <v>76</v>
      </c>
      <c r="V3416">
        <v>1</v>
      </c>
      <c r="W3416" t="s">
        <v>66</v>
      </c>
      <c r="X3416" s="51" t="s">
        <v>6370</v>
      </c>
      <c r="Y3416" s="51" t="s">
        <v>119</v>
      </c>
      <c r="Z3416" s="26">
        <v>1</v>
      </c>
      <c r="AA3416" s="51" t="s">
        <v>66</v>
      </c>
      <c r="AB3416" s="51" t="s">
        <v>69</v>
      </c>
    </row>
    <row r="3417" spans="1:28">
      <c r="A3417" s="51" t="s">
        <v>6371</v>
      </c>
      <c r="B3417" s="51" t="s">
        <v>140</v>
      </c>
      <c r="C3417" s="1">
        <v>42247</v>
      </c>
      <c r="D3417">
        <v>2015</v>
      </c>
      <c r="E3417" s="26">
        <v>8</v>
      </c>
      <c r="F3417" s="51" t="s">
        <v>28</v>
      </c>
      <c r="G3417" s="26">
        <v>10</v>
      </c>
      <c r="H3417" s="26">
        <v>10</v>
      </c>
      <c r="I3417" t="s">
        <v>15</v>
      </c>
      <c r="J3417" t="s">
        <v>102</v>
      </c>
      <c r="K3417" t="s">
        <v>73</v>
      </c>
      <c r="L3417" t="s">
        <v>157</v>
      </c>
      <c r="M3417" t="s">
        <v>75</v>
      </c>
      <c r="N3417">
        <v>17383.391060476006</v>
      </c>
      <c r="O3417">
        <v>17383.391060476006</v>
      </c>
      <c r="P3417" t="s">
        <v>64</v>
      </c>
      <c r="Q3417">
        <v>23.59</v>
      </c>
      <c r="R3417">
        <v>5</v>
      </c>
      <c r="S3417">
        <v>1</v>
      </c>
      <c r="T3417">
        <v>1</v>
      </c>
      <c r="U3417" t="s">
        <v>76</v>
      </c>
      <c r="V3417">
        <v>3</v>
      </c>
      <c r="W3417" t="s">
        <v>84</v>
      </c>
      <c r="X3417" s="51" t="s">
        <v>6372</v>
      </c>
      <c r="Y3417" s="51" t="s">
        <v>100</v>
      </c>
      <c r="Z3417" s="26">
        <v>4</v>
      </c>
      <c r="AA3417" s="51" t="s">
        <v>84</v>
      </c>
      <c r="AB3417" s="51" t="s">
        <v>108</v>
      </c>
    </row>
    <row r="3418" spans="1:28">
      <c r="A3418" s="51" t="s">
        <v>6373</v>
      </c>
      <c r="B3418" s="51" t="s">
        <v>97</v>
      </c>
      <c r="C3418" s="1">
        <v>41612</v>
      </c>
      <c r="D3418">
        <v>2013</v>
      </c>
      <c r="E3418" s="26">
        <v>12</v>
      </c>
      <c r="F3418" s="51" t="s">
        <v>20</v>
      </c>
      <c r="G3418" s="26">
        <v>12</v>
      </c>
      <c r="H3418" s="26">
        <v>12</v>
      </c>
      <c r="I3418" t="s">
        <v>15</v>
      </c>
      <c r="J3418" t="s">
        <v>102</v>
      </c>
      <c r="K3418" t="s">
        <v>133</v>
      </c>
      <c r="L3418" t="s">
        <v>110</v>
      </c>
      <c r="M3418" t="s">
        <v>152</v>
      </c>
      <c r="N3418">
        <v>11021.487308994028</v>
      </c>
      <c r="O3418">
        <v>11021.487308994028</v>
      </c>
      <c r="P3418" t="s">
        <v>64</v>
      </c>
      <c r="Q3418">
        <v>26.36</v>
      </c>
      <c r="R3418">
        <v>2</v>
      </c>
      <c r="S3418">
        <v>4</v>
      </c>
      <c r="T3418">
        <v>1</v>
      </c>
      <c r="U3418" t="s">
        <v>76</v>
      </c>
      <c r="V3418">
        <v>3</v>
      </c>
      <c r="W3418" t="s">
        <v>84</v>
      </c>
      <c r="X3418" s="51" t="s">
        <v>5558</v>
      </c>
      <c r="Y3418" s="51" t="s">
        <v>86</v>
      </c>
      <c r="Z3418" s="26">
        <v>4</v>
      </c>
      <c r="AA3418" s="51" t="s">
        <v>84</v>
      </c>
      <c r="AB3418" s="51" t="s">
        <v>108</v>
      </c>
    </row>
    <row r="3419" spans="1:28">
      <c r="A3419" s="51" t="s">
        <v>6374</v>
      </c>
      <c r="B3419" s="51" t="s">
        <v>81</v>
      </c>
      <c r="C3419" s="1">
        <v>43664</v>
      </c>
      <c r="D3419">
        <v>2019</v>
      </c>
      <c r="E3419" s="26">
        <v>7</v>
      </c>
      <c r="F3419" s="51" t="s">
        <v>27</v>
      </c>
      <c r="G3419" s="26">
        <v>6</v>
      </c>
      <c r="H3419" s="26">
        <v>6</v>
      </c>
      <c r="I3419" t="s">
        <v>15</v>
      </c>
      <c r="J3419" t="s">
        <v>72</v>
      </c>
      <c r="K3419" t="s">
        <v>83</v>
      </c>
      <c r="L3419" t="s">
        <v>98</v>
      </c>
      <c r="M3419" t="s">
        <v>75</v>
      </c>
      <c r="N3419">
        <v>10967.449344141944</v>
      </c>
      <c r="O3419">
        <v>10967.449344141944</v>
      </c>
      <c r="P3419" t="s">
        <v>64</v>
      </c>
      <c r="Q3419">
        <v>2.91</v>
      </c>
      <c r="R3419">
        <v>5</v>
      </c>
      <c r="S3419">
        <v>0</v>
      </c>
      <c r="T3419">
        <v>0</v>
      </c>
      <c r="U3419" t="s">
        <v>65</v>
      </c>
      <c r="V3419">
        <v>2</v>
      </c>
      <c r="W3419" t="s">
        <v>77</v>
      </c>
      <c r="X3419" s="51" t="s">
        <v>2716</v>
      </c>
      <c r="Y3419" s="51" t="s">
        <v>86</v>
      </c>
      <c r="Z3419" s="26">
        <v>0</v>
      </c>
      <c r="AA3419" s="51" t="s">
        <v>66</v>
      </c>
      <c r="AB3419" s="51" t="s">
        <v>69</v>
      </c>
    </row>
    <row r="3420" spans="1:28">
      <c r="A3420" s="51" t="s">
        <v>6375</v>
      </c>
      <c r="B3420" s="51" t="s">
        <v>71</v>
      </c>
      <c r="C3420" s="1">
        <v>41557</v>
      </c>
      <c r="D3420">
        <v>2013</v>
      </c>
      <c r="E3420" s="26">
        <v>10</v>
      </c>
      <c r="F3420" s="51" t="s">
        <v>10</v>
      </c>
      <c r="G3420" s="26">
        <v>12</v>
      </c>
      <c r="H3420" s="26">
        <v>12</v>
      </c>
      <c r="I3420" t="s">
        <v>15</v>
      </c>
      <c r="J3420" t="s">
        <v>102</v>
      </c>
      <c r="K3420" t="s">
        <v>83</v>
      </c>
      <c r="L3420" t="s">
        <v>62</v>
      </c>
      <c r="M3420" t="s">
        <v>63</v>
      </c>
      <c r="N3420">
        <v>14972.39141225859</v>
      </c>
      <c r="O3420">
        <v>14972.39141225859</v>
      </c>
      <c r="P3420" t="s">
        <v>64</v>
      </c>
      <c r="Q3420">
        <v>10.52</v>
      </c>
      <c r="R3420">
        <v>4</v>
      </c>
      <c r="S3420">
        <v>1</v>
      </c>
      <c r="T3420">
        <v>1</v>
      </c>
      <c r="U3420" t="s">
        <v>76</v>
      </c>
      <c r="V3420">
        <v>3</v>
      </c>
      <c r="W3420" t="s">
        <v>84</v>
      </c>
      <c r="X3420" s="51" t="s">
        <v>6376</v>
      </c>
      <c r="Y3420" s="51" t="s">
        <v>95</v>
      </c>
      <c r="Z3420" s="26">
        <v>3</v>
      </c>
      <c r="AA3420" s="51" t="s">
        <v>77</v>
      </c>
      <c r="AB3420" s="51" t="s">
        <v>69</v>
      </c>
    </row>
    <row r="3421" spans="1:28">
      <c r="A3421" s="51" t="s">
        <v>6377</v>
      </c>
      <c r="B3421" s="51" t="s">
        <v>71</v>
      </c>
      <c r="C3421" s="1">
        <v>44864</v>
      </c>
      <c r="D3421">
        <v>2022</v>
      </c>
      <c r="E3421" s="26">
        <v>10</v>
      </c>
      <c r="F3421" s="51" t="s">
        <v>10</v>
      </c>
      <c r="G3421" s="26">
        <v>3</v>
      </c>
      <c r="H3421" s="26">
        <v>3</v>
      </c>
      <c r="I3421" t="s">
        <v>15</v>
      </c>
      <c r="J3421" t="s">
        <v>82</v>
      </c>
      <c r="K3421" t="s">
        <v>133</v>
      </c>
      <c r="L3421" t="s">
        <v>113</v>
      </c>
      <c r="M3421" t="s">
        <v>90</v>
      </c>
      <c r="N3421">
        <v>4385.8576399283938</v>
      </c>
      <c r="O3421">
        <v>4385.8576399283938</v>
      </c>
      <c r="P3421" t="s">
        <v>64</v>
      </c>
      <c r="Q3421">
        <v>4.0199999999999996</v>
      </c>
      <c r="R3421">
        <v>4</v>
      </c>
      <c r="S3421">
        <v>2</v>
      </c>
      <c r="T3421">
        <v>1</v>
      </c>
      <c r="U3421" t="s">
        <v>76</v>
      </c>
      <c r="V3421">
        <v>1</v>
      </c>
      <c r="W3421" t="s">
        <v>66</v>
      </c>
      <c r="X3421" s="51" t="s">
        <v>6378</v>
      </c>
      <c r="Y3421" s="51" t="s">
        <v>100</v>
      </c>
      <c r="Z3421" s="26">
        <v>0</v>
      </c>
      <c r="AA3421" s="51" t="s">
        <v>66</v>
      </c>
      <c r="AB3421" s="51" t="s">
        <v>69</v>
      </c>
    </row>
    <row r="3422" spans="1:28">
      <c r="A3422" s="51" t="s">
        <v>6379</v>
      </c>
      <c r="B3422" s="51" t="s">
        <v>71</v>
      </c>
      <c r="C3422" s="1">
        <v>41428</v>
      </c>
      <c r="D3422">
        <v>2013</v>
      </c>
      <c r="E3422" s="26">
        <v>6</v>
      </c>
      <c r="F3422" s="51" t="s">
        <v>26</v>
      </c>
      <c r="G3422" s="26">
        <v>12</v>
      </c>
      <c r="H3422" s="26">
        <v>12</v>
      </c>
      <c r="I3422" t="s">
        <v>15</v>
      </c>
      <c r="J3422" t="s">
        <v>102</v>
      </c>
      <c r="K3422" t="s">
        <v>83</v>
      </c>
      <c r="L3422" t="s">
        <v>113</v>
      </c>
      <c r="M3422" t="s">
        <v>90</v>
      </c>
      <c r="N3422">
        <v>9492.2953204198602</v>
      </c>
      <c r="O3422">
        <v>9492.2953204198602</v>
      </c>
      <c r="P3422" t="s">
        <v>64</v>
      </c>
      <c r="Q3422">
        <v>6.01</v>
      </c>
      <c r="R3422">
        <v>4</v>
      </c>
      <c r="S3422">
        <v>2</v>
      </c>
      <c r="T3422">
        <v>1</v>
      </c>
      <c r="U3422" t="s">
        <v>76</v>
      </c>
      <c r="V3422">
        <v>1</v>
      </c>
      <c r="W3422" t="s">
        <v>66</v>
      </c>
      <c r="X3422" s="51" t="s">
        <v>959</v>
      </c>
      <c r="Y3422" s="51" t="s">
        <v>100</v>
      </c>
      <c r="Z3422" s="26">
        <v>1</v>
      </c>
      <c r="AA3422" s="51" t="s">
        <v>66</v>
      </c>
      <c r="AB3422" s="51" t="s">
        <v>69</v>
      </c>
    </row>
    <row r="3423" spans="1:28">
      <c r="A3423" s="51" t="s">
        <v>6380</v>
      </c>
      <c r="B3423" s="51" t="s">
        <v>71</v>
      </c>
      <c r="C3423" s="1">
        <v>44289</v>
      </c>
      <c r="D3423">
        <v>2021</v>
      </c>
      <c r="E3423" s="26">
        <v>4</v>
      </c>
      <c r="F3423" s="51" t="s">
        <v>24</v>
      </c>
      <c r="G3423" s="26">
        <v>4</v>
      </c>
      <c r="H3423" s="26">
        <v>4</v>
      </c>
      <c r="I3423" t="s">
        <v>15</v>
      </c>
      <c r="J3423" t="s">
        <v>72</v>
      </c>
      <c r="K3423" t="s">
        <v>88</v>
      </c>
      <c r="L3423" t="s">
        <v>103</v>
      </c>
      <c r="M3423" t="s">
        <v>104</v>
      </c>
      <c r="N3423">
        <v>13508.959194496809</v>
      </c>
      <c r="O3423">
        <v>13508.959194496809</v>
      </c>
      <c r="P3423" t="s">
        <v>64</v>
      </c>
      <c r="Q3423">
        <v>13.5</v>
      </c>
      <c r="R3423">
        <v>3</v>
      </c>
      <c r="S3423">
        <v>1</v>
      </c>
      <c r="T3423">
        <v>1</v>
      </c>
      <c r="U3423" t="s">
        <v>76</v>
      </c>
      <c r="V3423">
        <v>2</v>
      </c>
      <c r="W3423" t="s">
        <v>77</v>
      </c>
      <c r="X3423" s="51" t="s">
        <v>3320</v>
      </c>
      <c r="Y3423" s="51" t="s">
        <v>68</v>
      </c>
      <c r="Z3423" s="26">
        <v>1</v>
      </c>
      <c r="AA3423" s="51" t="s">
        <v>66</v>
      </c>
      <c r="AB3423" s="51" t="s">
        <v>69</v>
      </c>
    </row>
    <row r="3424" spans="1:28">
      <c r="A3424" s="51" t="s">
        <v>6381</v>
      </c>
      <c r="B3424" s="51" t="s">
        <v>81</v>
      </c>
      <c r="C3424" s="1">
        <v>45186</v>
      </c>
      <c r="D3424">
        <v>2023</v>
      </c>
      <c r="E3424" s="26">
        <v>9</v>
      </c>
      <c r="F3424" s="51" t="s">
        <v>29</v>
      </c>
      <c r="G3424" s="26">
        <v>2</v>
      </c>
      <c r="H3424" s="26">
        <v>2</v>
      </c>
      <c r="I3424" t="s">
        <v>15</v>
      </c>
      <c r="J3424" t="s">
        <v>82</v>
      </c>
      <c r="K3424" t="s">
        <v>133</v>
      </c>
      <c r="L3424" t="s">
        <v>103</v>
      </c>
      <c r="M3424" t="s">
        <v>104</v>
      </c>
      <c r="N3424">
        <v>4728.7415999225504</v>
      </c>
      <c r="O3424">
        <v>4728.7415999225504</v>
      </c>
      <c r="P3424" t="s">
        <v>64</v>
      </c>
      <c r="Q3424">
        <v>1.99</v>
      </c>
      <c r="R3424">
        <v>2</v>
      </c>
      <c r="S3424">
        <v>3</v>
      </c>
      <c r="T3424">
        <v>1</v>
      </c>
      <c r="U3424" t="s">
        <v>76</v>
      </c>
      <c r="V3424">
        <v>1</v>
      </c>
      <c r="W3424" t="s">
        <v>66</v>
      </c>
      <c r="X3424" s="51" t="s">
        <v>1716</v>
      </c>
      <c r="Y3424" s="51" t="s">
        <v>100</v>
      </c>
      <c r="Z3424" s="26">
        <v>1</v>
      </c>
      <c r="AA3424" s="51" t="s">
        <v>66</v>
      </c>
      <c r="AB3424" s="51" t="s">
        <v>69</v>
      </c>
    </row>
    <row r="3425" spans="1:28">
      <c r="A3425" s="51" t="s">
        <v>6382</v>
      </c>
      <c r="B3425" s="51" t="s">
        <v>81</v>
      </c>
      <c r="C3425" s="1">
        <v>43059</v>
      </c>
      <c r="D3425">
        <v>2017</v>
      </c>
      <c r="E3425" s="26">
        <v>11</v>
      </c>
      <c r="F3425" s="51" t="s">
        <v>19</v>
      </c>
      <c r="G3425" s="26">
        <v>8</v>
      </c>
      <c r="H3425" s="26">
        <v>8</v>
      </c>
      <c r="I3425" t="s">
        <v>15</v>
      </c>
      <c r="J3425" t="s">
        <v>60</v>
      </c>
      <c r="K3425" t="s">
        <v>88</v>
      </c>
      <c r="L3425" t="s">
        <v>202</v>
      </c>
      <c r="M3425" t="s">
        <v>152</v>
      </c>
      <c r="N3425">
        <v>3894.4687941378252</v>
      </c>
      <c r="O3425">
        <v>3894.4687941378252</v>
      </c>
      <c r="P3425" t="s">
        <v>64</v>
      </c>
      <c r="Q3425">
        <v>7.4</v>
      </c>
      <c r="R3425">
        <v>2</v>
      </c>
      <c r="S3425">
        <v>3</v>
      </c>
      <c r="T3425">
        <v>1</v>
      </c>
      <c r="U3425" t="s">
        <v>76</v>
      </c>
      <c r="V3425">
        <v>2</v>
      </c>
      <c r="W3425" t="s">
        <v>77</v>
      </c>
      <c r="X3425" s="51" t="s">
        <v>6383</v>
      </c>
      <c r="Y3425" s="51" t="s">
        <v>79</v>
      </c>
      <c r="Z3425" s="26">
        <v>2</v>
      </c>
      <c r="AA3425" s="51" t="s">
        <v>77</v>
      </c>
      <c r="AB3425" s="51" t="s">
        <v>69</v>
      </c>
    </row>
    <row r="3426" spans="1:28">
      <c r="A3426" s="51" t="s">
        <v>6384</v>
      </c>
      <c r="B3426" s="51" t="s">
        <v>81</v>
      </c>
      <c r="C3426" s="1">
        <v>45131</v>
      </c>
      <c r="D3426">
        <v>2023</v>
      </c>
      <c r="E3426" s="26">
        <v>7</v>
      </c>
      <c r="F3426" s="51" t="s">
        <v>27</v>
      </c>
      <c r="G3426" s="26">
        <v>2</v>
      </c>
      <c r="H3426" s="26">
        <v>2</v>
      </c>
      <c r="I3426" t="s">
        <v>15</v>
      </c>
      <c r="J3426" t="s">
        <v>82</v>
      </c>
      <c r="K3426" t="s">
        <v>133</v>
      </c>
      <c r="L3426" t="s">
        <v>98</v>
      </c>
      <c r="M3426" t="s">
        <v>75</v>
      </c>
      <c r="N3426">
        <v>8337.8072515048534</v>
      </c>
      <c r="O3426">
        <v>8337.8072515048534</v>
      </c>
      <c r="P3426" t="s">
        <v>64</v>
      </c>
      <c r="Q3426">
        <v>7.69</v>
      </c>
      <c r="R3426">
        <v>2</v>
      </c>
      <c r="S3426">
        <v>2</v>
      </c>
      <c r="T3426">
        <v>1</v>
      </c>
      <c r="U3426" t="s">
        <v>76</v>
      </c>
      <c r="V3426">
        <v>1</v>
      </c>
      <c r="W3426" t="s">
        <v>66</v>
      </c>
      <c r="X3426" s="51" t="s">
        <v>6385</v>
      </c>
      <c r="Y3426" s="51" t="s">
        <v>79</v>
      </c>
      <c r="Z3426" s="26">
        <v>0</v>
      </c>
      <c r="AA3426" s="51" t="s">
        <v>66</v>
      </c>
      <c r="AB3426" s="51" t="s">
        <v>69</v>
      </c>
    </row>
    <row r="3427" spans="1:28">
      <c r="A3427" s="51" t="s">
        <v>6386</v>
      </c>
      <c r="B3427" s="51" t="s">
        <v>121</v>
      </c>
      <c r="C3427" s="1">
        <v>43388</v>
      </c>
      <c r="D3427">
        <v>2018</v>
      </c>
      <c r="E3427" s="26">
        <v>10</v>
      </c>
      <c r="F3427" s="51" t="s">
        <v>10</v>
      </c>
      <c r="G3427" s="26">
        <v>7</v>
      </c>
      <c r="H3427" s="26">
        <v>7</v>
      </c>
      <c r="I3427" t="s">
        <v>15</v>
      </c>
      <c r="J3427" t="s">
        <v>60</v>
      </c>
      <c r="K3427" t="s">
        <v>61</v>
      </c>
      <c r="L3427" t="s">
        <v>74</v>
      </c>
      <c r="M3427" t="s">
        <v>90</v>
      </c>
      <c r="N3427">
        <v>13084.714860788492</v>
      </c>
      <c r="O3427">
        <v>13084.714860788492</v>
      </c>
      <c r="P3427" t="s">
        <v>64</v>
      </c>
      <c r="Q3427">
        <v>16.8</v>
      </c>
      <c r="R3427">
        <v>5</v>
      </c>
      <c r="S3427">
        <v>0</v>
      </c>
      <c r="T3427">
        <v>0</v>
      </c>
      <c r="U3427" t="s">
        <v>65</v>
      </c>
      <c r="V3427">
        <v>3</v>
      </c>
      <c r="W3427" t="s">
        <v>84</v>
      </c>
      <c r="X3427" s="51" t="s">
        <v>6196</v>
      </c>
      <c r="Y3427" s="51" t="s">
        <v>144</v>
      </c>
      <c r="Z3427" s="26">
        <v>3</v>
      </c>
      <c r="AA3427" s="51" t="s">
        <v>77</v>
      </c>
      <c r="AB3427" s="51" t="s">
        <v>108</v>
      </c>
    </row>
    <row r="3428" spans="1:28">
      <c r="A3428" s="51" t="s">
        <v>6387</v>
      </c>
      <c r="B3428" s="51" t="s">
        <v>140</v>
      </c>
      <c r="C3428" s="1">
        <v>42733</v>
      </c>
      <c r="D3428">
        <v>2016</v>
      </c>
      <c r="E3428" s="26">
        <v>12</v>
      </c>
      <c r="F3428" s="51" t="s">
        <v>20</v>
      </c>
      <c r="G3428" s="26">
        <v>9</v>
      </c>
      <c r="H3428" s="26">
        <v>9</v>
      </c>
      <c r="I3428" t="s">
        <v>15</v>
      </c>
      <c r="J3428" t="s">
        <v>60</v>
      </c>
      <c r="K3428" t="s">
        <v>83</v>
      </c>
      <c r="L3428" t="s">
        <v>116</v>
      </c>
      <c r="M3428" t="s">
        <v>75</v>
      </c>
      <c r="N3428">
        <v>12680.203550183483</v>
      </c>
      <c r="O3428">
        <v>12680.203550183483</v>
      </c>
      <c r="P3428" t="s">
        <v>64</v>
      </c>
      <c r="Q3428">
        <v>4.5199999999999996</v>
      </c>
      <c r="R3428">
        <v>3</v>
      </c>
      <c r="S3428">
        <v>0</v>
      </c>
      <c r="T3428">
        <v>0</v>
      </c>
      <c r="U3428" t="s">
        <v>65</v>
      </c>
      <c r="V3428">
        <v>2</v>
      </c>
      <c r="W3428" t="s">
        <v>77</v>
      </c>
      <c r="X3428" s="51" t="s">
        <v>6388</v>
      </c>
      <c r="Y3428" s="51" t="s">
        <v>119</v>
      </c>
      <c r="Z3428" s="26">
        <v>2</v>
      </c>
      <c r="AA3428" s="51" t="s">
        <v>77</v>
      </c>
      <c r="AB3428" s="51" t="s">
        <v>69</v>
      </c>
    </row>
    <row r="3429" spans="1:28">
      <c r="A3429" s="51" t="s">
        <v>6389</v>
      </c>
      <c r="B3429" s="51" t="s">
        <v>140</v>
      </c>
      <c r="C3429" s="1">
        <v>43930</v>
      </c>
      <c r="D3429">
        <v>2020</v>
      </c>
      <c r="E3429" s="26">
        <v>4</v>
      </c>
      <c r="F3429" s="51" t="s">
        <v>24</v>
      </c>
      <c r="G3429" s="26">
        <v>5</v>
      </c>
      <c r="H3429" s="26">
        <v>5</v>
      </c>
      <c r="I3429" t="s">
        <v>15</v>
      </c>
      <c r="J3429" t="s">
        <v>72</v>
      </c>
      <c r="K3429" t="s">
        <v>73</v>
      </c>
      <c r="L3429" t="s">
        <v>125</v>
      </c>
      <c r="M3429" t="s">
        <v>90</v>
      </c>
      <c r="N3429">
        <v>8028.4524255053857</v>
      </c>
      <c r="O3429">
        <v>8028.4524255053857</v>
      </c>
      <c r="P3429" t="s">
        <v>64</v>
      </c>
      <c r="Q3429">
        <v>12.28</v>
      </c>
      <c r="R3429">
        <v>1</v>
      </c>
      <c r="S3429">
        <v>3</v>
      </c>
      <c r="T3429">
        <v>1</v>
      </c>
      <c r="U3429" t="s">
        <v>76</v>
      </c>
      <c r="V3429">
        <v>3</v>
      </c>
      <c r="W3429" t="s">
        <v>84</v>
      </c>
      <c r="X3429" s="51" t="s">
        <v>6390</v>
      </c>
      <c r="Y3429" s="51" t="s">
        <v>86</v>
      </c>
      <c r="Z3429" s="26">
        <v>2</v>
      </c>
      <c r="AA3429" s="51" t="s">
        <v>77</v>
      </c>
      <c r="AB3429" s="51" t="s">
        <v>108</v>
      </c>
    </row>
    <row r="3430" spans="1:28">
      <c r="A3430" s="51" t="s">
        <v>6391</v>
      </c>
      <c r="B3430" s="51" t="s">
        <v>81</v>
      </c>
      <c r="C3430" s="1">
        <v>42780</v>
      </c>
      <c r="D3430">
        <v>2017</v>
      </c>
      <c r="E3430" s="26">
        <v>2</v>
      </c>
      <c r="F3430" s="51" t="s">
        <v>22</v>
      </c>
      <c r="G3430" s="26">
        <v>8</v>
      </c>
      <c r="H3430" s="26">
        <v>8</v>
      </c>
      <c r="I3430" t="s">
        <v>15</v>
      </c>
      <c r="J3430" t="s">
        <v>60</v>
      </c>
      <c r="K3430" t="s">
        <v>73</v>
      </c>
      <c r="L3430" t="s">
        <v>113</v>
      </c>
      <c r="M3430" t="s">
        <v>93</v>
      </c>
      <c r="N3430">
        <v>18108.788913057168</v>
      </c>
      <c r="O3430">
        <v>18108.788913057168</v>
      </c>
      <c r="P3430" t="s">
        <v>64</v>
      </c>
      <c r="Q3430">
        <v>13.55</v>
      </c>
      <c r="R3430">
        <v>2</v>
      </c>
      <c r="S3430">
        <v>2</v>
      </c>
      <c r="T3430">
        <v>1</v>
      </c>
      <c r="U3430" t="s">
        <v>76</v>
      </c>
      <c r="V3430">
        <v>3</v>
      </c>
      <c r="W3430" t="s">
        <v>84</v>
      </c>
      <c r="X3430" s="51" t="s">
        <v>1283</v>
      </c>
      <c r="Y3430" s="51" t="s">
        <v>100</v>
      </c>
      <c r="Z3430" s="26">
        <v>3</v>
      </c>
      <c r="AA3430" s="51" t="s">
        <v>77</v>
      </c>
      <c r="AB3430" s="51" t="s">
        <v>69</v>
      </c>
    </row>
    <row r="3431" spans="1:28">
      <c r="A3431" s="51" t="s">
        <v>6392</v>
      </c>
      <c r="B3431" s="51" t="s">
        <v>97</v>
      </c>
      <c r="C3431" s="1">
        <v>44957</v>
      </c>
      <c r="D3431">
        <v>2023</v>
      </c>
      <c r="E3431" s="26">
        <v>1</v>
      </c>
      <c r="F3431" s="51" t="s">
        <v>21</v>
      </c>
      <c r="G3431" s="26">
        <v>2</v>
      </c>
      <c r="H3431" s="26">
        <v>2</v>
      </c>
      <c r="I3431" t="s">
        <v>15</v>
      </c>
      <c r="J3431" t="s">
        <v>82</v>
      </c>
      <c r="K3431" t="s">
        <v>73</v>
      </c>
      <c r="L3431" t="s">
        <v>98</v>
      </c>
      <c r="M3431" t="s">
        <v>90</v>
      </c>
      <c r="N3431">
        <v>9848.4451426277956</v>
      </c>
      <c r="O3431">
        <v>9848.4451426277956</v>
      </c>
      <c r="P3431" t="s">
        <v>64</v>
      </c>
      <c r="Q3431">
        <v>4.43</v>
      </c>
      <c r="R3431">
        <v>3</v>
      </c>
      <c r="S3431">
        <v>5</v>
      </c>
      <c r="T3431">
        <v>1</v>
      </c>
      <c r="U3431" t="s">
        <v>76</v>
      </c>
      <c r="V3431">
        <v>3</v>
      </c>
      <c r="W3431" t="s">
        <v>84</v>
      </c>
      <c r="X3431" s="51" t="s">
        <v>4035</v>
      </c>
      <c r="Y3431" s="51" t="s">
        <v>68</v>
      </c>
      <c r="Z3431" s="26">
        <v>2</v>
      </c>
      <c r="AA3431" s="51" t="s">
        <v>77</v>
      </c>
      <c r="AB3431" s="51" t="s">
        <v>108</v>
      </c>
    </row>
    <row r="3432" spans="1:28">
      <c r="A3432" s="51" t="s">
        <v>6393</v>
      </c>
      <c r="B3432" s="51" t="s">
        <v>140</v>
      </c>
      <c r="C3432" s="1">
        <v>42042</v>
      </c>
      <c r="D3432">
        <v>2015</v>
      </c>
      <c r="E3432" s="26">
        <v>2</v>
      </c>
      <c r="F3432" s="51" t="s">
        <v>22</v>
      </c>
      <c r="G3432" s="26">
        <v>10</v>
      </c>
      <c r="H3432" s="26">
        <v>10</v>
      </c>
      <c r="I3432" t="s">
        <v>15</v>
      </c>
      <c r="J3432" t="s">
        <v>102</v>
      </c>
      <c r="K3432" t="s">
        <v>61</v>
      </c>
      <c r="L3432" t="s">
        <v>157</v>
      </c>
      <c r="M3432" t="s">
        <v>63</v>
      </c>
      <c r="N3432">
        <v>10198.653728440037</v>
      </c>
      <c r="O3432">
        <v>10198.653728440037</v>
      </c>
      <c r="P3432" t="s">
        <v>64</v>
      </c>
      <c r="Q3432">
        <v>25.26</v>
      </c>
      <c r="R3432">
        <v>1</v>
      </c>
      <c r="S3432">
        <v>1</v>
      </c>
      <c r="T3432">
        <v>1</v>
      </c>
      <c r="U3432" t="s">
        <v>76</v>
      </c>
      <c r="V3432">
        <v>3</v>
      </c>
      <c r="W3432" t="s">
        <v>84</v>
      </c>
      <c r="X3432" s="51" t="s">
        <v>6394</v>
      </c>
      <c r="Y3432" s="51" t="s">
        <v>68</v>
      </c>
      <c r="Z3432" s="26">
        <v>3</v>
      </c>
      <c r="AA3432" s="51" t="s">
        <v>77</v>
      </c>
      <c r="AB3432" s="51" t="s">
        <v>69</v>
      </c>
    </row>
    <row r="3433" spans="1:28">
      <c r="A3433" s="51" t="s">
        <v>6395</v>
      </c>
      <c r="B3433" s="51" t="s">
        <v>59</v>
      </c>
      <c r="C3433" s="1">
        <v>41989</v>
      </c>
      <c r="D3433">
        <v>2014</v>
      </c>
      <c r="E3433" s="26">
        <v>12</v>
      </c>
      <c r="F3433" s="51" t="s">
        <v>20</v>
      </c>
      <c r="G3433" s="26">
        <v>11</v>
      </c>
      <c r="H3433" s="26">
        <v>11</v>
      </c>
      <c r="I3433" t="s">
        <v>15</v>
      </c>
      <c r="J3433" t="s">
        <v>102</v>
      </c>
      <c r="K3433" t="s">
        <v>124</v>
      </c>
      <c r="L3433" t="s">
        <v>74</v>
      </c>
      <c r="M3433" t="s">
        <v>104</v>
      </c>
      <c r="N3433">
        <v>13662.467369994809</v>
      </c>
      <c r="O3433">
        <v>13662.467369994809</v>
      </c>
      <c r="P3433" t="s">
        <v>64</v>
      </c>
      <c r="Q3433">
        <v>16.510000000000002</v>
      </c>
      <c r="R3433">
        <v>1</v>
      </c>
      <c r="S3433">
        <v>2</v>
      </c>
      <c r="T3433">
        <v>1</v>
      </c>
      <c r="U3433" t="s">
        <v>76</v>
      </c>
      <c r="V3433">
        <v>3</v>
      </c>
      <c r="W3433" t="s">
        <v>84</v>
      </c>
      <c r="X3433" s="51" t="s">
        <v>6396</v>
      </c>
      <c r="Y3433" s="51" t="s">
        <v>79</v>
      </c>
      <c r="Z3433" s="26">
        <v>4</v>
      </c>
      <c r="AA3433" s="51" t="s">
        <v>84</v>
      </c>
      <c r="AB3433" s="51" t="s">
        <v>108</v>
      </c>
    </row>
    <row r="3434" spans="1:28">
      <c r="A3434" s="51" t="s">
        <v>6397</v>
      </c>
      <c r="B3434" s="51" t="s">
        <v>81</v>
      </c>
      <c r="C3434" s="1">
        <v>41913</v>
      </c>
      <c r="D3434">
        <v>2014</v>
      </c>
      <c r="E3434" s="26">
        <v>10</v>
      </c>
      <c r="F3434" s="51" t="s">
        <v>10</v>
      </c>
      <c r="G3434" s="26">
        <v>11</v>
      </c>
      <c r="H3434" s="26">
        <v>11</v>
      </c>
      <c r="I3434" t="s">
        <v>15</v>
      </c>
      <c r="J3434" t="s">
        <v>102</v>
      </c>
      <c r="K3434" t="s">
        <v>88</v>
      </c>
      <c r="L3434" t="s">
        <v>98</v>
      </c>
      <c r="M3434" t="s">
        <v>152</v>
      </c>
      <c r="N3434">
        <v>23809.177791481561</v>
      </c>
      <c r="O3434">
        <v>23809.177791481561</v>
      </c>
      <c r="P3434" t="s">
        <v>64</v>
      </c>
      <c r="Q3434">
        <v>28.82</v>
      </c>
      <c r="R3434">
        <v>1</v>
      </c>
      <c r="S3434">
        <v>3</v>
      </c>
      <c r="T3434">
        <v>1</v>
      </c>
      <c r="U3434" t="s">
        <v>76</v>
      </c>
      <c r="V3434">
        <v>3</v>
      </c>
      <c r="W3434" t="s">
        <v>84</v>
      </c>
      <c r="X3434" s="51" t="s">
        <v>6347</v>
      </c>
      <c r="Y3434" s="51" t="s">
        <v>68</v>
      </c>
      <c r="Z3434" s="26">
        <v>5</v>
      </c>
      <c r="AA3434" s="51" t="s">
        <v>84</v>
      </c>
      <c r="AB3434" s="51" t="s">
        <v>108</v>
      </c>
    </row>
    <row r="3435" spans="1:28">
      <c r="A3435" s="51" t="s">
        <v>6398</v>
      </c>
      <c r="B3435" s="51" t="s">
        <v>97</v>
      </c>
      <c r="C3435" s="1">
        <v>43806</v>
      </c>
      <c r="D3435">
        <v>2019</v>
      </c>
      <c r="E3435" s="26">
        <v>12</v>
      </c>
      <c r="F3435" s="51" t="s">
        <v>20</v>
      </c>
      <c r="G3435" s="26">
        <v>6</v>
      </c>
      <c r="H3435" s="26">
        <v>6</v>
      </c>
      <c r="I3435" t="s">
        <v>15</v>
      </c>
      <c r="J3435" t="s">
        <v>72</v>
      </c>
      <c r="K3435" t="s">
        <v>61</v>
      </c>
      <c r="L3435" t="s">
        <v>202</v>
      </c>
      <c r="M3435" t="s">
        <v>93</v>
      </c>
      <c r="N3435">
        <v>5299.0060914689921</v>
      </c>
      <c r="O3435">
        <v>5299.0060914689921</v>
      </c>
      <c r="P3435" t="s">
        <v>64</v>
      </c>
      <c r="Q3435">
        <v>9.84</v>
      </c>
      <c r="R3435">
        <v>2</v>
      </c>
      <c r="S3435">
        <v>3</v>
      </c>
      <c r="T3435">
        <v>1</v>
      </c>
      <c r="U3435" t="s">
        <v>76</v>
      </c>
      <c r="V3435">
        <v>1</v>
      </c>
      <c r="W3435" t="s">
        <v>66</v>
      </c>
      <c r="X3435" s="51" t="s">
        <v>6399</v>
      </c>
      <c r="Y3435" s="51" t="s">
        <v>100</v>
      </c>
      <c r="Z3435" s="26">
        <v>1</v>
      </c>
      <c r="AA3435" s="51" t="s">
        <v>66</v>
      </c>
      <c r="AB3435" s="51" t="s">
        <v>69</v>
      </c>
    </row>
    <row r="3436" spans="1:28">
      <c r="A3436" s="51" t="s">
        <v>6400</v>
      </c>
      <c r="B3436" s="51" t="s">
        <v>71</v>
      </c>
      <c r="C3436" s="1">
        <v>41825</v>
      </c>
      <c r="D3436">
        <v>2014</v>
      </c>
      <c r="E3436" s="26">
        <v>7</v>
      </c>
      <c r="F3436" s="51" t="s">
        <v>27</v>
      </c>
      <c r="G3436" s="26">
        <v>11</v>
      </c>
      <c r="H3436" s="26">
        <v>11</v>
      </c>
      <c r="I3436" t="s">
        <v>15</v>
      </c>
      <c r="J3436" t="s">
        <v>102</v>
      </c>
      <c r="K3436" t="s">
        <v>83</v>
      </c>
      <c r="L3436" t="s">
        <v>98</v>
      </c>
      <c r="M3436" t="s">
        <v>63</v>
      </c>
      <c r="N3436">
        <v>5707.4440985562887</v>
      </c>
      <c r="O3436">
        <v>5707.4440985562887</v>
      </c>
      <c r="P3436" t="s">
        <v>64</v>
      </c>
      <c r="Q3436">
        <v>6.68</v>
      </c>
      <c r="R3436">
        <v>1</v>
      </c>
      <c r="S3436">
        <v>2</v>
      </c>
      <c r="T3436">
        <v>1</v>
      </c>
      <c r="U3436" t="s">
        <v>76</v>
      </c>
      <c r="V3436">
        <v>1</v>
      </c>
      <c r="W3436" t="s">
        <v>66</v>
      </c>
      <c r="X3436" s="51" t="s">
        <v>6401</v>
      </c>
      <c r="Y3436" s="51" t="s">
        <v>144</v>
      </c>
      <c r="Z3436" s="26">
        <v>1</v>
      </c>
      <c r="AA3436" s="51" t="s">
        <v>66</v>
      </c>
      <c r="AB3436" s="51" t="s">
        <v>69</v>
      </c>
    </row>
    <row r="3437" spans="1:28">
      <c r="A3437" s="51" t="s">
        <v>6402</v>
      </c>
      <c r="B3437" s="51" t="s">
        <v>140</v>
      </c>
      <c r="C3437" s="1">
        <v>43555</v>
      </c>
      <c r="D3437">
        <v>2019</v>
      </c>
      <c r="E3437" s="26">
        <v>3</v>
      </c>
      <c r="F3437" s="51" t="s">
        <v>23</v>
      </c>
      <c r="G3437" s="26">
        <v>6</v>
      </c>
      <c r="H3437" s="26">
        <v>6</v>
      </c>
      <c r="I3437" t="s">
        <v>15</v>
      </c>
      <c r="J3437" t="s">
        <v>72</v>
      </c>
      <c r="K3437" t="s">
        <v>124</v>
      </c>
      <c r="L3437" t="s">
        <v>125</v>
      </c>
      <c r="M3437" t="s">
        <v>90</v>
      </c>
      <c r="N3437">
        <v>9868.6969954461001</v>
      </c>
      <c r="O3437">
        <v>9868.6969954461001</v>
      </c>
      <c r="P3437" t="s">
        <v>64</v>
      </c>
      <c r="Q3437">
        <v>16.010000000000002</v>
      </c>
      <c r="R3437">
        <v>3</v>
      </c>
      <c r="S3437">
        <v>0</v>
      </c>
      <c r="T3437">
        <v>0</v>
      </c>
      <c r="U3437" t="s">
        <v>65</v>
      </c>
      <c r="V3437">
        <v>2</v>
      </c>
      <c r="W3437" t="s">
        <v>77</v>
      </c>
      <c r="X3437" s="51" t="s">
        <v>6403</v>
      </c>
      <c r="Y3437" s="51" t="s">
        <v>95</v>
      </c>
      <c r="Z3437" s="26">
        <v>1</v>
      </c>
      <c r="AA3437" s="51" t="s">
        <v>66</v>
      </c>
      <c r="AB3437" s="51" t="s">
        <v>69</v>
      </c>
    </row>
    <row r="3438" spans="1:28">
      <c r="A3438" s="51" t="s">
        <v>6404</v>
      </c>
      <c r="B3438" s="51" t="s">
        <v>71</v>
      </c>
      <c r="C3438" s="1">
        <v>45258</v>
      </c>
      <c r="D3438">
        <v>2023</v>
      </c>
      <c r="E3438" s="26">
        <v>11</v>
      </c>
      <c r="F3438" s="51" t="s">
        <v>19</v>
      </c>
      <c r="G3438" s="26">
        <v>2</v>
      </c>
      <c r="H3438" s="26">
        <v>2</v>
      </c>
      <c r="I3438" t="s">
        <v>15</v>
      </c>
      <c r="J3438" t="s">
        <v>82</v>
      </c>
      <c r="K3438" t="s">
        <v>61</v>
      </c>
      <c r="L3438" t="s">
        <v>157</v>
      </c>
      <c r="M3438" t="s">
        <v>75</v>
      </c>
      <c r="N3438">
        <v>2864.1625803087973</v>
      </c>
      <c r="O3438">
        <v>2864.1625803087973</v>
      </c>
      <c r="P3438" t="s">
        <v>64</v>
      </c>
      <c r="Q3438">
        <v>4.03</v>
      </c>
      <c r="R3438">
        <v>4</v>
      </c>
      <c r="S3438">
        <v>1</v>
      </c>
      <c r="T3438">
        <v>1</v>
      </c>
      <c r="U3438" t="s">
        <v>76</v>
      </c>
      <c r="V3438">
        <v>1</v>
      </c>
      <c r="W3438" t="s">
        <v>66</v>
      </c>
      <c r="X3438" s="51" t="s">
        <v>6405</v>
      </c>
      <c r="Y3438" s="51" t="s">
        <v>100</v>
      </c>
      <c r="Z3438" s="26">
        <v>0</v>
      </c>
      <c r="AA3438" s="51" t="s">
        <v>66</v>
      </c>
      <c r="AB3438" s="51" t="s">
        <v>69</v>
      </c>
    </row>
    <row r="3439" spans="1:28">
      <c r="A3439" s="51" t="s">
        <v>6406</v>
      </c>
      <c r="B3439" s="51" t="s">
        <v>81</v>
      </c>
      <c r="C3439" s="1">
        <v>43176</v>
      </c>
      <c r="D3439">
        <v>2018</v>
      </c>
      <c r="E3439" s="26">
        <v>3</v>
      </c>
      <c r="F3439" s="51" t="s">
        <v>23</v>
      </c>
      <c r="G3439" s="26">
        <v>7</v>
      </c>
      <c r="H3439" s="26">
        <v>7</v>
      </c>
      <c r="I3439" t="s">
        <v>15</v>
      </c>
      <c r="J3439" t="s">
        <v>60</v>
      </c>
      <c r="K3439" t="s">
        <v>83</v>
      </c>
      <c r="L3439" t="s">
        <v>157</v>
      </c>
      <c r="M3439" t="s">
        <v>93</v>
      </c>
      <c r="N3439">
        <v>19210.736662711432</v>
      </c>
      <c r="O3439">
        <v>19210.736662711432</v>
      </c>
      <c r="P3439" t="s">
        <v>64</v>
      </c>
      <c r="Q3439">
        <v>5.43</v>
      </c>
      <c r="R3439">
        <v>2</v>
      </c>
      <c r="S3439">
        <v>1</v>
      </c>
      <c r="T3439">
        <v>1</v>
      </c>
      <c r="U3439" t="s">
        <v>76</v>
      </c>
      <c r="V3439">
        <v>3</v>
      </c>
      <c r="W3439" t="s">
        <v>84</v>
      </c>
      <c r="X3439" s="51" t="s">
        <v>6407</v>
      </c>
      <c r="Y3439" s="51" t="s">
        <v>119</v>
      </c>
      <c r="Z3439" s="26">
        <v>2</v>
      </c>
      <c r="AA3439" s="51" t="s">
        <v>77</v>
      </c>
      <c r="AB3439" s="51" t="s">
        <v>69</v>
      </c>
    </row>
    <row r="3440" spans="1:28">
      <c r="A3440" s="51" t="s">
        <v>6408</v>
      </c>
      <c r="B3440" s="51" t="s">
        <v>59</v>
      </c>
      <c r="C3440" s="1">
        <v>41482</v>
      </c>
      <c r="D3440">
        <v>2013</v>
      </c>
      <c r="E3440" s="26">
        <v>7</v>
      </c>
      <c r="F3440" s="51" t="s">
        <v>27</v>
      </c>
      <c r="G3440" s="26">
        <v>12</v>
      </c>
      <c r="H3440" s="26">
        <v>12</v>
      </c>
      <c r="I3440" t="s">
        <v>15</v>
      </c>
      <c r="J3440" t="s">
        <v>102</v>
      </c>
      <c r="K3440" t="s">
        <v>124</v>
      </c>
      <c r="L3440" t="s">
        <v>98</v>
      </c>
      <c r="M3440" t="s">
        <v>152</v>
      </c>
      <c r="N3440">
        <v>7573.1634827154576</v>
      </c>
      <c r="O3440">
        <v>7573.1634827154576</v>
      </c>
      <c r="P3440" t="s">
        <v>64</v>
      </c>
      <c r="Q3440">
        <v>3.61</v>
      </c>
      <c r="R3440">
        <v>4</v>
      </c>
      <c r="S3440">
        <v>2</v>
      </c>
      <c r="T3440">
        <v>1</v>
      </c>
      <c r="U3440" t="s">
        <v>76</v>
      </c>
      <c r="V3440">
        <v>1</v>
      </c>
      <c r="W3440" t="s">
        <v>66</v>
      </c>
      <c r="X3440" s="51" t="s">
        <v>6409</v>
      </c>
      <c r="Y3440" s="51" t="s">
        <v>86</v>
      </c>
      <c r="Z3440" s="26">
        <v>1</v>
      </c>
      <c r="AA3440" s="51" t="s">
        <v>66</v>
      </c>
      <c r="AB3440" s="51" t="s">
        <v>69</v>
      </c>
    </row>
    <row r="3441" spans="1:28">
      <c r="A3441" s="51" t="s">
        <v>6410</v>
      </c>
      <c r="B3441" s="51" t="s">
        <v>59</v>
      </c>
      <c r="C3441" s="1">
        <v>42619</v>
      </c>
      <c r="D3441">
        <v>2016</v>
      </c>
      <c r="E3441" s="26">
        <v>9</v>
      </c>
      <c r="F3441" s="51" t="s">
        <v>29</v>
      </c>
      <c r="G3441" s="26">
        <v>9</v>
      </c>
      <c r="H3441" s="26">
        <v>9</v>
      </c>
      <c r="I3441" t="s">
        <v>15</v>
      </c>
      <c r="J3441" t="s">
        <v>60</v>
      </c>
      <c r="K3441" t="s">
        <v>61</v>
      </c>
      <c r="L3441" t="s">
        <v>62</v>
      </c>
      <c r="M3441" t="s">
        <v>93</v>
      </c>
      <c r="N3441">
        <v>2432.411231296222</v>
      </c>
      <c r="O3441">
        <v>2432.411231296222</v>
      </c>
      <c r="P3441" t="s">
        <v>64</v>
      </c>
      <c r="Q3441">
        <v>18.78</v>
      </c>
      <c r="R3441">
        <v>3</v>
      </c>
      <c r="S3441">
        <v>2</v>
      </c>
      <c r="T3441">
        <v>1</v>
      </c>
      <c r="U3441" t="s">
        <v>76</v>
      </c>
      <c r="V3441">
        <v>3</v>
      </c>
      <c r="W3441" t="s">
        <v>84</v>
      </c>
      <c r="X3441" s="51" t="s">
        <v>6411</v>
      </c>
      <c r="Y3441" s="51" t="s">
        <v>86</v>
      </c>
      <c r="Z3441" s="26">
        <v>3</v>
      </c>
      <c r="AA3441" s="51" t="s">
        <v>77</v>
      </c>
      <c r="AB3441" s="51" t="s">
        <v>69</v>
      </c>
    </row>
    <row r="3442" spans="1:28">
      <c r="A3442" s="51" t="s">
        <v>6412</v>
      </c>
      <c r="B3442" s="51" t="s">
        <v>71</v>
      </c>
      <c r="C3442" s="1">
        <v>41590</v>
      </c>
      <c r="D3442">
        <v>2013</v>
      </c>
      <c r="E3442" s="26">
        <v>11</v>
      </c>
      <c r="F3442" s="51" t="s">
        <v>19</v>
      </c>
      <c r="G3442" s="26">
        <v>12</v>
      </c>
      <c r="H3442" s="26">
        <v>12</v>
      </c>
      <c r="I3442" t="s">
        <v>15</v>
      </c>
      <c r="J3442" t="s">
        <v>102</v>
      </c>
      <c r="K3442" t="s">
        <v>88</v>
      </c>
      <c r="L3442" t="s">
        <v>125</v>
      </c>
      <c r="M3442" t="s">
        <v>63</v>
      </c>
      <c r="N3442">
        <v>4458.1414510678505</v>
      </c>
      <c r="O3442">
        <v>4458.1414510678505</v>
      </c>
      <c r="P3442" t="s">
        <v>64</v>
      </c>
      <c r="Q3442">
        <v>4.42</v>
      </c>
      <c r="R3442">
        <v>2</v>
      </c>
      <c r="S3442">
        <v>2</v>
      </c>
      <c r="T3442">
        <v>1</v>
      </c>
      <c r="U3442" t="s">
        <v>76</v>
      </c>
      <c r="V3442">
        <v>2</v>
      </c>
      <c r="W3442" t="s">
        <v>77</v>
      </c>
      <c r="X3442" s="51" t="s">
        <v>6413</v>
      </c>
      <c r="Y3442" s="51" t="s">
        <v>100</v>
      </c>
      <c r="Z3442" s="26">
        <v>1</v>
      </c>
      <c r="AA3442" s="51" t="s">
        <v>66</v>
      </c>
      <c r="AB3442" s="51" t="s">
        <v>69</v>
      </c>
    </row>
    <row r="3443" spans="1:28">
      <c r="A3443" s="51" t="s">
        <v>6414</v>
      </c>
      <c r="B3443" s="51" t="s">
        <v>81</v>
      </c>
      <c r="C3443" s="1">
        <v>41599</v>
      </c>
      <c r="D3443">
        <v>2013</v>
      </c>
      <c r="E3443" s="26">
        <v>11</v>
      </c>
      <c r="F3443" s="51" t="s">
        <v>19</v>
      </c>
      <c r="G3443" s="26">
        <v>12</v>
      </c>
      <c r="H3443" s="26">
        <v>12</v>
      </c>
      <c r="I3443" t="s">
        <v>15</v>
      </c>
      <c r="J3443" t="s">
        <v>102</v>
      </c>
      <c r="K3443" t="s">
        <v>124</v>
      </c>
      <c r="L3443" t="s">
        <v>202</v>
      </c>
      <c r="M3443" t="s">
        <v>93</v>
      </c>
      <c r="N3443">
        <v>1763.4692410150744</v>
      </c>
      <c r="O3443">
        <v>1763.4692410150744</v>
      </c>
      <c r="P3443" t="s">
        <v>64</v>
      </c>
      <c r="Q3443">
        <v>1.88</v>
      </c>
      <c r="R3443">
        <v>5</v>
      </c>
      <c r="S3443">
        <v>1</v>
      </c>
      <c r="T3443">
        <v>1</v>
      </c>
      <c r="U3443" t="s">
        <v>76</v>
      </c>
      <c r="V3443">
        <v>1</v>
      </c>
      <c r="W3443" t="s">
        <v>66</v>
      </c>
      <c r="X3443" s="51" t="s">
        <v>6409</v>
      </c>
      <c r="Y3443" s="51" t="s">
        <v>86</v>
      </c>
      <c r="Z3443" s="26">
        <v>1</v>
      </c>
      <c r="AA3443" s="51" t="s">
        <v>66</v>
      </c>
      <c r="AB3443" s="51" t="s">
        <v>69</v>
      </c>
    </row>
    <row r="3444" spans="1:28">
      <c r="A3444" s="51" t="s">
        <v>6415</v>
      </c>
      <c r="B3444" s="51" t="s">
        <v>97</v>
      </c>
      <c r="C3444" s="1">
        <v>43340</v>
      </c>
      <c r="D3444">
        <v>2018</v>
      </c>
      <c r="E3444" s="26">
        <v>8</v>
      </c>
      <c r="F3444" s="51" t="s">
        <v>28</v>
      </c>
      <c r="G3444" s="26">
        <v>7</v>
      </c>
      <c r="H3444" s="26">
        <v>7</v>
      </c>
      <c r="I3444" t="s">
        <v>15</v>
      </c>
      <c r="J3444" t="s">
        <v>60</v>
      </c>
      <c r="K3444" t="s">
        <v>73</v>
      </c>
      <c r="L3444" t="s">
        <v>74</v>
      </c>
      <c r="M3444" t="s">
        <v>75</v>
      </c>
      <c r="N3444">
        <v>1350.112303107833</v>
      </c>
      <c r="O3444">
        <v>1350.112303107833</v>
      </c>
      <c r="P3444" t="s">
        <v>64</v>
      </c>
      <c r="Q3444">
        <v>7.65</v>
      </c>
      <c r="R3444">
        <v>5</v>
      </c>
      <c r="S3444">
        <v>4</v>
      </c>
      <c r="T3444">
        <v>1</v>
      </c>
      <c r="U3444" t="s">
        <v>76</v>
      </c>
      <c r="V3444">
        <v>1</v>
      </c>
      <c r="W3444" t="s">
        <v>66</v>
      </c>
      <c r="X3444" s="51" t="s">
        <v>944</v>
      </c>
      <c r="Y3444" s="51" t="s">
        <v>144</v>
      </c>
      <c r="Z3444" s="26">
        <v>1</v>
      </c>
      <c r="AA3444" s="51" t="s">
        <v>66</v>
      </c>
      <c r="AB3444" s="51" t="s">
        <v>69</v>
      </c>
    </row>
    <row r="3445" spans="1:28">
      <c r="A3445" s="51" t="s">
        <v>6416</v>
      </c>
      <c r="B3445" s="51" t="s">
        <v>97</v>
      </c>
      <c r="C3445" s="1">
        <v>42983</v>
      </c>
      <c r="D3445">
        <v>2017</v>
      </c>
      <c r="E3445" s="26">
        <v>9</v>
      </c>
      <c r="F3445" s="51" t="s">
        <v>29</v>
      </c>
      <c r="G3445" s="26">
        <v>8</v>
      </c>
      <c r="H3445" s="26">
        <v>8</v>
      </c>
      <c r="I3445" t="s">
        <v>15</v>
      </c>
      <c r="J3445" t="s">
        <v>60</v>
      </c>
      <c r="K3445" t="s">
        <v>61</v>
      </c>
      <c r="L3445" t="s">
        <v>125</v>
      </c>
      <c r="M3445" t="s">
        <v>90</v>
      </c>
      <c r="N3445">
        <v>3186.7003919368844</v>
      </c>
      <c r="O3445">
        <v>3186.7003919368844</v>
      </c>
      <c r="P3445" t="s">
        <v>64</v>
      </c>
      <c r="Q3445">
        <v>6.73</v>
      </c>
      <c r="R3445">
        <v>4</v>
      </c>
      <c r="S3445">
        <v>3</v>
      </c>
      <c r="T3445">
        <v>1</v>
      </c>
      <c r="U3445" t="s">
        <v>76</v>
      </c>
      <c r="V3445">
        <v>3</v>
      </c>
      <c r="W3445" t="s">
        <v>84</v>
      </c>
      <c r="X3445" s="51" t="s">
        <v>6417</v>
      </c>
      <c r="Y3445" s="51" t="s">
        <v>119</v>
      </c>
      <c r="Z3445" s="26">
        <v>3</v>
      </c>
      <c r="AA3445" s="51" t="s">
        <v>77</v>
      </c>
      <c r="AB3445" s="51" t="s">
        <v>108</v>
      </c>
    </row>
    <row r="3446" spans="1:28">
      <c r="A3446" s="51" t="s">
        <v>6418</v>
      </c>
      <c r="B3446" s="51" t="s">
        <v>140</v>
      </c>
      <c r="C3446" s="1">
        <v>43652</v>
      </c>
      <c r="D3446">
        <v>2019</v>
      </c>
      <c r="E3446" s="26">
        <v>7</v>
      </c>
      <c r="F3446" s="51" t="s">
        <v>27</v>
      </c>
      <c r="G3446" s="26">
        <v>6</v>
      </c>
      <c r="H3446" s="26">
        <v>6</v>
      </c>
      <c r="I3446" t="s">
        <v>15</v>
      </c>
      <c r="J3446" t="s">
        <v>72</v>
      </c>
      <c r="K3446" t="s">
        <v>133</v>
      </c>
      <c r="L3446" t="s">
        <v>103</v>
      </c>
      <c r="M3446" t="s">
        <v>152</v>
      </c>
      <c r="N3446">
        <v>7147.4028759150224</v>
      </c>
      <c r="O3446">
        <v>7147.4028759150224</v>
      </c>
      <c r="P3446" t="s">
        <v>64</v>
      </c>
      <c r="Q3446">
        <v>14.43</v>
      </c>
      <c r="R3446">
        <v>5</v>
      </c>
      <c r="S3446">
        <v>5</v>
      </c>
      <c r="T3446">
        <v>1</v>
      </c>
      <c r="U3446" t="s">
        <v>76</v>
      </c>
      <c r="V3446">
        <v>2</v>
      </c>
      <c r="W3446" t="s">
        <v>77</v>
      </c>
      <c r="X3446" s="51" t="s">
        <v>6419</v>
      </c>
      <c r="Y3446" s="51" t="s">
        <v>68</v>
      </c>
      <c r="Z3446" s="26">
        <v>1</v>
      </c>
      <c r="AA3446" s="51" t="s">
        <v>66</v>
      </c>
      <c r="AB3446" s="51" t="s">
        <v>69</v>
      </c>
    </row>
    <row r="3447" spans="1:28">
      <c r="A3447" s="51" t="s">
        <v>6420</v>
      </c>
      <c r="B3447" s="51" t="s">
        <v>81</v>
      </c>
      <c r="C3447" s="1">
        <v>44997</v>
      </c>
      <c r="D3447">
        <v>2023</v>
      </c>
      <c r="E3447" s="26">
        <v>3</v>
      </c>
      <c r="F3447" s="51" t="s">
        <v>23</v>
      </c>
      <c r="G3447" s="26">
        <v>2</v>
      </c>
      <c r="H3447" s="26">
        <v>2</v>
      </c>
      <c r="I3447" t="s">
        <v>15</v>
      </c>
      <c r="J3447" t="s">
        <v>82</v>
      </c>
      <c r="K3447" t="s">
        <v>83</v>
      </c>
      <c r="L3447" t="s">
        <v>157</v>
      </c>
      <c r="M3447" t="s">
        <v>63</v>
      </c>
      <c r="N3447">
        <v>4867.0308356697924</v>
      </c>
      <c r="O3447">
        <v>4867.0308356697924</v>
      </c>
      <c r="P3447" t="s">
        <v>64</v>
      </c>
      <c r="Q3447">
        <v>4.99</v>
      </c>
      <c r="R3447">
        <v>4</v>
      </c>
      <c r="S3447">
        <v>1</v>
      </c>
      <c r="T3447">
        <v>1</v>
      </c>
      <c r="U3447" t="s">
        <v>76</v>
      </c>
      <c r="V3447">
        <v>1</v>
      </c>
      <c r="W3447" t="s">
        <v>66</v>
      </c>
      <c r="X3447" s="51" t="s">
        <v>6421</v>
      </c>
      <c r="Y3447" s="51" t="s">
        <v>100</v>
      </c>
      <c r="Z3447" s="26">
        <v>0</v>
      </c>
      <c r="AA3447" s="51" t="s">
        <v>66</v>
      </c>
      <c r="AB3447" s="51" t="s">
        <v>69</v>
      </c>
    </row>
    <row r="3448" spans="1:28">
      <c r="A3448" s="51" t="s">
        <v>6422</v>
      </c>
      <c r="B3448" s="51" t="s">
        <v>71</v>
      </c>
      <c r="C3448" s="1">
        <v>44964</v>
      </c>
      <c r="D3448">
        <v>2023</v>
      </c>
      <c r="E3448" s="26">
        <v>2</v>
      </c>
      <c r="F3448" s="51" t="s">
        <v>22</v>
      </c>
      <c r="G3448" s="26">
        <v>2</v>
      </c>
      <c r="H3448" s="26">
        <v>2</v>
      </c>
      <c r="I3448" t="s">
        <v>15</v>
      </c>
      <c r="J3448" t="s">
        <v>82</v>
      </c>
      <c r="K3448" t="s">
        <v>133</v>
      </c>
      <c r="L3448" t="s">
        <v>128</v>
      </c>
      <c r="M3448" t="s">
        <v>152</v>
      </c>
      <c r="N3448">
        <v>-1369.4693129002912</v>
      </c>
      <c r="O3448">
        <v>1369.4693129002912</v>
      </c>
      <c r="P3448" t="s">
        <v>117</v>
      </c>
      <c r="Q3448">
        <v>25.19</v>
      </c>
      <c r="R3448">
        <v>3</v>
      </c>
      <c r="S3448">
        <v>2</v>
      </c>
      <c r="T3448">
        <v>1</v>
      </c>
      <c r="U3448" t="s">
        <v>76</v>
      </c>
      <c r="V3448">
        <v>3</v>
      </c>
      <c r="W3448" t="s">
        <v>84</v>
      </c>
      <c r="X3448" s="51" t="s">
        <v>6423</v>
      </c>
      <c r="Y3448" s="51" t="s">
        <v>68</v>
      </c>
      <c r="Z3448" s="26">
        <v>2</v>
      </c>
      <c r="AA3448" s="51" t="s">
        <v>77</v>
      </c>
      <c r="AB3448" s="51" t="s">
        <v>69</v>
      </c>
    </row>
    <row r="3449" spans="1:28">
      <c r="A3449" s="51" t="s">
        <v>6424</v>
      </c>
      <c r="B3449" s="51" t="s">
        <v>81</v>
      </c>
      <c r="C3449" s="1">
        <v>43803</v>
      </c>
      <c r="D3449">
        <v>2019</v>
      </c>
      <c r="E3449" s="26">
        <v>12</v>
      </c>
      <c r="F3449" s="51" t="s">
        <v>20</v>
      </c>
      <c r="G3449" s="26">
        <v>6</v>
      </c>
      <c r="H3449" s="26">
        <v>6</v>
      </c>
      <c r="I3449" t="s">
        <v>15</v>
      </c>
      <c r="J3449" t="s">
        <v>72</v>
      </c>
      <c r="K3449" t="s">
        <v>133</v>
      </c>
      <c r="L3449" t="s">
        <v>110</v>
      </c>
      <c r="M3449" t="s">
        <v>93</v>
      </c>
      <c r="N3449">
        <v>14268.85679868748</v>
      </c>
      <c r="O3449">
        <v>14268.85679868748</v>
      </c>
      <c r="P3449" t="s">
        <v>64</v>
      </c>
      <c r="Q3449">
        <v>10.35</v>
      </c>
      <c r="R3449">
        <v>3</v>
      </c>
      <c r="S3449">
        <v>4</v>
      </c>
      <c r="T3449">
        <v>1</v>
      </c>
      <c r="U3449" t="s">
        <v>76</v>
      </c>
      <c r="V3449">
        <v>2</v>
      </c>
      <c r="W3449" t="s">
        <v>77</v>
      </c>
      <c r="X3449" s="51" t="s">
        <v>1712</v>
      </c>
      <c r="Y3449" s="51" t="s">
        <v>68</v>
      </c>
      <c r="Z3449" s="26">
        <v>2</v>
      </c>
      <c r="AA3449" s="51" t="s">
        <v>77</v>
      </c>
      <c r="AB3449" s="51" t="s">
        <v>69</v>
      </c>
    </row>
    <row r="3450" spans="1:28">
      <c r="A3450" s="51" t="s">
        <v>6425</v>
      </c>
      <c r="B3450" s="51" t="s">
        <v>121</v>
      </c>
      <c r="C3450" s="1">
        <v>43597</v>
      </c>
      <c r="D3450">
        <v>2019</v>
      </c>
      <c r="E3450" s="26">
        <v>5</v>
      </c>
      <c r="F3450" s="51" t="s">
        <v>25</v>
      </c>
      <c r="G3450" s="26">
        <v>6</v>
      </c>
      <c r="H3450" s="26">
        <v>6</v>
      </c>
      <c r="I3450" t="s">
        <v>15</v>
      </c>
      <c r="J3450" t="s">
        <v>72</v>
      </c>
      <c r="K3450" t="s">
        <v>88</v>
      </c>
      <c r="L3450" t="s">
        <v>128</v>
      </c>
      <c r="M3450" t="s">
        <v>75</v>
      </c>
      <c r="N3450">
        <v>12580.99771244642</v>
      </c>
      <c r="O3450">
        <v>12580.99771244642</v>
      </c>
      <c r="P3450" t="s">
        <v>64</v>
      </c>
      <c r="Q3450">
        <v>27.27</v>
      </c>
      <c r="R3450">
        <v>3</v>
      </c>
      <c r="S3450">
        <v>3</v>
      </c>
      <c r="T3450">
        <v>1</v>
      </c>
      <c r="U3450" t="s">
        <v>76</v>
      </c>
      <c r="V3450">
        <v>3</v>
      </c>
      <c r="W3450" t="s">
        <v>84</v>
      </c>
      <c r="X3450" s="51" t="s">
        <v>6426</v>
      </c>
      <c r="Y3450" s="51" t="s">
        <v>119</v>
      </c>
      <c r="Z3450" s="26">
        <v>4</v>
      </c>
      <c r="AA3450" s="51" t="s">
        <v>84</v>
      </c>
      <c r="AB3450" s="51" t="s">
        <v>108</v>
      </c>
    </row>
    <row r="3451" spans="1:28">
      <c r="A3451" s="51" t="s">
        <v>6427</v>
      </c>
      <c r="B3451" s="51" t="s">
        <v>140</v>
      </c>
      <c r="C3451" s="1">
        <v>42681</v>
      </c>
      <c r="D3451">
        <v>2016</v>
      </c>
      <c r="E3451" s="26">
        <v>11</v>
      </c>
      <c r="F3451" s="51" t="s">
        <v>19</v>
      </c>
      <c r="G3451" s="26">
        <v>9</v>
      </c>
      <c r="H3451" s="26">
        <v>9</v>
      </c>
      <c r="I3451" t="s">
        <v>15</v>
      </c>
      <c r="J3451" t="s">
        <v>60</v>
      </c>
      <c r="K3451" t="s">
        <v>61</v>
      </c>
      <c r="L3451" t="s">
        <v>125</v>
      </c>
      <c r="M3451" t="s">
        <v>63</v>
      </c>
      <c r="N3451">
        <v>1652.2891045828237</v>
      </c>
      <c r="O3451">
        <v>1652.2891045828237</v>
      </c>
      <c r="P3451" t="s">
        <v>64</v>
      </c>
      <c r="Q3451">
        <v>21.13</v>
      </c>
      <c r="R3451">
        <v>1</v>
      </c>
      <c r="S3451">
        <v>1</v>
      </c>
      <c r="T3451">
        <v>1</v>
      </c>
      <c r="U3451" t="s">
        <v>76</v>
      </c>
      <c r="V3451">
        <v>3</v>
      </c>
      <c r="W3451" t="s">
        <v>84</v>
      </c>
      <c r="X3451" s="51" t="s">
        <v>6428</v>
      </c>
      <c r="Y3451" s="51" t="s">
        <v>100</v>
      </c>
      <c r="Z3451" s="26">
        <v>3</v>
      </c>
      <c r="AA3451" s="51" t="s">
        <v>77</v>
      </c>
      <c r="AB3451" s="51" t="s">
        <v>69</v>
      </c>
    </row>
    <row r="3452" spans="1:28">
      <c r="A3452" s="51" t="s">
        <v>6429</v>
      </c>
      <c r="B3452" s="51" t="s">
        <v>97</v>
      </c>
      <c r="C3452" s="1">
        <v>43149</v>
      </c>
      <c r="D3452">
        <v>2018</v>
      </c>
      <c r="E3452" s="26">
        <v>2</v>
      </c>
      <c r="F3452" s="51" t="s">
        <v>22</v>
      </c>
      <c r="G3452" s="26">
        <v>7</v>
      </c>
      <c r="H3452" s="26">
        <v>7</v>
      </c>
      <c r="I3452" t="s">
        <v>15</v>
      </c>
      <c r="J3452" t="s">
        <v>60</v>
      </c>
      <c r="K3452" t="s">
        <v>83</v>
      </c>
      <c r="L3452" t="s">
        <v>113</v>
      </c>
      <c r="M3452" t="s">
        <v>75</v>
      </c>
      <c r="N3452">
        <v>5392.872263136499</v>
      </c>
      <c r="O3452">
        <v>5392.872263136499</v>
      </c>
      <c r="P3452" t="s">
        <v>64</v>
      </c>
      <c r="Q3452">
        <v>12.06</v>
      </c>
      <c r="R3452">
        <v>5</v>
      </c>
      <c r="S3452">
        <v>3</v>
      </c>
      <c r="T3452">
        <v>1</v>
      </c>
      <c r="U3452" t="s">
        <v>76</v>
      </c>
      <c r="V3452">
        <v>1</v>
      </c>
      <c r="W3452" t="s">
        <v>66</v>
      </c>
      <c r="X3452" s="51" t="s">
        <v>6430</v>
      </c>
      <c r="Y3452" s="51" t="s">
        <v>144</v>
      </c>
      <c r="Z3452" s="26">
        <v>1</v>
      </c>
      <c r="AA3452" s="51" t="s">
        <v>66</v>
      </c>
      <c r="AB3452" s="51" t="s">
        <v>69</v>
      </c>
    </row>
    <row r="3453" spans="1:28">
      <c r="A3453" s="51" t="s">
        <v>6431</v>
      </c>
      <c r="B3453" s="51" t="s">
        <v>59</v>
      </c>
      <c r="C3453" s="1">
        <v>44980</v>
      </c>
      <c r="D3453">
        <v>2023</v>
      </c>
      <c r="E3453" s="26">
        <v>2</v>
      </c>
      <c r="F3453" s="51" t="s">
        <v>22</v>
      </c>
      <c r="G3453" s="26">
        <v>2</v>
      </c>
      <c r="H3453" s="26">
        <v>2</v>
      </c>
      <c r="I3453" t="s">
        <v>15</v>
      </c>
      <c r="J3453" t="s">
        <v>82</v>
      </c>
      <c r="K3453" t="s">
        <v>73</v>
      </c>
      <c r="L3453" t="s">
        <v>74</v>
      </c>
      <c r="M3453" t="s">
        <v>104</v>
      </c>
      <c r="N3453">
        <v>4495.9703809463463</v>
      </c>
      <c r="O3453">
        <v>4495.9703809463463</v>
      </c>
      <c r="P3453" t="s">
        <v>64</v>
      </c>
      <c r="Q3453">
        <v>7.18</v>
      </c>
      <c r="R3453">
        <v>5</v>
      </c>
      <c r="S3453">
        <v>4</v>
      </c>
      <c r="T3453">
        <v>1</v>
      </c>
      <c r="U3453" t="s">
        <v>76</v>
      </c>
      <c r="V3453">
        <v>1</v>
      </c>
      <c r="W3453" t="s">
        <v>66</v>
      </c>
      <c r="X3453" s="51" t="s">
        <v>6432</v>
      </c>
      <c r="Y3453" s="51" t="s">
        <v>119</v>
      </c>
      <c r="Z3453" s="26">
        <v>1</v>
      </c>
      <c r="AA3453" s="51" t="s">
        <v>66</v>
      </c>
      <c r="AB3453" s="51" t="s">
        <v>69</v>
      </c>
    </row>
    <row r="3454" spans="1:28">
      <c r="A3454" s="51" t="s">
        <v>6433</v>
      </c>
      <c r="B3454" s="51" t="s">
        <v>140</v>
      </c>
      <c r="C3454" s="1">
        <v>45322</v>
      </c>
      <c r="D3454">
        <v>2024</v>
      </c>
      <c r="E3454" s="26">
        <v>1</v>
      </c>
      <c r="F3454" s="51" t="s">
        <v>21</v>
      </c>
      <c r="G3454" s="26">
        <v>1</v>
      </c>
      <c r="H3454" s="26">
        <v>1</v>
      </c>
      <c r="I3454" t="s">
        <v>15</v>
      </c>
      <c r="J3454" t="s">
        <v>82</v>
      </c>
      <c r="K3454" t="s">
        <v>73</v>
      </c>
      <c r="L3454" t="s">
        <v>110</v>
      </c>
      <c r="M3454" t="s">
        <v>63</v>
      </c>
      <c r="N3454">
        <v>16481.190724731539</v>
      </c>
      <c r="O3454">
        <v>16481.190724731539</v>
      </c>
      <c r="P3454" t="s">
        <v>64</v>
      </c>
      <c r="Q3454">
        <v>12.09</v>
      </c>
      <c r="R3454">
        <v>3</v>
      </c>
      <c r="S3454">
        <v>1</v>
      </c>
      <c r="T3454">
        <v>1</v>
      </c>
      <c r="U3454" t="s">
        <v>76</v>
      </c>
      <c r="V3454">
        <v>3</v>
      </c>
      <c r="W3454" t="s">
        <v>84</v>
      </c>
      <c r="X3454" s="51" t="s">
        <v>3113</v>
      </c>
      <c r="Y3454" s="51" t="s">
        <v>119</v>
      </c>
      <c r="Z3454" s="26">
        <v>2</v>
      </c>
      <c r="AA3454" s="51" t="s">
        <v>77</v>
      </c>
      <c r="AB3454" s="51" t="s">
        <v>69</v>
      </c>
    </row>
    <row r="3455" spans="1:28">
      <c r="A3455" s="51" t="s">
        <v>6434</v>
      </c>
      <c r="B3455" s="51" t="s">
        <v>140</v>
      </c>
      <c r="C3455" s="1">
        <v>44782</v>
      </c>
      <c r="D3455">
        <v>2022</v>
      </c>
      <c r="E3455" s="26">
        <v>8</v>
      </c>
      <c r="F3455" s="51" t="s">
        <v>28</v>
      </c>
      <c r="G3455" s="26">
        <v>3</v>
      </c>
      <c r="H3455" s="26">
        <v>3</v>
      </c>
      <c r="I3455" t="s">
        <v>15</v>
      </c>
      <c r="J3455" t="s">
        <v>82</v>
      </c>
      <c r="K3455" t="s">
        <v>124</v>
      </c>
      <c r="L3455" t="s">
        <v>62</v>
      </c>
      <c r="M3455" t="s">
        <v>75</v>
      </c>
      <c r="N3455">
        <v>18433.97375361621</v>
      </c>
      <c r="O3455">
        <v>18433.97375361621</v>
      </c>
      <c r="P3455" t="s">
        <v>64</v>
      </c>
      <c r="Q3455">
        <v>15.82</v>
      </c>
      <c r="R3455">
        <v>5</v>
      </c>
      <c r="S3455">
        <v>2</v>
      </c>
      <c r="T3455">
        <v>1</v>
      </c>
      <c r="U3455" t="s">
        <v>76</v>
      </c>
      <c r="V3455">
        <v>2</v>
      </c>
      <c r="W3455" t="s">
        <v>77</v>
      </c>
      <c r="X3455" s="51" t="s">
        <v>6435</v>
      </c>
      <c r="Y3455" s="51" t="s">
        <v>68</v>
      </c>
      <c r="Z3455" s="26">
        <v>2</v>
      </c>
      <c r="AA3455" s="51" t="s">
        <v>77</v>
      </c>
      <c r="AB3455" s="51" t="s">
        <v>108</v>
      </c>
    </row>
    <row r="3456" spans="1:28">
      <c r="A3456" s="51" t="s">
        <v>6436</v>
      </c>
      <c r="B3456" s="51" t="s">
        <v>81</v>
      </c>
      <c r="C3456" s="1">
        <v>43214</v>
      </c>
      <c r="D3456">
        <v>2018</v>
      </c>
      <c r="E3456" s="26">
        <v>4</v>
      </c>
      <c r="F3456" s="51" t="s">
        <v>24</v>
      </c>
      <c r="G3456" s="26">
        <v>7</v>
      </c>
      <c r="H3456" s="26">
        <v>7</v>
      </c>
      <c r="I3456" t="s">
        <v>15</v>
      </c>
      <c r="J3456" t="s">
        <v>60</v>
      </c>
      <c r="K3456" t="s">
        <v>133</v>
      </c>
      <c r="L3456" t="s">
        <v>110</v>
      </c>
      <c r="M3456" t="s">
        <v>93</v>
      </c>
      <c r="N3456">
        <v>5228.1703021932135</v>
      </c>
      <c r="O3456">
        <v>5228.1703021932135</v>
      </c>
      <c r="P3456" t="s">
        <v>64</v>
      </c>
      <c r="Q3456">
        <v>7.98</v>
      </c>
      <c r="R3456">
        <v>4</v>
      </c>
      <c r="S3456">
        <v>2</v>
      </c>
      <c r="T3456">
        <v>1</v>
      </c>
      <c r="U3456" t="s">
        <v>76</v>
      </c>
      <c r="V3456">
        <v>1</v>
      </c>
      <c r="W3456" t="s">
        <v>66</v>
      </c>
      <c r="X3456" s="51" t="s">
        <v>1193</v>
      </c>
      <c r="Y3456" s="51" t="s">
        <v>100</v>
      </c>
      <c r="Z3456" s="26">
        <v>0</v>
      </c>
      <c r="AA3456" s="51" t="s">
        <v>66</v>
      </c>
      <c r="AB3456" s="51" t="s">
        <v>69</v>
      </c>
    </row>
    <row r="3457" spans="1:28">
      <c r="A3457" s="51" t="s">
        <v>6437</v>
      </c>
      <c r="B3457" s="51" t="s">
        <v>81</v>
      </c>
      <c r="C3457" s="1">
        <v>43580</v>
      </c>
      <c r="D3457">
        <v>2019</v>
      </c>
      <c r="E3457" s="26">
        <v>4</v>
      </c>
      <c r="F3457" s="51" t="s">
        <v>24</v>
      </c>
      <c r="G3457" s="26">
        <v>6</v>
      </c>
      <c r="H3457" s="26">
        <v>6</v>
      </c>
      <c r="I3457" t="s">
        <v>15</v>
      </c>
      <c r="J3457" t="s">
        <v>72</v>
      </c>
      <c r="K3457" t="s">
        <v>124</v>
      </c>
      <c r="L3457" t="s">
        <v>113</v>
      </c>
      <c r="M3457" t="s">
        <v>90</v>
      </c>
      <c r="N3457">
        <v>11985.121951983489</v>
      </c>
      <c r="O3457">
        <v>11985.121951983489</v>
      </c>
      <c r="P3457" t="s">
        <v>64</v>
      </c>
      <c r="Q3457">
        <v>2.2799999999999998</v>
      </c>
      <c r="R3457">
        <v>1</v>
      </c>
      <c r="S3457">
        <v>3</v>
      </c>
      <c r="T3457">
        <v>1</v>
      </c>
      <c r="U3457" t="s">
        <v>76</v>
      </c>
      <c r="V3457">
        <v>2</v>
      </c>
      <c r="W3457" t="s">
        <v>77</v>
      </c>
      <c r="X3457" s="51" t="s">
        <v>1470</v>
      </c>
      <c r="Y3457" s="51" t="s">
        <v>95</v>
      </c>
      <c r="Z3457" s="26">
        <v>1</v>
      </c>
      <c r="AA3457" s="51" t="s">
        <v>66</v>
      </c>
      <c r="AB3457" s="51" t="s">
        <v>69</v>
      </c>
    </row>
    <row r="3458" spans="1:28">
      <c r="A3458" s="51" t="s">
        <v>6438</v>
      </c>
      <c r="B3458" s="51" t="s">
        <v>81</v>
      </c>
      <c r="C3458" s="1">
        <v>41518</v>
      </c>
      <c r="D3458">
        <v>2013</v>
      </c>
      <c r="E3458" s="26">
        <v>9</v>
      </c>
      <c r="F3458" s="51" t="s">
        <v>29</v>
      </c>
      <c r="G3458" s="26">
        <v>12</v>
      </c>
      <c r="H3458" s="26">
        <v>12</v>
      </c>
      <c r="I3458" t="s">
        <v>15</v>
      </c>
      <c r="J3458" t="s">
        <v>102</v>
      </c>
      <c r="K3458" t="s">
        <v>88</v>
      </c>
      <c r="L3458" t="s">
        <v>103</v>
      </c>
      <c r="M3458" t="s">
        <v>104</v>
      </c>
      <c r="N3458">
        <v>5969.2912845360261</v>
      </c>
      <c r="O3458">
        <v>5969.2912845360261</v>
      </c>
      <c r="P3458" t="s">
        <v>64</v>
      </c>
      <c r="Q3458">
        <v>8.4700000000000006</v>
      </c>
      <c r="R3458">
        <v>3</v>
      </c>
      <c r="S3458">
        <v>2</v>
      </c>
      <c r="T3458">
        <v>1</v>
      </c>
      <c r="U3458" t="s">
        <v>76</v>
      </c>
      <c r="V3458">
        <v>1</v>
      </c>
      <c r="W3458" t="s">
        <v>66</v>
      </c>
      <c r="X3458" s="51" t="s">
        <v>6439</v>
      </c>
      <c r="Y3458" s="51" t="s">
        <v>79</v>
      </c>
      <c r="Z3458" s="26">
        <v>1</v>
      </c>
      <c r="AA3458" s="51" t="s">
        <v>66</v>
      </c>
      <c r="AB3458" s="51" t="s">
        <v>69</v>
      </c>
    </row>
    <row r="3459" spans="1:28">
      <c r="A3459" s="51" t="s">
        <v>6440</v>
      </c>
      <c r="B3459" s="51" t="s">
        <v>140</v>
      </c>
      <c r="C3459" s="1">
        <v>42782</v>
      </c>
      <c r="D3459">
        <v>2017</v>
      </c>
      <c r="E3459" s="26">
        <v>2</v>
      </c>
      <c r="F3459" s="51" t="s">
        <v>22</v>
      </c>
      <c r="G3459" s="26">
        <v>8</v>
      </c>
      <c r="H3459" s="26">
        <v>8</v>
      </c>
      <c r="I3459" t="s">
        <v>15</v>
      </c>
      <c r="J3459" t="s">
        <v>60</v>
      </c>
      <c r="K3459" t="s">
        <v>61</v>
      </c>
      <c r="L3459" t="s">
        <v>113</v>
      </c>
      <c r="M3459" t="s">
        <v>63</v>
      </c>
      <c r="N3459">
        <v>12356.393554324985</v>
      </c>
      <c r="O3459">
        <v>12356.393554324985</v>
      </c>
      <c r="P3459" t="s">
        <v>64</v>
      </c>
      <c r="Q3459">
        <v>7.73</v>
      </c>
      <c r="R3459">
        <v>4</v>
      </c>
      <c r="S3459">
        <v>1</v>
      </c>
      <c r="T3459">
        <v>1</v>
      </c>
      <c r="U3459" t="s">
        <v>76</v>
      </c>
      <c r="V3459">
        <v>2</v>
      </c>
      <c r="W3459" t="s">
        <v>77</v>
      </c>
      <c r="X3459" s="51" t="s">
        <v>2803</v>
      </c>
      <c r="Y3459" s="51" t="s">
        <v>95</v>
      </c>
      <c r="Z3459" s="26">
        <v>2</v>
      </c>
      <c r="AA3459" s="51" t="s">
        <v>77</v>
      </c>
      <c r="AB3459" s="51" t="s">
        <v>69</v>
      </c>
    </row>
    <row r="3460" spans="1:28">
      <c r="A3460" s="51" t="s">
        <v>6441</v>
      </c>
      <c r="B3460" s="51" t="s">
        <v>97</v>
      </c>
      <c r="C3460" s="1">
        <v>42232</v>
      </c>
      <c r="D3460">
        <v>2015</v>
      </c>
      <c r="E3460" s="26">
        <v>8</v>
      </c>
      <c r="F3460" s="51" t="s">
        <v>28</v>
      </c>
      <c r="G3460" s="26">
        <v>10</v>
      </c>
      <c r="H3460" s="26">
        <v>10</v>
      </c>
      <c r="I3460" t="s">
        <v>15</v>
      </c>
      <c r="J3460" t="s">
        <v>102</v>
      </c>
      <c r="K3460" t="s">
        <v>61</v>
      </c>
      <c r="L3460" t="s">
        <v>128</v>
      </c>
      <c r="M3460" t="s">
        <v>90</v>
      </c>
      <c r="N3460">
        <v>2860.7346288912045</v>
      </c>
      <c r="O3460">
        <v>2860.7346288912045</v>
      </c>
      <c r="P3460" t="s">
        <v>64</v>
      </c>
      <c r="Q3460">
        <v>2.5299999999999998</v>
      </c>
      <c r="R3460">
        <v>5</v>
      </c>
      <c r="S3460">
        <v>3</v>
      </c>
      <c r="T3460">
        <v>1</v>
      </c>
      <c r="U3460" t="s">
        <v>76</v>
      </c>
      <c r="V3460">
        <v>1</v>
      </c>
      <c r="W3460" t="s">
        <v>66</v>
      </c>
      <c r="X3460" s="51" t="s">
        <v>6442</v>
      </c>
      <c r="Y3460" s="51" t="s">
        <v>100</v>
      </c>
      <c r="Z3460" s="26">
        <v>2</v>
      </c>
      <c r="AA3460" s="51" t="s">
        <v>77</v>
      </c>
      <c r="AB3460" s="51" t="s">
        <v>108</v>
      </c>
    </row>
    <row r="3461" spans="1:28">
      <c r="A3461" s="51" t="s">
        <v>6443</v>
      </c>
      <c r="B3461" s="51" t="s">
        <v>59</v>
      </c>
      <c r="C3461" s="1">
        <v>42506</v>
      </c>
      <c r="D3461">
        <v>2016</v>
      </c>
      <c r="E3461" s="26">
        <v>5</v>
      </c>
      <c r="F3461" s="51" t="s">
        <v>25</v>
      </c>
      <c r="G3461" s="26">
        <v>9</v>
      </c>
      <c r="H3461" s="26">
        <v>9</v>
      </c>
      <c r="I3461" t="s">
        <v>15</v>
      </c>
      <c r="J3461" t="s">
        <v>60</v>
      </c>
      <c r="K3461" t="s">
        <v>88</v>
      </c>
      <c r="L3461" t="s">
        <v>98</v>
      </c>
      <c r="M3461" t="s">
        <v>63</v>
      </c>
      <c r="N3461">
        <v>10653.587218659788</v>
      </c>
      <c r="O3461">
        <v>10653.587218659788</v>
      </c>
      <c r="P3461" t="s">
        <v>64</v>
      </c>
      <c r="Q3461">
        <v>5</v>
      </c>
      <c r="R3461">
        <v>3</v>
      </c>
      <c r="S3461">
        <v>5</v>
      </c>
      <c r="T3461">
        <v>1</v>
      </c>
      <c r="U3461" t="s">
        <v>76</v>
      </c>
      <c r="V3461">
        <v>3</v>
      </c>
      <c r="W3461" t="s">
        <v>84</v>
      </c>
      <c r="X3461" s="51" t="s">
        <v>244</v>
      </c>
      <c r="Y3461" s="51" t="s">
        <v>68</v>
      </c>
      <c r="Z3461" s="26">
        <v>3</v>
      </c>
      <c r="AA3461" s="51" t="s">
        <v>77</v>
      </c>
      <c r="AB3461" s="51" t="s">
        <v>108</v>
      </c>
    </row>
    <row r="3462" spans="1:28">
      <c r="A3462" s="51" t="s">
        <v>6444</v>
      </c>
      <c r="B3462" s="51" t="s">
        <v>97</v>
      </c>
      <c r="C3462" s="1">
        <v>44009</v>
      </c>
      <c r="D3462">
        <v>2020</v>
      </c>
      <c r="E3462" s="26">
        <v>6</v>
      </c>
      <c r="F3462" s="51" t="s">
        <v>26</v>
      </c>
      <c r="G3462" s="26">
        <v>5</v>
      </c>
      <c r="H3462" s="26">
        <v>5</v>
      </c>
      <c r="I3462" t="s">
        <v>15</v>
      </c>
      <c r="J3462" t="s">
        <v>72</v>
      </c>
      <c r="K3462" t="s">
        <v>61</v>
      </c>
      <c r="L3462" t="s">
        <v>113</v>
      </c>
      <c r="M3462" t="s">
        <v>152</v>
      </c>
      <c r="N3462">
        <v>16319.833734136831</v>
      </c>
      <c r="O3462">
        <v>16319.833734136831</v>
      </c>
      <c r="P3462" t="s">
        <v>64</v>
      </c>
      <c r="Q3462">
        <v>13.23</v>
      </c>
      <c r="R3462">
        <v>5</v>
      </c>
      <c r="S3462">
        <v>1</v>
      </c>
      <c r="T3462">
        <v>1</v>
      </c>
      <c r="U3462" t="s">
        <v>76</v>
      </c>
      <c r="V3462">
        <v>3</v>
      </c>
      <c r="W3462" t="s">
        <v>84</v>
      </c>
      <c r="X3462" s="51" t="s">
        <v>6445</v>
      </c>
      <c r="Y3462" s="51" t="s">
        <v>144</v>
      </c>
      <c r="Z3462" s="26">
        <v>2</v>
      </c>
      <c r="AA3462" s="51" t="s">
        <v>77</v>
      </c>
      <c r="AB3462" s="51" t="s">
        <v>69</v>
      </c>
    </row>
    <row r="3463" spans="1:28">
      <c r="A3463" s="51" t="s">
        <v>6446</v>
      </c>
      <c r="B3463" s="51" t="s">
        <v>81</v>
      </c>
      <c r="C3463" s="1">
        <v>42229</v>
      </c>
      <c r="D3463">
        <v>2015</v>
      </c>
      <c r="E3463" s="26">
        <v>8</v>
      </c>
      <c r="F3463" s="51" t="s">
        <v>28</v>
      </c>
      <c r="G3463" s="26">
        <v>10</v>
      </c>
      <c r="H3463" s="26">
        <v>10</v>
      </c>
      <c r="I3463" t="s">
        <v>15</v>
      </c>
      <c r="J3463" t="s">
        <v>102</v>
      </c>
      <c r="K3463" t="s">
        <v>61</v>
      </c>
      <c r="L3463" t="s">
        <v>202</v>
      </c>
      <c r="M3463" t="s">
        <v>63</v>
      </c>
      <c r="N3463">
        <v>4642.4325022956882</v>
      </c>
      <c r="O3463">
        <v>4642.4325022956882</v>
      </c>
      <c r="P3463" t="s">
        <v>64</v>
      </c>
      <c r="Q3463">
        <v>12.06</v>
      </c>
      <c r="R3463">
        <v>5</v>
      </c>
      <c r="S3463">
        <v>1</v>
      </c>
      <c r="T3463">
        <v>1</v>
      </c>
      <c r="U3463" t="s">
        <v>76</v>
      </c>
      <c r="V3463">
        <v>2</v>
      </c>
      <c r="W3463" t="s">
        <v>77</v>
      </c>
      <c r="X3463" s="51" t="s">
        <v>6447</v>
      </c>
      <c r="Y3463" s="51" t="s">
        <v>100</v>
      </c>
      <c r="Z3463" s="26">
        <v>1</v>
      </c>
      <c r="AA3463" s="51" t="s">
        <v>66</v>
      </c>
      <c r="AB3463" s="51" t="s">
        <v>69</v>
      </c>
    </row>
    <row r="3464" spans="1:28">
      <c r="A3464" s="51" t="s">
        <v>6448</v>
      </c>
      <c r="B3464" s="51" t="s">
        <v>81</v>
      </c>
      <c r="C3464" s="1">
        <v>42500</v>
      </c>
      <c r="D3464">
        <v>2016</v>
      </c>
      <c r="E3464" s="26">
        <v>5</v>
      </c>
      <c r="F3464" s="51" t="s">
        <v>25</v>
      </c>
      <c r="G3464" s="26">
        <v>9</v>
      </c>
      <c r="H3464" s="26">
        <v>9</v>
      </c>
      <c r="I3464" t="s">
        <v>15</v>
      </c>
      <c r="J3464" t="s">
        <v>60</v>
      </c>
      <c r="K3464" t="s">
        <v>124</v>
      </c>
      <c r="L3464" t="s">
        <v>62</v>
      </c>
      <c r="M3464" t="s">
        <v>93</v>
      </c>
      <c r="N3464">
        <v>6376.920346583026</v>
      </c>
      <c r="O3464">
        <v>6376.920346583026</v>
      </c>
      <c r="P3464" t="s">
        <v>64</v>
      </c>
      <c r="Q3464">
        <v>14.22</v>
      </c>
      <c r="R3464">
        <v>3</v>
      </c>
      <c r="S3464">
        <v>1</v>
      </c>
      <c r="T3464">
        <v>1</v>
      </c>
      <c r="U3464" t="s">
        <v>76</v>
      </c>
      <c r="V3464">
        <v>2</v>
      </c>
      <c r="W3464" t="s">
        <v>77</v>
      </c>
      <c r="X3464" s="51" t="s">
        <v>2489</v>
      </c>
      <c r="Y3464" s="51" t="s">
        <v>144</v>
      </c>
      <c r="Z3464" s="26">
        <v>1</v>
      </c>
      <c r="AA3464" s="51" t="s">
        <v>66</v>
      </c>
      <c r="AB3464" s="51" t="s">
        <v>69</v>
      </c>
    </row>
    <row r="3465" spans="1:28">
      <c r="A3465" s="51" t="s">
        <v>6449</v>
      </c>
      <c r="B3465" s="51" t="s">
        <v>81</v>
      </c>
      <c r="C3465" s="1">
        <v>43739</v>
      </c>
      <c r="D3465">
        <v>2019</v>
      </c>
      <c r="E3465" s="26">
        <v>10</v>
      </c>
      <c r="F3465" s="51" t="s">
        <v>10</v>
      </c>
      <c r="G3465" s="26">
        <v>6</v>
      </c>
      <c r="H3465" s="26">
        <v>6</v>
      </c>
      <c r="I3465" t="s">
        <v>15</v>
      </c>
      <c r="J3465" t="s">
        <v>72</v>
      </c>
      <c r="K3465" t="s">
        <v>83</v>
      </c>
      <c r="L3465" t="s">
        <v>202</v>
      </c>
      <c r="M3465" t="s">
        <v>152</v>
      </c>
      <c r="N3465">
        <v>5853.2657928784947</v>
      </c>
      <c r="O3465">
        <v>5853.2657928784947</v>
      </c>
      <c r="P3465" t="s">
        <v>64</v>
      </c>
      <c r="Q3465">
        <v>30.26</v>
      </c>
      <c r="R3465">
        <v>3</v>
      </c>
      <c r="S3465">
        <v>2</v>
      </c>
      <c r="T3465">
        <v>1</v>
      </c>
      <c r="U3465" t="s">
        <v>76</v>
      </c>
      <c r="V3465">
        <v>3</v>
      </c>
      <c r="W3465" t="s">
        <v>84</v>
      </c>
      <c r="X3465" s="51" t="s">
        <v>6450</v>
      </c>
      <c r="Y3465" s="51" t="s">
        <v>79</v>
      </c>
      <c r="Z3465" s="26">
        <v>2</v>
      </c>
      <c r="AA3465" s="51" t="s">
        <v>77</v>
      </c>
      <c r="AB3465" s="51" t="s">
        <v>69</v>
      </c>
    </row>
    <row r="3466" spans="1:28">
      <c r="A3466" s="51" t="s">
        <v>6451</v>
      </c>
      <c r="B3466" s="51" t="s">
        <v>71</v>
      </c>
      <c r="C3466" s="1">
        <v>44667</v>
      </c>
      <c r="D3466">
        <v>2022</v>
      </c>
      <c r="E3466" s="26">
        <v>4</v>
      </c>
      <c r="F3466" s="51" t="s">
        <v>24</v>
      </c>
      <c r="G3466" s="26">
        <v>3</v>
      </c>
      <c r="H3466" s="26">
        <v>3</v>
      </c>
      <c r="I3466" t="s">
        <v>15</v>
      </c>
      <c r="J3466" t="s">
        <v>82</v>
      </c>
      <c r="K3466" t="s">
        <v>88</v>
      </c>
      <c r="L3466" t="s">
        <v>110</v>
      </c>
      <c r="M3466" t="s">
        <v>93</v>
      </c>
      <c r="N3466">
        <v>6189.9044118322417</v>
      </c>
      <c r="O3466">
        <v>6189.9044118322417</v>
      </c>
      <c r="P3466" t="s">
        <v>64</v>
      </c>
      <c r="Q3466">
        <v>9.57</v>
      </c>
      <c r="R3466">
        <v>2</v>
      </c>
      <c r="S3466">
        <v>3</v>
      </c>
      <c r="T3466">
        <v>1</v>
      </c>
      <c r="U3466" t="s">
        <v>76</v>
      </c>
      <c r="V3466">
        <v>1</v>
      </c>
      <c r="W3466" t="s">
        <v>66</v>
      </c>
      <c r="X3466" s="51" t="s">
        <v>1326</v>
      </c>
      <c r="Y3466" s="51" t="s">
        <v>95</v>
      </c>
      <c r="Z3466" s="26">
        <v>1</v>
      </c>
      <c r="AA3466" s="51" t="s">
        <v>66</v>
      </c>
      <c r="AB3466" s="51" t="s">
        <v>69</v>
      </c>
    </row>
    <row r="3467" spans="1:28">
      <c r="A3467" s="51" t="s">
        <v>6452</v>
      </c>
      <c r="B3467" s="51" t="s">
        <v>140</v>
      </c>
      <c r="C3467" s="1">
        <v>44820</v>
      </c>
      <c r="D3467">
        <v>2022</v>
      </c>
      <c r="E3467" s="26">
        <v>9</v>
      </c>
      <c r="F3467" s="51" t="s">
        <v>29</v>
      </c>
      <c r="G3467" s="26">
        <v>3</v>
      </c>
      <c r="H3467" s="26">
        <v>3</v>
      </c>
      <c r="I3467" t="s">
        <v>15</v>
      </c>
      <c r="J3467" t="s">
        <v>82</v>
      </c>
      <c r="K3467" t="s">
        <v>83</v>
      </c>
      <c r="L3467" t="s">
        <v>157</v>
      </c>
      <c r="M3467" t="s">
        <v>93</v>
      </c>
      <c r="N3467">
        <v>25499.198855240411</v>
      </c>
      <c r="O3467">
        <v>25499.198855240411</v>
      </c>
      <c r="P3467" t="s">
        <v>64</v>
      </c>
      <c r="Q3467">
        <v>10.72</v>
      </c>
      <c r="R3467">
        <v>5</v>
      </c>
      <c r="S3467">
        <v>0</v>
      </c>
      <c r="T3467">
        <v>0</v>
      </c>
      <c r="U3467" t="s">
        <v>65</v>
      </c>
      <c r="V3467">
        <v>3</v>
      </c>
      <c r="W3467" t="s">
        <v>84</v>
      </c>
      <c r="X3467" s="51" t="s">
        <v>3304</v>
      </c>
      <c r="Y3467" s="51" t="s">
        <v>144</v>
      </c>
      <c r="Z3467" s="26">
        <v>2</v>
      </c>
      <c r="AA3467" s="51" t="s">
        <v>77</v>
      </c>
      <c r="AB3467" s="51" t="s">
        <v>69</v>
      </c>
    </row>
    <row r="3468" spans="1:28">
      <c r="A3468" s="51" t="s">
        <v>6453</v>
      </c>
      <c r="B3468" s="51" t="s">
        <v>140</v>
      </c>
      <c r="C3468" s="1">
        <v>43637</v>
      </c>
      <c r="D3468">
        <v>2019</v>
      </c>
      <c r="E3468" s="26">
        <v>6</v>
      </c>
      <c r="F3468" s="51" t="s">
        <v>26</v>
      </c>
      <c r="G3468" s="26">
        <v>6</v>
      </c>
      <c r="H3468" s="26">
        <v>6</v>
      </c>
      <c r="I3468" t="s">
        <v>15</v>
      </c>
      <c r="J3468" t="s">
        <v>72</v>
      </c>
      <c r="K3468" t="s">
        <v>73</v>
      </c>
      <c r="L3468" t="s">
        <v>202</v>
      </c>
      <c r="M3468" t="s">
        <v>152</v>
      </c>
      <c r="N3468">
        <v>7789.3567578630127</v>
      </c>
      <c r="O3468">
        <v>7789.3567578630127</v>
      </c>
      <c r="P3468" t="s">
        <v>64</v>
      </c>
      <c r="Q3468">
        <v>7.29</v>
      </c>
      <c r="R3468">
        <v>1</v>
      </c>
      <c r="S3468">
        <v>2</v>
      </c>
      <c r="T3468">
        <v>1</v>
      </c>
      <c r="U3468" t="s">
        <v>76</v>
      </c>
      <c r="V3468">
        <v>2</v>
      </c>
      <c r="W3468" t="s">
        <v>77</v>
      </c>
      <c r="X3468" s="51" t="s">
        <v>6454</v>
      </c>
      <c r="Y3468" s="51" t="s">
        <v>79</v>
      </c>
      <c r="Z3468" s="26">
        <v>0</v>
      </c>
      <c r="AA3468" s="51" t="s">
        <v>66</v>
      </c>
      <c r="AB3468" s="51" t="s">
        <v>69</v>
      </c>
    </row>
    <row r="3469" spans="1:28">
      <c r="A3469" s="51" t="s">
        <v>6455</v>
      </c>
      <c r="B3469" s="51" t="s">
        <v>59</v>
      </c>
      <c r="C3469" s="1">
        <v>44761</v>
      </c>
      <c r="D3469">
        <v>2022</v>
      </c>
      <c r="E3469" s="26">
        <v>7</v>
      </c>
      <c r="F3469" s="51" t="s">
        <v>27</v>
      </c>
      <c r="G3469" s="26">
        <v>3</v>
      </c>
      <c r="H3469" s="26">
        <v>3</v>
      </c>
      <c r="I3469" t="s">
        <v>15</v>
      </c>
      <c r="J3469" t="s">
        <v>82</v>
      </c>
      <c r="K3469" t="s">
        <v>73</v>
      </c>
      <c r="L3469" t="s">
        <v>110</v>
      </c>
      <c r="M3469" t="s">
        <v>63</v>
      </c>
      <c r="N3469">
        <v>9889.9786008403116</v>
      </c>
      <c r="O3469">
        <v>9889.9786008403116</v>
      </c>
      <c r="P3469" t="s">
        <v>64</v>
      </c>
      <c r="Q3469">
        <v>14.94</v>
      </c>
      <c r="R3469">
        <v>3</v>
      </c>
      <c r="S3469">
        <v>2</v>
      </c>
      <c r="T3469">
        <v>1</v>
      </c>
      <c r="U3469" t="s">
        <v>76</v>
      </c>
      <c r="V3469">
        <v>3</v>
      </c>
      <c r="W3469" t="s">
        <v>84</v>
      </c>
      <c r="X3469" s="51" t="s">
        <v>6456</v>
      </c>
      <c r="Y3469" s="51" t="s">
        <v>100</v>
      </c>
      <c r="Z3469" s="26">
        <v>2</v>
      </c>
      <c r="AA3469" s="51" t="s">
        <v>77</v>
      </c>
      <c r="AB3469" s="51" t="s">
        <v>69</v>
      </c>
    </row>
    <row r="3470" spans="1:28">
      <c r="A3470" s="51" t="s">
        <v>6457</v>
      </c>
      <c r="B3470" s="51" t="s">
        <v>71</v>
      </c>
      <c r="C3470" s="1">
        <v>42139</v>
      </c>
      <c r="D3470">
        <v>2015</v>
      </c>
      <c r="E3470" s="26">
        <v>5</v>
      </c>
      <c r="F3470" s="51" t="s">
        <v>25</v>
      </c>
      <c r="G3470" s="26">
        <v>10</v>
      </c>
      <c r="H3470" s="26">
        <v>10</v>
      </c>
      <c r="I3470" t="s">
        <v>15</v>
      </c>
      <c r="J3470" t="s">
        <v>102</v>
      </c>
      <c r="K3470" t="s">
        <v>133</v>
      </c>
      <c r="L3470" t="s">
        <v>128</v>
      </c>
      <c r="M3470" t="s">
        <v>63</v>
      </c>
      <c r="N3470">
        <v>2515.5336363574675</v>
      </c>
      <c r="O3470">
        <v>2515.5336363574675</v>
      </c>
      <c r="P3470" t="s">
        <v>64</v>
      </c>
      <c r="Q3470">
        <v>4.87</v>
      </c>
      <c r="R3470">
        <v>4</v>
      </c>
      <c r="S3470">
        <v>0</v>
      </c>
      <c r="T3470">
        <v>0</v>
      </c>
      <c r="U3470" t="s">
        <v>65</v>
      </c>
      <c r="V3470">
        <v>2</v>
      </c>
      <c r="W3470" t="s">
        <v>77</v>
      </c>
      <c r="X3470" s="51" t="s">
        <v>6458</v>
      </c>
      <c r="Y3470" s="51" t="s">
        <v>144</v>
      </c>
      <c r="Z3470" s="26">
        <v>1</v>
      </c>
      <c r="AA3470" s="51" t="s">
        <v>66</v>
      </c>
      <c r="AB3470" s="51" t="s">
        <v>69</v>
      </c>
    </row>
    <row r="3471" spans="1:28">
      <c r="A3471" s="51" t="s">
        <v>6459</v>
      </c>
      <c r="B3471" s="51" t="s">
        <v>97</v>
      </c>
      <c r="C3471" s="1">
        <v>43489</v>
      </c>
      <c r="D3471">
        <v>2019</v>
      </c>
      <c r="E3471" s="26">
        <v>1</v>
      </c>
      <c r="F3471" s="51" t="s">
        <v>21</v>
      </c>
      <c r="G3471" s="26">
        <v>6</v>
      </c>
      <c r="H3471" s="26">
        <v>6</v>
      </c>
      <c r="I3471" t="s">
        <v>15</v>
      </c>
      <c r="J3471" t="s">
        <v>72</v>
      </c>
      <c r="K3471" t="s">
        <v>83</v>
      </c>
      <c r="L3471" t="s">
        <v>103</v>
      </c>
      <c r="M3471" t="s">
        <v>152</v>
      </c>
      <c r="N3471">
        <v>6016.2602773568979</v>
      </c>
      <c r="O3471">
        <v>6016.2602773568979</v>
      </c>
      <c r="P3471" t="s">
        <v>64</v>
      </c>
      <c r="Q3471">
        <v>18.350000000000001</v>
      </c>
      <c r="R3471">
        <v>1</v>
      </c>
      <c r="S3471">
        <v>2</v>
      </c>
      <c r="T3471">
        <v>1</v>
      </c>
      <c r="U3471" t="s">
        <v>76</v>
      </c>
      <c r="V3471">
        <v>3</v>
      </c>
      <c r="W3471" t="s">
        <v>84</v>
      </c>
      <c r="X3471" s="51" t="s">
        <v>6460</v>
      </c>
      <c r="Y3471" s="51" t="s">
        <v>95</v>
      </c>
      <c r="Z3471" s="26">
        <v>2</v>
      </c>
      <c r="AA3471" s="51" t="s">
        <v>77</v>
      </c>
      <c r="AB3471" s="51" t="s">
        <v>69</v>
      </c>
    </row>
    <row r="3472" spans="1:28">
      <c r="A3472" s="51" t="s">
        <v>6461</v>
      </c>
      <c r="B3472" s="51" t="s">
        <v>140</v>
      </c>
      <c r="C3472" s="1">
        <v>43537</v>
      </c>
      <c r="D3472">
        <v>2019</v>
      </c>
      <c r="E3472" s="26">
        <v>3</v>
      </c>
      <c r="F3472" s="51" t="s">
        <v>23</v>
      </c>
      <c r="G3472" s="26">
        <v>6</v>
      </c>
      <c r="H3472" s="26">
        <v>6</v>
      </c>
      <c r="I3472" t="s">
        <v>15</v>
      </c>
      <c r="J3472" t="s">
        <v>72</v>
      </c>
      <c r="K3472" t="s">
        <v>61</v>
      </c>
      <c r="L3472" t="s">
        <v>113</v>
      </c>
      <c r="M3472" t="s">
        <v>152</v>
      </c>
      <c r="N3472">
        <v>5022.1157839724956</v>
      </c>
      <c r="O3472">
        <v>5022.1157839724956</v>
      </c>
      <c r="P3472" t="s">
        <v>64</v>
      </c>
      <c r="Q3472">
        <v>8.01</v>
      </c>
      <c r="R3472">
        <v>4</v>
      </c>
      <c r="S3472">
        <v>0</v>
      </c>
      <c r="T3472">
        <v>0</v>
      </c>
      <c r="U3472" t="s">
        <v>65</v>
      </c>
      <c r="V3472">
        <v>1</v>
      </c>
      <c r="W3472" t="s">
        <v>66</v>
      </c>
      <c r="X3472" s="51" t="s">
        <v>6462</v>
      </c>
      <c r="Y3472" s="51" t="s">
        <v>95</v>
      </c>
      <c r="Z3472" s="26">
        <v>0</v>
      </c>
      <c r="AA3472" s="51" t="s">
        <v>66</v>
      </c>
      <c r="AB3472" s="51" t="s">
        <v>69</v>
      </c>
    </row>
    <row r="3473" spans="1:28">
      <c r="A3473" s="51" t="s">
        <v>6463</v>
      </c>
      <c r="B3473" s="51" t="s">
        <v>81</v>
      </c>
      <c r="C3473" s="1">
        <v>44051</v>
      </c>
      <c r="D3473">
        <v>2020</v>
      </c>
      <c r="E3473" s="26">
        <v>8</v>
      </c>
      <c r="F3473" s="51" t="s">
        <v>28</v>
      </c>
      <c r="G3473" s="26">
        <v>5</v>
      </c>
      <c r="H3473" s="26">
        <v>5</v>
      </c>
      <c r="I3473" t="s">
        <v>15</v>
      </c>
      <c r="J3473" t="s">
        <v>72</v>
      </c>
      <c r="K3473" t="s">
        <v>88</v>
      </c>
      <c r="L3473" t="s">
        <v>103</v>
      </c>
      <c r="M3473" t="s">
        <v>152</v>
      </c>
      <c r="N3473">
        <v>4610.2132020065164</v>
      </c>
      <c r="O3473">
        <v>4610.2132020065164</v>
      </c>
      <c r="P3473" t="s">
        <v>64</v>
      </c>
      <c r="Q3473">
        <v>5.62</v>
      </c>
      <c r="R3473">
        <v>3</v>
      </c>
      <c r="S3473">
        <v>1</v>
      </c>
      <c r="T3473">
        <v>1</v>
      </c>
      <c r="U3473" t="s">
        <v>76</v>
      </c>
      <c r="V3473">
        <v>2</v>
      </c>
      <c r="W3473" t="s">
        <v>77</v>
      </c>
      <c r="X3473" s="51" t="s">
        <v>1782</v>
      </c>
      <c r="Y3473" s="51" t="s">
        <v>144</v>
      </c>
      <c r="Z3473" s="26">
        <v>0</v>
      </c>
      <c r="AA3473" s="51" t="s">
        <v>66</v>
      </c>
      <c r="AB3473" s="51" t="s">
        <v>69</v>
      </c>
    </row>
    <row r="3474" spans="1:28">
      <c r="A3474" s="51" t="s">
        <v>6464</v>
      </c>
      <c r="B3474" s="51" t="s">
        <v>140</v>
      </c>
      <c r="C3474" s="1">
        <v>42244</v>
      </c>
      <c r="D3474">
        <v>2015</v>
      </c>
      <c r="E3474" s="26">
        <v>8</v>
      </c>
      <c r="F3474" s="51" t="s">
        <v>28</v>
      </c>
      <c r="G3474" s="26">
        <v>10</v>
      </c>
      <c r="H3474" s="26">
        <v>10</v>
      </c>
      <c r="I3474" t="s">
        <v>15</v>
      </c>
      <c r="J3474" t="s">
        <v>102</v>
      </c>
      <c r="K3474" t="s">
        <v>88</v>
      </c>
      <c r="L3474" t="s">
        <v>113</v>
      </c>
      <c r="M3474" t="s">
        <v>90</v>
      </c>
      <c r="N3474">
        <v>4067.1900297920274</v>
      </c>
      <c r="O3474">
        <v>4067.1900297920274</v>
      </c>
      <c r="P3474" t="s">
        <v>64</v>
      </c>
      <c r="Q3474">
        <v>3.92</v>
      </c>
      <c r="R3474">
        <v>1</v>
      </c>
      <c r="S3474">
        <v>6</v>
      </c>
      <c r="T3474">
        <v>1</v>
      </c>
      <c r="U3474" t="s">
        <v>76</v>
      </c>
      <c r="V3474">
        <v>1</v>
      </c>
      <c r="W3474" t="s">
        <v>66</v>
      </c>
      <c r="X3474" s="51" t="s">
        <v>6465</v>
      </c>
      <c r="Y3474" s="51" t="s">
        <v>95</v>
      </c>
      <c r="Z3474" s="26">
        <v>2</v>
      </c>
      <c r="AA3474" s="51" t="s">
        <v>77</v>
      </c>
      <c r="AB3474" s="51" t="s">
        <v>108</v>
      </c>
    </row>
    <row r="3475" spans="1:28">
      <c r="A3475" s="51" t="s">
        <v>6466</v>
      </c>
      <c r="B3475" s="51" t="s">
        <v>97</v>
      </c>
      <c r="C3475" s="1">
        <v>43368</v>
      </c>
      <c r="D3475">
        <v>2018</v>
      </c>
      <c r="E3475" s="26">
        <v>9</v>
      </c>
      <c r="F3475" s="51" t="s">
        <v>29</v>
      </c>
      <c r="G3475" s="26">
        <v>7</v>
      </c>
      <c r="H3475" s="26">
        <v>7</v>
      </c>
      <c r="I3475" t="s">
        <v>15</v>
      </c>
      <c r="J3475" t="s">
        <v>60</v>
      </c>
      <c r="K3475" t="s">
        <v>124</v>
      </c>
      <c r="L3475" t="s">
        <v>128</v>
      </c>
      <c r="M3475" t="s">
        <v>152</v>
      </c>
      <c r="N3475">
        <v>16436.235149969485</v>
      </c>
      <c r="O3475">
        <v>16436.235149969485</v>
      </c>
      <c r="P3475" t="s">
        <v>64</v>
      </c>
      <c r="Q3475">
        <v>5.12</v>
      </c>
      <c r="R3475">
        <v>4</v>
      </c>
      <c r="S3475">
        <v>1</v>
      </c>
      <c r="T3475">
        <v>1</v>
      </c>
      <c r="U3475" t="s">
        <v>76</v>
      </c>
      <c r="V3475">
        <v>3</v>
      </c>
      <c r="W3475" t="s">
        <v>84</v>
      </c>
      <c r="X3475" s="51" t="s">
        <v>3934</v>
      </c>
      <c r="Y3475" s="51" t="s">
        <v>95</v>
      </c>
      <c r="Z3475" s="26">
        <v>2</v>
      </c>
      <c r="AA3475" s="51" t="s">
        <v>77</v>
      </c>
      <c r="AB3475" s="51" t="s">
        <v>69</v>
      </c>
    </row>
    <row r="3476" spans="1:28">
      <c r="A3476" s="51" t="s">
        <v>6467</v>
      </c>
      <c r="B3476" s="51" t="s">
        <v>121</v>
      </c>
      <c r="C3476" s="1">
        <v>45276</v>
      </c>
      <c r="D3476">
        <v>2023</v>
      </c>
      <c r="E3476" s="26">
        <v>12</v>
      </c>
      <c r="F3476" s="51" t="s">
        <v>20</v>
      </c>
      <c r="G3476" s="26">
        <v>2</v>
      </c>
      <c r="H3476" s="26">
        <v>2</v>
      </c>
      <c r="I3476" t="s">
        <v>15</v>
      </c>
      <c r="J3476" t="s">
        <v>82</v>
      </c>
      <c r="K3476" t="s">
        <v>133</v>
      </c>
      <c r="L3476" t="s">
        <v>116</v>
      </c>
      <c r="M3476" t="s">
        <v>63</v>
      </c>
      <c r="N3476">
        <v>3276.7889227379578</v>
      </c>
      <c r="O3476">
        <v>3276.7889227379578</v>
      </c>
      <c r="P3476" t="s">
        <v>64</v>
      </c>
      <c r="Q3476">
        <v>18.8</v>
      </c>
      <c r="R3476">
        <v>3</v>
      </c>
      <c r="S3476">
        <v>2</v>
      </c>
      <c r="T3476">
        <v>1</v>
      </c>
      <c r="U3476" t="s">
        <v>76</v>
      </c>
      <c r="V3476">
        <v>2</v>
      </c>
      <c r="W3476" t="s">
        <v>77</v>
      </c>
      <c r="X3476" s="51" t="s">
        <v>6468</v>
      </c>
      <c r="Y3476" s="51" t="s">
        <v>95</v>
      </c>
      <c r="Z3476" s="26">
        <v>1</v>
      </c>
      <c r="AA3476" s="51" t="s">
        <v>66</v>
      </c>
      <c r="AB3476" s="51" t="s">
        <v>69</v>
      </c>
    </row>
    <row r="3477" spans="1:28">
      <c r="A3477" s="51" t="s">
        <v>6469</v>
      </c>
      <c r="B3477" s="51" t="s">
        <v>71</v>
      </c>
      <c r="C3477" s="1">
        <v>42944</v>
      </c>
      <c r="D3477">
        <v>2017</v>
      </c>
      <c r="E3477" s="26">
        <v>7</v>
      </c>
      <c r="F3477" s="51" t="s">
        <v>27</v>
      </c>
      <c r="G3477" s="26">
        <v>8</v>
      </c>
      <c r="H3477" s="26">
        <v>8</v>
      </c>
      <c r="I3477" t="s">
        <v>15</v>
      </c>
      <c r="J3477" t="s">
        <v>60</v>
      </c>
      <c r="K3477" t="s">
        <v>83</v>
      </c>
      <c r="L3477" t="s">
        <v>125</v>
      </c>
      <c r="M3477" t="s">
        <v>93</v>
      </c>
      <c r="N3477">
        <v>25652.240227805571</v>
      </c>
      <c r="O3477">
        <v>25652.240227805571</v>
      </c>
      <c r="P3477" t="s">
        <v>64</v>
      </c>
      <c r="Q3477">
        <v>13.35</v>
      </c>
      <c r="R3477">
        <v>3</v>
      </c>
      <c r="S3477">
        <v>0</v>
      </c>
      <c r="T3477">
        <v>0</v>
      </c>
      <c r="U3477" t="s">
        <v>65</v>
      </c>
      <c r="V3477">
        <v>3</v>
      </c>
      <c r="W3477" t="s">
        <v>84</v>
      </c>
      <c r="X3477" s="51" t="s">
        <v>170</v>
      </c>
      <c r="Y3477" s="51" t="s">
        <v>119</v>
      </c>
      <c r="Z3477" s="26">
        <v>3</v>
      </c>
      <c r="AA3477" s="51" t="s">
        <v>77</v>
      </c>
      <c r="AB3477" s="51" t="s">
        <v>69</v>
      </c>
    </row>
    <row r="3478" spans="1:28">
      <c r="A3478" s="51" t="s">
        <v>6470</v>
      </c>
      <c r="B3478" s="51" t="s">
        <v>140</v>
      </c>
      <c r="C3478" s="1">
        <v>44629</v>
      </c>
      <c r="D3478">
        <v>2022</v>
      </c>
      <c r="E3478" s="26">
        <v>3</v>
      </c>
      <c r="F3478" s="51" t="s">
        <v>23</v>
      </c>
      <c r="G3478" s="26">
        <v>3</v>
      </c>
      <c r="H3478" s="26">
        <v>3</v>
      </c>
      <c r="I3478" t="s">
        <v>15</v>
      </c>
      <c r="J3478" t="s">
        <v>82</v>
      </c>
      <c r="K3478" t="s">
        <v>61</v>
      </c>
      <c r="L3478" t="s">
        <v>125</v>
      </c>
      <c r="M3478" t="s">
        <v>104</v>
      </c>
      <c r="N3478">
        <v>6479.9976329988631</v>
      </c>
      <c r="O3478">
        <v>6479.9976329988631</v>
      </c>
      <c r="P3478" t="s">
        <v>64</v>
      </c>
      <c r="Q3478">
        <v>13.44</v>
      </c>
      <c r="R3478">
        <v>4</v>
      </c>
      <c r="S3478">
        <v>2</v>
      </c>
      <c r="T3478">
        <v>1</v>
      </c>
      <c r="U3478" t="s">
        <v>76</v>
      </c>
      <c r="V3478">
        <v>2</v>
      </c>
      <c r="W3478" t="s">
        <v>77</v>
      </c>
      <c r="X3478" s="51" t="s">
        <v>6471</v>
      </c>
      <c r="Y3478" s="51" t="s">
        <v>79</v>
      </c>
      <c r="Z3478" s="26">
        <v>0</v>
      </c>
      <c r="AA3478" s="51" t="s">
        <v>66</v>
      </c>
      <c r="AB3478" s="51" t="s">
        <v>69</v>
      </c>
    </row>
    <row r="3479" spans="1:28">
      <c r="A3479" s="51" t="s">
        <v>6472</v>
      </c>
      <c r="B3479" s="51" t="s">
        <v>97</v>
      </c>
      <c r="C3479" s="1">
        <v>43070</v>
      </c>
      <c r="D3479">
        <v>2017</v>
      </c>
      <c r="E3479" s="26">
        <v>12</v>
      </c>
      <c r="F3479" s="51" t="s">
        <v>20</v>
      </c>
      <c r="G3479" s="26">
        <v>8</v>
      </c>
      <c r="H3479" s="26">
        <v>8</v>
      </c>
      <c r="I3479" t="s">
        <v>15</v>
      </c>
      <c r="J3479" t="s">
        <v>60</v>
      </c>
      <c r="K3479" t="s">
        <v>88</v>
      </c>
      <c r="L3479" t="s">
        <v>113</v>
      </c>
      <c r="M3479" t="s">
        <v>152</v>
      </c>
      <c r="N3479">
        <v>5240.6401404589215</v>
      </c>
      <c r="O3479">
        <v>5240.6401404589215</v>
      </c>
      <c r="P3479" t="s">
        <v>64</v>
      </c>
      <c r="Q3479">
        <v>14.24</v>
      </c>
      <c r="R3479">
        <v>5</v>
      </c>
      <c r="S3479">
        <v>0</v>
      </c>
      <c r="T3479">
        <v>0</v>
      </c>
      <c r="U3479" t="s">
        <v>65</v>
      </c>
      <c r="V3479">
        <v>2</v>
      </c>
      <c r="W3479" t="s">
        <v>77</v>
      </c>
      <c r="X3479" s="51" t="s">
        <v>6473</v>
      </c>
      <c r="Y3479" s="51" t="s">
        <v>100</v>
      </c>
      <c r="Z3479" s="26">
        <v>1</v>
      </c>
      <c r="AA3479" s="51" t="s">
        <v>66</v>
      </c>
      <c r="AB3479" s="51" t="s">
        <v>69</v>
      </c>
    </row>
    <row r="3480" spans="1:28">
      <c r="A3480" s="51" t="s">
        <v>6474</v>
      </c>
      <c r="B3480" s="51" t="s">
        <v>81</v>
      </c>
      <c r="C3480" s="1">
        <v>44501</v>
      </c>
      <c r="D3480">
        <v>2021</v>
      </c>
      <c r="E3480" s="26">
        <v>11</v>
      </c>
      <c r="F3480" s="51" t="s">
        <v>19</v>
      </c>
      <c r="G3480" s="26">
        <v>4</v>
      </c>
      <c r="H3480" s="26">
        <v>4</v>
      </c>
      <c r="I3480" t="s">
        <v>15</v>
      </c>
      <c r="J3480" t="s">
        <v>72</v>
      </c>
      <c r="K3480" t="s">
        <v>73</v>
      </c>
      <c r="L3480" t="s">
        <v>157</v>
      </c>
      <c r="M3480" t="s">
        <v>75</v>
      </c>
      <c r="N3480">
        <v>11062.079641410161</v>
      </c>
      <c r="O3480">
        <v>11062.079641410161</v>
      </c>
      <c r="P3480" t="s">
        <v>64</v>
      </c>
      <c r="Q3480">
        <v>14.02</v>
      </c>
      <c r="R3480">
        <v>1</v>
      </c>
      <c r="S3480">
        <v>2</v>
      </c>
      <c r="T3480">
        <v>1</v>
      </c>
      <c r="U3480" t="s">
        <v>76</v>
      </c>
      <c r="V3480">
        <v>3</v>
      </c>
      <c r="W3480" t="s">
        <v>84</v>
      </c>
      <c r="X3480" s="51" t="s">
        <v>6475</v>
      </c>
      <c r="Y3480" s="51" t="s">
        <v>119</v>
      </c>
      <c r="Z3480" s="26">
        <v>1</v>
      </c>
      <c r="AA3480" s="51" t="s">
        <v>66</v>
      </c>
      <c r="AB3480" s="51" t="s">
        <v>69</v>
      </c>
    </row>
    <row r="3481" spans="1:28">
      <c r="A3481" s="51" t="s">
        <v>6476</v>
      </c>
      <c r="B3481" s="51" t="s">
        <v>81</v>
      </c>
      <c r="C3481" s="1">
        <v>41459</v>
      </c>
      <c r="D3481">
        <v>2013</v>
      </c>
      <c r="E3481" s="26">
        <v>7</v>
      </c>
      <c r="F3481" s="51" t="s">
        <v>27</v>
      </c>
      <c r="G3481" s="26">
        <v>12</v>
      </c>
      <c r="H3481" s="26">
        <v>12</v>
      </c>
      <c r="I3481" t="s">
        <v>15</v>
      </c>
      <c r="J3481" t="s">
        <v>102</v>
      </c>
      <c r="K3481" t="s">
        <v>73</v>
      </c>
      <c r="L3481" t="s">
        <v>110</v>
      </c>
      <c r="M3481" t="s">
        <v>152</v>
      </c>
      <c r="N3481">
        <v>4882.4314261283816</v>
      </c>
      <c r="O3481">
        <v>4882.4314261283816</v>
      </c>
      <c r="P3481" t="s">
        <v>64</v>
      </c>
      <c r="Q3481">
        <v>5.64</v>
      </c>
      <c r="R3481">
        <v>2</v>
      </c>
      <c r="S3481">
        <v>0</v>
      </c>
      <c r="T3481">
        <v>0</v>
      </c>
      <c r="U3481" t="s">
        <v>65</v>
      </c>
      <c r="V3481">
        <v>1</v>
      </c>
      <c r="W3481" t="s">
        <v>66</v>
      </c>
      <c r="X3481" s="51" t="s">
        <v>6477</v>
      </c>
      <c r="Y3481" s="51" t="s">
        <v>100</v>
      </c>
      <c r="Z3481" s="26">
        <v>1</v>
      </c>
      <c r="AA3481" s="51" t="s">
        <v>66</v>
      </c>
      <c r="AB3481" s="51" t="s">
        <v>69</v>
      </c>
    </row>
    <row r="3482" spans="1:28">
      <c r="A3482" s="51" t="s">
        <v>6478</v>
      </c>
      <c r="B3482" s="51" t="s">
        <v>81</v>
      </c>
      <c r="C3482" s="1">
        <v>44631</v>
      </c>
      <c r="D3482">
        <v>2022</v>
      </c>
      <c r="E3482" s="26">
        <v>3</v>
      </c>
      <c r="F3482" s="51" t="s">
        <v>23</v>
      </c>
      <c r="G3482" s="26">
        <v>3</v>
      </c>
      <c r="H3482" s="26">
        <v>3</v>
      </c>
      <c r="I3482" t="s">
        <v>15</v>
      </c>
      <c r="J3482" t="s">
        <v>82</v>
      </c>
      <c r="K3482" t="s">
        <v>61</v>
      </c>
      <c r="L3482" t="s">
        <v>202</v>
      </c>
      <c r="M3482" t="s">
        <v>75</v>
      </c>
      <c r="N3482">
        <v>4360.8938361194878</v>
      </c>
      <c r="O3482">
        <v>4360.8938361194878</v>
      </c>
      <c r="P3482" t="s">
        <v>64</v>
      </c>
      <c r="Q3482">
        <v>6.67</v>
      </c>
      <c r="R3482">
        <v>5</v>
      </c>
      <c r="S3482">
        <v>2</v>
      </c>
      <c r="T3482">
        <v>1</v>
      </c>
      <c r="U3482" t="s">
        <v>76</v>
      </c>
      <c r="V3482">
        <v>3</v>
      </c>
      <c r="W3482" t="s">
        <v>84</v>
      </c>
      <c r="X3482" s="51" t="s">
        <v>6479</v>
      </c>
      <c r="Y3482" s="51" t="s">
        <v>95</v>
      </c>
      <c r="Z3482" s="26">
        <v>1</v>
      </c>
      <c r="AA3482" s="51" t="s">
        <v>66</v>
      </c>
      <c r="AB3482" s="51" t="s">
        <v>69</v>
      </c>
    </row>
    <row r="3483" spans="1:28">
      <c r="A3483" s="51" t="s">
        <v>6480</v>
      </c>
      <c r="B3483" s="51" t="s">
        <v>71</v>
      </c>
      <c r="C3483" s="1">
        <v>42233</v>
      </c>
      <c r="D3483">
        <v>2015</v>
      </c>
      <c r="E3483" s="26">
        <v>8</v>
      </c>
      <c r="F3483" s="51" t="s">
        <v>28</v>
      </c>
      <c r="G3483" s="26">
        <v>10</v>
      </c>
      <c r="H3483" s="26">
        <v>10</v>
      </c>
      <c r="I3483" t="s">
        <v>15</v>
      </c>
      <c r="J3483" t="s">
        <v>102</v>
      </c>
      <c r="K3483" t="s">
        <v>124</v>
      </c>
      <c r="L3483" t="s">
        <v>110</v>
      </c>
      <c r="M3483" t="s">
        <v>104</v>
      </c>
      <c r="N3483">
        <v>16619.142339631857</v>
      </c>
      <c r="O3483">
        <v>16619.142339631857</v>
      </c>
      <c r="P3483" t="s">
        <v>64</v>
      </c>
      <c r="Q3483">
        <v>10.57</v>
      </c>
      <c r="R3483">
        <v>5</v>
      </c>
      <c r="S3483">
        <v>2</v>
      </c>
      <c r="T3483">
        <v>1</v>
      </c>
      <c r="U3483" t="s">
        <v>76</v>
      </c>
      <c r="V3483">
        <v>3</v>
      </c>
      <c r="W3483" t="s">
        <v>84</v>
      </c>
      <c r="X3483" s="51" t="s">
        <v>1504</v>
      </c>
      <c r="Y3483" s="51" t="s">
        <v>95</v>
      </c>
      <c r="Z3483" s="26">
        <v>3</v>
      </c>
      <c r="AA3483" s="51" t="s">
        <v>77</v>
      </c>
      <c r="AB3483" s="51" t="s">
        <v>69</v>
      </c>
    </row>
    <row r="3484" spans="1:28">
      <c r="A3484" s="51" t="s">
        <v>6481</v>
      </c>
      <c r="B3484" s="51" t="s">
        <v>97</v>
      </c>
      <c r="C3484" s="1">
        <v>44263</v>
      </c>
      <c r="D3484">
        <v>2021</v>
      </c>
      <c r="E3484" s="26">
        <v>3</v>
      </c>
      <c r="F3484" s="51" t="s">
        <v>23</v>
      </c>
      <c r="G3484" s="26">
        <v>4</v>
      </c>
      <c r="H3484" s="26">
        <v>4</v>
      </c>
      <c r="I3484" t="s">
        <v>15</v>
      </c>
      <c r="J3484" t="s">
        <v>72</v>
      </c>
      <c r="K3484" t="s">
        <v>133</v>
      </c>
      <c r="L3484" t="s">
        <v>103</v>
      </c>
      <c r="M3484" t="s">
        <v>104</v>
      </c>
      <c r="N3484">
        <v>12486.077583284808</v>
      </c>
      <c r="O3484">
        <v>12486.077583284808</v>
      </c>
      <c r="P3484" t="s">
        <v>64</v>
      </c>
      <c r="Q3484">
        <v>28.18</v>
      </c>
      <c r="R3484">
        <v>2</v>
      </c>
      <c r="S3484">
        <v>2</v>
      </c>
      <c r="T3484">
        <v>1</v>
      </c>
      <c r="U3484" t="s">
        <v>76</v>
      </c>
      <c r="V3484">
        <v>3</v>
      </c>
      <c r="W3484" t="s">
        <v>84</v>
      </c>
      <c r="X3484" s="51" t="s">
        <v>6482</v>
      </c>
      <c r="Y3484" s="51" t="s">
        <v>119</v>
      </c>
      <c r="Z3484" s="26">
        <v>3</v>
      </c>
      <c r="AA3484" s="51" t="s">
        <v>77</v>
      </c>
      <c r="AB3484" s="51" t="s">
        <v>108</v>
      </c>
    </row>
    <row r="3485" spans="1:28">
      <c r="A3485" s="51" t="s">
        <v>6483</v>
      </c>
      <c r="B3485" s="51" t="s">
        <v>97</v>
      </c>
      <c r="C3485" s="1">
        <v>42946</v>
      </c>
      <c r="D3485">
        <v>2017</v>
      </c>
      <c r="E3485" s="26">
        <v>7</v>
      </c>
      <c r="F3485" s="51" t="s">
        <v>27</v>
      </c>
      <c r="G3485" s="26">
        <v>8</v>
      </c>
      <c r="H3485" s="26">
        <v>8</v>
      </c>
      <c r="I3485" t="s">
        <v>15</v>
      </c>
      <c r="J3485" t="s">
        <v>60</v>
      </c>
      <c r="K3485" t="s">
        <v>133</v>
      </c>
      <c r="L3485" t="s">
        <v>110</v>
      </c>
      <c r="M3485" t="s">
        <v>104</v>
      </c>
      <c r="N3485">
        <v>3339.0234054201201</v>
      </c>
      <c r="O3485">
        <v>3339.0234054201201</v>
      </c>
      <c r="P3485" t="s">
        <v>64</v>
      </c>
      <c r="Q3485">
        <v>9.61</v>
      </c>
      <c r="R3485">
        <v>4</v>
      </c>
      <c r="S3485">
        <v>4</v>
      </c>
      <c r="T3485">
        <v>1</v>
      </c>
      <c r="U3485" t="s">
        <v>76</v>
      </c>
      <c r="V3485">
        <v>1</v>
      </c>
      <c r="W3485" t="s">
        <v>66</v>
      </c>
      <c r="X3485" s="51" t="s">
        <v>354</v>
      </c>
      <c r="Y3485" s="51" t="s">
        <v>100</v>
      </c>
      <c r="Z3485" s="26">
        <v>2</v>
      </c>
      <c r="AA3485" s="51" t="s">
        <v>77</v>
      </c>
      <c r="AB3485" s="51" t="s">
        <v>69</v>
      </c>
    </row>
    <row r="3486" spans="1:28">
      <c r="A3486" s="51" t="s">
        <v>6484</v>
      </c>
      <c r="B3486" s="51" t="s">
        <v>59</v>
      </c>
      <c r="C3486" s="1">
        <v>42753</v>
      </c>
      <c r="D3486">
        <v>2017</v>
      </c>
      <c r="E3486" s="26">
        <v>1</v>
      </c>
      <c r="F3486" s="51" t="s">
        <v>21</v>
      </c>
      <c r="G3486" s="26">
        <v>8</v>
      </c>
      <c r="H3486" s="26">
        <v>8</v>
      </c>
      <c r="I3486" t="s">
        <v>15</v>
      </c>
      <c r="J3486" t="s">
        <v>60</v>
      </c>
      <c r="K3486" t="s">
        <v>88</v>
      </c>
      <c r="L3486" t="s">
        <v>128</v>
      </c>
      <c r="M3486" t="s">
        <v>75</v>
      </c>
      <c r="N3486">
        <v>20518.549790949004</v>
      </c>
      <c r="O3486">
        <v>20518.549790949004</v>
      </c>
      <c r="P3486" t="s">
        <v>64</v>
      </c>
      <c r="Q3486">
        <v>17.22</v>
      </c>
      <c r="R3486">
        <v>4</v>
      </c>
      <c r="S3486">
        <v>1</v>
      </c>
      <c r="T3486">
        <v>1</v>
      </c>
      <c r="U3486" t="s">
        <v>76</v>
      </c>
      <c r="V3486">
        <v>3</v>
      </c>
      <c r="W3486" t="s">
        <v>84</v>
      </c>
      <c r="X3486" s="51" t="s">
        <v>6485</v>
      </c>
      <c r="Y3486" s="51" t="s">
        <v>119</v>
      </c>
      <c r="Z3486" s="26">
        <v>4</v>
      </c>
      <c r="AA3486" s="51" t="s">
        <v>84</v>
      </c>
      <c r="AB3486" s="51" t="s">
        <v>108</v>
      </c>
    </row>
    <row r="3487" spans="1:28">
      <c r="A3487" s="51" t="s">
        <v>6486</v>
      </c>
      <c r="B3487" s="51" t="s">
        <v>97</v>
      </c>
      <c r="C3487" s="1">
        <v>44124</v>
      </c>
      <c r="D3487">
        <v>2020</v>
      </c>
      <c r="E3487" s="26">
        <v>10</v>
      </c>
      <c r="F3487" s="51" t="s">
        <v>10</v>
      </c>
      <c r="G3487" s="26">
        <v>5</v>
      </c>
      <c r="H3487" s="26">
        <v>5</v>
      </c>
      <c r="I3487" t="s">
        <v>15</v>
      </c>
      <c r="J3487" t="s">
        <v>72</v>
      </c>
      <c r="K3487" t="s">
        <v>124</v>
      </c>
      <c r="L3487" t="s">
        <v>157</v>
      </c>
      <c r="M3487" t="s">
        <v>90</v>
      </c>
      <c r="N3487">
        <v>3864.1963112072326</v>
      </c>
      <c r="O3487">
        <v>3864.1963112072326</v>
      </c>
      <c r="P3487" t="s">
        <v>64</v>
      </c>
      <c r="Q3487">
        <v>9.18</v>
      </c>
      <c r="R3487">
        <v>1</v>
      </c>
      <c r="S3487">
        <v>2</v>
      </c>
      <c r="T3487">
        <v>1</v>
      </c>
      <c r="U3487" t="s">
        <v>76</v>
      </c>
      <c r="V3487">
        <v>1</v>
      </c>
      <c r="W3487" t="s">
        <v>66</v>
      </c>
      <c r="X3487" s="51" t="s">
        <v>6487</v>
      </c>
      <c r="Y3487" s="51" t="s">
        <v>79</v>
      </c>
      <c r="Z3487" s="26">
        <v>0</v>
      </c>
      <c r="AA3487" s="51" t="s">
        <v>66</v>
      </c>
      <c r="AB3487" s="51" t="s">
        <v>69</v>
      </c>
    </row>
    <row r="3488" spans="1:28">
      <c r="A3488" s="51" t="s">
        <v>6488</v>
      </c>
      <c r="B3488" s="51" t="s">
        <v>140</v>
      </c>
      <c r="C3488" s="1">
        <v>41960</v>
      </c>
      <c r="D3488">
        <v>2014</v>
      </c>
      <c r="E3488" s="26">
        <v>11</v>
      </c>
      <c r="F3488" s="51" t="s">
        <v>19</v>
      </c>
      <c r="G3488" s="26">
        <v>11</v>
      </c>
      <c r="H3488" s="26">
        <v>11</v>
      </c>
      <c r="I3488" t="s">
        <v>15</v>
      </c>
      <c r="J3488" t="s">
        <v>102</v>
      </c>
      <c r="K3488" t="s">
        <v>124</v>
      </c>
      <c r="L3488" t="s">
        <v>116</v>
      </c>
      <c r="M3488" t="s">
        <v>63</v>
      </c>
      <c r="N3488">
        <v>24712.525678916099</v>
      </c>
      <c r="O3488">
        <v>24712.525678916099</v>
      </c>
      <c r="P3488" t="s">
        <v>64</v>
      </c>
      <c r="Q3488">
        <v>25.76</v>
      </c>
      <c r="R3488">
        <v>1</v>
      </c>
      <c r="S3488">
        <v>2</v>
      </c>
      <c r="T3488">
        <v>1</v>
      </c>
      <c r="U3488" t="s">
        <v>76</v>
      </c>
      <c r="V3488">
        <v>3</v>
      </c>
      <c r="W3488" t="s">
        <v>84</v>
      </c>
      <c r="X3488" s="51" t="s">
        <v>6489</v>
      </c>
      <c r="Y3488" s="51" t="s">
        <v>100</v>
      </c>
      <c r="Z3488" s="26">
        <v>4</v>
      </c>
      <c r="AA3488" s="51" t="s">
        <v>84</v>
      </c>
      <c r="AB3488" s="51" t="s">
        <v>108</v>
      </c>
    </row>
    <row r="3489" spans="1:28">
      <c r="A3489" s="51" t="s">
        <v>6490</v>
      </c>
      <c r="B3489" s="51" t="s">
        <v>59</v>
      </c>
      <c r="C3489" s="1">
        <v>44926</v>
      </c>
      <c r="D3489">
        <v>2022</v>
      </c>
      <c r="E3489" s="26">
        <v>12</v>
      </c>
      <c r="F3489" s="51" t="s">
        <v>20</v>
      </c>
      <c r="G3489" s="26">
        <v>3</v>
      </c>
      <c r="H3489" s="26">
        <v>3</v>
      </c>
      <c r="I3489" t="s">
        <v>15</v>
      </c>
      <c r="J3489" t="s">
        <v>82</v>
      </c>
      <c r="K3489" t="s">
        <v>133</v>
      </c>
      <c r="L3489" t="s">
        <v>157</v>
      </c>
      <c r="M3489" t="s">
        <v>93</v>
      </c>
      <c r="N3489">
        <v>9120.9419784559486</v>
      </c>
      <c r="O3489">
        <v>9120.9419784559486</v>
      </c>
      <c r="P3489" t="s">
        <v>64</v>
      </c>
      <c r="Q3489">
        <v>8.94</v>
      </c>
      <c r="R3489">
        <v>3</v>
      </c>
      <c r="S3489">
        <v>2</v>
      </c>
      <c r="T3489">
        <v>1</v>
      </c>
      <c r="U3489" t="s">
        <v>76</v>
      </c>
      <c r="V3489">
        <v>2</v>
      </c>
      <c r="W3489" t="s">
        <v>77</v>
      </c>
      <c r="X3489" s="51" t="s">
        <v>6491</v>
      </c>
      <c r="Y3489" s="51" t="s">
        <v>68</v>
      </c>
      <c r="Z3489" s="26">
        <v>0</v>
      </c>
      <c r="AA3489" s="51" t="s">
        <v>66</v>
      </c>
      <c r="AB3489" s="51" t="s">
        <v>69</v>
      </c>
    </row>
    <row r="3490" spans="1:28">
      <c r="A3490" s="51" t="s">
        <v>6492</v>
      </c>
      <c r="B3490" s="51" t="s">
        <v>140</v>
      </c>
      <c r="C3490" s="1">
        <v>43166</v>
      </c>
      <c r="D3490">
        <v>2018</v>
      </c>
      <c r="E3490" s="26">
        <v>3</v>
      </c>
      <c r="F3490" s="51" t="s">
        <v>23</v>
      </c>
      <c r="G3490" s="26">
        <v>7</v>
      </c>
      <c r="H3490" s="26">
        <v>7</v>
      </c>
      <c r="I3490" t="s">
        <v>15</v>
      </c>
      <c r="J3490" t="s">
        <v>60</v>
      </c>
      <c r="K3490" t="s">
        <v>88</v>
      </c>
      <c r="L3490" t="s">
        <v>98</v>
      </c>
      <c r="M3490" t="s">
        <v>90</v>
      </c>
      <c r="N3490">
        <v>6840.950508489731</v>
      </c>
      <c r="O3490">
        <v>6840.950508489731</v>
      </c>
      <c r="P3490" t="s">
        <v>64</v>
      </c>
      <c r="Q3490">
        <v>16.510000000000002</v>
      </c>
      <c r="R3490">
        <v>5</v>
      </c>
      <c r="S3490">
        <v>1</v>
      </c>
      <c r="T3490">
        <v>1</v>
      </c>
      <c r="U3490" t="s">
        <v>76</v>
      </c>
      <c r="V3490">
        <v>2</v>
      </c>
      <c r="W3490" t="s">
        <v>77</v>
      </c>
      <c r="X3490" s="51" t="s">
        <v>6493</v>
      </c>
      <c r="Y3490" s="51" t="s">
        <v>100</v>
      </c>
      <c r="Z3490" s="26">
        <v>1</v>
      </c>
      <c r="AA3490" s="51" t="s">
        <v>66</v>
      </c>
      <c r="AB3490" s="51" t="s">
        <v>69</v>
      </c>
    </row>
    <row r="3491" spans="1:28">
      <c r="A3491" s="51" t="s">
        <v>6494</v>
      </c>
      <c r="B3491" s="51" t="s">
        <v>59</v>
      </c>
      <c r="C3491" s="1">
        <v>41800</v>
      </c>
      <c r="D3491">
        <v>2014</v>
      </c>
      <c r="E3491" s="26">
        <v>6</v>
      </c>
      <c r="F3491" s="51" t="s">
        <v>26</v>
      </c>
      <c r="G3491" s="26">
        <v>11</v>
      </c>
      <c r="H3491" s="26">
        <v>11</v>
      </c>
      <c r="I3491" t="s">
        <v>15</v>
      </c>
      <c r="J3491" t="s">
        <v>102</v>
      </c>
      <c r="K3491" t="s">
        <v>61</v>
      </c>
      <c r="L3491" t="s">
        <v>113</v>
      </c>
      <c r="M3491" t="s">
        <v>152</v>
      </c>
      <c r="N3491">
        <v>6217.9597202106306</v>
      </c>
      <c r="O3491">
        <v>6217.9597202106306</v>
      </c>
      <c r="P3491" t="s">
        <v>64</v>
      </c>
      <c r="Q3491">
        <v>1.8</v>
      </c>
      <c r="R3491">
        <v>5</v>
      </c>
      <c r="S3491">
        <v>2</v>
      </c>
      <c r="T3491">
        <v>1</v>
      </c>
      <c r="U3491" t="s">
        <v>76</v>
      </c>
      <c r="V3491">
        <v>1</v>
      </c>
      <c r="W3491" t="s">
        <v>66</v>
      </c>
      <c r="X3491" s="51" t="s">
        <v>6495</v>
      </c>
      <c r="Y3491" s="51" t="s">
        <v>100</v>
      </c>
      <c r="Z3491" s="26">
        <v>1</v>
      </c>
      <c r="AA3491" s="51" t="s">
        <v>66</v>
      </c>
      <c r="AB3491" s="51" t="s">
        <v>69</v>
      </c>
    </row>
    <row r="3492" spans="1:28">
      <c r="A3492" s="51" t="s">
        <v>6496</v>
      </c>
      <c r="B3492" s="51" t="s">
        <v>59</v>
      </c>
      <c r="C3492" s="1">
        <v>41744</v>
      </c>
      <c r="D3492">
        <v>2014</v>
      </c>
      <c r="E3492" s="26">
        <v>4</v>
      </c>
      <c r="F3492" s="51" t="s">
        <v>24</v>
      </c>
      <c r="G3492" s="26">
        <v>11</v>
      </c>
      <c r="H3492" s="26">
        <v>11</v>
      </c>
      <c r="I3492" t="s">
        <v>15</v>
      </c>
      <c r="J3492" t="s">
        <v>102</v>
      </c>
      <c r="K3492" t="s">
        <v>88</v>
      </c>
      <c r="L3492" t="s">
        <v>103</v>
      </c>
      <c r="M3492" t="s">
        <v>93</v>
      </c>
      <c r="N3492">
        <v>11903.475061697854</v>
      </c>
      <c r="O3492">
        <v>11903.475061697854</v>
      </c>
      <c r="P3492" t="s">
        <v>64</v>
      </c>
      <c r="Q3492">
        <v>16.21</v>
      </c>
      <c r="R3492">
        <v>5</v>
      </c>
      <c r="S3492">
        <v>1</v>
      </c>
      <c r="T3492">
        <v>1</v>
      </c>
      <c r="U3492" t="s">
        <v>76</v>
      </c>
      <c r="V3492">
        <v>3</v>
      </c>
      <c r="W3492" t="s">
        <v>84</v>
      </c>
      <c r="X3492" s="51" t="s">
        <v>2957</v>
      </c>
      <c r="Y3492" s="51" t="s">
        <v>100</v>
      </c>
      <c r="Z3492" s="26">
        <v>3</v>
      </c>
      <c r="AA3492" s="51" t="s">
        <v>77</v>
      </c>
      <c r="AB3492" s="51" t="s">
        <v>69</v>
      </c>
    </row>
    <row r="3493" spans="1:28">
      <c r="A3493" s="51" t="s">
        <v>6497</v>
      </c>
      <c r="B3493" s="51" t="s">
        <v>81</v>
      </c>
      <c r="C3493" s="1">
        <v>44003</v>
      </c>
      <c r="D3493">
        <v>2020</v>
      </c>
      <c r="E3493" s="26">
        <v>6</v>
      </c>
      <c r="F3493" s="51" t="s">
        <v>26</v>
      </c>
      <c r="G3493" s="26">
        <v>5</v>
      </c>
      <c r="H3493" s="26">
        <v>5</v>
      </c>
      <c r="I3493" t="s">
        <v>15</v>
      </c>
      <c r="J3493" t="s">
        <v>72</v>
      </c>
      <c r="K3493" t="s">
        <v>73</v>
      </c>
      <c r="L3493" t="s">
        <v>157</v>
      </c>
      <c r="M3493" t="s">
        <v>152</v>
      </c>
      <c r="N3493">
        <v>2795.5148584910503</v>
      </c>
      <c r="O3493">
        <v>2795.5148584910503</v>
      </c>
      <c r="P3493" t="s">
        <v>64</v>
      </c>
      <c r="Q3493">
        <v>6.28</v>
      </c>
      <c r="R3493">
        <v>1</v>
      </c>
      <c r="S3493">
        <v>1</v>
      </c>
      <c r="T3493">
        <v>1</v>
      </c>
      <c r="U3493" t="s">
        <v>76</v>
      </c>
      <c r="V3493">
        <v>1</v>
      </c>
      <c r="W3493" t="s">
        <v>66</v>
      </c>
      <c r="X3493" s="51" t="s">
        <v>5449</v>
      </c>
      <c r="Y3493" s="51" t="s">
        <v>86</v>
      </c>
      <c r="Z3493" s="26">
        <v>0</v>
      </c>
      <c r="AA3493" s="51" t="s">
        <v>66</v>
      </c>
      <c r="AB3493" s="51" t="s">
        <v>69</v>
      </c>
    </row>
    <row r="3494" spans="1:28">
      <c r="A3494" s="51" t="s">
        <v>6498</v>
      </c>
      <c r="B3494" s="51" t="s">
        <v>140</v>
      </c>
      <c r="C3494" s="1">
        <v>42629</v>
      </c>
      <c r="D3494">
        <v>2016</v>
      </c>
      <c r="E3494" s="26">
        <v>9</v>
      </c>
      <c r="F3494" s="51" t="s">
        <v>29</v>
      </c>
      <c r="G3494" s="26">
        <v>9</v>
      </c>
      <c r="H3494" s="26">
        <v>9</v>
      </c>
      <c r="I3494" t="s">
        <v>15</v>
      </c>
      <c r="J3494" t="s">
        <v>60</v>
      </c>
      <c r="K3494" t="s">
        <v>73</v>
      </c>
      <c r="L3494" t="s">
        <v>103</v>
      </c>
      <c r="M3494" t="s">
        <v>152</v>
      </c>
      <c r="N3494">
        <v>5378.5746143752849</v>
      </c>
      <c r="O3494">
        <v>5378.5746143752849</v>
      </c>
      <c r="P3494" t="s">
        <v>64</v>
      </c>
      <c r="Q3494">
        <v>5.34</v>
      </c>
      <c r="R3494">
        <v>4</v>
      </c>
      <c r="S3494">
        <v>2</v>
      </c>
      <c r="T3494">
        <v>1</v>
      </c>
      <c r="U3494" t="s">
        <v>76</v>
      </c>
      <c r="V3494">
        <v>1</v>
      </c>
      <c r="W3494" t="s">
        <v>66</v>
      </c>
      <c r="X3494" s="51" t="s">
        <v>160</v>
      </c>
      <c r="Y3494" s="51" t="s">
        <v>144</v>
      </c>
      <c r="Z3494" s="26">
        <v>1</v>
      </c>
      <c r="AA3494" s="51" t="s">
        <v>66</v>
      </c>
      <c r="AB3494" s="51" t="s">
        <v>69</v>
      </c>
    </row>
    <row r="3495" spans="1:28">
      <c r="A3495" s="51" t="s">
        <v>6499</v>
      </c>
      <c r="B3495" s="51" t="s">
        <v>121</v>
      </c>
      <c r="C3495" s="1">
        <v>42847</v>
      </c>
      <c r="D3495">
        <v>2017</v>
      </c>
      <c r="E3495" s="26">
        <v>4</v>
      </c>
      <c r="F3495" s="51" t="s">
        <v>24</v>
      </c>
      <c r="G3495" s="26">
        <v>8</v>
      </c>
      <c r="H3495" s="26">
        <v>8</v>
      </c>
      <c r="I3495" t="s">
        <v>15</v>
      </c>
      <c r="J3495" t="s">
        <v>60</v>
      </c>
      <c r="K3495" t="s">
        <v>83</v>
      </c>
      <c r="L3495" t="s">
        <v>110</v>
      </c>
      <c r="M3495" t="s">
        <v>75</v>
      </c>
      <c r="N3495">
        <v>4809.9857527556142</v>
      </c>
      <c r="O3495">
        <v>4809.9857527556142</v>
      </c>
      <c r="P3495" t="s">
        <v>64</v>
      </c>
      <c r="Q3495">
        <v>4.84</v>
      </c>
      <c r="R3495">
        <v>3</v>
      </c>
      <c r="S3495">
        <v>2</v>
      </c>
      <c r="T3495">
        <v>1</v>
      </c>
      <c r="U3495" t="s">
        <v>76</v>
      </c>
      <c r="V3495">
        <v>1</v>
      </c>
      <c r="W3495" t="s">
        <v>66</v>
      </c>
      <c r="X3495" s="51" t="s">
        <v>6500</v>
      </c>
      <c r="Y3495" s="51" t="s">
        <v>95</v>
      </c>
      <c r="Z3495" s="26">
        <v>1</v>
      </c>
      <c r="AA3495" s="51" t="s">
        <v>66</v>
      </c>
      <c r="AB3495" s="51" t="s">
        <v>69</v>
      </c>
    </row>
    <row r="3496" spans="1:28">
      <c r="A3496" s="51" t="s">
        <v>6501</v>
      </c>
      <c r="B3496" s="51" t="s">
        <v>121</v>
      </c>
      <c r="C3496" s="1">
        <v>41661</v>
      </c>
      <c r="D3496">
        <v>2014</v>
      </c>
      <c r="E3496" s="26">
        <v>1</v>
      </c>
      <c r="F3496" s="51" t="s">
        <v>21</v>
      </c>
      <c r="G3496" s="26">
        <v>11</v>
      </c>
      <c r="H3496" s="26">
        <v>11</v>
      </c>
      <c r="I3496" t="s">
        <v>15</v>
      </c>
      <c r="J3496" t="s">
        <v>102</v>
      </c>
      <c r="K3496" t="s">
        <v>73</v>
      </c>
      <c r="L3496" t="s">
        <v>74</v>
      </c>
      <c r="M3496" t="s">
        <v>75</v>
      </c>
      <c r="N3496">
        <v>5473.3206592541501</v>
      </c>
      <c r="O3496">
        <v>5473.3206592541501</v>
      </c>
      <c r="P3496" t="s">
        <v>64</v>
      </c>
      <c r="Q3496">
        <v>27.69</v>
      </c>
      <c r="R3496">
        <v>5</v>
      </c>
      <c r="S3496">
        <v>2</v>
      </c>
      <c r="T3496">
        <v>1</v>
      </c>
      <c r="U3496" t="s">
        <v>76</v>
      </c>
      <c r="V3496">
        <v>3</v>
      </c>
      <c r="W3496" t="s">
        <v>84</v>
      </c>
      <c r="X3496" s="51" t="s">
        <v>6502</v>
      </c>
      <c r="Y3496" s="51" t="s">
        <v>119</v>
      </c>
      <c r="Z3496" s="26">
        <v>3</v>
      </c>
      <c r="AA3496" s="51" t="s">
        <v>77</v>
      </c>
      <c r="AB3496" s="51" t="s">
        <v>69</v>
      </c>
    </row>
    <row r="3497" spans="1:28">
      <c r="A3497" s="51" t="s">
        <v>6503</v>
      </c>
      <c r="B3497" s="51" t="s">
        <v>97</v>
      </c>
      <c r="C3497" s="1">
        <v>45174</v>
      </c>
      <c r="D3497">
        <v>2023</v>
      </c>
      <c r="E3497" s="26">
        <v>9</v>
      </c>
      <c r="F3497" s="51" t="s">
        <v>29</v>
      </c>
      <c r="G3497" s="26">
        <v>2</v>
      </c>
      <c r="H3497" s="26">
        <v>2</v>
      </c>
      <c r="I3497" t="s">
        <v>15</v>
      </c>
      <c r="J3497" t="s">
        <v>82</v>
      </c>
      <c r="K3497" t="s">
        <v>73</v>
      </c>
      <c r="L3497" t="s">
        <v>74</v>
      </c>
      <c r="M3497" t="s">
        <v>75</v>
      </c>
      <c r="N3497">
        <v>7066.7652712738582</v>
      </c>
      <c r="O3497">
        <v>7066.7652712738582</v>
      </c>
      <c r="P3497" t="s">
        <v>64</v>
      </c>
      <c r="Q3497">
        <v>4.9000000000000004</v>
      </c>
      <c r="R3497">
        <v>5</v>
      </c>
      <c r="S3497">
        <v>5</v>
      </c>
      <c r="T3497">
        <v>1</v>
      </c>
      <c r="U3497" t="s">
        <v>76</v>
      </c>
      <c r="V3497">
        <v>2</v>
      </c>
      <c r="W3497" t="s">
        <v>77</v>
      </c>
      <c r="X3497" s="51" t="s">
        <v>4311</v>
      </c>
      <c r="Y3497" s="51" t="s">
        <v>119</v>
      </c>
      <c r="Z3497" s="26">
        <v>1</v>
      </c>
      <c r="AA3497" s="51" t="s">
        <v>66</v>
      </c>
      <c r="AB3497" s="51" t="s">
        <v>69</v>
      </c>
    </row>
    <row r="3498" spans="1:28">
      <c r="A3498" s="51" t="s">
        <v>6504</v>
      </c>
      <c r="B3498" s="51" t="s">
        <v>140</v>
      </c>
      <c r="C3498" s="1">
        <v>43955</v>
      </c>
      <c r="D3498">
        <v>2020</v>
      </c>
      <c r="E3498" s="26">
        <v>5</v>
      </c>
      <c r="F3498" s="51" t="s">
        <v>25</v>
      </c>
      <c r="G3498" s="26">
        <v>5</v>
      </c>
      <c r="H3498" s="26">
        <v>5</v>
      </c>
      <c r="I3498" t="s">
        <v>15</v>
      </c>
      <c r="J3498" t="s">
        <v>72</v>
      </c>
      <c r="K3498" t="s">
        <v>88</v>
      </c>
      <c r="L3498" t="s">
        <v>125</v>
      </c>
      <c r="M3498" t="s">
        <v>63</v>
      </c>
      <c r="N3498">
        <v>21088.453947611979</v>
      </c>
      <c r="O3498">
        <v>21088.453947611979</v>
      </c>
      <c r="P3498" t="s">
        <v>64</v>
      </c>
      <c r="Q3498">
        <v>11.83</v>
      </c>
      <c r="R3498">
        <v>3</v>
      </c>
      <c r="S3498">
        <v>2</v>
      </c>
      <c r="T3498">
        <v>1</v>
      </c>
      <c r="U3498" t="s">
        <v>76</v>
      </c>
      <c r="V3498">
        <v>3</v>
      </c>
      <c r="W3498" t="s">
        <v>84</v>
      </c>
      <c r="X3498" s="51" t="s">
        <v>6505</v>
      </c>
      <c r="Y3498" s="51" t="s">
        <v>95</v>
      </c>
      <c r="Z3498" s="26">
        <v>2</v>
      </c>
      <c r="AA3498" s="51" t="s">
        <v>77</v>
      </c>
      <c r="AB3498" s="51" t="s">
        <v>69</v>
      </c>
    </row>
    <row r="3499" spans="1:28">
      <c r="A3499" s="51" t="s">
        <v>6506</v>
      </c>
      <c r="B3499" s="51" t="s">
        <v>121</v>
      </c>
      <c r="C3499" s="1">
        <v>44731</v>
      </c>
      <c r="D3499">
        <v>2022</v>
      </c>
      <c r="E3499" s="26">
        <v>6</v>
      </c>
      <c r="F3499" s="51" t="s">
        <v>26</v>
      </c>
      <c r="G3499" s="26">
        <v>3</v>
      </c>
      <c r="H3499" s="26">
        <v>3</v>
      </c>
      <c r="I3499" t="s">
        <v>15</v>
      </c>
      <c r="J3499" t="s">
        <v>82</v>
      </c>
      <c r="K3499" t="s">
        <v>61</v>
      </c>
      <c r="L3499" t="s">
        <v>74</v>
      </c>
      <c r="M3499" t="s">
        <v>75</v>
      </c>
      <c r="N3499">
        <v>958.10738208512919</v>
      </c>
      <c r="O3499">
        <v>958.10738208512919</v>
      </c>
      <c r="P3499" t="s">
        <v>64</v>
      </c>
      <c r="Q3499">
        <v>18.510000000000002</v>
      </c>
      <c r="R3499">
        <v>2</v>
      </c>
      <c r="S3499">
        <v>2</v>
      </c>
      <c r="T3499">
        <v>1</v>
      </c>
      <c r="U3499" t="s">
        <v>76</v>
      </c>
      <c r="V3499">
        <v>2</v>
      </c>
      <c r="W3499" t="s">
        <v>77</v>
      </c>
      <c r="X3499" s="51" t="s">
        <v>6507</v>
      </c>
      <c r="Y3499" s="51" t="s">
        <v>86</v>
      </c>
      <c r="Z3499" s="26">
        <v>1</v>
      </c>
      <c r="AA3499" s="51" t="s">
        <v>66</v>
      </c>
      <c r="AB3499" s="51" t="s">
        <v>69</v>
      </c>
    </row>
    <row r="3500" spans="1:28">
      <c r="A3500" s="51" t="s">
        <v>6508</v>
      </c>
      <c r="B3500" s="51" t="s">
        <v>121</v>
      </c>
      <c r="C3500" s="1">
        <v>44184</v>
      </c>
      <c r="D3500">
        <v>2020</v>
      </c>
      <c r="E3500" s="26">
        <v>12</v>
      </c>
      <c r="F3500" s="51" t="s">
        <v>20</v>
      </c>
      <c r="G3500" s="26">
        <v>5</v>
      </c>
      <c r="H3500" s="26">
        <v>5</v>
      </c>
      <c r="I3500" t="s">
        <v>15</v>
      </c>
      <c r="J3500" t="s">
        <v>72</v>
      </c>
      <c r="K3500" t="s">
        <v>133</v>
      </c>
      <c r="L3500" t="s">
        <v>202</v>
      </c>
      <c r="M3500" t="s">
        <v>63</v>
      </c>
      <c r="N3500">
        <v>7145.904603114267</v>
      </c>
      <c r="O3500">
        <v>7145.904603114267</v>
      </c>
      <c r="P3500" t="s">
        <v>64</v>
      </c>
      <c r="Q3500">
        <v>17.97</v>
      </c>
      <c r="R3500">
        <v>1</v>
      </c>
      <c r="S3500">
        <v>2</v>
      </c>
      <c r="T3500">
        <v>1</v>
      </c>
      <c r="U3500" t="s">
        <v>76</v>
      </c>
      <c r="V3500">
        <v>3</v>
      </c>
      <c r="W3500" t="s">
        <v>84</v>
      </c>
      <c r="X3500" s="51" t="s">
        <v>6509</v>
      </c>
      <c r="Y3500" s="51" t="s">
        <v>86</v>
      </c>
      <c r="Z3500" s="26">
        <v>2</v>
      </c>
      <c r="AA3500" s="51" t="s">
        <v>77</v>
      </c>
      <c r="AB3500" s="51" t="s">
        <v>69</v>
      </c>
    </row>
    <row r="3501" spans="1:28">
      <c r="A3501" s="51" t="s">
        <v>6510</v>
      </c>
      <c r="B3501" s="51" t="s">
        <v>140</v>
      </c>
      <c r="C3501" s="1">
        <v>44569</v>
      </c>
      <c r="D3501">
        <v>2022</v>
      </c>
      <c r="E3501" s="26">
        <v>1</v>
      </c>
      <c r="F3501" s="51" t="s">
        <v>21</v>
      </c>
      <c r="G3501" s="26">
        <v>3</v>
      </c>
      <c r="H3501" s="26">
        <v>3</v>
      </c>
      <c r="I3501" t="s">
        <v>15</v>
      </c>
      <c r="J3501" t="s">
        <v>82</v>
      </c>
      <c r="K3501" t="s">
        <v>83</v>
      </c>
      <c r="L3501" t="s">
        <v>125</v>
      </c>
      <c r="M3501" t="s">
        <v>90</v>
      </c>
      <c r="N3501">
        <v>1145.7508869305368</v>
      </c>
      <c r="O3501">
        <v>1145.7508869305368</v>
      </c>
      <c r="P3501" t="s">
        <v>64</v>
      </c>
      <c r="Q3501">
        <v>1.89</v>
      </c>
      <c r="R3501">
        <v>1</v>
      </c>
      <c r="S3501">
        <v>1</v>
      </c>
      <c r="T3501">
        <v>1</v>
      </c>
      <c r="U3501" t="s">
        <v>76</v>
      </c>
      <c r="V3501">
        <v>1</v>
      </c>
      <c r="W3501" t="s">
        <v>66</v>
      </c>
      <c r="X3501" s="51" t="s">
        <v>1444</v>
      </c>
      <c r="Y3501" s="51" t="s">
        <v>86</v>
      </c>
      <c r="Z3501" s="26">
        <v>0</v>
      </c>
      <c r="AA3501" s="51" t="s">
        <v>66</v>
      </c>
      <c r="AB3501" s="51" t="s">
        <v>69</v>
      </c>
    </row>
    <row r="3502" spans="1:28">
      <c r="A3502" s="51" t="s">
        <v>6511</v>
      </c>
      <c r="B3502" s="51" t="s">
        <v>81</v>
      </c>
      <c r="C3502" s="1">
        <v>43817</v>
      </c>
      <c r="D3502">
        <v>2019</v>
      </c>
      <c r="E3502" s="26">
        <v>12</v>
      </c>
      <c r="F3502" s="51" t="s">
        <v>20</v>
      </c>
      <c r="G3502" s="26">
        <v>6</v>
      </c>
      <c r="H3502" s="26">
        <v>6</v>
      </c>
      <c r="I3502" t="s">
        <v>15</v>
      </c>
      <c r="J3502" t="s">
        <v>72</v>
      </c>
      <c r="K3502" t="s">
        <v>61</v>
      </c>
      <c r="L3502" t="s">
        <v>89</v>
      </c>
      <c r="M3502" t="s">
        <v>93</v>
      </c>
      <c r="N3502">
        <v>21178.104386927367</v>
      </c>
      <c r="O3502">
        <v>21178.104386927367</v>
      </c>
      <c r="P3502" t="s">
        <v>64</v>
      </c>
      <c r="Q3502">
        <v>5.82</v>
      </c>
      <c r="R3502">
        <v>2</v>
      </c>
      <c r="S3502">
        <v>0</v>
      </c>
      <c r="T3502">
        <v>0</v>
      </c>
      <c r="U3502" t="s">
        <v>65</v>
      </c>
      <c r="V3502">
        <v>3</v>
      </c>
      <c r="W3502" t="s">
        <v>84</v>
      </c>
      <c r="X3502" s="51" t="s">
        <v>6512</v>
      </c>
      <c r="Y3502" s="51" t="s">
        <v>79</v>
      </c>
      <c r="Z3502" s="26">
        <v>2</v>
      </c>
      <c r="AA3502" s="51" t="s">
        <v>77</v>
      </c>
      <c r="AB3502" s="51" t="s">
        <v>69</v>
      </c>
    </row>
    <row r="3503" spans="1:28">
      <c r="A3503" s="51" t="s">
        <v>6513</v>
      </c>
      <c r="B3503" s="51" t="s">
        <v>121</v>
      </c>
      <c r="C3503" s="1">
        <v>44958</v>
      </c>
      <c r="D3503">
        <v>2023</v>
      </c>
      <c r="E3503" s="26">
        <v>2</v>
      </c>
      <c r="F3503" s="51" t="s">
        <v>22</v>
      </c>
      <c r="G3503" s="26">
        <v>2</v>
      </c>
      <c r="H3503" s="26">
        <v>2</v>
      </c>
      <c r="I3503" t="s">
        <v>15</v>
      </c>
      <c r="J3503" t="s">
        <v>82</v>
      </c>
      <c r="K3503" t="s">
        <v>133</v>
      </c>
      <c r="L3503" t="s">
        <v>116</v>
      </c>
      <c r="M3503" t="s">
        <v>90</v>
      </c>
      <c r="N3503">
        <v>7427.8399073875826</v>
      </c>
      <c r="O3503">
        <v>7427.8399073875826</v>
      </c>
      <c r="P3503" t="s">
        <v>64</v>
      </c>
      <c r="Q3503">
        <v>11.8</v>
      </c>
      <c r="R3503">
        <v>2</v>
      </c>
      <c r="S3503">
        <v>4</v>
      </c>
      <c r="T3503">
        <v>1</v>
      </c>
      <c r="U3503" t="s">
        <v>76</v>
      </c>
      <c r="V3503">
        <v>3</v>
      </c>
      <c r="W3503" t="s">
        <v>84</v>
      </c>
      <c r="X3503" s="51" t="s">
        <v>2196</v>
      </c>
      <c r="Y3503" s="51" t="s">
        <v>79</v>
      </c>
      <c r="Z3503" s="26">
        <v>2</v>
      </c>
      <c r="AA3503" s="51" t="s">
        <v>77</v>
      </c>
      <c r="AB3503" s="51" t="s">
        <v>108</v>
      </c>
    </row>
    <row r="3504" spans="1:28">
      <c r="A3504" s="51" t="s">
        <v>6514</v>
      </c>
      <c r="B3504" s="51" t="s">
        <v>140</v>
      </c>
      <c r="C3504" s="1">
        <v>42769</v>
      </c>
      <c r="D3504">
        <v>2017</v>
      </c>
      <c r="E3504" s="26">
        <v>2</v>
      </c>
      <c r="F3504" s="51" t="s">
        <v>22</v>
      </c>
      <c r="G3504" s="26">
        <v>8</v>
      </c>
      <c r="H3504" s="26">
        <v>8</v>
      </c>
      <c r="I3504" t="s">
        <v>15</v>
      </c>
      <c r="J3504" t="s">
        <v>60</v>
      </c>
      <c r="K3504" t="s">
        <v>88</v>
      </c>
      <c r="L3504" t="s">
        <v>98</v>
      </c>
      <c r="M3504" t="s">
        <v>90</v>
      </c>
      <c r="N3504">
        <v>7789.8593545693957</v>
      </c>
      <c r="O3504">
        <v>7789.8593545693957</v>
      </c>
      <c r="P3504" t="s">
        <v>64</v>
      </c>
      <c r="Q3504">
        <v>6.56</v>
      </c>
      <c r="R3504">
        <v>2</v>
      </c>
      <c r="S3504">
        <v>0</v>
      </c>
      <c r="T3504">
        <v>0</v>
      </c>
      <c r="U3504" t="s">
        <v>65</v>
      </c>
      <c r="V3504">
        <v>2</v>
      </c>
      <c r="W3504" t="s">
        <v>77</v>
      </c>
      <c r="X3504" s="51" t="s">
        <v>6515</v>
      </c>
      <c r="Y3504" s="51" t="s">
        <v>100</v>
      </c>
      <c r="Z3504" s="26">
        <v>1</v>
      </c>
      <c r="AA3504" s="51" t="s">
        <v>66</v>
      </c>
      <c r="AB3504" s="51" t="s">
        <v>69</v>
      </c>
    </row>
    <row r="3505" spans="1:28">
      <c r="A3505" s="51" t="s">
        <v>6516</v>
      </c>
      <c r="B3505" s="51" t="s">
        <v>59</v>
      </c>
      <c r="C3505" s="1">
        <v>42818</v>
      </c>
      <c r="D3505">
        <v>2017</v>
      </c>
      <c r="E3505" s="26">
        <v>3</v>
      </c>
      <c r="F3505" s="51" t="s">
        <v>23</v>
      </c>
      <c r="G3505" s="26">
        <v>8</v>
      </c>
      <c r="H3505" s="26">
        <v>8</v>
      </c>
      <c r="I3505" t="s">
        <v>15</v>
      </c>
      <c r="J3505" t="s">
        <v>60</v>
      </c>
      <c r="K3505" t="s">
        <v>133</v>
      </c>
      <c r="L3505" t="s">
        <v>116</v>
      </c>
      <c r="M3505" t="s">
        <v>75</v>
      </c>
      <c r="N3505">
        <v>3483.9414931058755</v>
      </c>
      <c r="O3505">
        <v>3483.9414931058755</v>
      </c>
      <c r="P3505" t="s">
        <v>64</v>
      </c>
      <c r="Q3505">
        <v>5.25</v>
      </c>
      <c r="R3505">
        <v>2</v>
      </c>
      <c r="S3505">
        <v>4</v>
      </c>
      <c r="T3505">
        <v>1</v>
      </c>
      <c r="U3505" t="s">
        <v>76</v>
      </c>
      <c r="V3505">
        <v>1</v>
      </c>
      <c r="W3505" t="s">
        <v>66</v>
      </c>
      <c r="X3505" s="51" t="s">
        <v>6517</v>
      </c>
      <c r="Y3505" s="51" t="s">
        <v>119</v>
      </c>
      <c r="Z3505" s="26">
        <v>2</v>
      </c>
      <c r="AA3505" s="51" t="s">
        <v>77</v>
      </c>
      <c r="AB3505" s="51" t="s">
        <v>69</v>
      </c>
    </row>
    <row r="3506" spans="1:28">
      <c r="A3506" s="51" t="s">
        <v>6518</v>
      </c>
      <c r="B3506" s="51" t="s">
        <v>97</v>
      </c>
      <c r="C3506" s="1">
        <v>43627</v>
      </c>
      <c r="D3506">
        <v>2019</v>
      </c>
      <c r="E3506" s="26">
        <v>6</v>
      </c>
      <c r="F3506" s="51" t="s">
        <v>26</v>
      </c>
      <c r="G3506" s="26">
        <v>6</v>
      </c>
      <c r="H3506" s="26">
        <v>6</v>
      </c>
      <c r="I3506" t="s">
        <v>15</v>
      </c>
      <c r="J3506" t="s">
        <v>72</v>
      </c>
      <c r="K3506" t="s">
        <v>88</v>
      </c>
      <c r="L3506" t="s">
        <v>103</v>
      </c>
      <c r="M3506" t="s">
        <v>152</v>
      </c>
      <c r="N3506">
        <v>8710.4078364743564</v>
      </c>
      <c r="O3506">
        <v>8710.4078364743564</v>
      </c>
      <c r="P3506" t="s">
        <v>64</v>
      </c>
      <c r="Q3506">
        <v>14.5</v>
      </c>
      <c r="R3506">
        <v>5</v>
      </c>
      <c r="S3506">
        <v>3</v>
      </c>
      <c r="T3506">
        <v>1</v>
      </c>
      <c r="U3506" t="s">
        <v>76</v>
      </c>
      <c r="V3506">
        <v>2</v>
      </c>
      <c r="W3506" t="s">
        <v>77</v>
      </c>
      <c r="X3506" s="51" t="s">
        <v>6519</v>
      </c>
      <c r="Y3506" s="51" t="s">
        <v>100</v>
      </c>
      <c r="Z3506" s="26">
        <v>1</v>
      </c>
      <c r="AA3506" s="51" t="s">
        <v>66</v>
      </c>
      <c r="AB3506" s="51" t="s">
        <v>69</v>
      </c>
    </row>
    <row r="3507" spans="1:28">
      <c r="A3507" s="51" t="s">
        <v>6520</v>
      </c>
      <c r="B3507" s="51" t="s">
        <v>71</v>
      </c>
      <c r="C3507" s="1">
        <v>44755</v>
      </c>
      <c r="D3507">
        <v>2022</v>
      </c>
      <c r="E3507" s="26">
        <v>7</v>
      </c>
      <c r="F3507" s="51" t="s">
        <v>27</v>
      </c>
      <c r="G3507" s="26">
        <v>3</v>
      </c>
      <c r="H3507" s="26">
        <v>3</v>
      </c>
      <c r="I3507" t="s">
        <v>15</v>
      </c>
      <c r="J3507" t="s">
        <v>82</v>
      </c>
      <c r="K3507" t="s">
        <v>124</v>
      </c>
      <c r="L3507" t="s">
        <v>125</v>
      </c>
      <c r="M3507" t="s">
        <v>63</v>
      </c>
      <c r="N3507">
        <v>21516.055022563651</v>
      </c>
      <c r="O3507">
        <v>21516.055022563651</v>
      </c>
      <c r="P3507" t="s">
        <v>64</v>
      </c>
      <c r="Q3507">
        <v>23.85</v>
      </c>
      <c r="R3507">
        <v>2</v>
      </c>
      <c r="S3507">
        <v>1</v>
      </c>
      <c r="T3507">
        <v>1</v>
      </c>
      <c r="U3507" t="s">
        <v>76</v>
      </c>
      <c r="V3507">
        <v>3</v>
      </c>
      <c r="W3507" t="s">
        <v>84</v>
      </c>
      <c r="X3507" s="51" t="s">
        <v>6521</v>
      </c>
      <c r="Y3507" s="51" t="s">
        <v>144</v>
      </c>
      <c r="Z3507" s="26">
        <v>3</v>
      </c>
      <c r="AA3507" s="51" t="s">
        <v>77</v>
      </c>
      <c r="AB3507" s="51" t="s">
        <v>108</v>
      </c>
    </row>
    <row r="3508" spans="1:28">
      <c r="A3508" s="51" t="s">
        <v>6522</v>
      </c>
      <c r="B3508" s="51" t="s">
        <v>97</v>
      </c>
      <c r="C3508" s="1">
        <v>41984</v>
      </c>
      <c r="D3508">
        <v>2014</v>
      </c>
      <c r="E3508" s="26">
        <v>12</v>
      </c>
      <c r="F3508" s="51" t="s">
        <v>20</v>
      </c>
      <c r="G3508" s="26">
        <v>11</v>
      </c>
      <c r="H3508" s="26">
        <v>11</v>
      </c>
      <c r="I3508" t="s">
        <v>15</v>
      </c>
      <c r="J3508" t="s">
        <v>102</v>
      </c>
      <c r="K3508" t="s">
        <v>124</v>
      </c>
      <c r="L3508" t="s">
        <v>113</v>
      </c>
      <c r="M3508" t="s">
        <v>93</v>
      </c>
      <c r="N3508">
        <v>15480.482788202506</v>
      </c>
      <c r="O3508">
        <v>15480.482788202506</v>
      </c>
      <c r="P3508" t="s">
        <v>64</v>
      </c>
      <c r="Q3508">
        <v>7.47</v>
      </c>
      <c r="R3508">
        <v>2</v>
      </c>
      <c r="S3508">
        <v>2</v>
      </c>
      <c r="T3508">
        <v>1</v>
      </c>
      <c r="U3508" t="s">
        <v>76</v>
      </c>
      <c r="V3508">
        <v>3</v>
      </c>
      <c r="W3508" t="s">
        <v>84</v>
      </c>
      <c r="X3508" s="51" t="s">
        <v>6523</v>
      </c>
      <c r="Y3508" s="51" t="s">
        <v>68</v>
      </c>
      <c r="Z3508" s="26">
        <v>3</v>
      </c>
      <c r="AA3508" s="51" t="s">
        <v>77</v>
      </c>
      <c r="AB3508" s="51" t="s">
        <v>69</v>
      </c>
    </row>
    <row r="3509" spans="1:28">
      <c r="A3509" s="51" t="s">
        <v>6524</v>
      </c>
      <c r="B3509" s="51" t="s">
        <v>59</v>
      </c>
      <c r="C3509" s="1">
        <v>43093</v>
      </c>
      <c r="D3509">
        <v>2017</v>
      </c>
      <c r="E3509" s="26">
        <v>12</v>
      </c>
      <c r="F3509" s="51" t="s">
        <v>20</v>
      </c>
      <c r="G3509" s="26">
        <v>8</v>
      </c>
      <c r="H3509" s="26">
        <v>8</v>
      </c>
      <c r="I3509" t="s">
        <v>15</v>
      </c>
      <c r="J3509" t="s">
        <v>60</v>
      </c>
      <c r="K3509" t="s">
        <v>61</v>
      </c>
      <c r="L3509" t="s">
        <v>202</v>
      </c>
      <c r="M3509" t="s">
        <v>93</v>
      </c>
      <c r="N3509">
        <v>5262.3241087997903</v>
      </c>
      <c r="O3509">
        <v>5262.3241087997903</v>
      </c>
      <c r="P3509" t="s">
        <v>64</v>
      </c>
      <c r="Q3509">
        <v>15.32</v>
      </c>
      <c r="R3509">
        <v>4</v>
      </c>
      <c r="S3509">
        <v>3</v>
      </c>
      <c r="T3509">
        <v>1</v>
      </c>
      <c r="U3509" t="s">
        <v>76</v>
      </c>
      <c r="V3509">
        <v>2</v>
      </c>
      <c r="W3509" t="s">
        <v>77</v>
      </c>
      <c r="X3509" s="51" t="s">
        <v>6525</v>
      </c>
      <c r="Y3509" s="51" t="s">
        <v>95</v>
      </c>
      <c r="Z3509" s="26">
        <v>3</v>
      </c>
      <c r="AA3509" s="51" t="s">
        <v>77</v>
      </c>
      <c r="AB3509" s="51" t="s">
        <v>69</v>
      </c>
    </row>
    <row r="3510" spans="1:28">
      <c r="A3510" s="51" t="s">
        <v>6526</v>
      </c>
      <c r="B3510" s="51" t="s">
        <v>71</v>
      </c>
      <c r="C3510" s="1">
        <v>43580</v>
      </c>
      <c r="D3510">
        <v>2019</v>
      </c>
      <c r="E3510" s="26">
        <v>4</v>
      </c>
      <c r="F3510" s="51" t="s">
        <v>24</v>
      </c>
      <c r="G3510" s="26">
        <v>6</v>
      </c>
      <c r="H3510" s="26">
        <v>6</v>
      </c>
      <c r="I3510" t="s">
        <v>15</v>
      </c>
      <c r="J3510" t="s">
        <v>72</v>
      </c>
      <c r="K3510" t="s">
        <v>73</v>
      </c>
      <c r="L3510" t="s">
        <v>62</v>
      </c>
      <c r="M3510" t="s">
        <v>152</v>
      </c>
      <c r="N3510">
        <v>4141.3387755708045</v>
      </c>
      <c r="O3510">
        <v>4141.3387755708045</v>
      </c>
      <c r="P3510" t="s">
        <v>64</v>
      </c>
      <c r="Q3510">
        <v>10.85</v>
      </c>
      <c r="R3510">
        <v>4</v>
      </c>
      <c r="S3510">
        <v>2</v>
      </c>
      <c r="T3510">
        <v>1</v>
      </c>
      <c r="U3510" t="s">
        <v>76</v>
      </c>
      <c r="V3510">
        <v>1</v>
      </c>
      <c r="W3510" t="s">
        <v>66</v>
      </c>
      <c r="X3510" s="51" t="s">
        <v>6527</v>
      </c>
      <c r="Y3510" s="51" t="s">
        <v>119</v>
      </c>
      <c r="Z3510" s="26">
        <v>0</v>
      </c>
      <c r="AA3510" s="51" t="s">
        <v>66</v>
      </c>
      <c r="AB3510" s="51" t="s">
        <v>69</v>
      </c>
    </row>
    <row r="3511" spans="1:28">
      <c r="A3511" s="51" t="s">
        <v>6528</v>
      </c>
      <c r="B3511" s="51" t="s">
        <v>81</v>
      </c>
      <c r="C3511" s="1">
        <v>43896</v>
      </c>
      <c r="D3511">
        <v>2020</v>
      </c>
      <c r="E3511" s="26">
        <v>3</v>
      </c>
      <c r="F3511" s="51" t="s">
        <v>23</v>
      </c>
      <c r="G3511" s="26">
        <v>5</v>
      </c>
      <c r="H3511" s="26">
        <v>5</v>
      </c>
      <c r="I3511" t="s">
        <v>15</v>
      </c>
      <c r="J3511" t="s">
        <v>72</v>
      </c>
      <c r="K3511" t="s">
        <v>88</v>
      </c>
      <c r="L3511" t="s">
        <v>157</v>
      </c>
      <c r="M3511" t="s">
        <v>104</v>
      </c>
      <c r="N3511">
        <v>4588.5738659715316</v>
      </c>
      <c r="O3511">
        <v>4588.5738659715316</v>
      </c>
      <c r="P3511" t="s">
        <v>64</v>
      </c>
      <c r="Q3511">
        <v>3.41</v>
      </c>
      <c r="R3511">
        <v>3</v>
      </c>
      <c r="S3511">
        <v>2</v>
      </c>
      <c r="T3511">
        <v>1</v>
      </c>
      <c r="U3511" t="s">
        <v>76</v>
      </c>
      <c r="V3511">
        <v>2</v>
      </c>
      <c r="W3511" t="s">
        <v>77</v>
      </c>
      <c r="X3511" s="51" t="s">
        <v>6529</v>
      </c>
      <c r="Y3511" s="51" t="s">
        <v>95</v>
      </c>
      <c r="Z3511" s="26">
        <v>0</v>
      </c>
      <c r="AA3511" s="51" t="s">
        <v>66</v>
      </c>
      <c r="AB3511" s="51" t="s">
        <v>69</v>
      </c>
    </row>
    <row r="3512" spans="1:28">
      <c r="A3512" s="51" t="s">
        <v>6530</v>
      </c>
      <c r="B3512" s="51" t="s">
        <v>140</v>
      </c>
      <c r="C3512" s="1">
        <v>44133</v>
      </c>
      <c r="D3512">
        <v>2020</v>
      </c>
      <c r="E3512" s="26">
        <v>10</v>
      </c>
      <c r="F3512" s="51" t="s">
        <v>10</v>
      </c>
      <c r="G3512" s="26">
        <v>5</v>
      </c>
      <c r="H3512" s="26">
        <v>5</v>
      </c>
      <c r="I3512" t="s">
        <v>15</v>
      </c>
      <c r="J3512" t="s">
        <v>72</v>
      </c>
      <c r="K3512" t="s">
        <v>73</v>
      </c>
      <c r="L3512" t="s">
        <v>103</v>
      </c>
      <c r="M3512" t="s">
        <v>63</v>
      </c>
      <c r="N3512">
        <v>2721.479491225472</v>
      </c>
      <c r="O3512">
        <v>2721.479491225472</v>
      </c>
      <c r="P3512" t="s">
        <v>64</v>
      </c>
      <c r="Q3512">
        <v>7.2</v>
      </c>
      <c r="R3512">
        <v>1</v>
      </c>
      <c r="S3512">
        <v>2</v>
      </c>
      <c r="T3512">
        <v>1</v>
      </c>
      <c r="U3512" t="s">
        <v>76</v>
      </c>
      <c r="V3512">
        <v>1</v>
      </c>
      <c r="W3512" t="s">
        <v>66</v>
      </c>
      <c r="X3512" s="51" t="s">
        <v>6531</v>
      </c>
      <c r="Y3512" s="51" t="s">
        <v>95</v>
      </c>
      <c r="Z3512" s="26">
        <v>0</v>
      </c>
      <c r="AA3512" s="51" t="s">
        <v>66</v>
      </c>
      <c r="AB3512" s="51" t="s">
        <v>69</v>
      </c>
    </row>
    <row r="3513" spans="1:28">
      <c r="A3513" s="51" t="s">
        <v>6532</v>
      </c>
      <c r="B3513" s="51" t="s">
        <v>140</v>
      </c>
      <c r="C3513" s="1">
        <v>45131</v>
      </c>
      <c r="D3513">
        <v>2023</v>
      </c>
      <c r="E3513" s="26">
        <v>7</v>
      </c>
      <c r="F3513" s="51" t="s">
        <v>27</v>
      </c>
      <c r="G3513" s="26">
        <v>2</v>
      </c>
      <c r="H3513" s="26">
        <v>2</v>
      </c>
      <c r="I3513" t="s">
        <v>15</v>
      </c>
      <c r="J3513" t="s">
        <v>82</v>
      </c>
      <c r="K3513" t="s">
        <v>83</v>
      </c>
      <c r="L3513" t="s">
        <v>89</v>
      </c>
      <c r="M3513" t="s">
        <v>63</v>
      </c>
      <c r="N3513">
        <v>1573.8360792609801</v>
      </c>
      <c r="O3513">
        <v>1573.8360792609801</v>
      </c>
      <c r="P3513" t="s">
        <v>64</v>
      </c>
      <c r="Q3513">
        <v>7.15</v>
      </c>
      <c r="R3513">
        <v>2</v>
      </c>
      <c r="S3513">
        <v>0</v>
      </c>
      <c r="T3513">
        <v>0</v>
      </c>
      <c r="U3513" t="s">
        <v>65</v>
      </c>
      <c r="V3513">
        <v>1</v>
      </c>
      <c r="W3513" t="s">
        <v>66</v>
      </c>
      <c r="X3513" s="51" t="s">
        <v>6533</v>
      </c>
      <c r="Y3513" s="51" t="s">
        <v>100</v>
      </c>
      <c r="Z3513" s="26">
        <v>0</v>
      </c>
      <c r="AA3513" s="51" t="s">
        <v>66</v>
      </c>
      <c r="AB3513" s="51" t="s">
        <v>69</v>
      </c>
    </row>
    <row r="3514" spans="1:28">
      <c r="A3514" s="51" t="s">
        <v>6534</v>
      </c>
      <c r="B3514" s="51" t="s">
        <v>59</v>
      </c>
      <c r="C3514" s="1">
        <v>42439</v>
      </c>
      <c r="D3514">
        <v>2016</v>
      </c>
      <c r="E3514" s="26">
        <v>3</v>
      </c>
      <c r="F3514" s="51" t="s">
        <v>23</v>
      </c>
      <c r="G3514" s="26">
        <v>9</v>
      </c>
      <c r="H3514" s="26">
        <v>9</v>
      </c>
      <c r="I3514" t="s">
        <v>15</v>
      </c>
      <c r="J3514" t="s">
        <v>60</v>
      </c>
      <c r="K3514" t="s">
        <v>88</v>
      </c>
      <c r="L3514" t="s">
        <v>89</v>
      </c>
      <c r="M3514" t="s">
        <v>104</v>
      </c>
      <c r="N3514">
        <v>2038.1511963712849</v>
      </c>
      <c r="O3514">
        <v>2038.1511963712849</v>
      </c>
      <c r="P3514" t="s">
        <v>64</v>
      </c>
      <c r="Q3514">
        <v>4.18</v>
      </c>
      <c r="R3514">
        <v>3</v>
      </c>
      <c r="S3514">
        <v>2</v>
      </c>
      <c r="T3514">
        <v>1</v>
      </c>
      <c r="U3514" t="s">
        <v>76</v>
      </c>
      <c r="V3514">
        <v>1</v>
      </c>
      <c r="W3514" t="s">
        <v>66</v>
      </c>
      <c r="X3514" s="51" t="s">
        <v>6535</v>
      </c>
      <c r="Y3514" s="51" t="s">
        <v>86</v>
      </c>
      <c r="Z3514" s="26">
        <v>1</v>
      </c>
      <c r="AA3514" s="51" t="s">
        <v>66</v>
      </c>
      <c r="AB3514" s="51" t="s">
        <v>69</v>
      </c>
    </row>
    <row r="3515" spans="1:28">
      <c r="A3515" s="51" t="s">
        <v>6536</v>
      </c>
      <c r="B3515" s="51" t="s">
        <v>121</v>
      </c>
      <c r="C3515" s="1">
        <v>43390</v>
      </c>
      <c r="D3515">
        <v>2018</v>
      </c>
      <c r="E3515" s="26">
        <v>10</v>
      </c>
      <c r="F3515" s="51" t="s">
        <v>10</v>
      </c>
      <c r="G3515" s="26">
        <v>7</v>
      </c>
      <c r="H3515" s="26">
        <v>7</v>
      </c>
      <c r="I3515" t="s">
        <v>15</v>
      </c>
      <c r="J3515" t="s">
        <v>60</v>
      </c>
      <c r="K3515" t="s">
        <v>73</v>
      </c>
      <c r="L3515" t="s">
        <v>116</v>
      </c>
      <c r="M3515" t="s">
        <v>93</v>
      </c>
      <c r="N3515">
        <v>16863.316005334429</v>
      </c>
      <c r="O3515">
        <v>16863.316005334429</v>
      </c>
      <c r="P3515" t="s">
        <v>64</v>
      </c>
      <c r="Q3515">
        <v>15.42</v>
      </c>
      <c r="R3515">
        <v>2</v>
      </c>
      <c r="S3515">
        <v>0</v>
      </c>
      <c r="T3515">
        <v>0</v>
      </c>
      <c r="U3515" t="s">
        <v>65</v>
      </c>
      <c r="V3515">
        <v>2</v>
      </c>
      <c r="W3515" t="s">
        <v>77</v>
      </c>
      <c r="X3515" s="51" t="s">
        <v>6537</v>
      </c>
      <c r="Y3515" s="51" t="s">
        <v>100</v>
      </c>
      <c r="Z3515" s="26">
        <v>2</v>
      </c>
      <c r="AA3515" s="51" t="s">
        <v>77</v>
      </c>
      <c r="AB3515" s="51" t="s">
        <v>108</v>
      </c>
    </row>
    <row r="3516" spans="1:28">
      <c r="A3516" s="51" t="s">
        <v>6538</v>
      </c>
      <c r="B3516" s="51" t="s">
        <v>71</v>
      </c>
      <c r="C3516" s="1">
        <v>42903</v>
      </c>
      <c r="D3516">
        <v>2017</v>
      </c>
      <c r="E3516" s="26">
        <v>6</v>
      </c>
      <c r="F3516" s="51" t="s">
        <v>26</v>
      </c>
      <c r="G3516" s="26">
        <v>8</v>
      </c>
      <c r="H3516" s="26">
        <v>8</v>
      </c>
      <c r="I3516" t="s">
        <v>15</v>
      </c>
      <c r="J3516" t="s">
        <v>60</v>
      </c>
      <c r="K3516" t="s">
        <v>73</v>
      </c>
      <c r="L3516" t="s">
        <v>62</v>
      </c>
      <c r="M3516" t="s">
        <v>93</v>
      </c>
      <c r="N3516">
        <v>14456.818673130256</v>
      </c>
      <c r="O3516">
        <v>14456.818673130256</v>
      </c>
      <c r="P3516" t="s">
        <v>64</v>
      </c>
      <c r="Q3516">
        <v>22.12</v>
      </c>
      <c r="R3516">
        <v>4</v>
      </c>
      <c r="S3516">
        <v>2</v>
      </c>
      <c r="T3516">
        <v>1</v>
      </c>
      <c r="U3516" t="s">
        <v>76</v>
      </c>
      <c r="V3516">
        <v>3</v>
      </c>
      <c r="W3516" t="s">
        <v>84</v>
      </c>
      <c r="X3516" s="51" t="s">
        <v>2021</v>
      </c>
      <c r="Y3516" s="51" t="s">
        <v>119</v>
      </c>
      <c r="Z3516" s="26">
        <v>4</v>
      </c>
      <c r="AA3516" s="51" t="s">
        <v>84</v>
      </c>
      <c r="AB3516" s="51" t="s">
        <v>108</v>
      </c>
    </row>
    <row r="3517" spans="1:28">
      <c r="A3517" s="51" t="s">
        <v>6539</v>
      </c>
      <c r="B3517" s="51" t="s">
        <v>59</v>
      </c>
      <c r="C3517" s="1">
        <v>42324</v>
      </c>
      <c r="D3517">
        <v>2015</v>
      </c>
      <c r="E3517" s="26">
        <v>11</v>
      </c>
      <c r="F3517" s="51" t="s">
        <v>19</v>
      </c>
      <c r="G3517" s="26">
        <v>10</v>
      </c>
      <c r="H3517" s="26">
        <v>10</v>
      </c>
      <c r="I3517" t="s">
        <v>15</v>
      </c>
      <c r="J3517" t="s">
        <v>102</v>
      </c>
      <c r="K3517" t="s">
        <v>88</v>
      </c>
      <c r="L3517" t="s">
        <v>74</v>
      </c>
      <c r="M3517" t="s">
        <v>90</v>
      </c>
      <c r="N3517">
        <v>18785.802946159522</v>
      </c>
      <c r="O3517">
        <v>18785.802946159522</v>
      </c>
      <c r="P3517" t="s">
        <v>64</v>
      </c>
      <c r="Q3517">
        <v>26.04</v>
      </c>
      <c r="R3517">
        <v>3</v>
      </c>
      <c r="S3517">
        <v>2</v>
      </c>
      <c r="T3517">
        <v>1</v>
      </c>
      <c r="U3517" t="s">
        <v>76</v>
      </c>
      <c r="V3517">
        <v>3</v>
      </c>
      <c r="W3517" t="s">
        <v>84</v>
      </c>
      <c r="X3517" s="51" t="s">
        <v>3597</v>
      </c>
      <c r="Y3517" s="51" t="s">
        <v>100</v>
      </c>
      <c r="Z3517" s="26">
        <v>4</v>
      </c>
      <c r="AA3517" s="51" t="s">
        <v>84</v>
      </c>
      <c r="AB3517" s="51" t="s">
        <v>108</v>
      </c>
    </row>
    <row r="3518" spans="1:28">
      <c r="A3518" s="51" t="s">
        <v>6540</v>
      </c>
      <c r="B3518" s="51" t="s">
        <v>121</v>
      </c>
      <c r="C3518" s="1">
        <v>45264</v>
      </c>
      <c r="D3518">
        <v>2023</v>
      </c>
      <c r="E3518" s="26">
        <v>12</v>
      </c>
      <c r="F3518" s="51" t="s">
        <v>20</v>
      </c>
      <c r="G3518" s="26">
        <v>2</v>
      </c>
      <c r="H3518" s="26">
        <v>2</v>
      </c>
      <c r="I3518" t="s">
        <v>15</v>
      </c>
      <c r="J3518" t="s">
        <v>82</v>
      </c>
      <c r="K3518" t="s">
        <v>61</v>
      </c>
      <c r="L3518" t="s">
        <v>128</v>
      </c>
      <c r="M3518" t="s">
        <v>104</v>
      </c>
      <c r="N3518">
        <v>13398.531528194249</v>
      </c>
      <c r="O3518">
        <v>13398.531528194249</v>
      </c>
      <c r="P3518" t="s">
        <v>64</v>
      </c>
      <c r="Q3518">
        <v>5.92</v>
      </c>
      <c r="R3518">
        <v>2</v>
      </c>
      <c r="S3518">
        <v>4</v>
      </c>
      <c r="T3518">
        <v>1</v>
      </c>
      <c r="U3518" t="s">
        <v>76</v>
      </c>
      <c r="V3518">
        <v>3</v>
      </c>
      <c r="W3518" t="s">
        <v>84</v>
      </c>
      <c r="X3518" s="51" t="s">
        <v>6541</v>
      </c>
      <c r="Y3518" s="51" t="s">
        <v>95</v>
      </c>
      <c r="Z3518" s="26">
        <v>3</v>
      </c>
      <c r="AA3518" s="51" t="s">
        <v>77</v>
      </c>
      <c r="AB3518" s="51" t="s">
        <v>108</v>
      </c>
    </row>
    <row r="3519" spans="1:28">
      <c r="A3519" s="51" t="s">
        <v>6542</v>
      </c>
      <c r="B3519" s="51" t="s">
        <v>71</v>
      </c>
      <c r="C3519" s="1">
        <v>41837</v>
      </c>
      <c r="D3519">
        <v>2014</v>
      </c>
      <c r="E3519" s="26">
        <v>7</v>
      </c>
      <c r="F3519" s="51" t="s">
        <v>27</v>
      </c>
      <c r="G3519" s="26">
        <v>11</v>
      </c>
      <c r="H3519" s="26">
        <v>11</v>
      </c>
      <c r="I3519" t="s">
        <v>15</v>
      </c>
      <c r="J3519" t="s">
        <v>102</v>
      </c>
      <c r="K3519" t="s">
        <v>124</v>
      </c>
      <c r="L3519" t="s">
        <v>116</v>
      </c>
      <c r="M3519" t="s">
        <v>90</v>
      </c>
      <c r="N3519">
        <v>11595.648951094392</v>
      </c>
      <c r="O3519">
        <v>11595.648951094392</v>
      </c>
      <c r="P3519" t="s">
        <v>64</v>
      </c>
      <c r="Q3519">
        <v>12.46</v>
      </c>
      <c r="R3519">
        <v>5</v>
      </c>
      <c r="S3519">
        <v>1</v>
      </c>
      <c r="T3519">
        <v>1</v>
      </c>
      <c r="U3519" t="s">
        <v>76</v>
      </c>
      <c r="V3519">
        <v>2</v>
      </c>
      <c r="W3519" t="s">
        <v>77</v>
      </c>
      <c r="X3519" s="51" t="s">
        <v>1389</v>
      </c>
      <c r="Y3519" s="51" t="s">
        <v>68</v>
      </c>
      <c r="Z3519" s="26">
        <v>1</v>
      </c>
      <c r="AA3519" s="51" t="s">
        <v>66</v>
      </c>
      <c r="AB3519" s="51" t="s">
        <v>69</v>
      </c>
    </row>
    <row r="3520" spans="1:28">
      <c r="A3520" s="51" t="s">
        <v>6543</v>
      </c>
      <c r="B3520" s="51" t="s">
        <v>71</v>
      </c>
      <c r="C3520" s="1">
        <v>44710</v>
      </c>
      <c r="D3520">
        <v>2022</v>
      </c>
      <c r="E3520" s="26">
        <v>5</v>
      </c>
      <c r="F3520" s="51" t="s">
        <v>25</v>
      </c>
      <c r="G3520" s="26">
        <v>3</v>
      </c>
      <c r="H3520" s="26">
        <v>3</v>
      </c>
      <c r="I3520" t="s">
        <v>15</v>
      </c>
      <c r="J3520" t="s">
        <v>82</v>
      </c>
      <c r="K3520" t="s">
        <v>61</v>
      </c>
      <c r="L3520" t="s">
        <v>202</v>
      </c>
      <c r="M3520" t="s">
        <v>93</v>
      </c>
      <c r="N3520">
        <v>7401.532217141943</v>
      </c>
      <c r="O3520">
        <v>7401.532217141943</v>
      </c>
      <c r="P3520" t="s">
        <v>64</v>
      </c>
      <c r="Q3520">
        <v>13.75</v>
      </c>
      <c r="R3520">
        <v>2</v>
      </c>
      <c r="S3520">
        <v>2</v>
      </c>
      <c r="T3520">
        <v>1</v>
      </c>
      <c r="U3520" t="s">
        <v>76</v>
      </c>
      <c r="V3520">
        <v>3</v>
      </c>
      <c r="W3520" t="s">
        <v>84</v>
      </c>
      <c r="X3520" s="51" t="s">
        <v>3597</v>
      </c>
      <c r="Y3520" s="51" t="s">
        <v>100</v>
      </c>
      <c r="Z3520" s="26">
        <v>1</v>
      </c>
      <c r="AA3520" s="51" t="s">
        <v>66</v>
      </c>
      <c r="AB3520" s="51" t="s">
        <v>69</v>
      </c>
    </row>
    <row r="3521" spans="1:28">
      <c r="A3521" s="51" t="s">
        <v>6544</v>
      </c>
      <c r="B3521" s="51" t="s">
        <v>71</v>
      </c>
      <c r="C3521" s="1">
        <v>45330</v>
      </c>
      <c r="D3521">
        <v>2024</v>
      </c>
      <c r="E3521" s="26">
        <v>2</v>
      </c>
      <c r="F3521" s="51" t="s">
        <v>22</v>
      </c>
      <c r="G3521" s="26">
        <v>1</v>
      </c>
      <c r="H3521" s="26">
        <v>1</v>
      </c>
      <c r="I3521" t="s">
        <v>15</v>
      </c>
      <c r="J3521" t="s">
        <v>82</v>
      </c>
      <c r="K3521" t="s">
        <v>124</v>
      </c>
      <c r="L3521" t="s">
        <v>89</v>
      </c>
      <c r="M3521" t="s">
        <v>90</v>
      </c>
      <c r="N3521">
        <v>4278.0539371727609</v>
      </c>
      <c r="O3521">
        <v>4278.0539371727609</v>
      </c>
      <c r="P3521" t="s">
        <v>64</v>
      </c>
      <c r="Q3521">
        <v>11.71</v>
      </c>
      <c r="R3521">
        <v>5</v>
      </c>
      <c r="S3521">
        <v>1</v>
      </c>
      <c r="T3521">
        <v>1</v>
      </c>
      <c r="U3521" t="s">
        <v>76</v>
      </c>
      <c r="V3521">
        <v>2</v>
      </c>
      <c r="W3521" t="s">
        <v>77</v>
      </c>
      <c r="X3521" s="51" t="s">
        <v>6545</v>
      </c>
      <c r="Y3521" s="51" t="s">
        <v>119</v>
      </c>
      <c r="Z3521" s="26">
        <v>0</v>
      </c>
      <c r="AA3521" s="51" t="s">
        <v>66</v>
      </c>
      <c r="AB3521" s="51" t="s">
        <v>69</v>
      </c>
    </row>
    <row r="3522" spans="1:28">
      <c r="A3522" s="51" t="s">
        <v>6546</v>
      </c>
      <c r="B3522" s="51" t="s">
        <v>71</v>
      </c>
      <c r="C3522" s="1">
        <v>42576</v>
      </c>
      <c r="D3522">
        <v>2016</v>
      </c>
      <c r="E3522" s="26">
        <v>7</v>
      </c>
      <c r="F3522" s="51" t="s">
        <v>27</v>
      </c>
      <c r="G3522" s="26">
        <v>9</v>
      </c>
      <c r="H3522" s="26">
        <v>9</v>
      </c>
      <c r="I3522" t="s">
        <v>15</v>
      </c>
      <c r="J3522" t="s">
        <v>60</v>
      </c>
      <c r="K3522" t="s">
        <v>83</v>
      </c>
      <c r="L3522" t="s">
        <v>62</v>
      </c>
      <c r="M3522" t="s">
        <v>75</v>
      </c>
      <c r="N3522">
        <v>1712.4761934373555</v>
      </c>
      <c r="O3522">
        <v>1712.4761934373555</v>
      </c>
      <c r="P3522" t="s">
        <v>64</v>
      </c>
      <c r="Q3522">
        <v>4.29</v>
      </c>
      <c r="R3522">
        <v>2</v>
      </c>
      <c r="S3522">
        <v>9</v>
      </c>
      <c r="T3522">
        <v>1</v>
      </c>
      <c r="U3522" t="s">
        <v>76</v>
      </c>
      <c r="V3522">
        <v>2</v>
      </c>
      <c r="W3522" t="s">
        <v>77</v>
      </c>
      <c r="X3522" s="51" t="s">
        <v>3603</v>
      </c>
      <c r="Y3522" s="51" t="s">
        <v>95</v>
      </c>
      <c r="Z3522" s="26">
        <v>2</v>
      </c>
      <c r="AA3522" s="51" t="s">
        <v>77</v>
      </c>
      <c r="AB3522" s="51" t="s">
        <v>108</v>
      </c>
    </row>
    <row r="3523" spans="1:28">
      <c r="A3523" s="51" t="s">
        <v>6547</v>
      </c>
      <c r="B3523" s="51" t="s">
        <v>59</v>
      </c>
      <c r="C3523" s="1">
        <v>42090</v>
      </c>
      <c r="D3523">
        <v>2015</v>
      </c>
      <c r="E3523" s="26">
        <v>3</v>
      </c>
      <c r="F3523" s="51" t="s">
        <v>23</v>
      </c>
      <c r="G3523" s="26">
        <v>10</v>
      </c>
      <c r="H3523" s="26">
        <v>10</v>
      </c>
      <c r="I3523" t="s">
        <v>15</v>
      </c>
      <c r="J3523" t="s">
        <v>102</v>
      </c>
      <c r="K3523" t="s">
        <v>73</v>
      </c>
      <c r="L3523" t="s">
        <v>103</v>
      </c>
      <c r="M3523" t="s">
        <v>152</v>
      </c>
      <c r="N3523">
        <v>4990.08143376116</v>
      </c>
      <c r="O3523">
        <v>4990.08143376116</v>
      </c>
      <c r="P3523" t="s">
        <v>64</v>
      </c>
      <c r="Q3523">
        <v>15.44</v>
      </c>
      <c r="R3523">
        <v>3</v>
      </c>
      <c r="S3523">
        <v>3</v>
      </c>
      <c r="T3523">
        <v>1</v>
      </c>
      <c r="U3523" t="s">
        <v>76</v>
      </c>
      <c r="V3523">
        <v>2</v>
      </c>
      <c r="W3523" t="s">
        <v>77</v>
      </c>
      <c r="X3523" s="51" t="s">
        <v>896</v>
      </c>
      <c r="Y3523" s="51" t="s">
        <v>95</v>
      </c>
      <c r="Z3523" s="26">
        <v>3</v>
      </c>
      <c r="AA3523" s="51" t="s">
        <v>77</v>
      </c>
      <c r="AB3523" s="51" t="s">
        <v>108</v>
      </c>
    </row>
    <row r="3524" spans="1:28">
      <c r="A3524" s="51" t="s">
        <v>6548</v>
      </c>
      <c r="B3524" s="51" t="s">
        <v>97</v>
      </c>
      <c r="C3524" s="1">
        <v>42097</v>
      </c>
      <c r="D3524">
        <v>2015</v>
      </c>
      <c r="E3524" s="26">
        <v>4</v>
      </c>
      <c r="F3524" s="51" t="s">
        <v>24</v>
      </c>
      <c r="G3524" s="26">
        <v>10</v>
      </c>
      <c r="H3524" s="26">
        <v>10</v>
      </c>
      <c r="I3524" t="s">
        <v>15</v>
      </c>
      <c r="J3524" t="s">
        <v>102</v>
      </c>
      <c r="K3524" t="s">
        <v>61</v>
      </c>
      <c r="L3524" t="s">
        <v>89</v>
      </c>
      <c r="M3524" t="s">
        <v>93</v>
      </c>
      <c r="N3524">
        <v>10845.226145334236</v>
      </c>
      <c r="O3524">
        <v>10845.226145334236</v>
      </c>
      <c r="P3524" t="s">
        <v>64</v>
      </c>
      <c r="Q3524">
        <v>22.65</v>
      </c>
      <c r="R3524">
        <v>2</v>
      </c>
      <c r="S3524">
        <v>4</v>
      </c>
      <c r="T3524">
        <v>1</v>
      </c>
      <c r="U3524" t="s">
        <v>76</v>
      </c>
      <c r="V3524">
        <v>3</v>
      </c>
      <c r="W3524" t="s">
        <v>84</v>
      </c>
      <c r="X3524" s="51" t="s">
        <v>2021</v>
      </c>
      <c r="Y3524" s="51" t="s">
        <v>119</v>
      </c>
      <c r="Z3524" s="26">
        <v>4</v>
      </c>
      <c r="AA3524" s="51" t="s">
        <v>84</v>
      </c>
      <c r="AB3524" s="51" t="s">
        <v>108</v>
      </c>
    </row>
    <row r="3525" spans="1:28">
      <c r="A3525" s="51" t="s">
        <v>6549</v>
      </c>
      <c r="B3525" s="51" t="s">
        <v>81</v>
      </c>
      <c r="C3525" s="1">
        <v>41698</v>
      </c>
      <c r="D3525">
        <v>2014</v>
      </c>
      <c r="E3525" s="26">
        <v>2</v>
      </c>
      <c r="F3525" s="51" t="s">
        <v>22</v>
      </c>
      <c r="G3525" s="26">
        <v>11</v>
      </c>
      <c r="H3525" s="26">
        <v>11</v>
      </c>
      <c r="I3525" t="s">
        <v>15</v>
      </c>
      <c r="J3525" t="s">
        <v>102</v>
      </c>
      <c r="K3525" t="s">
        <v>124</v>
      </c>
      <c r="L3525" t="s">
        <v>62</v>
      </c>
      <c r="M3525" t="s">
        <v>152</v>
      </c>
      <c r="N3525">
        <v>-766.06154762552444</v>
      </c>
      <c r="O3525">
        <v>766.06154762552444</v>
      </c>
      <c r="P3525" t="s">
        <v>117</v>
      </c>
      <c r="Q3525">
        <v>15.7</v>
      </c>
      <c r="R3525">
        <v>5</v>
      </c>
      <c r="S3525">
        <v>3</v>
      </c>
      <c r="T3525">
        <v>1</v>
      </c>
      <c r="U3525" t="s">
        <v>76</v>
      </c>
      <c r="V3525">
        <v>2</v>
      </c>
      <c r="W3525" t="s">
        <v>77</v>
      </c>
      <c r="X3525" s="51" t="s">
        <v>6550</v>
      </c>
      <c r="Y3525" s="51" t="s">
        <v>119</v>
      </c>
      <c r="Z3525" s="26">
        <v>3</v>
      </c>
      <c r="AA3525" s="51" t="s">
        <v>77</v>
      </c>
      <c r="AB3525" s="51" t="s">
        <v>108</v>
      </c>
    </row>
    <row r="3526" spans="1:28">
      <c r="A3526" s="51" t="s">
        <v>6551</v>
      </c>
      <c r="B3526" s="51" t="s">
        <v>97</v>
      </c>
      <c r="C3526" s="1">
        <v>44527</v>
      </c>
      <c r="D3526">
        <v>2021</v>
      </c>
      <c r="E3526" s="26">
        <v>11</v>
      </c>
      <c r="F3526" s="51" t="s">
        <v>19</v>
      </c>
      <c r="G3526" s="26">
        <v>4</v>
      </c>
      <c r="H3526" s="26">
        <v>4</v>
      </c>
      <c r="I3526" t="s">
        <v>15</v>
      </c>
      <c r="J3526" t="s">
        <v>72</v>
      </c>
      <c r="K3526" t="s">
        <v>73</v>
      </c>
      <c r="L3526" t="s">
        <v>103</v>
      </c>
      <c r="M3526" t="s">
        <v>90</v>
      </c>
      <c r="N3526">
        <v>4969.8139783613842</v>
      </c>
      <c r="O3526">
        <v>4969.8139783613842</v>
      </c>
      <c r="P3526" t="s">
        <v>64</v>
      </c>
      <c r="Q3526">
        <v>6.73</v>
      </c>
      <c r="R3526">
        <v>4</v>
      </c>
      <c r="S3526">
        <v>3</v>
      </c>
      <c r="T3526">
        <v>1</v>
      </c>
      <c r="U3526" t="s">
        <v>76</v>
      </c>
      <c r="V3526">
        <v>1</v>
      </c>
      <c r="W3526" t="s">
        <v>66</v>
      </c>
      <c r="X3526" s="51" t="s">
        <v>1281</v>
      </c>
      <c r="Y3526" s="51" t="s">
        <v>100</v>
      </c>
      <c r="Z3526" s="26">
        <v>1</v>
      </c>
      <c r="AA3526" s="51" t="s">
        <v>66</v>
      </c>
      <c r="AB3526" s="51" t="s">
        <v>69</v>
      </c>
    </row>
    <row r="3527" spans="1:28">
      <c r="A3527" s="51" t="s">
        <v>6552</v>
      </c>
      <c r="B3527" s="51" t="s">
        <v>97</v>
      </c>
      <c r="C3527" s="1">
        <v>42398</v>
      </c>
      <c r="D3527">
        <v>2016</v>
      </c>
      <c r="E3527" s="26">
        <v>1</v>
      </c>
      <c r="F3527" s="51" t="s">
        <v>21</v>
      </c>
      <c r="G3527" s="26">
        <v>9</v>
      </c>
      <c r="H3527" s="26">
        <v>9</v>
      </c>
      <c r="I3527" t="s">
        <v>15</v>
      </c>
      <c r="J3527" t="s">
        <v>60</v>
      </c>
      <c r="K3527" t="s">
        <v>73</v>
      </c>
      <c r="L3527" t="s">
        <v>202</v>
      </c>
      <c r="M3527" t="s">
        <v>90</v>
      </c>
      <c r="N3527">
        <v>5215.5172586448753</v>
      </c>
      <c r="O3527">
        <v>5215.5172586448753</v>
      </c>
      <c r="P3527" t="s">
        <v>64</v>
      </c>
      <c r="Q3527">
        <v>19.239999999999998</v>
      </c>
      <c r="R3527">
        <v>4</v>
      </c>
      <c r="S3527">
        <v>0</v>
      </c>
      <c r="T3527">
        <v>0</v>
      </c>
      <c r="U3527" t="s">
        <v>65</v>
      </c>
      <c r="V3527">
        <v>2</v>
      </c>
      <c r="W3527" t="s">
        <v>77</v>
      </c>
      <c r="X3527" s="51" t="s">
        <v>6553</v>
      </c>
      <c r="Y3527" s="51" t="s">
        <v>144</v>
      </c>
      <c r="Z3527" s="26">
        <v>2</v>
      </c>
      <c r="AA3527" s="51" t="s">
        <v>77</v>
      </c>
      <c r="AB3527" s="51" t="s">
        <v>69</v>
      </c>
    </row>
    <row r="3528" spans="1:28">
      <c r="A3528" s="51" t="s">
        <v>6554</v>
      </c>
      <c r="B3528" s="51" t="s">
        <v>81</v>
      </c>
      <c r="C3528" s="1">
        <v>43259</v>
      </c>
      <c r="D3528">
        <v>2018</v>
      </c>
      <c r="E3528" s="26">
        <v>6</v>
      </c>
      <c r="F3528" s="51" t="s">
        <v>26</v>
      </c>
      <c r="G3528" s="26">
        <v>7</v>
      </c>
      <c r="H3528" s="26">
        <v>7</v>
      </c>
      <c r="I3528" t="s">
        <v>15</v>
      </c>
      <c r="J3528" t="s">
        <v>60</v>
      </c>
      <c r="K3528" t="s">
        <v>88</v>
      </c>
      <c r="L3528" t="s">
        <v>113</v>
      </c>
      <c r="M3528" t="s">
        <v>75</v>
      </c>
      <c r="N3528">
        <v>7967.0906872071137</v>
      </c>
      <c r="O3528">
        <v>7967.0906872071137</v>
      </c>
      <c r="P3528" t="s">
        <v>64</v>
      </c>
      <c r="Q3528">
        <v>7.03</v>
      </c>
      <c r="R3528">
        <v>1</v>
      </c>
      <c r="S3528">
        <v>3</v>
      </c>
      <c r="T3528">
        <v>1</v>
      </c>
      <c r="U3528" t="s">
        <v>76</v>
      </c>
      <c r="V3528">
        <v>1</v>
      </c>
      <c r="W3528" t="s">
        <v>66</v>
      </c>
      <c r="X3528" s="51" t="s">
        <v>6555</v>
      </c>
      <c r="Y3528" s="51" t="s">
        <v>95</v>
      </c>
      <c r="Z3528" s="26">
        <v>1</v>
      </c>
      <c r="AA3528" s="51" t="s">
        <v>66</v>
      </c>
      <c r="AB3528" s="51" t="s">
        <v>69</v>
      </c>
    </row>
    <row r="3529" spans="1:28">
      <c r="A3529" s="51" t="s">
        <v>6556</v>
      </c>
      <c r="B3529" s="51" t="s">
        <v>81</v>
      </c>
      <c r="C3529" s="1">
        <v>44249</v>
      </c>
      <c r="D3529">
        <v>2021</v>
      </c>
      <c r="E3529" s="26">
        <v>2</v>
      </c>
      <c r="F3529" s="51" t="s">
        <v>22</v>
      </c>
      <c r="G3529" s="26">
        <v>4</v>
      </c>
      <c r="H3529" s="26">
        <v>4</v>
      </c>
      <c r="I3529" t="s">
        <v>15</v>
      </c>
      <c r="J3529" t="s">
        <v>72</v>
      </c>
      <c r="K3529" t="s">
        <v>73</v>
      </c>
      <c r="L3529" t="s">
        <v>157</v>
      </c>
      <c r="M3529" t="s">
        <v>63</v>
      </c>
      <c r="N3529">
        <v>3632.8168256174654</v>
      </c>
      <c r="O3529">
        <v>3632.8168256174654</v>
      </c>
      <c r="P3529" t="s">
        <v>64</v>
      </c>
      <c r="Q3529">
        <v>6.89</v>
      </c>
      <c r="R3529">
        <v>5</v>
      </c>
      <c r="S3529">
        <v>2</v>
      </c>
      <c r="T3529">
        <v>1</v>
      </c>
      <c r="U3529" t="s">
        <v>76</v>
      </c>
      <c r="V3529">
        <v>1</v>
      </c>
      <c r="W3529" t="s">
        <v>66</v>
      </c>
      <c r="X3529" s="51" t="s">
        <v>6557</v>
      </c>
      <c r="Y3529" s="51" t="s">
        <v>95</v>
      </c>
      <c r="Z3529" s="26">
        <v>0</v>
      </c>
      <c r="AA3529" s="51" t="s">
        <v>66</v>
      </c>
      <c r="AB3529" s="51" t="s">
        <v>69</v>
      </c>
    </row>
    <row r="3530" spans="1:28">
      <c r="A3530" s="51" t="s">
        <v>6558</v>
      </c>
      <c r="B3530" s="51" t="s">
        <v>121</v>
      </c>
      <c r="C3530" s="1">
        <v>44448</v>
      </c>
      <c r="D3530">
        <v>2021</v>
      </c>
      <c r="E3530" s="26">
        <v>9</v>
      </c>
      <c r="F3530" s="51" t="s">
        <v>29</v>
      </c>
      <c r="G3530" s="26">
        <v>4</v>
      </c>
      <c r="H3530" s="26">
        <v>4</v>
      </c>
      <c r="I3530" t="s">
        <v>15</v>
      </c>
      <c r="J3530" t="s">
        <v>72</v>
      </c>
      <c r="K3530" t="s">
        <v>73</v>
      </c>
      <c r="L3530" t="s">
        <v>157</v>
      </c>
      <c r="M3530" t="s">
        <v>93</v>
      </c>
      <c r="N3530">
        <v>6347.2430550370173</v>
      </c>
      <c r="O3530">
        <v>6347.2430550370173</v>
      </c>
      <c r="P3530" t="s">
        <v>64</v>
      </c>
      <c r="Q3530">
        <v>2.36</v>
      </c>
      <c r="R3530">
        <v>2</v>
      </c>
      <c r="S3530">
        <v>1</v>
      </c>
      <c r="T3530">
        <v>1</v>
      </c>
      <c r="U3530" t="s">
        <v>76</v>
      </c>
      <c r="V3530">
        <v>2</v>
      </c>
      <c r="W3530" t="s">
        <v>77</v>
      </c>
      <c r="X3530" s="51" t="s">
        <v>6559</v>
      </c>
      <c r="Y3530" s="51" t="s">
        <v>119</v>
      </c>
      <c r="Z3530" s="26">
        <v>0</v>
      </c>
      <c r="AA3530" s="51" t="s">
        <v>66</v>
      </c>
      <c r="AB3530" s="51" t="s">
        <v>69</v>
      </c>
    </row>
    <row r="3531" spans="1:28">
      <c r="A3531" s="51" t="s">
        <v>6560</v>
      </c>
      <c r="B3531" s="51" t="s">
        <v>71</v>
      </c>
      <c r="C3531" s="1">
        <v>41929</v>
      </c>
      <c r="D3531">
        <v>2014</v>
      </c>
      <c r="E3531" s="26">
        <v>10</v>
      </c>
      <c r="F3531" s="51" t="s">
        <v>10</v>
      </c>
      <c r="G3531" s="26">
        <v>11</v>
      </c>
      <c r="H3531" s="26">
        <v>11</v>
      </c>
      <c r="I3531" t="s">
        <v>15</v>
      </c>
      <c r="J3531" t="s">
        <v>102</v>
      </c>
      <c r="K3531" t="s">
        <v>133</v>
      </c>
      <c r="L3531" t="s">
        <v>98</v>
      </c>
      <c r="M3531" t="s">
        <v>93</v>
      </c>
      <c r="N3531">
        <v>6825.7668742302376</v>
      </c>
      <c r="O3531">
        <v>6825.7668742302376</v>
      </c>
      <c r="P3531" t="s">
        <v>64</v>
      </c>
      <c r="Q3531">
        <v>8.15</v>
      </c>
      <c r="R3531">
        <v>3</v>
      </c>
      <c r="S3531">
        <v>2</v>
      </c>
      <c r="T3531">
        <v>1</v>
      </c>
      <c r="U3531" t="s">
        <v>76</v>
      </c>
      <c r="V3531">
        <v>2</v>
      </c>
      <c r="W3531" t="s">
        <v>77</v>
      </c>
      <c r="X3531" s="51" t="s">
        <v>6561</v>
      </c>
      <c r="Y3531" s="51" t="s">
        <v>68</v>
      </c>
      <c r="Z3531" s="26">
        <v>1</v>
      </c>
      <c r="AA3531" s="51" t="s">
        <v>66</v>
      </c>
      <c r="AB3531" s="51" t="s">
        <v>69</v>
      </c>
    </row>
    <row r="3532" spans="1:28">
      <c r="A3532" s="51" t="s">
        <v>6562</v>
      </c>
      <c r="B3532" s="51" t="s">
        <v>121</v>
      </c>
      <c r="C3532" s="1">
        <v>44091</v>
      </c>
      <c r="D3532">
        <v>2020</v>
      </c>
      <c r="E3532" s="26">
        <v>9</v>
      </c>
      <c r="F3532" s="51" t="s">
        <v>29</v>
      </c>
      <c r="G3532" s="26">
        <v>5</v>
      </c>
      <c r="H3532" s="26">
        <v>5</v>
      </c>
      <c r="I3532" t="s">
        <v>15</v>
      </c>
      <c r="J3532" t="s">
        <v>72</v>
      </c>
      <c r="K3532" t="s">
        <v>124</v>
      </c>
      <c r="L3532" t="s">
        <v>62</v>
      </c>
      <c r="M3532" t="s">
        <v>93</v>
      </c>
      <c r="N3532">
        <v>6929.7904484180581</v>
      </c>
      <c r="O3532">
        <v>6929.7904484180581</v>
      </c>
      <c r="P3532" t="s">
        <v>64</v>
      </c>
      <c r="Q3532">
        <v>5.0199999999999996</v>
      </c>
      <c r="R3532">
        <v>1</v>
      </c>
      <c r="S3532">
        <v>2</v>
      </c>
      <c r="T3532">
        <v>1</v>
      </c>
      <c r="U3532" t="s">
        <v>76</v>
      </c>
      <c r="V3532">
        <v>1</v>
      </c>
      <c r="W3532" t="s">
        <v>66</v>
      </c>
      <c r="X3532" s="51" t="s">
        <v>6563</v>
      </c>
      <c r="Y3532" s="51" t="s">
        <v>95</v>
      </c>
      <c r="Z3532" s="26">
        <v>0</v>
      </c>
      <c r="AA3532" s="51" t="s">
        <v>66</v>
      </c>
      <c r="AB3532" s="51" t="s">
        <v>69</v>
      </c>
    </row>
    <row r="3533" spans="1:28">
      <c r="A3533" s="51" t="s">
        <v>6564</v>
      </c>
      <c r="B3533" s="51" t="s">
        <v>97</v>
      </c>
      <c r="C3533" s="1">
        <v>43615</v>
      </c>
      <c r="D3533">
        <v>2019</v>
      </c>
      <c r="E3533" s="26">
        <v>5</v>
      </c>
      <c r="F3533" s="51" t="s">
        <v>25</v>
      </c>
      <c r="G3533" s="26">
        <v>6</v>
      </c>
      <c r="H3533" s="26">
        <v>6</v>
      </c>
      <c r="I3533" t="s">
        <v>15</v>
      </c>
      <c r="J3533" t="s">
        <v>72</v>
      </c>
      <c r="K3533" t="s">
        <v>133</v>
      </c>
      <c r="L3533" t="s">
        <v>110</v>
      </c>
      <c r="M3533" t="s">
        <v>75</v>
      </c>
      <c r="N3533">
        <v>18477.32557058728</v>
      </c>
      <c r="O3533">
        <v>18477.32557058728</v>
      </c>
      <c r="P3533" t="s">
        <v>64</v>
      </c>
      <c r="Q3533">
        <v>15.4</v>
      </c>
      <c r="R3533">
        <v>3</v>
      </c>
      <c r="S3533">
        <v>3</v>
      </c>
      <c r="T3533">
        <v>1</v>
      </c>
      <c r="U3533" t="s">
        <v>76</v>
      </c>
      <c r="V3533">
        <v>3</v>
      </c>
      <c r="W3533" t="s">
        <v>84</v>
      </c>
      <c r="X3533" s="51" t="s">
        <v>6565</v>
      </c>
      <c r="Y3533" s="51" t="s">
        <v>100</v>
      </c>
      <c r="Z3533" s="26">
        <v>4</v>
      </c>
      <c r="AA3533" s="51" t="s">
        <v>84</v>
      </c>
      <c r="AB3533" s="51" t="s">
        <v>108</v>
      </c>
    </row>
    <row r="3534" spans="1:28">
      <c r="A3534" s="51" t="s">
        <v>6566</v>
      </c>
      <c r="B3534" s="51" t="s">
        <v>59</v>
      </c>
      <c r="C3534" s="1">
        <v>41649</v>
      </c>
      <c r="D3534">
        <v>2014</v>
      </c>
      <c r="E3534" s="26">
        <v>1</v>
      </c>
      <c r="F3534" s="51" t="s">
        <v>21</v>
      </c>
      <c r="G3534" s="26">
        <v>11</v>
      </c>
      <c r="H3534" s="26">
        <v>11</v>
      </c>
      <c r="I3534" t="s">
        <v>15</v>
      </c>
      <c r="J3534" t="s">
        <v>102</v>
      </c>
      <c r="K3534" t="s">
        <v>83</v>
      </c>
      <c r="L3534" t="s">
        <v>110</v>
      </c>
      <c r="M3534" t="s">
        <v>104</v>
      </c>
      <c r="N3534">
        <v>-1218.2846773709616</v>
      </c>
      <c r="O3534">
        <v>1218.2846773709616</v>
      </c>
      <c r="P3534" t="s">
        <v>117</v>
      </c>
      <c r="Q3534">
        <v>16.3</v>
      </c>
      <c r="R3534">
        <v>1</v>
      </c>
      <c r="S3534">
        <v>1</v>
      </c>
      <c r="T3534">
        <v>1</v>
      </c>
      <c r="U3534" t="s">
        <v>76</v>
      </c>
      <c r="V3534">
        <v>3</v>
      </c>
      <c r="W3534" t="s">
        <v>84</v>
      </c>
      <c r="X3534" s="51" t="s">
        <v>6567</v>
      </c>
      <c r="Y3534" s="51" t="s">
        <v>79</v>
      </c>
      <c r="Z3534" s="26">
        <v>3</v>
      </c>
      <c r="AA3534" s="51" t="s">
        <v>77</v>
      </c>
      <c r="AB3534" s="51" t="s">
        <v>69</v>
      </c>
    </row>
    <row r="3535" spans="1:28">
      <c r="A3535" s="51" t="s">
        <v>6568</v>
      </c>
      <c r="B3535" s="51" t="s">
        <v>140</v>
      </c>
      <c r="C3535" s="1">
        <v>43168</v>
      </c>
      <c r="D3535">
        <v>2018</v>
      </c>
      <c r="E3535" s="26">
        <v>3</v>
      </c>
      <c r="F3535" s="51" t="s">
        <v>23</v>
      </c>
      <c r="G3535" s="26">
        <v>7</v>
      </c>
      <c r="H3535" s="26">
        <v>7</v>
      </c>
      <c r="I3535" t="s">
        <v>15</v>
      </c>
      <c r="J3535" t="s">
        <v>60</v>
      </c>
      <c r="K3535" t="s">
        <v>88</v>
      </c>
      <c r="L3535" t="s">
        <v>62</v>
      </c>
      <c r="M3535" t="s">
        <v>63</v>
      </c>
      <c r="N3535">
        <v>6294.6089476896359</v>
      </c>
      <c r="O3535">
        <v>6294.6089476896359</v>
      </c>
      <c r="P3535" t="s">
        <v>64</v>
      </c>
      <c r="Q3535">
        <v>9.85</v>
      </c>
      <c r="R3535">
        <v>1</v>
      </c>
      <c r="S3535">
        <v>0</v>
      </c>
      <c r="T3535">
        <v>0</v>
      </c>
      <c r="U3535" t="s">
        <v>65</v>
      </c>
      <c r="V3535">
        <v>1</v>
      </c>
      <c r="W3535" t="s">
        <v>66</v>
      </c>
      <c r="X3535" s="51" t="s">
        <v>1862</v>
      </c>
      <c r="Y3535" s="51" t="s">
        <v>68</v>
      </c>
      <c r="Z3535" s="26">
        <v>0</v>
      </c>
      <c r="AA3535" s="51" t="s">
        <v>66</v>
      </c>
      <c r="AB3535" s="51" t="s">
        <v>69</v>
      </c>
    </row>
    <row r="3536" spans="1:28">
      <c r="A3536" s="51" t="s">
        <v>6569</v>
      </c>
      <c r="B3536" s="51" t="s">
        <v>81</v>
      </c>
      <c r="C3536" s="1">
        <v>42422</v>
      </c>
      <c r="D3536">
        <v>2016</v>
      </c>
      <c r="E3536" s="26">
        <v>2</v>
      </c>
      <c r="F3536" s="51" t="s">
        <v>22</v>
      </c>
      <c r="G3536" s="26">
        <v>9</v>
      </c>
      <c r="H3536" s="26">
        <v>9</v>
      </c>
      <c r="I3536" t="s">
        <v>15</v>
      </c>
      <c r="J3536" t="s">
        <v>60</v>
      </c>
      <c r="K3536" t="s">
        <v>133</v>
      </c>
      <c r="L3536" t="s">
        <v>113</v>
      </c>
      <c r="M3536" t="s">
        <v>90</v>
      </c>
      <c r="N3536">
        <v>5919.2775684401495</v>
      </c>
      <c r="O3536">
        <v>5919.2775684401495</v>
      </c>
      <c r="P3536" t="s">
        <v>64</v>
      </c>
      <c r="Q3536">
        <v>4.7300000000000004</v>
      </c>
      <c r="R3536">
        <v>4</v>
      </c>
      <c r="S3536">
        <v>1</v>
      </c>
      <c r="T3536">
        <v>1</v>
      </c>
      <c r="U3536" t="s">
        <v>76</v>
      </c>
      <c r="V3536">
        <v>1</v>
      </c>
      <c r="W3536" t="s">
        <v>66</v>
      </c>
      <c r="X3536" s="51" t="s">
        <v>6570</v>
      </c>
      <c r="Y3536" s="51" t="s">
        <v>119</v>
      </c>
      <c r="Z3536" s="26">
        <v>1</v>
      </c>
      <c r="AA3536" s="51" t="s">
        <v>66</v>
      </c>
      <c r="AB3536" s="51" t="s">
        <v>69</v>
      </c>
    </row>
    <row r="3537" spans="1:28">
      <c r="A3537" s="51" t="s">
        <v>6571</v>
      </c>
      <c r="B3537" s="51" t="s">
        <v>81</v>
      </c>
      <c r="C3537" s="1">
        <v>43771</v>
      </c>
      <c r="D3537">
        <v>2019</v>
      </c>
      <c r="E3537" s="26">
        <v>11</v>
      </c>
      <c r="F3537" s="51" t="s">
        <v>19</v>
      </c>
      <c r="G3537" s="26">
        <v>6</v>
      </c>
      <c r="H3537" s="26">
        <v>6</v>
      </c>
      <c r="I3537" t="s">
        <v>15</v>
      </c>
      <c r="J3537" t="s">
        <v>72</v>
      </c>
      <c r="K3537" t="s">
        <v>73</v>
      </c>
      <c r="L3537" t="s">
        <v>89</v>
      </c>
      <c r="M3537" t="s">
        <v>90</v>
      </c>
      <c r="N3537">
        <v>2385.1650410619054</v>
      </c>
      <c r="O3537">
        <v>2385.1650410619054</v>
      </c>
      <c r="P3537" t="s">
        <v>64</v>
      </c>
      <c r="Q3537">
        <v>1.37</v>
      </c>
      <c r="R3537">
        <v>5</v>
      </c>
      <c r="S3537">
        <v>5</v>
      </c>
      <c r="T3537">
        <v>1</v>
      </c>
      <c r="U3537" t="s">
        <v>76</v>
      </c>
      <c r="V3537">
        <v>1</v>
      </c>
      <c r="W3537" t="s">
        <v>66</v>
      </c>
      <c r="X3537" s="51" t="s">
        <v>4803</v>
      </c>
      <c r="Y3537" s="51" t="s">
        <v>95</v>
      </c>
      <c r="Z3537" s="26">
        <v>1</v>
      </c>
      <c r="AA3537" s="51" t="s">
        <v>66</v>
      </c>
      <c r="AB3537" s="51" t="s">
        <v>69</v>
      </c>
    </row>
    <row r="3538" spans="1:28">
      <c r="A3538" s="51" t="s">
        <v>6572</v>
      </c>
      <c r="B3538" s="51" t="s">
        <v>121</v>
      </c>
      <c r="C3538" s="1">
        <v>45279</v>
      </c>
      <c r="D3538">
        <v>2023</v>
      </c>
      <c r="E3538" s="26">
        <v>12</v>
      </c>
      <c r="F3538" s="51" t="s">
        <v>20</v>
      </c>
      <c r="G3538" s="26">
        <v>2</v>
      </c>
      <c r="H3538" s="26">
        <v>2</v>
      </c>
      <c r="I3538" t="s">
        <v>15</v>
      </c>
      <c r="J3538" t="s">
        <v>82</v>
      </c>
      <c r="K3538" t="s">
        <v>83</v>
      </c>
      <c r="L3538" t="s">
        <v>74</v>
      </c>
      <c r="M3538" t="s">
        <v>90</v>
      </c>
      <c r="N3538">
        <v>3503.5662084234896</v>
      </c>
      <c r="O3538">
        <v>3503.5662084234896</v>
      </c>
      <c r="P3538" t="s">
        <v>64</v>
      </c>
      <c r="Q3538">
        <v>22.31</v>
      </c>
      <c r="R3538">
        <v>5</v>
      </c>
      <c r="S3538">
        <v>1</v>
      </c>
      <c r="T3538">
        <v>1</v>
      </c>
      <c r="U3538" t="s">
        <v>76</v>
      </c>
      <c r="V3538">
        <v>3</v>
      </c>
      <c r="W3538" t="s">
        <v>84</v>
      </c>
      <c r="X3538" s="51" t="s">
        <v>6573</v>
      </c>
      <c r="Y3538" s="51" t="s">
        <v>68</v>
      </c>
      <c r="Z3538" s="26">
        <v>2</v>
      </c>
      <c r="AA3538" s="51" t="s">
        <v>77</v>
      </c>
      <c r="AB3538" s="51" t="s">
        <v>69</v>
      </c>
    </row>
    <row r="3539" spans="1:28">
      <c r="A3539" s="51" t="s">
        <v>6574</v>
      </c>
      <c r="B3539" s="51" t="s">
        <v>71</v>
      </c>
      <c r="C3539" s="1">
        <v>43076</v>
      </c>
      <c r="D3539">
        <v>2017</v>
      </c>
      <c r="E3539" s="26">
        <v>12</v>
      </c>
      <c r="F3539" s="51" t="s">
        <v>20</v>
      </c>
      <c r="G3539" s="26">
        <v>8</v>
      </c>
      <c r="H3539" s="26">
        <v>8</v>
      </c>
      <c r="I3539" t="s">
        <v>15</v>
      </c>
      <c r="J3539" t="s">
        <v>60</v>
      </c>
      <c r="K3539" t="s">
        <v>124</v>
      </c>
      <c r="L3539" t="s">
        <v>125</v>
      </c>
      <c r="M3539" t="s">
        <v>152</v>
      </c>
      <c r="N3539">
        <v>8154.5060716265371</v>
      </c>
      <c r="O3539">
        <v>8154.5060716265371</v>
      </c>
      <c r="P3539" t="s">
        <v>64</v>
      </c>
      <c r="Q3539">
        <v>22.32</v>
      </c>
      <c r="R3539">
        <v>4</v>
      </c>
      <c r="S3539">
        <v>2</v>
      </c>
      <c r="T3539">
        <v>1</v>
      </c>
      <c r="U3539" t="s">
        <v>76</v>
      </c>
      <c r="V3539">
        <v>3</v>
      </c>
      <c r="W3539" t="s">
        <v>84</v>
      </c>
      <c r="X3539" s="51" t="s">
        <v>6575</v>
      </c>
      <c r="Y3539" s="51" t="s">
        <v>100</v>
      </c>
      <c r="Z3539" s="26">
        <v>3</v>
      </c>
      <c r="AA3539" s="51" t="s">
        <v>77</v>
      </c>
      <c r="AB3539" s="51" t="s">
        <v>69</v>
      </c>
    </row>
    <row r="3540" spans="1:28">
      <c r="A3540" s="51" t="s">
        <v>6576</v>
      </c>
      <c r="B3540" s="51" t="s">
        <v>140</v>
      </c>
      <c r="C3540" s="1">
        <v>42035</v>
      </c>
      <c r="D3540">
        <v>2015</v>
      </c>
      <c r="E3540" s="26">
        <v>1</v>
      </c>
      <c r="F3540" s="51" t="s">
        <v>21</v>
      </c>
      <c r="G3540" s="26">
        <v>10</v>
      </c>
      <c r="H3540" s="26">
        <v>10</v>
      </c>
      <c r="I3540" t="s">
        <v>15</v>
      </c>
      <c r="J3540" t="s">
        <v>102</v>
      </c>
      <c r="K3540" t="s">
        <v>73</v>
      </c>
      <c r="L3540" t="s">
        <v>128</v>
      </c>
      <c r="M3540" t="s">
        <v>93</v>
      </c>
      <c r="N3540">
        <v>2832.7672892713122</v>
      </c>
      <c r="O3540">
        <v>2832.7672892713122</v>
      </c>
      <c r="P3540" t="s">
        <v>64</v>
      </c>
      <c r="Q3540">
        <v>29.71</v>
      </c>
      <c r="R3540">
        <v>4</v>
      </c>
      <c r="S3540">
        <v>3</v>
      </c>
      <c r="T3540">
        <v>1</v>
      </c>
      <c r="U3540" t="s">
        <v>76</v>
      </c>
      <c r="V3540">
        <v>3</v>
      </c>
      <c r="W3540" t="s">
        <v>84</v>
      </c>
      <c r="X3540" s="51" t="s">
        <v>6577</v>
      </c>
      <c r="Y3540" s="51" t="s">
        <v>95</v>
      </c>
      <c r="Z3540" s="26">
        <v>4</v>
      </c>
      <c r="AA3540" s="51" t="s">
        <v>84</v>
      </c>
      <c r="AB3540" s="51" t="s">
        <v>108</v>
      </c>
    </row>
    <row r="3541" spans="1:28">
      <c r="A3541" s="51" t="s">
        <v>6578</v>
      </c>
      <c r="B3541" s="51" t="s">
        <v>140</v>
      </c>
      <c r="C3541" s="1">
        <v>44134</v>
      </c>
      <c r="D3541">
        <v>2020</v>
      </c>
      <c r="E3541" s="26">
        <v>10</v>
      </c>
      <c r="F3541" s="51" t="s">
        <v>10</v>
      </c>
      <c r="G3541" s="26">
        <v>5</v>
      </c>
      <c r="H3541" s="26">
        <v>5</v>
      </c>
      <c r="I3541" t="s">
        <v>15</v>
      </c>
      <c r="J3541" t="s">
        <v>72</v>
      </c>
      <c r="K3541" t="s">
        <v>124</v>
      </c>
      <c r="L3541" t="s">
        <v>110</v>
      </c>
      <c r="M3541" t="s">
        <v>90</v>
      </c>
      <c r="N3541">
        <v>13193.367876696746</v>
      </c>
      <c r="O3541">
        <v>13193.367876696746</v>
      </c>
      <c r="P3541" t="s">
        <v>64</v>
      </c>
      <c r="Q3541">
        <v>7.45</v>
      </c>
      <c r="R3541">
        <v>5</v>
      </c>
      <c r="S3541">
        <v>0</v>
      </c>
      <c r="T3541">
        <v>0</v>
      </c>
      <c r="U3541" t="s">
        <v>65</v>
      </c>
      <c r="V3541">
        <v>3</v>
      </c>
      <c r="W3541" t="s">
        <v>84</v>
      </c>
      <c r="X3541" s="51" t="s">
        <v>1508</v>
      </c>
      <c r="Y3541" s="51" t="s">
        <v>100</v>
      </c>
      <c r="Z3541" s="26">
        <v>2</v>
      </c>
      <c r="AA3541" s="51" t="s">
        <v>77</v>
      </c>
      <c r="AB3541" s="51" t="s">
        <v>69</v>
      </c>
    </row>
    <row r="3542" spans="1:28">
      <c r="A3542" s="51" t="s">
        <v>6579</v>
      </c>
      <c r="B3542" s="51" t="s">
        <v>140</v>
      </c>
      <c r="C3542" s="1">
        <v>43153</v>
      </c>
      <c r="D3542">
        <v>2018</v>
      </c>
      <c r="E3542" s="26">
        <v>2</v>
      </c>
      <c r="F3542" s="51" t="s">
        <v>22</v>
      </c>
      <c r="G3542" s="26">
        <v>7</v>
      </c>
      <c r="H3542" s="26">
        <v>7</v>
      </c>
      <c r="I3542" t="s">
        <v>15</v>
      </c>
      <c r="J3542" t="s">
        <v>60</v>
      </c>
      <c r="K3542" t="s">
        <v>133</v>
      </c>
      <c r="L3542" t="s">
        <v>103</v>
      </c>
      <c r="M3542" t="s">
        <v>63</v>
      </c>
      <c r="N3542">
        <v>14802.754724492845</v>
      </c>
      <c r="O3542">
        <v>14802.754724492845</v>
      </c>
      <c r="P3542" t="s">
        <v>64</v>
      </c>
      <c r="Q3542">
        <v>17.59</v>
      </c>
      <c r="R3542">
        <v>3</v>
      </c>
      <c r="S3542">
        <v>2</v>
      </c>
      <c r="T3542">
        <v>1</v>
      </c>
      <c r="U3542" t="s">
        <v>76</v>
      </c>
      <c r="V3542">
        <v>3</v>
      </c>
      <c r="W3542" t="s">
        <v>84</v>
      </c>
      <c r="X3542" s="51" t="s">
        <v>6580</v>
      </c>
      <c r="Y3542" s="51" t="s">
        <v>95</v>
      </c>
      <c r="Z3542" s="26">
        <v>3</v>
      </c>
      <c r="AA3542" s="51" t="s">
        <v>77</v>
      </c>
      <c r="AB3542" s="51" t="s">
        <v>108</v>
      </c>
    </row>
    <row r="3543" spans="1:28">
      <c r="A3543" s="51" t="s">
        <v>6581</v>
      </c>
      <c r="B3543" s="51" t="s">
        <v>97</v>
      </c>
      <c r="C3543" s="1">
        <v>42810</v>
      </c>
      <c r="D3543">
        <v>2017</v>
      </c>
      <c r="E3543" s="26">
        <v>3</v>
      </c>
      <c r="F3543" s="51" t="s">
        <v>23</v>
      </c>
      <c r="G3543" s="26">
        <v>8</v>
      </c>
      <c r="H3543" s="26">
        <v>8</v>
      </c>
      <c r="I3543" t="s">
        <v>15</v>
      </c>
      <c r="J3543" t="s">
        <v>60</v>
      </c>
      <c r="K3543" t="s">
        <v>83</v>
      </c>
      <c r="L3543" t="s">
        <v>74</v>
      </c>
      <c r="M3543" t="s">
        <v>63</v>
      </c>
      <c r="N3543">
        <v>16128.799874150203</v>
      </c>
      <c r="O3543">
        <v>16128.799874150203</v>
      </c>
      <c r="P3543" t="s">
        <v>64</v>
      </c>
      <c r="Q3543">
        <v>11.97</v>
      </c>
      <c r="R3543">
        <v>2</v>
      </c>
      <c r="S3543">
        <v>0</v>
      </c>
      <c r="T3543">
        <v>0</v>
      </c>
      <c r="U3543" t="s">
        <v>65</v>
      </c>
      <c r="V3543">
        <v>3</v>
      </c>
      <c r="W3543" t="s">
        <v>84</v>
      </c>
      <c r="X3543" s="51" t="s">
        <v>6582</v>
      </c>
      <c r="Y3543" s="51" t="s">
        <v>100</v>
      </c>
      <c r="Z3543" s="26">
        <v>3</v>
      </c>
      <c r="AA3543" s="51" t="s">
        <v>77</v>
      </c>
      <c r="AB3543" s="51" t="s">
        <v>69</v>
      </c>
    </row>
    <row r="3544" spans="1:28">
      <c r="A3544" s="51" t="s">
        <v>6583</v>
      </c>
      <c r="B3544" s="51" t="s">
        <v>59</v>
      </c>
      <c r="C3544" s="1">
        <v>41927</v>
      </c>
      <c r="D3544">
        <v>2014</v>
      </c>
      <c r="E3544" s="26">
        <v>10</v>
      </c>
      <c r="F3544" s="51" t="s">
        <v>10</v>
      </c>
      <c r="G3544" s="26">
        <v>11</v>
      </c>
      <c r="H3544" s="26">
        <v>11</v>
      </c>
      <c r="I3544" t="s">
        <v>15</v>
      </c>
      <c r="J3544" t="s">
        <v>102</v>
      </c>
      <c r="K3544" t="s">
        <v>83</v>
      </c>
      <c r="L3544" t="s">
        <v>98</v>
      </c>
      <c r="M3544" t="s">
        <v>63</v>
      </c>
      <c r="N3544">
        <v>5476.3799282653172</v>
      </c>
      <c r="O3544">
        <v>5476.3799282653172</v>
      </c>
      <c r="P3544" t="s">
        <v>64</v>
      </c>
      <c r="Q3544">
        <v>24.97</v>
      </c>
      <c r="R3544">
        <v>5</v>
      </c>
      <c r="S3544">
        <v>3</v>
      </c>
      <c r="T3544">
        <v>1</v>
      </c>
      <c r="U3544" t="s">
        <v>76</v>
      </c>
      <c r="V3544">
        <v>3</v>
      </c>
      <c r="W3544" t="s">
        <v>84</v>
      </c>
      <c r="X3544" s="51" t="s">
        <v>6355</v>
      </c>
      <c r="Y3544" s="51" t="s">
        <v>68</v>
      </c>
      <c r="Z3544" s="26">
        <v>4</v>
      </c>
      <c r="AA3544" s="51" t="s">
        <v>84</v>
      </c>
      <c r="AB3544" s="51" t="s">
        <v>108</v>
      </c>
    </row>
    <row r="3545" spans="1:28">
      <c r="A3545" s="51" t="s">
        <v>6584</v>
      </c>
      <c r="B3545" s="51" t="s">
        <v>97</v>
      </c>
      <c r="C3545" s="1">
        <v>41513</v>
      </c>
      <c r="D3545">
        <v>2013</v>
      </c>
      <c r="E3545" s="26">
        <v>8</v>
      </c>
      <c r="F3545" s="51" t="s">
        <v>28</v>
      </c>
      <c r="G3545" s="26">
        <v>12</v>
      </c>
      <c r="H3545" s="26">
        <v>12</v>
      </c>
      <c r="I3545" t="s">
        <v>15</v>
      </c>
      <c r="J3545" t="s">
        <v>102</v>
      </c>
      <c r="K3545" t="s">
        <v>88</v>
      </c>
      <c r="L3545" t="s">
        <v>113</v>
      </c>
      <c r="M3545" t="s">
        <v>63</v>
      </c>
      <c r="N3545">
        <v>22250.673846957441</v>
      </c>
      <c r="O3545">
        <v>22250.673846957441</v>
      </c>
      <c r="P3545" t="s">
        <v>64</v>
      </c>
      <c r="Q3545">
        <v>10.23</v>
      </c>
      <c r="R3545">
        <v>2</v>
      </c>
      <c r="S3545">
        <v>1</v>
      </c>
      <c r="T3545">
        <v>1</v>
      </c>
      <c r="U3545" t="s">
        <v>76</v>
      </c>
      <c r="V3545">
        <v>3</v>
      </c>
      <c r="W3545" t="s">
        <v>84</v>
      </c>
      <c r="X3545" s="51" t="s">
        <v>6585</v>
      </c>
      <c r="Y3545" s="51" t="s">
        <v>119</v>
      </c>
      <c r="Z3545" s="26">
        <v>3</v>
      </c>
      <c r="AA3545" s="51" t="s">
        <v>77</v>
      </c>
      <c r="AB3545" s="51" t="s">
        <v>69</v>
      </c>
    </row>
    <row r="3546" spans="1:28">
      <c r="A3546" s="51" t="s">
        <v>6586</v>
      </c>
      <c r="B3546" s="51" t="s">
        <v>140</v>
      </c>
      <c r="C3546" s="1">
        <v>44990</v>
      </c>
      <c r="D3546">
        <v>2023</v>
      </c>
      <c r="E3546" s="26">
        <v>3</v>
      </c>
      <c r="F3546" s="51" t="s">
        <v>23</v>
      </c>
      <c r="G3546" s="26">
        <v>2</v>
      </c>
      <c r="H3546" s="26">
        <v>2</v>
      </c>
      <c r="I3546" t="s">
        <v>15</v>
      </c>
      <c r="J3546" t="s">
        <v>82</v>
      </c>
      <c r="K3546" t="s">
        <v>124</v>
      </c>
      <c r="L3546" t="s">
        <v>98</v>
      </c>
      <c r="M3546" t="s">
        <v>90</v>
      </c>
      <c r="N3546">
        <v>12780.708381248431</v>
      </c>
      <c r="O3546">
        <v>12780.708381248431</v>
      </c>
      <c r="P3546" t="s">
        <v>64</v>
      </c>
      <c r="Q3546">
        <v>15.52</v>
      </c>
      <c r="R3546">
        <v>3</v>
      </c>
      <c r="S3546">
        <v>3</v>
      </c>
      <c r="T3546">
        <v>1</v>
      </c>
      <c r="U3546" t="s">
        <v>76</v>
      </c>
      <c r="V3546">
        <v>2</v>
      </c>
      <c r="W3546" t="s">
        <v>77</v>
      </c>
      <c r="X3546" s="51" t="s">
        <v>1776</v>
      </c>
      <c r="Y3546" s="51" t="s">
        <v>119</v>
      </c>
      <c r="Z3546" s="26">
        <v>3</v>
      </c>
      <c r="AA3546" s="51" t="s">
        <v>77</v>
      </c>
      <c r="AB3546" s="51" t="s">
        <v>108</v>
      </c>
    </row>
    <row r="3547" spans="1:28">
      <c r="A3547" s="51" t="s">
        <v>6587</v>
      </c>
      <c r="B3547" s="51" t="s">
        <v>71</v>
      </c>
      <c r="C3547" s="1">
        <v>43856</v>
      </c>
      <c r="D3547">
        <v>2020</v>
      </c>
      <c r="E3547" s="26">
        <v>1</v>
      </c>
      <c r="F3547" s="51" t="s">
        <v>21</v>
      </c>
      <c r="G3547" s="26">
        <v>5</v>
      </c>
      <c r="H3547" s="26">
        <v>5</v>
      </c>
      <c r="I3547" t="s">
        <v>15</v>
      </c>
      <c r="J3547" t="s">
        <v>72</v>
      </c>
      <c r="K3547" t="s">
        <v>83</v>
      </c>
      <c r="L3547" t="s">
        <v>157</v>
      </c>
      <c r="M3547" t="s">
        <v>75</v>
      </c>
      <c r="N3547">
        <v>2159.1701490542287</v>
      </c>
      <c r="O3547">
        <v>2159.1701490542287</v>
      </c>
      <c r="P3547" t="s">
        <v>64</v>
      </c>
      <c r="Q3547">
        <v>15.66</v>
      </c>
      <c r="R3547">
        <v>3</v>
      </c>
      <c r="S3547">
        <v>1</v>
      </c>
      <c r="T3547">
        <v>1</v>
      </c>
      <c r="U3547" t="s">
        <v>76</v>
      </c>
      <c r="V3547">
        <v>2</v>
      </c>
      <c r="W3547" t="s">
        <v>77</v>
      </c>
      <c r="X3547" s="51" t="s">
        <v>6588</v>
      </c>
      <c r="Y3547" s="51" t="s">
        <v>95</v>
      </c>
      <c r="Z3547" s="26">
        <v>1</v>
      </c>
      <c r="AA3547" s="51" t="s">
        <v>66</v>
      </c>
      <c r="AB3547" s="51" t="s">
        <v>69</v>
      </c>
    </row>
    <row r="3548" spans="1:28">
      <c r="A3548" s="51" t="s">
        <v>6589</v>
      </c>
      <c r="B3548" s="51" t="s">
        <v>59</v>
      </c>
      <c r="C3548" s="1">
        <v>42197</v>
      </c>
      <c r="D3548">
        <v>2015</v>
      </c>
      <c r="E3548" s="26">
        <v>7</v>
      </c>
      <c r="F3548" s="51" t="s">
        <v>27</v>
      </c>
      <c r="G3548" s="26">
        <v>10</v>
      </c>
      <c r="H3548" s="26">
        <v>10</v>
      </c>
      <c r="I3548" t="s">
        <v>15</v>
      </c>
      <c r="J3548" t="s">
        <v>102</v>
      </c>
      <c r="K3548" t="s">
        <v>83</v>
      </c>
      <c r="L3548" t="s">
        <v>113</v>
      </c>
      <c r="M3548" t="s">
        <v>75</v>
      </c>
      <c r="N3548">
        <v>5226.4772306938012</v>
      </c>
      <c r="O3548">
        <v>5226.4772306938012</v>
      </c>
      <c r="P3548" t="s">
        <v>64</v>
      </c>
      <c r="Q3548">
        <v>14.7</v>
      </c>
      <c r="R3548">
        <v>5</v>
      </c>
      <c r="S3548">
        <v>2</v>
      </c>
      <c r="T3548">
        <v>1</v>
      </c>
      <c r="U3548" t="s">
        <v>76</v>
      </c>
      <c r="V3548">
        <v>2</v>
      </c>
      <c r="W3548" t="s">
        <v>77</v>
      </c>
      <c r="X3548" s="51" t="s">
        <v>6590</v>
      </c>
      <c r="Y3548" s="51" t="s">
        <v>100</v>
      </c>
      <c r="Z3548" s="26">
        <v>2</v>
      </c>
      <c r="AA3548" s="51" t="s">
        <v>77</v>
      </c>
      <c r="AB3548" s="51" t="s">
        <v>69</v>
      </c>
    </row>
    <row r="3549" spans="1:28">
      <c r="A3549" s="51" t="s">
        <v>6591</v>
      </c>
      <c r="B3549" s="51" t="s">
        <v>97</v>
      </c>
      <c r="C3549" s="1">
        <v>42850</v>
      </c>
      <c r="D3549">
        <v>2017</v>
      </c>
      <c r="E3549" s="26">
        <v>4</v>
      </c>
      <c r="F3549" s="51" t="s">
        <v>24</v>
      </c>
      <c r="G3549" s="26">
        <v>8</v>
      </c>
      <c r="H3549" s="26">
        <v>8</v>
      </c>
      <c r="I3549" t="s">
        <v>15</v>
      </c>
      <c r="J3549" t="s">
        <v>60</v>
      </c>
      <c r="K3549" t="s">
        <v>124</v>
      </c>
      <c r="L3549" t="s">
        <v>103</v>
      </c>
      <c r="M3549" t="s">
        <v>90</v>
      </c>
      <c r="N3549">
        <v>12456.334441907746</v>
      </c>
      <c r="O3549">
        <v>12456.334441907746</v>
      </c>
      <c r="P3549" t="s">
        <v>64</v>
      </c>
      <c r="Q3549">
        <v>15.92</v>
      </c>
      <c r="R3549">
        <v>2</v>
      </c>
      <c r="S3549">
        <v>1</v>
      </c>
      <c r="T3549">
        <v>1</v>
      </c>
      <c r="U3549" t="s">
        <v>76</v>
      </c>
      <c r="V3549">
        <v>2</v>
      </c>
      <c r="W3549" t="s">
        <v>77</v>
      </c>
      <c r="X3549" s="51" t="s">
        <v>6592</v>
      </c>
      <c r="Y3549" s="51" t="s">
        <v>79</v>
      </c>
      <c r="Z3549" s="26">
        <v>3</v>
      </c>
      <c r="AA3549" s="51" t="s">
        <v>77</v>
      </c>
      <c r="AB3549" s="51" t="s">
        <v>108</v>
      </c>
    </row>
    <row r="3550" spans="1:28">
      <c r="A3550" s="51" t="s">
        <v>6593</v>
      </c>
      <c r="B3550" s="51" t="s">
        <v>71</v>
      </c>
      <c r="C3550" s="1">
        <v>43867</v>
      </c>
      <c r="D3550">
        <v>2020</v>
      </c>
      <c r="E3550" s="26">
        <v>2</v>
      </c>
      <c r="F3550" s="51" t="s">
        <v>22</v>
      </c>
      <c r="G3550" s="26">
        <v>5</v>
      </c>
      <c r="H3550" s="26">
        <v>5</v>
      </c>
      <c r="I3550" t="s">
        <v>15</v>
      </c>
      <c r="J3550" t="s">
        <v>72</v>
      </c>
      <c r="K3550" t="s">
        <v>124</v>
      </c>
      <c r="L3550" t="s">
        <v>202</v>
      </c>
      <c r="M3550" t="s">
        <v>104</v>
      </c>
      <c r="N3550">
        <v>688.61531953246401</v>
      </c>
      <c r="O3550">
        <v>688.61531953246401</v>
      </c>
      <c r="P3550" t="s">
        <v>64</v>
      </c>
      <c r="Q3550">
        <v>6.77</v>
      </c>
      <c r="R3550">
        <v>5</v>
      </c>
      <c r="S3550">
        <v>1</v>
      </c>
      <c r="T3550">
        <v>1</v>
      </c>
      <c r="U3550" t="s">
        <v>76</v>
      </c>
      <c r="V3550">
        <v>1</v>
      </c>
      <c r="W3550" t="s">
        <v>66</v>
      </c>
      <c r="X3550" s="51" t="s">
        <v>6594</v>
      </c>
      <c r="Y3550" s="51" t="s">
        <v>86</v>
      </c>
      <c r="Z3550" s="26">
        <v>0</v>
      </c>
      <c r="AA3550" s="51" t="s">
        <v>66</v>
      </c>
      <c r="AB3550" s="51" t="s">
        <v>69</v>
      </c>
    </row>
    <row r="3551" spans="1:28">
      <c r="A3551" s="51" t="s">
        <v>6595</v>
      </c>
      <c r="B3551" s="51" t="s">
        <v>97</v>
      </c>
      <c r="C3551" s="1">
        <v>42361</v>
      </c>
      <c r="D3551">
        <v>2015</v>
      </c>
      <c r="E3551" s="26">
        <v>12</v>
      </c>
      <c r="F3551" s="51" t="s">
        <v>20</v>
      </c>
      <c r="G3551" s="26">
        <v>10</v>
      </c>
      <c r="H3551" s="26">
        <v>10</v>
      </c>
      <c r="I3551" t="s">
        <v>15</v>
      </c>
      <c r="J3551" t="s">
        <v>102</v>
      </c>
      <c r="K3551" t="s">
        <v>83</v>
      </c>
      <c r="L3551" t="s">
        <v>116</v>
      </c>
      <c r="M3551" t="s">
        <v>104</v>
      </c>
      <c r="N3551">
        <v>4877.3999811125486</v>
      </c>
      <c r="O3551">
        <v>4877.3999811125486</v>
      </c>
      <c r="P3551" t="s">
        <v>64</v>
      </c>
      <c r="Q3551">
        <v>14.9</v>
      </c>
      <c r="R3551">
        <v>2</v>
      </c>
      <c r="S3551">
        <v>3</v>
      </c>
      <c r="T3551">
        <v>1</v>
      </c>
      <c r="U3551" t="s">
        <v>76</v>
      </c>
      <c r="V3551">
        <v>3</v>
      </c>
      <c r="W3551" t="s">
        <v>84</v>
      </c>
      <c r="X3551" s="51" t="s">
        <v>2454</v>
      </c>
      <c r="Y3551" s="51" t="s">
        <v>95</v>
      </c>
      <c r="Z3551" s="26">
        <v>4</v>
      </c>
      <c r="AA3551" s="51" t="s">
        <v>84</v>
      </c>
      <c r="AB3551" s="51" t="s">
        <v>108</v>
      </c>
    </row>
    <row r="3552" spans="1:28">
      <c r="A3552" s="51" t="s">
        <v>6596</v>
      </c>
      <c r="B3552" s="51" t="s">
        <v>59</v>
      </c>
      <c r="C3552" s="1">
        <v>43327</v>
      </c>
      <c r="D3552">
        <v>2018</v>
      </c>
      <c r="E3552" s="26">
        <v>8</v>
      </c>
      <c r="F3552" s="51" t="s">
        <v>28</v>
      </c>
      <c r="G3552" s="26">
        <v>7</v>
      </c>
      <c r="H3552" s="26">
        <v>7</v>
      </c>
      <c r="I3552" t="s">
        <v>15</v>
      </c>
      <c r="J3552" t="s">
        <v>60</v>
      </c>
      <c r="K3552" t="s">
        <v>61</v>
      </c>
      <c r="L3552" t="s">
        <v>62</v>
      </c>
      <c r="M3552" t="s">
        <v>75</v>
      </c>
      <c r="N3552">
        <v>23822.938916577416</v>
      </c>
      <c r="O3552">
        <v>23822.938916577416</v>
      </c>
      <c r="P3552" t="s">
        <v>64</v>
      </c>
      <c r="Q3552">
        <v>28.48</v>
      </c>
      <c r="R3552">
        <v>5</v>
      </c>
      <c r="S3552">
        <v>5</v>
      </c>
      <c r="T3552">
        <v>1</v>
      </c>
      <c r="U3552" t="s">
        <v>76</v>
      </c>
      <c r="V3552">
        <v>3</v>
      </c>
      <c r="W3552" t="s">
        <v>84</v>
      </c>
      <c r="X3552" s="51" t="s">
        <v>6597</v>
      </c>
      <c r="Y3552" s="51" t="s">
        <v>95</v>
      </c>
      <c r="Z3552" s="26">
        <v>4</v>
      </c>
      <c r="AA3552" s="51" t="s">
        <v>84</v>
      </c>
      <c r="AB3552" s="51" t="s">
        <v>108</v>
      </c>
    </row>
    <row r="3553" spans="1:28">
      <c r="A3553" s="51" t="s">
        <v>6598</v>
      </c>
      <c r="B3553" s="51" t="s">
        <v>97</v>
      </c>
      <c r="C3553" s="1">
        <v>44732</v>
      </c>
      <c r="D3553">
        <v>2022</v>
      </c>
      <c r="E3553" s="26">
        <v>6</v>
      </c>
      <c r="F3553" s="51" t="s">
        <v>26</v>
      </c>
      <c r="G3553" s="26">
        <v>3</v>
      </c>
      <c r="H3553" s="26">
        <v>3</v>
      </c>
      <c r="I3553" t="s">
        <v>15</v>
      </c>
      <c r="J3553" t="s">
        <v>82</v>
      </c>
      <c r="K3553" t="s">
        <v>83</v>
      </c>
      <c r="L3553" t="s">
        <v>157</v>
      </c>
      <c r="M3553" t="s">
        <v>93</v>
      </c>
      <c r="N3553">
        <v>3655.2189670103662</v>
      </c>
      <c r="O3553">
        <v>3655.2189670103662</v>
      </c>
      <c r="P3553" t="s">
        <v>64</v>
      </c>
      <c r="Q3553">
        <v>3.1</v>
      </c>
      <c r="R3553">
        <v>1</v>
      </c>
      <c r="S3553">
        <v>1</v>
      </c>
      <c r="T3553">
        <v>1</v>
      </c>
      <c r="U3553" t="s">
        <v>76</v>
      </c>
      <c r="V3553">
        <v>1</v>
      </c>
      <c r="W3553" t="s">
        <v>66</v>
      </c>
      <c r="X3553" s="51" t="s">
        <v>6599</v>
      </c>
      <c r="Y3553" s="51" t="s">
        <v>95</v>
      </c>
      <c r="Z3553" s="26">
        <v>0</v>
      </c>
      <c r="AA3553" s="51" t="s">
        <v>66</v>
      </c>
      <c r="AB3553" s="51" t="s">
        <v>69</v>
      </c>
    </row>
    <row r="3554" spans="1:28">
      <c r="A3554" s="51" t="s">
        <v>6600</v>
      </c>
      <c r="B3554" s="51" t="s">
        <v>59</v>
      </c>
      <c r="C3554" s="1">
        <v>45112</v>
      </c>
      <c r="D3554">
        <v>2023</v>
      </c>
      <c r="E3554" s="26">
        <v>7</v>
      </c>
      <c r="F3554" s="51" t="s">
        <v>27</v>
      </c>
      <c r="G3554" s="26">
        <v>2</v>
      </c>
      <c r="H3554" s="26">
        <v>2</v>
      </c>
      <c r="I3554" t="s">
        <v>15</v>
      </c>
      <c r="J3554" t="s">
        <v>82</v>
      </c>
      <c r="K3554" t="s">
        <v>124</v>
      </c>
      <c r="L3554" t="s">
        <v>98</v>
      </c>
      <c r="M3554" t="s">
        <v>93</v>
      </c>
      <c r="N3554">
        <v>2307.0618748718312</v>
      </c>
      <c r="O3554">
        <v>2307.0618748718312</v>
      </c>
      <c r="P3554" t="s">
        <v>64</v>
      </c>
      <c r="Q3554">
        <v>3.04</v>
      </c>
      <c r="R3554">
        <v>2</v>
      </c>
      <c r="S3554">
        <v>1</v>
      </c>
      <c r="T3554">
        <v>1</v>
      </c>
      <c r="U3554" t="s">
        <v>76</v>
      </c>
      <c r="V3554">
        <v>2</v>
      </c>
      <c r="W3554" t="s">
        <v>77</v>
      </c>
      <c r="X3554" s="51" t="s">
        <v>6601</v>
      </c>
      <c r="Y3554" s="51" t="s">
        <v>119</v>
      </c>
      <c r="Z3554" s="26">
        <v>0</v>
      </c>
      <c r="AA3554" s="51" t="s">
        <v>66</v>
      </c>
      <c r="AB3554" s="51" t="s">
        <v>69</v>
      </c>
    </row>
    <row r="3555" spans="1:28">
      <c r="A3555" s="51" t="s">
        <v>6602</v>
      </c>
      <c r="B3555" s="51" t="s">
        <v>140</v>
      </c>
      <c r="C3555" s="1">
        <v>43682</v>
      </c>
      <c r="D3555">
        <v>2019</v>
      </c>
      <c r="E3555" s="26">
        <v>8</v>
      </c>
      <c r="F3555" s="51" t="s">
        <v>28</v>
      </c>
      <c r="G3555" s="26">
        <v>6</v>
      </c>
      <c r="H3555" s="26">
        <v>6</v>
      </c>
      <c r="I3555" t="s">
        <v>15</v>
      </c>
      <c r="J3555" t="s">
        <v>72</v>
      </c>
      <c r="K3555" t="s">
        <v>88</v>
      </c>
      <c r="L3555" t="s">
        <v>62</v>
      </c>
      <c r="M3555" t="s">
        <v>90</v>
      </c>
      <c r="N3555">
        <v>4969.9096082248179</v>
      </c>
      <c r="O3555">
        <v>4969.9096082248179</v>
      </c>
      <c r="P3555" t="s">
        <v>64</v>
      </c>
      <c r="Q3555">
        <v>4.46</v>
      </c>
      <c r="R3555">
        <v>3</v>
      </c>
      <c r="S3555">
        <v>1</v>
      </c>
      <c r="T3555">
        <v>1</v>
      </c>
      <c r="U3555" t="s">
        <v>76</v>
      </c>
      <c r="V3555">
        <v>1</v>
      </c>
      <c r="W3555" t="s">
        <v>66</v>
      </c>
      <c r="X3555" s="51" t="s">
        <v>6603</v>
      </c>
      <c r="Y3555" s="51" t="s">
        <v>68</v>
      </c>
      <c r="Z3555" s="26">
        <v>0</v>
      </c>
      <c r="AA3555" s="51" t="s">
        <v>66</v>
      </c>
      <c r="AB3555" s="51" t="s">
        <v>69</v>
      </c>
    </row>
    <row r="3556" spans="1:28">
      <c r="A3556" s="51" t="s">
        <v>6604</v>
      </c>
      <c r="B3556" s="51" t="s">
        <v>140</v>
      </c>
      <c r="C3556" s="1">
        <v>43421</v>
      </c>
      <c r="D3556">
        <v>2018</v>
      </c>
      <c r="E3556" s="26">
        <v>11</v>
      </c>
      <c r="F3556" s="51" t="s">
        <v>19</v>
      </c>
      <c r="G3556" s="26">
        <v>7</v>
      </c>
      <c r="H3556" s="26">
        <v>7</v>
      </c>
      <c r="I3556" t="s">
        <v>15</v>
      </c>
      <c r="J3556" t="s">
        <v>60</v>
      </c>
      <c r="K3556" t="s">
        <v>61</v>
      </c>
      <c r="L3556" t="s">
        <v>74</v>
      </c>
      <c r="M3556" t="s">
        <v>93</v>
      </c>
      <c r="N3556">
        <v>4474.8026569280582</v>
      </c>
      <c r="O3556">
        <v>4474.8026569280582</v>
      </c>
      <c r="P3556" t="s">
        <v>64</v>
      </c>
      <c r="Q3556">
        <v>6.47</v>
      </c>
      <c r="R3556">
        <v>3</v>
      </c>
      <c r="S3556">
        <v>0</v>
      </c>
      <c r="T3556">
        <v>0</v>
      </c>
      <c r="U3556" t="s">
        <v>65</v>
      </c>
      <c r="V3556">
        <v>2</v>
      </c>
      <c r="W3556" t="s">
        <v>77</v>
      </c>
      <c r="X3556" s="51" t="s">
        <v>6605</v>
      </c>
      <c r="Y3556" s="51" t="s">
        <v>68</v>
      </c>
      <c r="Z3556" s="26">
        <v>0</v>
      </c>
      <c r="AA3556" s="51" t="s">
        <v>66</v>
      </c>
      <c r="AB3556" s="51" t="s">
        <v>69</v>
      </c>
    </row>
    <row r="3557" spans="1:28">
      <c r="A3557" s="51" t="s">
        <v>6606</v>
      </c>
      <c r="B3557" s="51" t="s">
        <v>97</v>
      </c>
      <c r="C3557" s="1">
        <v>44962</v>
      </c>
      <c r="D3557">
        <v>2023</v>
      </c>
      <c r="E3557" s="26">
        <v>2</v>
      </c>
      <c r="F3557" s="51" t="s">
        <v>22</v>
      </c>
      <c r="G3557" s="26">
        <v>2</v>
      </c>
      <c r="H3557" s="26">
        <v>2</v>
      </c>
      <c r="I3557" t="s">
        <v>15</v>
      </c>
      <c r="J3557" t="s">
        <v>82</v>
      </c>
      <c r="K3557" t="s">
        <v>83</v>
      </c>
      <c r="L3557" t="s">
        <v>74</v>
      </c>
      <c r="M3557" t="s">
        <v>93</v>
      </c>
      <c r="N3557">
        <v>4912.8749168499871</v>
      </c>
      <c r="O3557">
        <v>4912.8749168499871</v>
      </c>
      <c r="P3557" t="s">
        <v>64</v>
      </c>
      <c r="Q3557">
        <v>17.96</v>
      </c>
      <c r="R3557">
        <v>4</v>
      </c>
      <c r="S3557">
        <v>0</v>
      </c>
      <c r="T3557">
        <v>0</v>
      </c>
      <c r="U3557" t="s">
        <v>65</v>
      </c>
      <c r="V3557">
        <v>2</v>
      </c>
      <c r="W3557" t="s">
        <v>77</v>
      </c>
      <c r="X3557" s="51" t="s">
        <v>6607</v>
      </c>
      <c r="Y3557" s="51" t="s">
        <v>119</v>
      </c>
      <c r="Z3557" s="26">
        <v>1</v>
      </c>
      <c r="AA3557" s="51" t="s">
        <v>66</v>
      </c>
      <c r="AB3557" s="51" t="s">
        <v>69</v>
      </c>
    </row>
    <row r="3558" spans="1:28">
      <c r="A3558" s="51" t="s">
        <v>6608</v>
      </c>
      <c r="B3558" s="51" t="s">
        <v>121</v>
      </c>
      <c r="C3558" s="1">
        <v>43826</v>
      </c>
      <c r="D3558">
        <v>2019</v>
      </c>
      <c r="E3558" s="26">
        <v>12</v>
      </c>
      <c r="F3558" s="51" t="s">
        <v>20</v>
      </c>
      <c r="G3558" s="26">
        <v>6</v>
      </c>
      <c r="H3558" s="26">
        <v>6</v>
      </c>
      <c r="I3558" t="s">
        <v>15</v>
      </c>
      <c r="J3558" t="s">
        <v>72</v>
      </c>
      <c r="K3558" t="s">
        <v>88</v>
      </c>
      <c r="L3558" t="s">
        <v>98</v>
      </c>
      <c r="M3558" t="s">
        <v>90</v>
      </c>
      <c r="N3558">
        <v>6206.2809973552612</v>
      </c>
      <c r="O3558">
        <v>6206.2809973552612</v>
      </c>
      <c r="P3558" t="s">
        <v>64</v>
      </c>
      <c r="Q3558">
        <v>2.31</v>
      </c>
      <c r="R3558">
        <v>3</v>
      </c>
      <c r="S3558">
        <v>4</v>
      </c>
      <c r="T3558">
        <v>1</v>
      </c>
      <c r="U3558" t="s">
        <v>76</v>
      </c>
      <c r="V3558">
        <v>2</v>
      </c>
      <c r="W3558" t="s">
        <v>77</v>
      </c>
      <c r="X3558" s="51" t="s">
        <v>6609</v>
      </c>
      <c r="Y3558" s="51" t="s">
        <v>144</v>
      </c>
      <c r="Z3558" s="26">
        <v>1</v>
      </c>
      <c r="AA3558" s="51" t="s">
        <v>66</v>
      </c>
      <c r="AB3558" s="51" t="s">
        <v>69</v>
      </c>
    </row>
    <row r="3559" spans="1:28">
      <c r="A3559" s="51" t="s">
        <v>6610</v>
      </c>
      <c r="B3559" s="51" t="s">
        <v>121</v>
      </c>
      <c r="C3559" s="1">
        <v>44634</v>
      </c>
      <c r="D3559">
        <v>2022</v>
      </c>
      <c r="E3559" s="26">
        <v>3</v>
      </c>
      <c r="F3559" s="51" t="s">
        <v>23</v>
      </c>
      <c r="G3559" s="26">
        <v>3</v>
      </c>
      <c r="H3559" s="26">
        <v>3</v>
      </c>
      <c r="I3559" t="s">
        <v>15</v>
      </c>
      <c r="J3559" t="s">
        <v>82</v>
      </c>
      <c r="K3559" t="s">
        <v>133</v>
      </c>
      <c r="L3559" t="s">
        <v>157</v>
      </c>
      <c r="M3559" t="s">
        <v>75</v>
      </c>
      <c r="N3559">
        <v>24.012306718640925</v>
      </c>
      <c r="O3559">
        <v>24.012306718640925</v>
      </c>
      <c r="P3559" t="s">
        <v>64</v>
      </c>
      <c r="Q3559">
        <v>5.47</v>
      </c>
      <c r="R3559">
        <v>5</v>
      </c>
      <c r="S3559">
        <v>2</v>
      </c>
      <c r="T3559">
        <v>1</v>
      </c>
      <c r="U3559" t="s">
        <v>76</v>
      </c>
      <c r="V3559">
        <v>2</v>
      </c>
      <c r="W3559" t="s">
        <v>77</v>
      </c>
      <c r="X3559" s="51" t="s">
        <v>6611</v>
      </c>
      <c r="Y3559" s="51" t="s">
        <v>95</v>
      </c>
      <c r="Z3559" s="26">
        <v>0</v>
      </c>
      <c r="AA3559" s="51" t="s">
        <v>66</v>
      </c>
      <c r="AB3559" s="51" t="s">
        <v>69</v>
      </c>
    </row>
    <row r="3560" spans="1:28">
      <c r="A3560" s="51" t="s">
        <v>6612</v>
      </c>
      <c r="B3560" s="51" t="s">
        <v>97</v>
      </c>
      <c r="C3560" s="1">
        <v>43076</v>
      </c>
      <c r="D3560">
        <v>2017</v>
      </c>
      <c r="E3560" s="26">
        <v>12</v>
      </c>
      <c r="F3560" s="51" t="s">
        <v>20</v>
      </c>
      <c r="G3560" s="26">
        <v>8</v>
      </c>
      <c r="H3560" s="26">
        <v>8</v>
      </c>
      <c r="I3560" t="s">
        <v>15</v>
      </c>
      <c r="J3560" t="s">
        <v>60</v>
      </c>
      <c r="K3560" t="s">
        <v>73</v>
      </c>
      <c r="L3560" t="s">
        <v>116</v>
      </c>
      <c r="M3560" t="s">
        <v>104</v>
      </c>
      <c r="N3560">
        <v>12520.841588723772</v>
      </c>
      <c r="O3560">
        <v>12520.841588723772</v>
      </c>
      <c r="P3560" t="s">
        <v>64</v>
      </c>
      <c r="Q3560">
        <v>29.53</v>
      </c>
      <c r="R3560">
        <v>4</v>
      </c>
      <c r="S3560">
        <v>7</v>
      </c>
      <c r="T3560">
        <v>1</v>
      </c>
      <c r="U3560" t="s">
        <v>76</v>
      </c>
      <c r="V3560">
        <v>3</v>
      </c>
      <c r="W3560" t="s">
        <v>84</v>
      </c>
      <c r="X3560" s="51" t="s">
        <v>1311</v>
      </c>
      <c r="Y3560" s="51" t="s">
        <v>119</v>
      </c>
      <c r="Z3560" s="26">
        <v>5</v>
      </c>
      <c r="AA3560" s="51" t="s">
        <v>84</v>
      </c>
      <c r="AB3560" s="51" t="s">
        <v>108</v>
      </c>
    </row>
    <row r="3561" spans="1:28">
      <c r="A3561" s="51" t="s">
        <v>6613</v>
      </c>
      <c r="B3561" s="51" t="s">
        <v>140</v>
      </c>
      <c r="C3561" s="1">
        <v>42373</v>
      </c>
      <c r="D3561">
        <v>2016</v>
      </c>
      <c r="E3561" s="26">
        <v>1</v>
      </c>
      <c r="F3561" s="51" t="s">
        <v>21</v>
      </c>
      <c r="G3561" s="26">
        <v>9</v>
      </c>
      <c r="H3561" s="26">
        <v>9</v>
      </c>
      <c r="I3561" t="s">
        <v>15</v>
      </c>
      <c r="J3561" t="s">
        <v>60</v>
      </c>
      <c r="K3561" t="s">
        <v>73</v>
      </c>
      <c r="L3561" t="s">
        <v>202</v>
      </c>
      <c r="M3561" t="s">
        <v>104</v>
      </c>
      <c r="N3561">
        <v>5165.3213049172746</v>
      </c>
      <c r="O3561">
        <v>5165.3213049172746</v>
      </c>
      <c r="P3561" t="s">
        <v>64</v>
      </c>
      <c r="Q3561">
        <v>1.34</v>
      </c>
      <c r="R3561">
        <v>4</v>
      </c>
      <c r="S3561">
        <v>1</v>
      </c>
      <c r="T3561">
        <v>1</v>
      </c>
      <c r="U3561" t="s">
        <v>76</v>
      </c>
      <c r="V3561">
        <v>1</v>
      </c>
      <c r="W3561" t="s">
        <v>66</v>
      </c>
      <c r="X3561" s="51" t="s">
        <v>4803</v>
      </c>
      <c r="Y3561" s="51" t="s">
        <v>95</v>
      </c>
      <c r="Z3561" s="26">
        <v>1</v>
      </c>
      <c r="AA3561" s="51" t="s">
        <v>66</v>
      </c>
      <c r="AB3561" s="51" t="s">
        <v>69</v>
      </c>
    </row>
    <row r="3562" spans="1:28">
      <c r="A3562" s="51" t="s">
        <v>6614</v>
      </c>
      <c r="B3562" s="51" t="s">
        <v>59</v>
      </c>
      <c r="C3562" s="1">
        <v>44044</v>
      </c>
      <c r="D3562">
        <v>2020</v>
      </c>
      <c r="E3562" s="26">
        <v>8</v>
      </c>
      <c r="F3562" s="51" t="s">
        <v>28</v>
      </c>
      <c r="G3562" s="26">
        <v>5</v>
      </c>
      <c r="H3562" s="26">
        <v>5</v>
      </c>
      <c r="I3562" t="s">
        <v>15</v>
      </c>
      <c r="J3562" t="s">
        <v>72</v>
      </c>
      <c r="K3562" t="s">
        <v>133</v>
      </c>
      <c r="L3562" t="s">
        <v>157</v>
      </c>
      <c r="M3562" t="s">
        <v>152</v>
      </c>
      <c r="N3562">
        <v>28236.770172518667</v>
      </c>
      <c r="O3562">
        <v>28236.770172518667</v>
      </c>
      <c r="P3562" t="s">
        <v>64</v>
      </c>
      <c r="Q3562">
        <v>14.36</v>
      </c>
      <c r="R3562">
        <v>4</v>
      </c>
      <c r="S3562">
        <v>2</v>
      </c>
      <c r="T3562">
        <v>1</v>
      </c>
      <c r="U3562" t="s">
        <v>76</v>
      </c>
      <c r="V3562">
        <v>3</v>
      </c>
      <c r="W3562" t="s">
        <v>84</v>
      </c>
      <c r="X3562" s="51" t="s">
        <v>6615</v>
      </c>
      <c r="Y3562" s="51" t="s">
        <v>119</v>
      </c>
      <c r="Z3562" s="26">
        <v>2</v>
      </c>
      <c r="AA3562" s="51" t="s">
        <v>77</v>
      </c>
      <c r="AB3562" s="51" t="s">
        <v>69</v>
      </c>
    </row>
    <row r="3563" spans="1:28">
      <c r="A3563" s="51" t="s">
        <v>6616</v>
      </c>
      <c r="B3563" s="51" t="s">
        <v>71</v>
      </c>
      <c r="C3563" s="1">
        <v>42374</v>
      </c>
      <c r="D3563">
        <v>2016</v>
      </c>
      <c r="E3563" s="26">
        <v>1</v>
      </c>
      <c r="F3563" s="51" t="s">
        <v>21</v>
      </c>
      <c r="G3563" s="26">
        <v>9</v>
      </c>
      <c r="H3563" s="26">
        <v>9</v>
      </c>
      <c r="I3563" t="s">
        <v>15</v>
      </c>
      <c r="J3563" t="s">
        <v>60</v>
      </c>
      <c r="K3563" t="s">
        <v>133</v>
      </c>
      <c r="L3563" t="s">
        <v>110</v>
      </c>
      <c r="M3563" t="s">
        <v>104</v>
      </c>
      <c r="N3563">
        <v>15326.527537521277</v>
      </c>
      <c r="O3563">
        <v>15326.527537521277</v>
      </c>
      <c r="P3563" t="s">
        <v>64</v>
      </c>
      <c r="Q3563">
        <v>25.43</v>
      </c>
      <c r="R3563">
        <v>5</v>
      </c>
      <c r="S3563">
        <v>2</v>
      </c>
      <c r="T3563">
        <v>1</v>
      </c>
      <c r="U3563" t="s">
        <v>76</v>
      </c>
      <c r="V3563">
        <v>3</v>
      </c>
      <c r="W3563" t="s">
        <v>84</v>
      </c>
      <c r="X3563" s="51" t="s">
        <v>6617</v>
      </c>
      <c r="Y3563" s="51" t="s">
        <v>95</v>
      </c>
      <c r="Z3563" s="26">
        <v>4</v>
      </c>
      <c r="AA3563" s="51" t="s">
        <v>84</v>
      </c>
      <c r="AB3563" s="51" t="s">
        <v>108</v>
      </c>
    </row>
    <row r="3564" spans="1:28">
      <c r="A3564" s="51" t="s">
        <v>6618</v>
      </c>
      <c r="B3564" s="51" t="s">
        <v>81</v>
      </c>
      <c r="C3564" s="1">
        <v>43860</v>
      </c>
      <c r="D3564">
        <v>2020</v>
      </c>
      <c r="E3564" s="26">
        <v>1</v>
      </c>
      <c r="F3564" s="51" t="s">
        <v>21</v>
      </c>
      <c r="G3564" s="26">
        <v>5</v>
      </c>
      <c r="H3564" s="26">
        <v>5</v>
      </c>
      <c r="I3564" t="s">
        <v>15</v>
      </c>
      <c r="J3564" t="s">
        <v>72</v>
      </c>
      <c r="K3564" t="s">
        <v>73</v>
      </c>
      <c r="L3564" t="s">
        <v>89</v>
      </c>
      <c r="M3564" t="s">
        <v>104</v>
      </c>
      <c r="N3564">
        <v>5127.2894860721499</v>
      </c>
      <c r="O3564">
        <v>5127.2894860721499</v>
      </c>
      <c r="P3564" t="s">
        <v>64</v>
      </c>
      <c r="Q3564">
        <v>2.95</v>
      </c>
      <c r="R3564">
        <v>5</v>
      </c>
      <c r="S3564">
        <v>1</v>
      </c>
      <c r="T3564">
        <v>1</v>
      </c>
      <c r="U3564" t="s">
        <v>76</v>
      </c>
      <c r="V3564">
        <v>1</v>
      </c>
      <c r="W3564" t="s">
        <v>66</v>
      </c>
      <c r="X3564" s="51" t="s">
        <v>6619</v>
      </c>
      <c r="Y3564" s="51" t="s">
        <v>100</v>
      </c>
      <c r="Z3564" s="26">
        <v>0</v>
      </c>
      <c r="AA3564" s="51" t="s">
        <v>66</v>
      </c>
      <c r="AB3564" s="51" t="s">
        <v>69</v>
      </c>
    </row>
    <row r="3565" spans="1:28">
      <c r="A3565" s="51" t="s">
        <v>6620</v>
      </c>
      <c r="B3565" s="51" t="s">
        <v>59</v>
      </c>
      <c r="C3565" s="1">
        <v>45286</v>
      </c>
      <c r="D3565">
        <v>2023</v>
      </c>
      <c r="E3565" s="26">
        <v>12</v>
      </c>
      <c r="F3565" s="51" t="s">
        <v>20</v>
      </c>
      <c r="G3565" s="26">
        <v>2</v>
      </c>
      <c r="H3565" s="26">
        <v>2</v>
      </c>
      <c r="I3565" t="s">
        <v>15</v>
      </c>
      <c r="J3565" t="s">
        <v>82</v>
      </c>
      <c r="K3565" t="s">
        <v>73</v>
      </c>
      <c r="L3565" t="s">
        <v>128</v>
      </c>
      <c r="M3565" t="s">
        <v>152</v>
      </c>
      <c r="N3565">
        <v>4498.6435137462477</v>
      </c>
      <c r="O3565">
        <v>4498.6435137462477</v>
      </c>
      <c r="P3565" t="s">
        <v>64</v>
      </c>
      <c r="Q3565">
        <v>6.59</v>
      </c>
      <c r="R3565">
        <v>3</v>
      </c>
      <c r="S3565">
        <v>0</v>
      </c>
      <c r="T3565">
        <v>0</v>
      </c>
      <c r="U3565" t="s">
        <v>65</v>
      </c>
      <c r="V3565">
        <v>2</v>
      </c>
      <c r="W3565" t="s">
        <v>77</v>
      </c>
      <c r="X3565" s="51" t="s">
        <v>6621</v>
      </c>
      <c r="Y3565" s="51" t="s">
        <v>119</v>
      </c>
      <c r="Z3565" s="26">
        <v>0</v>
      </c>
      <c r="AA3565" s="51" t="s">
        <v>66</v>
      </c>
      <c r="AB3565" s="51" t="s">
        <v>69</v>
      </c>
    </row>
    <row r="3566" spans="1:28">
      <c r="A3566" s="51" t="s">
        <v>6622</v>
      </c>
      <c r="B3566" s="51" t="s">
        <v>81</v>
      </c>
      <c r="C3566" s="1">
        <v>41684</v>
      </c>
      <c r="D3566">
        <v>2014</v>
      </c>
      <c r="E3566" s="26">
        <v>2</v>
      </c>
      <c r="F3566" s="51" t="s">
        <v>22</v>
      </c>
      <c r="G3566" s="26">
        <v>11</v>
      </c>
      <c r="H3566" s="26">
        <v>11</v>
      </c>
      <c r="I3566" t="s">
        <v>15</v>
      </c>
      <c r="J3566" t="s">
        <v>102</v>
      </c>
      <c r="K3566" t="s">
        <v>73</v>
      </c>
      <c r="L3566" t="s">
        <v>103</v>
      </c>
      <c r="M3566" t="s">
        <v>75</v>
      </c>
      <c r="N3566">
        <v>3024.8540278868745</v>
      </c>
      <c r="O3566">
        <v>3024.8540278868745</v>
      </c>
      <c r="P3566" t="s">
        <v>64</v>
      </c>
      <c r="Q3566">
        <v>5.71</v>
      </c>
      <c r="R3566">
        <v>3</v>
      </c>
      <c r="S3566">
        <v>1</v>
      </c>
      <c r="T3566">
        <v>1</v>
      </c>
      <c r="U3566" t="s">
        <v>76</v>
      </c>
      <c r="V3566">
        <v>2</v>
      </c>
      <c r="W3566" t="s">
        <v>77</v>
      </c>
      <c r="X3566" s="51" t="s">
        <v>6623</v>
      </c>
      <c r="Y3566" s="51" t="s">
        <v>100</v>
      </c>
      <c r="Z3566" s="26">
        <v>1</v>
      </c>
      <c r="AA3566" s="51" t="s">
        <v>66</v>
      </c>
      <c r="AB3566" s="51" t="s">
        <v>69</v>
      </c>
    </row>
    <row r="3567" spans="1:28">
      <c r="A3567" s="51" t="s">
        <v>6624</v>
      </c>
      <c r="B3567" s="51" t="s">
        <v>121</v>
      </c>
      <c r="C3567" s="1">
        <v>41776</v>
      </c>
      <c r="D3567">
        <v>2014</v>
      </c>
      <c r="E3567" s="26">
        <v>5</v>
      </c>
      <c r="F3567" s="51" t="s">
        <v>25</v>
      </c>
      <c r="G3567" s="26">
        <v>11</v>
      </c>
      <c r="H3567" s="26">
        <v>11</v>
      </c>
      <c r="I3567" t="s">
        <v>15</v>
      </c>
      <c r="J3567" t="s">
        <v>102</v>
      </c>
      <c r="K3567" t="s">
        <v>133</v>
      </c>
      <c r="L3567" t="s">
        <v>128</v>
      </c>
      <c r="M3567" t="s">
        <v>90</v>
      </c>
      <c r="N3567">
        <v>4703.4316653329452</v>
      </c>
      <c r="O3567">
        <v>4703.4316653329452</v>
      </c>
      <c r="P3567" t="s">
        <v>64</v>
      </c>
      <c r="Q3567">
        <v>2.5299999999999998</v>
      </c>
      <c r="R3567">
        <v>5</v>
      </c>
      <c r="S3567">
        <v>1</v>
      </c>
      <c r="T3567">
        <v>1</v>
      </c>
      <c r="U3567" t="s">
        <v>76</v>
      </c>
      <c r="V3567">
        <v>1</v>
      </c>
      <c r="W3567" t="s">
        <v>66</v>
      </c>
      <c r="X3567" s="51" t="s">
        <v>6594</v>
      </c>
      <c r="Y3567" s="51" t="s">
        <v>86</v>
      </c>
      <c r="Z3567" s="26">
        <v>1</v>
      </c>
      <c r="AA3567" s="51" t="s">
        <v>66</v>
      </c>
      <c r="AB3567" s="51" t="s">
        <v>69</v>
      </c>
    </row>
    <row r="3568" spans="1:28">
      <c r="A3568" s="51" t="s">
        <v>6625</v>
      </c>
      <c r="B3568" s="51" t="s">
        <v>121</v>
      </c>
      <c r="C3568" s="1">
        <v>44032</v>
      </c>
      <c r="D3568">
        <v>2020</v>
      </c>
      <c r="E3568" s="26">
        <v>7</v>
      </c>
      <c r="F3568" s="51" t="s">
        <v>27</v>
      </c>
      <c r="G3568" s="26">
        <v>5</v>
      </c>
      <c r="H3568" s="26">
        <v>5</v>
      </c>
      <c r="I3568" t="s">
        <v>15</v>
      </c>
      <c r="J3568" t="s">
        <v>72</v>
      </c>
      <c r="K3568" t="s">
        <v>73</v>
      </c>
      <c r="L3568" t="s">
        <v>128</v>
      </c>
      <c r="M3568" t="s">
        <v>104</v>
      </c>
      <c r="N3568">
        <v>20045.951004768187</v>
      </c>
      <c r="O3568">
        <v>20045.951004768187</v>
      </c>
      <c r="P3568" t="s">
        <v>64</v>
      </c>
      <c r="Q3568">
        <v>23.34</v>
      </c>
      <c r="R3568">
        <v>1</v>
      </c>
      <c r="S3568">
        <v>3</v>
      </c>
      <c r="T3568">
        <v>1</v>
      </c>
      <c r="U3568" t="s">
        <v>76</v>
      </c>
      <c r="V3568">
        <v>3</v>
      </c>
      <c r="W3568" t="s">
        <v>84</v>
      </c>
      <c r="X3568" s="51" t="s">
        <v>6626</v>
      </c>
      <c r="Y3568" s="51" t="s">
        <v>79</v>
      </c>
      <c r="Z3568" s="26">
        <v>4</v>
      </c>
      <c r="AA3568" s="51" t="s">
        <v>84</v>
      </c>
      <c r="AB3568" s="51" t="s">
        <v>108</v>
      </c>
    </row>
    <row r="3569" spans="1:28">
      <c r="A3569" s="51" t="s">
        <v>6627</v>
      </c>
      <c r="B3569" s="51" t="s">
        <v>59</v>
      </c>
      <c r="C3569" s="1">
        <v>44041</v>
      </c>
      <c r="D3569">
        <v>2020</v>
      </c>
      <c r="E3569" s="26">
        <v>7</v>
      </c>
      <c r="F3569" s="51" t="s">
        <v>27</v>
      </c>
      <c r="G3569" s="26">
        <v>5</v>
      </c>
      <c r="H3569" s="26">
        <v>5</v>
      </c>
      <c r="I3569" t="s">
        <v>15</v>
      </c>
      <c r="J3569" t="s">
        <v>72</v>
      </c>
      <c r="K3569" t="s">
        <v>61</v>
      </c>
      <c r="L3569" t="s">
        <v>89</v>
      </c>
      <c r="M3569" t="s">
        <v>90</v>
      </c>
      <c r="N3569">
        <v>5128.2526663387953</v>
      </c>
      <c r="O3569">
        <v>5128.2526663387953</v>
      </c>
      <c r="P3569" t="s">
        <v>64</v>
      </c>
      <c r="Q3569">
        <v>4.37</v>
      </c>
      <c r="R3569">
        <v>1</v>
      </c>
      <c r="S3569">
        <v>1</v>
      </c>
      <c r="T3569">
        <v>1</v>
      </c>
      <c r="U3569" t="s">
        <v>76</v>
      </c>
      <c r="V3569">
        <v>1</v>
      </c>
      <c r="W3569" t="s">
        <v>66</v>
      </c>
      <c r="X3569" s="51" t="s">
        <v>6628</v>
      </c>
      <c r="Y3569" s="51" t="s">
        <v>100</v>
      </c>
      <c r="Z3569" s="26">
        <v>0</v>
      </c>
      <c r="AA3569" s="51" t="s">
        <v>66</v>
      </c>
      <c r="AB3569" s="51" t="s">
        <v>69</v>
      </c>
    </row>
    <row r="3570" spans="1:28">
      <c r="A3570" s="51" t="s">
        <v>6629</v>
      </c>
      <c r="B3570" s="51" t="s">
        <v>59</v>
      </c>
      <c r="C3570" s="1">
        <v>43209</v>
      </c>
      <c r="D3570">
        <v>2018</v>
      </c>
      <c r="E3570" s="26">
        <v>4</v>
      </c>
      <c r="F3570" s="51" t="s">
        <v>24</v>
      </c>
      <c r="G3570" s="26">
        <v>7</v>
      </c>
      <c r="H3570" s="26">
        <v>7</v>
      </c>
      <c r="I3570" t="s">
        <v>15</v>
      </c>
      <c r="J3570" t="s">
        <v>60</v>
      </c>
      <c r="K3570" t="s">
        <v>124</v>
      </c>
      <c r="L3570" t="s">
        <v>62</v>
      </c>
      <c r="M3570" t="s">
        <v>93</v>
      </c>
      <c r="N3570">
        <v>13966.56880384493</v>
      </c>
      <c r="O3570">
        <v>13966.56880384493</v>
      </c>
      <c r="P3570" t="s">
        <v>64</v>
      </c>
      <c r="Q3570">
        <v>20.69</v>
      </c>
      <c r="R3570">
        <v>4</v>
      </c>
      <c r="S3570">
        <v>1</v>
      </c>
      <c r="T3570">
        <v>1</v>
      </c>
      <c r="U3570" t="s">
        <v>76</v>
      </c>
      <c r="V3570">
        <v>3</v>
      </c>
      <c r="W3570" t="s">
        <v>84</v>
      </c>
      <c r="X3570" s="51" t="s">
        <v>6630</v>
      </c>
      <c r="Y3570" s="51" t="s">
        <v>119</v>
      </c>
      <c r="Z3570" s="26">
        <v>3</v>
      </c>
      <c r="AA3570" s="51" t="s">
        <v>77</v>
      </c>
      <c r="AB3570" s="51" t="s">
        <v>108</v>
      </c>
    </row>
    <row r="3571" spans="1:28">
      <c r="A3571" s="51" t="s">
        <v>6631</v>
      </c>
      <c r="B3571" s="51" t="s">
        <v>97</v>
      </c>
      <c r="C3571" s="1">
        <v>44754</v>
      </c>
      <c r="D3571">
        <v>2022</v>
      </c>
      <c r="E3571" s="26">
        <v>7</v>
      </c>
      <c r="F3571" s="51" t="s">
        <v>27</v>
      </c>
      <c r="G3571" s="26">
        <v>3</v>
      </c>
      <c r="H3571" s="26">
        <v>3</v>
      </c>
      <c r="I3571" t="s">
        <v>15</v>
      </c>
      <c r="J3571" t="s">
        <v>82</v>
      </c>
      <c r="K3571" t="s">
        <v>73</v>
      </c>
      <c r="L3571" t="s">
        <v>103</v>
      </c>
      <c r="M3571" t="s">
        <v>90</v>
      </c>
      <c r="N3571">
        <v>-1957.0084654092263</v>
      </c>
      <c r="O3571">
        <v>1957.0084654092263</v>
      </c>
      <c r="P3571" t="s">
        <v>117</v>
      </c>
      <c r="Q3571">
        <v>28.57</v>
      </c>
      <c r="R3571">
        <v>5</v>
      </c>
      <c r="S3571">
        <v>1</v>
      </c>
      <c r="T3571">
        <v>1</v>
      </c>
      <c r="U3571" t="s">
        <v>76</v>
      </c>
      <c r="V3571">
        <v>3</v>
      </c>
      <c r="W3571" t="s">
        <v>84</v>
      </c>
      <c r="X3571" s="51" t="s">
        <v>6632</v>
      </c>
      <c r="Y3571" s="51" t="s">
        <v>95</v>
      </c>
      <c r="Z3571" s="26">
        <v>2</v>
      </c>
      <c r="AA3571" s="51" t="s">
        <v>77</v>
      </c>
      <c r="AB3571" s="51" t="s">
        <v>69</v>
      </c>
    </row>
    <row r="3572" spans="1:28">
      <c r="A3572" s="51" t="s">
        <v>6633</v>
      </c>
      <c r="B3572" s="51" t="s">
        <v>140</v>
      </c>
      <c r="C3572" s="1">
        <v>41632</v>
      </c>
      <c r="D3572">
        <v>2013</v>
      </c>
      <c r="E3572" s="26">
        <v>12</v>
      </c>
      <c r="F3572" s="51" t="s">
        <v>20</v>
      </c>
      <c r="G3572" s="26">
        <v>12</v>
      </c>
      <c r="H3572" s="26">
        <v>12</v>
      </c>
      <c r="I3572" t="s">
        <v>15</v>
      </c>
      <c r="J3572" t="s">
        <v>102</v>
      </c>
      <c r="K3572" t="s">
        <v>83</v>
      </c>
      <c r="L3572" t="s">
        <v>62</v>
      </c>
      <c r="M3572" t="s">
        <v>63</v>
      </c>
      <c r="N3572">
        <v>9551.0696761016316</v>
      </c>
      <c r="O3572">
        <v>9551.0696761016316</v>
      </c>
      <c r="P3572" t="s">
        <v>64</v>
      </c>
      <c r="Q3572">
        <v>8.73</v>
      </c>
      <c r="R3572">
        <v>2</v>
      </c>
      <c r="S3572">
        <v>0</v>
      </c>
      <c r="T3572">
        <v>0</v>
      </c>
      <c r="U3572" t="s">
        <v>65</v>
      </c>
      <c r="V3572">
        <v>2</v>
      </c>
      <c r="W3572" t="s">
        <v>77</v>
      </c>
      <c r="X3572" s="51" t="s">
        <v>1510</v>
      </c>
      <c r="Y3572" s="51" t="s">
        <v>119</v>
      </c>
      <c r="Z3572" s="26">
        <v>1</v>
      </c>
      <c r="AA3572" s="51" t="s">
        <v>66</v>
      </c>
      <c r="AB3572" s="51" t="s">
        <v>69</v>
      </c>
    </row>
    <row r="3573" spans="1:28">
      <c r="A3573" s="51" t="s">
        <v>6634</v>
      </c>
      <c r="B3573" s="51" t="s">
        <v>97</v>
      </c>
      <c r="C3573" s="1">
        <v>44123</v>
      </c>
      <c r="D3573">
        <v>2020</v>
      </c>
      <c r="E3573" s="26">
        <v>10</v>
      </c>
      <c r="F3573" s="51" t="s">
        <v>10</v>
      </c>
      <c r="G3573" s="26">
        <v>5</v>
      </c>
      <c r="H3573" s="26">
        <v>5</v>
      </c>
      <c r="I3573" t="s">
        <v>15</v>
      </c>
      <c r="J3573" t="s">
        <v>72</v>
      </c>
      <c r="K3573" t="s">
        <v>88</v>
      </c>
      <c r="L3573" t="s">
        <v>116</v>
      </c>
      <c r="M3573" t="s">
        <v>90</v>
      </c>
      <c r="N3573">
        <v>14117.852766375994</v>
      </c>
      <c r="O3573">
        <v>14117.852766375994</v>
      </c>
      <c r="P3573" t="s">
        <v>64</v>
      </c>
      <c r="Q3573">
        <v>27.19</v>
      </c>
      <c r="R3573">
        <v>5</v>
      </c>
      <c r="S3573">
        <v>2</v>
      </c>
      <c r="T3573">
        <v>1</v>
      </c>
      <c r="U3573" t="s">
        <v>76</v>
      </c>
      <c r="V3573">
        <v>3</v>
      </c>
      <c r="W3573" t="s">
        <v>84</v>
      </c>
      <c r="X3573" s="51" t="s">
        <v>6635</v>
      </c>
      <c r="Y3573" s="51" t="s">
        <v>95</v>
      </c>
      <c r="Z3573" s="26">
        <v>3</v>
      </c>
      <c r="AA3573" s="51" t="s">
        <v>77</v>
      </c>
      <c r="AB3573" s="51" t="s">
        <v>108</v>
      </c>
    </row>
    <row r="3574" spans="1:28">
      <c r="A3574" s="51" t="s">
        <v>6636</v>
      </c>
      <c r="B3574" s="51" t="s">
        <v>121</v>
      </c>
      <c r="C3574" s="1">
        <v>45011</v>
      </c>
      <c r="D3574">
        <v>2023</v>
      </c>
      <c r="E3574" s="26">
        <v>3</v>
      </c>
      <c r="F3574" s="51" t="s">
        <v>23</v>
      </c>
      <c r="G3574" s="26">
        <v>2</v>
      </c>
      <c r="H3574" s="26">
        <v>2</v>
      </c>
      <c r="I3574" t="s">
        <v>15</v>
      </c>
      <c r="J3574" t="s">
        <v>82</v>
      </c>
      <c r="K3574" t="s">
        <v>61</v>
      </c>
      <c r="L3574" t="s">
        <v>125</v>
      </c>
      <c r="M3574" t="s">
        <v>152</v>
      </c>
      <c r="N3574">
        <v>4858.5826019892029</v>
      </c>
      <c r="O3574">
        <v>4858.5826019892029</v>
      </c>
      <c r="P3574" t="s">
        <v>64</v>
      </c>
      <c r="Q3574">
        <v>5.0999999999999996</v>
      </c>
      <c r="R3574">
        <v>5</v>
      </c>
      <c r="S3574">
        <v>1</v>
      </c>
      <c r="T3574">
        <v>1</v>
      </c>
      <c r="U3574" t="s">
        <v>76</v>
      </c>
      <c r="V3574">
        <v>1</v>
      </c>
      <c r="W3574" t="s">
        <v>66</v>
      </c>
      <c r="X3574" s="51" t="s">
        <v>2601</v>
      </c>
      <c r="Y3574" s="51" t="s">
        <v>68</v>
      </c>
      <c r="Z3574" s="26">
        <v>0</v>
      </c>
      <c r="AA3574" s="51" t="s">
        <v>66</v>
      </c>
      <c r="AB3574" s="51" t="s">
        <v>69</v>
      </c>
    </row>
    <row r="3575" spans="1:28">
      <c r="A3575" s="51" t="s">
        <v>6637</v>
      </c>
      <c r="B3575" s="51" t="s">
        <v>140</v>
      </c>
      <c r="C3575" s="1">
        <v>43876</v>
      </c>
      <c r="D3575">
        <v>2020</v>
      </c>
      <c r="E3575" s="26">
        <v>2</v>
      </c>
      <c r="F3575" s="51" t="s">
        <v>22</v>
      </c>
      <c r="G3575" s="26">
        <v>5</v>
      </c>
      <c r="H3575" s="26">
        <v>5</v>
      </c>
      <c r="I3575" t="s">
        <v>15</v>
      </c>
      <c r="J3575" t="s">
        <v>72</v>
      </c>
      <c r="K3575" t="s">
        <v>73</v>
      </c>
      <c r="L3575" t="s">
        <v>74</v>
      </c>
      <c r="M3575" t="s">
        <v>104</v>
      </c>
      <c r="N3575">
        <v>9157.0036306989496</v>
      </c>
      <c r="O3575">
        <v>9157.0036306989496</v>
      </c>
      <c r="P3575" t="s">
        <v>64</v>
      </c>
      <c r="Q3575">
        <v>16.27</v>
      </c>
      <c r="R3575">
        <v>2</v>
      </c>
      <c r="S3575">
        <v>1</v>
      </c>
      <c r="T3575">
        <v>1</v>
      </c>
      <c r="U3575" t="s">
        <v>76</v>
      </c>
      <c r="V3575">
        <v>3</v>
      </c>
      <c r="W3575" t="s">
        <v>84</v>
      </c>
      <c r="X3575" s="51" t="s">
        <v>6638</v>
      </c>
      <c r="Y3575" s="51" t="s">
        <v>95</v>
      </c>
      <c r="Z3575" s="26">
        <v>2</v>
      </c>
      <c r="AA3575" s="51" t="s">
        <v>77</v>
      </c>
      <c r="AB3575" s="51" t="s">
        <v>69</v>
      </c>
    </row>
    <row r="3576" spans="1:28">
      <c r="A3576" s="51" t="s">
        <v>6639</v>
      </c>
      <c r="B3576" s="51" t="s">
        <v>140</v>
      </c>
      <c r="C3576" s="1">
        <v>43264</v>
      </c>
      <c r="D3576">
        <v>2018</v>
      </c>
      <c r="E3576" s="26">
        <v>6</v>
      </c>
      <c r="F3576" s="51" t="s">
        <v>26</v>
      </c>
      <c r="G3576" s="26">
        <v>7</v>
      </c>
      <c r="H3576" s="26">
        <v>7</v>
      </c>
      <c r="I3576" t="s">
        <v>15</v>
      </c>
      <c r="J3576" t="s">
        <v>60</v>
      </c>
      <c r="K3576" t="s">
        <v>124</v>
      </c>
      <c r="L3576" t="s">
        <v>116</v>
      </c>
      <c r="M3576" t="s">
        <v>152</v>
      </c>
      <c r="N3576">
        <v>11550.726459856349</v>
      </c>
      <c r="O3576">
        <v>11550.726459856349</v>
      </c>
      <c r="P3576" t="s">
        <v>64</v>
      </c>
      <c r="Q3576">
        <v>14.37</v>
      </c>
      <c r="R3576">
        <v>4</v>
      </c>
      <c r="S3576">
        <v>1</v>
      </c>
      <c r="T3576">
        <v>1</v>
      </c>
      <c r="U3576" t="s">
        <v>76</v>
      </c>
      <c r="V3576">
        <v>2</v>
      </c>
      <c r="W3576" t="s">
        <v>77</v>
      </c>
      <c r="X3576" s="51" t="s">
        <v>6640</v>
      </c>
      <c r="Y3576" s="51" t="s">
        <v>119</v>
      </c>
      <c r="Z3576" s="26">
        <v>0</v>
      </c>
      <c r="AA3576" s="51" t="s">
        <v>66</v>
      </c>
      <c r="AB3576" s="51" t="s">
        <v>69</v>
      </c>
    </row>
    <row r="3577" spans="1:28">
      <c r="A3577" s="51" t="s">
        <v>6641</v>
      </c>
      <c r="B3577" s="51" t="s">
        <v>71</v>
      </c>
      <c r="C3577" s="1">
        <v>42709</v>
      </c>
      <c r="D3577">
        <v>2016</v>
      </c>
      <c r="E3577" s="26">
        <v>12</v>
      </c>
      <c r="F3577" s="51" t="s">
        <v>20</v>
      </c>
      <c r="G3577" s="26">
        <v>9</v>
      </c>
      <c r="H3577" s="26">
        <v>9</v>
      </c>
      <c r="I3577" t="s">
        <v>15</v>
      </c>
      <c r="J3577" t="s">
        <v>60</v>
      </c>
      <c r="K3577" t="s">
        <v>61</v>
      </c>
      <c r="L3577" t="s">
        <v>128</v>
      </c>
      <c r="M3577" t="s">
        <v>104</v>
      </c>
      <c r="N3577">
        <v>3397.3308722366583</v>
      </c>
      <c r="O3577">
        <v>3397.3308722366583</v>
      </c>
      <c r="P3577" t="s">
        <v>64</v>
      </c>
      <c r="Q3577">
        <v>3.82</v>
      </c>
      <c r="R3577">
        <v>3</v>
      </c>
      <c r="S3577">
        <v>1</v>
      </c>
      <c r="T3577">
        <v>1</v>
      </c>
      <c r="U3577" t="s">
        <v>76</v>
      </c>
      <c r="V3577">
        <v>1</v>
      </c>
      <c r="W3577" t="s">
        <v>66</v>
      </c>
      <c r="X3577" s="51" t="s">
        <v>2416</v>
      </c>
      <c r="Y3577" s="51" t="s">
        <v>100</v>
      </c>
      <c r="Z3577" s="26">
        <v>1</v>
      </c>
      <c r="AA3577" s="51" t="s">
        <v>66</v>
      </c>
      <c r="AB3577" s="51" t="s">
        <v>69</v>
      </c>
    </row>
    <row r="3578" spans="1:28">
      <c r="A3578" s="51" t="s">
        <v>6642</v>
      </c>
      <c r="B3578" s="51" t="s">
        <v>97</v>
      </c>
      <c r="C3578" s="1">
        <v>43225</v>
      </c>
      <c r="D3578">
        <v>2018</v>
      </c>
      <c r="E3578" s="26">
        <v>5</v>
      </c>
      <c r="F3578" s="51" t="s">
        <v>25</v>
      </c>
      <c r="G3578" s="26">
        <v>7</v>
      </c>
      <c r="H3578" s="26">
        <v>7</v>
      </c>
      <c r="I3578" t="s">
        <v>15</v>
      </c>
      <c r="J3578" t="s">
        <v>60</v>
      </c>
      <c r="K3578" t="s">
        <v>133</v>
      </c>
      <c r="L3578" t="s">
        <v>74</v>
      </c>
      <c r="M3578" t="s">
        <v>63</v>
      </c>
      <c r="N3578">
        <v>3766.7560424017179</v>
      </c>
      <c r="O3578">
        <v>3766.7560424017179</v>
      </c>
      <c r="P3578" t="s">
        <v>64</v>
      </c>
      <c r="Q3578">
        <v>20.38</v>
      </c>
      <c r="R3578">
        <v>2</v>
      </c>
      <c r="S3578">
        <v>4</v>
      </c>
      <c r="T3578">
        <v>1</v>
      </c>
      <c r="U3578" t="s">
        <v>76</v>
      </c>
      <c r="V3578">
        <v>3</v>
      </c>
      <c r="W3578" t="s">
        <v>84</v>
      </c>
      <c r="X3578" s="51" t="s">
        <v>6643</v>
      </c>
      <c r="Y3578" s="51" t="s">
        <v>144</v>
      </c>
      <c r="Z3578" s="26">
        <v>3</v>
      </c>
      <c r="AA3578" s="51" t="s">
        <v>77</v>
      </c>
      <c r="AB3578" s="51" t="s">
        <v>108</v>
      </c>
    </row>
    <row r="3579" spans="1:28">
      <c r="A3579" s="51" t="s">
        <v>6644</v>
      </c>
      <c r="B3579" s="51" t="s">
        <v>140</v>
      </c>
      <c r="C3579" s="1">
        <v>44028</v>
      </c>
      <c r="D3579">
        <v>2020</v>
      </c>
      <c r="E3579" s="26">
        <v>7</v>
      </c>
      <c r="F3579" s="51" t="s">
        <v>27</v>
      </c>
      <c r="G3579" s="26">
        <v>5</v>
      </c>
      <c r="H3579" s="26">
        <v>5</v>
      </c>
      <c r="I3579" t="s">
        <v>15</v>
      </c>
      <c r="J3579" t="s">
        <v>72</v>
      </c>
      <c r="K3579" t="s">
        <v>88</v>
      </c>
      <c r="L3579" t="s">
        <v>202</v>
      </c>
      <c r="M3579" t="s">
        <v>90</v>
      </c>
      <c r="N3579">
        <v>7591.5250929020212</v>
      </c>
      <c r="O3579">
        <v>7591.5250929020212</v>
      </c>
      <c r="P3579" t="s">
        <v>64</v>
      </c>
      <c r="Q3579">
        <v>10.19</v>
      </c>
      <c r="R3579">
        <v>5</v>
      </c>
      <c r="S3579">
        <v>2</v>
      </c>
      <c r="T3579">
        <v>1</v>
      </c>
      <c r="U3579" t="s">
        <v>76</v>
      </c>
      <c r="V3579">
        <v>3</v>
      </c>
      <c r="W3579" t="s">
        <v>84</v>
      </c>
      <c r="X3579" s="51" t="s">
        <v>6645</v>
      </c>
      <c r="Y3579" s="51" t="s">
        <v>95</v>
      </c>
      <c r="Z3579" s="26">
        <v>1</v>
      </c>
      <c r="AA3579" s="51" t="s">
        <v>66</v>
      </c>
      <c r="AB3579" s="51" t="s">
        <v>69</v>
      </c>
    </row>
    <row r="3580" spans="1:28">
      <c r="A3580" s="51" t="s">
        <v>6646</v>
      </c>
      <c r="B3580" s="51" t="s">
        <v>59</v>
      </c>
      <c r="C3580" s="1">
        <v>44802</v>
      </c>
      <c r="D3580">
        <v>2022</v>
      </c>
      <c r="E3580" s="26">
        <v>8</v>
      </c>
      <c r="F3580" s="51" t="s">
        <v>28</v>
      </c>
      <c r="G3580" s="26">
        <v>3</v>
      </c>
      <c r="H3580" s="26">
        <v>3</v>
      </c>
      <c r="I3580" t="s">
        <v>15</v>
      </c>
      <c r="J3580" t="s">
        <v>82</v>
      </c>
      <c r="K3580" t="s">
        <v>133</v>
      </c>
      <c r="L3580" t="s">
        <v>103</v>
      </c>
      <c r="M3580" t="s">
        <v>104</v>
      </c>
      <c r="N3580">
        <v>13560.163223289295</v>
      </c>
      <c r="O3580">
        <v>13560.163223289295</v>
      </c>
      <c r="P3580" t="s">
        <v>64</v>
      </c>
      <c r="Q3580">
        <v>11.03</v>
      </c>
      <c r="R3580">
        <v>2</v>
      </c>
      <c r="S3580">
        <v>3</v>
      </c>
      <c r="T3580">
        <v>1</v>
      </c>
      <c r="U3580" t="s">
        <v>76</v>
      </c>
      <c r="V3580">
        <v>3</v>
      </c>
      <c r="W3580" t="s">
        <v>84</v>
      </c>
      <c r="X3580" s="51" t="s">
        <v>6647</v>
      </c>
      <c r="Y3580" s="51" t="s">
        <v>79</v>
      </c>
      <c r="Z3580" s="26">
        <v>3</v>
      </c>
      <c r="AA3580" s="51" t="s">
        <v>77</v>
      </c>
      <c r="AB3580" s="51" t="s">
        <v>108</v>
      </c>
    </row>
    <row r="3581" spans="1:28">
      <c r="A3581" s="51" t="s">
        <v>6648</v>
      </c>
      <c r="B3581" s="51" t="s">
        <v>97</v>
      </c>
      <c r="C3581" s="1">
        <v>41719</v>
      </c>
      <c r="D3581">
        <v>2014</v>
      </c>
      <c r="E3581" s="26">
        <v>3</v>
      </c>
      <c r="F3581" s="51" t="s">
        <v>23</v>
      </c>
      <c r="G3581" s="26">
        <v>11</v>
      </c>
      <c r="H3581" s="26">
        <v>11</v>
      </c>
      <c r="I3581" t="s">
        <v>15</v>
      </c>
      <c r="J3581" t="s">
        <v>102</v>
      </c>
      <c r="K3581" t="s">
        <v>124</v>
      </c>
      <c r="L3581" t="s">
        <v>125</v>
      </c>
      <c r="M3581" t="s">
        <v>104</v>
      </c>
      <c r="N3581">
        <v>10227.22378646652</v>
      </c>
      <c r="O3581">
        <v>10227.22378646652</v>
      </c>
      <c r="P3581" t="s">
        <v>64</v>
      </c>
      <c r="Q3581">
        <v>4.12</v>
      </c>
      <c r="R3581">
        <v>4</v>
      </c>
      <c r="S3581">
        <v>1</v>
      </c>
      <c r="T3581">
        <v>1</v>
      </c>
      <c r="U3581" t="s">
        <v>76</v>
      </c>
      <c r="V3581">
        <v>3</v>
      </c>
      <c r="W3581" t="s">
        <v>84</v>
      </c>
      <c r="X3581" s="51" t="s">
        <v>6649</v>
      </c>
      <c r="Y3581" s="51" t="s">
        <v>68</v>
      </c>
      <c r="Z3581" s="26">
        <v>2</v>
      </c>
      <c r="AA3581" s="51" t="s">
        <v>77</v>
      </c>
      <c r="AB3581" s="51" t="s">
        <v>69</v>
      </c>
    </row>
    <row r="3582" spans="1:28">
      <c r="A3582" s="51" t="s">
        <v>6650</v>
      </c>
      <c r="B3582" s="51" t="s">
        <v>59</v>
      </c>
      <c r="C3582" s="1">
        <v>44773</v>
      </c>
      <c r="D3582">
        <v>2022</v>
      </c>
      <c r="E3582" s="26">
        <v>7</v>
      </c>
      <c r="F3582" s="51" t="s">
        <v>27</v>
      </c>
      <c r="G3582" s="26">
        <v>3</v>
      </c>
      <c r="H3582" s="26">
        <v>3</v>
      </c>
      <c r="I3582" t="s">
        <v>15</v>
      </c>
      <c r="J3582" t="s">
        <v>82</v>
      </c>
      <c r="K3582" t="s">
        <v>124</v>
      </c>
      <c r="L3582" t="s">
        <v>125</v>
      </c>
      <c r="M3582" t="s">
        <v>90</v>
      </c>
      <c r="N3582">
        <v>3417.1649491119329</v>
      </c>
      <c r="O3582">
        <v>3417.1649491119329</v>
      </c>
      <c r="P3582" t="s">
        <v>64</v>
      </c>
      <c r="Q3582">
        <v>3.9</v>
      </c>
      <c r="R3582">
        <v>5</v>
      </c>
      <c r="S3582">
        <v>5</v>
      </c>
      <c r="T3582">
        <v>1</v>
      </c>
      <c r="U3582" t="s">
        <v>76</v>
      </c>
      <c r="V3582">
        <v>1</v>
      </c>
      <c r="W3582" t="s">
        <v>66</v>
      </c>
      <c r="X3582" s="51" t="s">
        <v>6651</v>
      </c>
      <c r="Y3582" s="51" t="s">
        <v>119</v>
      </c>
      <c r="Z3582" s="26">
        <v>1</v>
      </c>
      <c r="AA3582" s="51" t="s">
        <v>66</v>
      </c>
      <c r="AB3582" s="51" t="s">
        <v>69</v>
      </c>
    </row>
    <row r="3583" spans="1:28">
      <c r="A3583" s="51" t="s">
        <v>6652</v>
      </c>
      <c r="B3583" s="51" t="s">
        <v>97</v>
      </c>
      <c r="C3583" s="1">
        <v>43310</v>
      </c>
      <c r="D3583">
        <v>2018</v>
      </c>
      <c r="E3583" s="26">
        <v>7</v>
      </c>
      <c r="F3583" s="51" t="s">
        <v>27</v>
      </c>
      <c r="G3583" s="26">
        <v>7</v>
      </c>
      <c r="H3583" s="26">
        <v>7</v>
      </c>
      <c r="I3583" t="s">
        <v>15</v>
      </c>
      <c r="J3583" t="s">
        <v>60</v>
      </c>
      <c r="K3583" t="s">
        <v>83</v>
      </c>
      <c r="L3583" t="s">
        <v>110</v>
      </c>
      <c r="M3583" t="s">
        <v>93</v>
      </c>
      <c r="N3583">
        <v>5933.9556206718462</v>
      </c>
      <c r="O3583">
        <v>5933.9556206718462</v>
      </c>
      <c r="P3583" t="s">
        <v>64</v>
      </c>
      <c r="Q3583">
        <v>11.68</v>
      </c>
      <c r="R3583">
        <v>2</v>
      </c>
      <c r="S3583">
        <v>4</v>
      </c>
      <c r="T3583">
        <v>1</v>
      </c>
      <c r="U3583" t="s">
        <v>76</v>
      </c>
      <c r="V3583">
        <v>2</v>
      </c>
      <c r="W3583" t="s">
        <v>77</v>
      </c>
      <c r="X3583" s="51" t="s">
        <v>3117</v>
      </c>
      <c r="Y3583" s="51" t="s">
        <v>79</v>
      </c>
      <c r="Z3583" s="26">
        <v>1</v>
      </c>
      <c r="AA3583" s="51" t="s">
        <v>66</v>
      </c>
      <c r="AB3583" s="51" t="s">
        <v>69</v>
      </c>
    </row>
    <row r="3584" spans="1:28">
      <c r="A3584" s="51" t="s">
        <v>6653</v>
      </c>
      <c r="B3584" s="51" t="s">
        <v>97</v>
      </c>
      <c r="C3584" s="1">
        <v>41478</v>
      </c>
      <c r="D3584">
        <v>2013</v>
      </c>
      <c r="E3584" s="26">
        <v>7</v>
      </c>
      <c r="F3584" s="51" t="s">
        <v>27</v>
      </c>
      <c r="G3584" s="26">
        <v>12</v>
      </c>
      <c r="H3584" s="26">
        <v>12</v>
      </c>
      <c r="I3584" t="s">
        <v>15</v>
      </c>
      <c r="J3584" t="s">
        <v>102</v>
      </c>
      <c r="K3584" t="s">
        <v>73</v>
      </c>
      <c r="L3584" t="s">
        <v>98</v>
      </c>
      <c r="M3584" t="s">
        <v>152</v>
      </c>
      <c r="N3584">
        <v>6158.9909263874633</v>
      </c>
      <c r="O3584">
        <v>6158.9909263874633</v>
      </c>
      <c r="P3584" t="s">
        <v>64</v>
      </c>
      <c r="Q3584">
        <v>1.45</v>
      </c>
      <c r="R3584">
        <v>5</v>
      </c>
      <c r="S3584">
        <v>2</v>
      </c>
      <c r="T3584">
        <v>1</v>
      </c>
      <c r="U3584" t="s">
        <v>76</v>
      </c>
      <c r="V3584">
        <v>1</v>
      </c>
      <c r="W3584" t="s">
        <v>66</v>
      </c>
      <c r="X3584" s="51" t="s">
        <v>6654</v>
      </c>
      <c r="Y3584" s="51" t="s">
        <v>79</v>
      </c>
      <c r="Z3584" s="26">
        <v>1</v>
      </c>
      <c r="AA3584" s="51" t="s">
        <v>66</v>
      </c>
      <c r="AB3584" s="51" t="s">
        <v>69</v>
      </c>
    </row>
    <row r="3585" spans="1:28">
      <c r="A3585" s="51" t="s">
        <v>6655</v>
      </c>
      <c r="B3585" s="51" t="s">
        <v>81</v>
      </c>
      <c r="C3585" s="1">
        <v>43727</v>
      </c>
      <c r="D3585">
        <v>2019</v>
      </c>
      <c r="E3585" s="26">
        <v>9</v>
      </c>
      <c r="F3585" s="51" t="s">
        <v>29</v>
      </c>
      <c r="G3585" s="26">
        <v>6</v>
      </c>
      <c r="H3585" s="26">
        <v>6</v>
      </c>
      <c r="I3585" t="s">
        <v>15</v>
      </c>
      <c r="J3585" t="s">
        <v>72</v>
      </c>
      <c r="K3585" t="s">
        <v>88</v>
      </c>
      <c r="L3585" t="s">
        <v>157</v>
      </c>
      <c r="M3585" t="s">
        <v>93</v>
      </c>
      <c r="N3585">
        <v>5443.4151500347152</v>
      </c>
      <c r="O3585">
        <v>5443.4151500347152</v>
      </c>
      <c r="P3585" t="s">
        <v>64</v>
      </c>
      <c r="Q3585">
        <v>4.95</v>
      </c>
      <c r="R3585">
        <v>3</v>
      </c>
      <c r="S3585">
        <v>2</v>
      </c>
      <c r="T3585">
        <v>1</v>
      </c>
      <c r="U3585" t="s">
        <v>76</v>
      </c>
      <c r="V3585">
        <v>1</v>
      </c>
      <c r="W3585" t="s">
        <v>66</v>
      </c>
      <c r="X3585" s="51" t="s">
        <v>6656</v>
      </c>
      <c r="Y3585" s="51" t="s">
        <v>100</v>
      </c>
      <c r="Z3585" s="26">
        <v>0</v>
      </c>
      <c r="AA3585" s="51" t="s">
        <v>66</v>
      </c>
      <c r="AB3585" s="51" t="s">
        <v>69</v>
      </c>
    </row>
    <row r="3586" spans="1:28">
      <c r="A3586" s="51" t="s">
        <v>6657</v>
      </c>
      <c r="B3586" s="51" t="s">
        <v>81</v>
      </c>
      <c r="C3586" s="1">
        <v>42218</v>
      </c>
      <c r="D3586">
        <v>2015</v>
      </c>
      <c r="E3586" s="26">
        <v>8</v>
      </c>
      <c r="F3586" s="51" t="s">
        <v>28</v>
      </c>
      <c r="G3586" s="26">
        <v>10</v>
      </c>
      <c r="H3586" s="26">
        <v>10</v>
      </c>
      <c r="I3586" t="s">
        <v>15</v>
      </c>
      <c r="J3586" t="s">
        <v>102</v>
      </c>
      <c r="K3586" t="s">
        <v>88</v>
      </c>
      <c r="L3586" t="s">
        <v>98</v>
      </c>
      <c r="M3586" t="s">
        <v>104</v>
      </c>
      <c r="N3586">
        <v>22763.216979666497</v>
      </c>
      <c r="O3586">
        <v>22763.216979666497</v>
      </c>
      <c r="P3586" t="s">
        <v>64</v>
      </c>
      <c r="Q3586">
        <v>5.17</v>
      </c>
      <c r="R3586">
        <v>3</v>
      </c>
      <c r="S3586">
        <v>0</v>
      </c>
      <c r="T3586">
        <v>0</v>
      </c>
      <c r="U3586" t="s">
        <v>65</v>
      </c>
      <c r="V3586">
        <v>3</v>
      </c>
      <c r="W3586" t="s">
        <v>84</v>
      </c>
      <c r="X3586" s="51" t="s">
        <v>6658</v>
      </c>
      <c r="Y3586" s="51" t="s">
        <v>119</v>
      </c>
      <c r="Z3586" s="26">
        <v>3</v>
      </c>
      <c r="AA3586" s="51" t="s">
        <v>77</v>
      </c>
      <c r="AB3586" s="51" t="s">
        <v>69</v>
      </c>
    </row>
    <row r="3587" spans="1:28">
      <c r="A3587" s="51" t="s">
        <v>6659</v>
      </c>
      <c r="B3587" s="51" t="s">
        <v>81</v>
      </c>
      <c r="C3587" s="1">
        <v>43272</v>
      </c>
      <c r="D3587">
        <v>2018</v>
      </c>
      <c r="E3587" s="26">
        <v>6</v>
      </c>
      <c r="F3587" s="51" t="s">
        <v>26</v>
      </c>
      <c r="G3587" s="26">
        <v>7</v>
      </c>
      <c r="H3587" s="26">
        <v>7</v>
      </c>
      <c r="I3587" t="s">
        <v>15</v>
      </c>
      <c r="J3587" t="s">
        <v>60</v>
      </c>
      <c r="K3587" t="s">
        <v>83</v>
      </c>
      <c r="L3587" t="s">
        <v>110</v>
      </c>
      <c r="M3587" t="s">
        <v>90</v>
      </c>
      <c r="N3587">
        <v>2878.9865801694914</v>
      </c>
      <c r="O3587">
        <v>2878.9865801694914</v>
      </c>
      <c r="P3587" t="s">
        <v>64</v>
      </c>
      <c r="Q3587">
        <v>9.19</v>
      </c>
      <c r="R3587">
        <v>4</v>
      </c>
      <c r="S3587">
        <v>1</v>
      </c>
      <c r="T3587">
        <v>1</v>
      </c>
      <c r="U3587" t="s">
        <v>76</v>
      </c>
      <c r="V3587">
        <v>1</v>
      </c>
      <c r="W3587" t="s">
        <v>66</v>
      </c>
      <c r="X3587" s="51" t="s">
        <v>6660</v>
      </c>
      <c r="Y3587" s="51" t="s">
        <v>119</v>
      </c>
      <c r="Z3587" s="26">
        <v>0</v>
      </c>
      <c r="AA3587" s="51" t="s">
        <v>66</v>
      </c>
      <c r="AB3587" s="51" t="s">
        <v>69</v>
      </c>
    </row>
    <row r="3588" spans="1:28">
      <c r="A3588" s="51" t="s">
        <v>6661</v>
      </c>
      <c r="B3588" s="51" t="s">
        <v>140</v>
      </c>
      <c r="C3588" s="1">
        <v>43655</v>
      </c>
      <c r="D3588">
        <v>2019</v>
      </c>
      <c r="E3588" s="26">
        <v>7</v>
      </c>
      <c r="F3588" s="51" t="s">
        <v>27</v>
      </c>
      <c r="G3588" s="26">
        <v>6</v>
      </c>
      <c r="H3588" s="26">
        <v>6</v>
      </c>
      <c r="I3588" t="s">
        <v>15</v>
      </c>
      <c r="J3588" t="s">
        <v>72</v>
      </c>
      <c r="K3588" t="s">
        <v>124</v>
      </c>
      <c r="L3588" t="s">
        <v>110</v>
      </c>
      <c r="M3588" t="s">
        <v>93</v>
      </c>
      <c r="N3588">
        <v>21721.562220813281</v>
      </c>
      <c r="O3588">
        <v>21721.562220813281</v>
      </c>
      <c r="P3588" t="s">
        <v>64</v>
      </c>
      <c r="Q3588">
        <v>28.45</v>
      </c>
      <c r="R3588">
        <v>4</v>
      </c>
      <c r="S3588">
        <v>2</v>
      </c>
      <c r="T3588">
        <v>1</v>
      </c>
      <c r="U3588" t="s">
        <v>76</v>
      </c>
      <c r="V3588">
        <v>3</v>
      </c>
      <c r="W3588" t="s">
        <v>84</v>
      </c>
      <c r="X3588" s="51" t="s">
        <v>6662</v>
      </c>
      <c r="Y3588" s="51" t="s">
        <v>100</v>
      </c>
      <c r="Z3588" s="26">
        <v>3</v>
      </c>
      <c r="AA3588" s="51" t="s">
        <v>77</v>
      </c>
      <c r="AB3588" s="51" t="s">
        <v>108</v>
      </c>
    </row>
    <row r="3589" spans="1:28">
      <c r="A3589" s="51" t="s">
        <v>6663</v>
      </c>
      <c r="B3589" s="51" t="s">
        <v>81</v>
      </c>
      <c r="C3589" s="1">
        <v>42533</v>
      </c>
      <c r="D3589">
        <v>2016</v>
      </c>
      <c r="E3589" s="26">
        <v>6</v>
      </c>
      <c r="F3589" s="51" t="s">
        <v>26</v>
      </c>
      <c r="G3589" s="26">
        <v>9</v>
      </c>
      <c r="H3589" s="26">
        <v>9</v>
      </c>
      <c r="I3589" t="s">
        <v>15</v>
      </c>
      <c r="J3589" t="s">
        <v>60</v>
      </c>
      <c r="K3589" t="s">
        <v>133</v>
      </c>
      <c r="L3589" t="s">
        <v>89</v>
      </c>
      <c r="M3589" t="s">
        <v>90</v>
      </c>
      <c r="N3589">
        <v>5047.6811743477865</v>
      </c>
      <c r="O3589">
        <v>5047.6811743477865</v>
      </c>
      <c r="P3589" t="s">
        <v>64</v>
      </c>
      <c r="Q3589">
        <v>2.68</v>
      </c>
      <c r="R3589">
        <v>3</v>
      </c>
      <c r="S3589">
        <v>1</v>
      </c>
      <c r="T3589">
        <v>1</v>
      </c>
      <c r="U3589" t="s">
        <v>76</v>
      </c>
      <c r="V3589">
        <v>1</v>
      </c>
      <c r="W3589" t="s">
        <v>66</v>
      </c>
      <c r="X3589" s="51" t="s">
        <v>2181</v>
      </c>
      <c r="Y3589" s="51" t="s">
        <v>79</v>
      </c>
      <c r="Z3589" s="26">
        <v>1</v>
      </c>
      <c r="AA3589" s="51" t="s">
        <v>66</v>
      </c>
      <c r="AB3589" s="51" t="s">
        <v>69</v>
      </c>
    </row>
    <row r="3590" spans="1:28">
      <c r="A3590" s="51" t="s">
        <v>6664</v>
      </c>
      <c r="B3590" s="51" t="s">
        <v>140</v>
      </c>
      <c r="C3590" s="1">
        <v>43836</v>
      </c>
      <c r="D3590">
        <v>2020</v>
      </c>
      <c r="E3590" s="26">
        <v>1</v>
      </c>
      <c r="F3590" s="51" t="s">
        <v>21</v>
      </c>
      <c r="G3590" s="26">
        <v>5</v>
      </c>
      <c r="H3590" s="26">
        <v>5</v>
      </c>
      <c r="I3590" t="s">
        <v>15</v>
      </c>
      <c r="J3590" t="s">
        <v>72</v>
      </c>
      <c r="K3590" t="s">
        <v>133</v>
      </c>
      <c r="L3590" t="s">
        <v>202</v>
      </c>
      <c r="M3590" t="s">
        <v>63</v>
      </c>
      <c r="N3590">
        <v>1469.8886585448945</v>
      </c>
      <c r="O3590">
        <v>1469.8886585448945</v>
      </c>
      <c r="P3590" t="s">
        <v>64</v>
      </c>
      <c r="Q3590">
        <v>5.58</v>
      </c>
      <c r="R3590">
        <v>5</v>
      </c>
      <c r="S3590">
        <v>2</v>
      </c>
      <c r="T3590">
        <v>1</v>
      </c>
      <c r="U3590" t="s">
        <v>76</v>
      </c>
      <c r="V3590">
        <v>1</v>
      </c>
      <c r="W3590" t="s">
        <v>66</v>
      </c>
      <c r="X3590" s="51" t="s">
        <v>6665</v>
      </c>
      <c r="Y3590" s="51" t="s">
        <v>144</v>
      </c>
      <c r="Z3590" s="26">
        <v>0</v>
      </c>
      <c r="AA3590" s="51" t="s">
        <v>66</v>
      </c>
      <c r="AB3590" s="51" t="s">
        <v>69</v>
      </c>
    </row>
    <row r="3591" spans="1:28">
      <c r="A3591" s="51" t="s">
        <v>6666</v>
      </c>
      <c r="B3591" s="51" t="s">
        <v>97</v>
      </c>
      <c r="C3591" s="1">
        <v>44165</v>
      </c>
      <c r="D3591">
        <v>2020</v>
      </c>
      <c r="E3591" s="26">
        <v>11</v>
      </c>
      <c r="F3591" s="51" t="s">
        <v>19</v>
      </c>
      <c r="G3591" s="26">
        <v>5</v>
      </c>
      <c r="H3591" s="26">
        <v>5</v>
      </c>
      <c r="I3591" t="s">
        <v>15</v>
      </c>
      <c r="J3591" t="s">
        <v>72</v>
      </c>
      <c r="K3591" t="s">
        <v>61</v>
      </c>
      <c r="L3591" t="s">
        <v>202</v>
      </c>
      <c r="M3591" t="s">
        <v>93</v>
      </c>
      <c r="N3591">
        <v>3794.1091851720194</v>
      </c>
      <c r="O3591">
        <v>3794.1091851720194</v>
      </c>
      <c r="P3591" t="s">
        <v>64</v>
      </c>
      <c r="Q3591">
        <v>6.31</v>
      </c>
      <c r="R3591">
        <v>2</v>
      </c>
      <c r="S3591">
        <v>0</v>
      </c>
      <c r="T3591">
        <v>0</v>
      </c>
      <c r="U3591" t="s">
        <v>65</v>
      </c>
      <c r="V3591">
        <v>1</v>
      </c>
      <c r="W3591" t="s">
        <v>66</v>
      </c>
      <c r="X3591" s="51" t="s">
        <v>2414</v>
      </c>
      <c r="Y3591" s="51" t="s">
        <v>100</v>
      </c>
      <c r="Z3591" s="26">
        <v>0</v>
      </c>
      <c r="AA3591" s="51" t="s">
        <v>66</v>
      </c>
      <c r="AB3591" s="51" t="s">
        <v>69</v>
      </c>
    </row>
    <row r="3592" spans="1:28">
      <c r="A3592" s="51" t="s">
        <v>6667</v>
      </c>
      <c r="B3592" s="51" t="s">
        <v>97</v>
      </c>
      <c r="C3592" s="1">
        <v>42162</v>
      </c>
      <c r="D3592">
        <v>2015</v>
      </c>
      <c r="E3592" s="26">
        <v>6</v>
      </c>
      <c r="F3592" s="51" t="s">
        <v>26</v>
      </c>
      <c r="G3592" s="26">
        <v>10</v>
      </c>
      <c r="H3592" s="26">
        <v>10</v>
      </c>
      <c r="I3592" t="s">
        <v>15</v>
      </c>
      <c r="J3592" t="s">
        <v>102</v>
      </c>
      <c r="K3592" t="s">
        <v>133</v>
      </c>
      <c r="L3592" t="s">
        <v>128</v>
      </c>
      <c r="M3592" t="s">
        <v>93</v>
      </c>
      <c r="N3592">
        <v>3757.8418182847886</v>
      </c>
      <c r="O3592">
        <v>3757.8418182847886</v>
      </c>
      <c r="P3592" t="s">
        <v>64</v>
      </c>
      <c r="Q3592">
        <v>7.59</v>
      </c>
      <c r="R3592">
        <v>2</v>
      </c>
      <c r="S3592">
        <v>4</v>
      </c>
      <c r="T3592">
        <v>1</v>
      </c>
      <c r="U3592" t="s">
        <v>76</v>
      </c>
      <c r="V3592">
        <v>1</v>
      </c>
      <c r="W3592" t="s">
        <v>66</v>
      </c>
      <c r="X3592" s="51" t="s">
        <v>6668</v>
      </c>
      <c r="Y3592" s="51" t="s">
        <v>86</v>
      </c>
      <c r="Z3592" s="26">
        <v>2</v>
      </c>
      <c r="AA3592" s="51" t="s">
        <v>77</v>
      </c>
      <c r="AB3592" s="51" t="s">
        <v>108</v>
      </c>
    </row>
    <row r="3593" spans="1:28">
      <c r="A3593" s="51" t="s">
        <v>6669</v>
      </c>
      <c r="B3593" s="51" t="s">
        <v>121</v>
      </c>
      <c r="C3593" s="1">
        <v>41539</v>
      </c>
      <c r="D3593">
        <v>2013</v>
      </c>
      <c r="E3593" s="26">
        <v>9</v>
      </c>
      <c r="F3593" s="51" t="s">
        <v>29</v>
      </c>
      <c r="G3593" s="26">
        <v>12</v>
      </c>
      <c r="H3593" s="26">
        <v>12</v>
      </c>
      <c r="I3593" t="s">
        <v>15</v>
      </c>
      <c r="J3593" t="s">
        <v>102</v>
      </c>
      <c r="K3593" t="s">
        <v>88</v>
      </c>
      <c r="L3593" t="s">
        <v>62</v>
      </c>
      <c r="M3593" t="s">
        <v>63</v>
      </c>
      <c r="N3593">
        <v>11834.377909962714</v>
      </c>
      <c r="O3593">
        <v>11834.377909962714</v>
      </c>
      <c r="P3593" t="s">
        <v>64</v>
      </c>
      <c r="Q3593">
        <v>11.57</v>
      </c>
      <c r="R3593">
        <v>2</v>
      </c>
      <c r="S3593">
        <v>1</v>
      </c>
      <c r="T3593">
        <v>1</v>
      </c>
      <c r="U3593" t="s">
        <v>76</v>
      </c>
      <c r="V3593">
        <v>3</v>
      </c>
      <c r="W3593" t="s">
        <v>84</v>
      </c>
      <c r="X3593" s="51" t="s">
        <v>2872</v>
      </c>
      <c r="Y3593" s="51" t="s">
        <v>79</v>
      </c>
      <c r="Z3593" s="26">
        <v>2</v>
      </c>
      <c r="AA3593" s="51" t="s">
        <v>77</v>
      </c>
      <c r="AB3593" s="51" t="s">
        <v>69</v>
      </c>
    </row>
    <row r="3594" spans="1:28">
      <c r="A3594" s="51" t="s">
        <v>6670</v>
      </c>
      <c r="B3594" s="51" t="s">
        <v>121</v>
      </c>
      <c r="C3594" s="1">
        <v>43346</v>
      </c>
      <c r="D3594">
        <v>2018</v>
      </c>
      <c r="E3594" s="26">
        <v>9</v>
      </c>
      <c r="F3594" s="51" t="s">
        <v>29</v>
      </c>
      <c r="G3594" s="26">
        <v>7</v>
      </c>
      <c r="H3594" s="26">
        <v>7</v>
      </c>
      <c r="I3594" t="s">
        <v>15</v>
      </c>
      <c r="J3594" t="s">
        <v>60</v>
      </c>
      <c r="K3594" t="s">
        <v>73</v>
      </c>
      <c r="L3594" t="s">
        <v>89</v>
      </c>
      <c r="M3594" t="s">
        <v>104</v>
      </c>
      <c r="N3594">
        <v>3730.0127196203598</v>
      </c>
      <c r="O3594">
        <v>3730.0127196203598</v>
      </c>
      <c r="P3594" t="s">
        <v>64</v>
      </c>
      <c r="Q3594">
        <v>8.1999999999999993</v>
      </c>
      <c r="R3594">
        <v>3</v>
      </c>
      <c r="S3594">
        <v>2</v>
      </c>
      <c r="T3594">
        <v>1</v>
      </c>
      <c r="U3594" t="s">
        <v>76</v>
      </c>
      <c r="V3594">
        <v>1</v>
      </c>
      <c r="W3594" t="s">
        <v>66</v>
      </c>
      <c r="X3594" s="51" t="s">
        <v>6671</v>
      </c>
      <c r="Y3594" s="51" t="s">
        <v>100</v>
      </c>
      <c r="Z3594" s="26">
        <v>0</v>
      </c>
      <c r="AA3594" s="51" t="s">
        <v>66</v>
      </c>
      <c r="AB3594" s="51" t="s">
        <v>69</v>
      </c>
    </row>
    <row r="3595" spans="1:28">
      <c r="A3595" s="51" t="s">
        <v>6672</v>
      </c>
      <c r="B3595" s="51" t="s">
        <v>59</v>
      </c>
      <c r="C3595" s="1">
        <v>44712</v>
      </c>
      <c r="D3595">
        <v>2022</v>
      </c>
      <c r="E3595" s="26">
        <v>5</v>
      </c>
      <c r="F3595" s="51" t="s">
        <v>25</v>
      </c>
      <c r="G3595" s="26">
        <v>3</v>
      </c>
      <c r="H3595" s="26">
        <v>3</v>
      </c>
      <c r="I3595" t="s">
        <v>15</v>
      </c>
      <c r="J3595" t="s">
        <v>82</v>
      </c>
      <c r="K3595" t="s">
        <v>133</v>
      </c>
      <c r="L3595" t="s">
        <v>89</v>
      </c>
      <c r="M3595" t="s">
        <v>104</v>
      </c>
      <c r="N3595">
        <v>3880.9462868328042</v>
      </c>
      <c r="O3595">
        <v>3880.9462868328042</v>
      </c>
      <c r="P3595" t="s">
        <v>64</v>
      </c>
      <c r="Q3595">
        <v>5.69</v>
      </c>
      <c r="R3595">
        <v>5</v>
      </c>
      <c r="S3595">
        <v>2</v>
      </c>
      <c r="T3595">
        <v>1</v>
      </c>
      <c r="U3595" t="s">
        <v>76</v>
      </c>
      <c r="V3595">
        <v>1</v>
      </c>
      <c r="W3595" t="s">
        <v>66</v>
      </c>
      <c r="X3595" s="51" t="s">
        <v>3912</v>
      </c>
      <c r="Y3595" s="51" t="s">
        <v>119</v>
      </c>
      <c r="Z3595" s="26">
        <v>0</v>
      </c>
      <c r="AA3595" s="51" t="s">
        <v>66</v>
      </c>
      <c r="AB3595" s="51" t="s">
        <v>69</v>
      </c>
    </row>
    <row r="3596" spans="1:28">
      <c r="A3596" s="51" t="s">
        <v>6673</v>
      </c>
      <c r="B3596" s="51" t="s">
        <v>140</v>
      </c>
      <c r="C3596" s="1">
        <v>43692</v>
      </c>
      <c r="D3596">
        <v>2019</v>
      </c>
      <c r="E3596" s="26">
        <v>8</v>
      </c>
      <c r="F3596" s="51" t="s">
        <v>28</v>
      </c>
      <c r="G3596" s="26">
        <v>6</v>
      </c>
      <c r="H3596" s="26">
        <v>6</v>
      </c>
      <c r="I3596" t="s">
        <v>15</v>
      </c>
      <c r="J3596" t="s">
        <v>72</v>
      </c>
      <c r="K3596" t="s">
        <v>124</v>
      </c>
      <c r="L3596" t="s">
        <v>202</v>
      </c>
      <c r="M3596" t="s">
        <v>90</v>
      </c>
      <c r="N3596">
        <v>10666.29039379817</v>
      </c>
      <c r="O3596">
        <v>10666.29039379817</v>
      </c>
      <c r="P3596" t="s">
        <v>64</v>
      </c>
      <c r="Q3596">
        <v>18.86</v>
      </c>
      <c r="R3596">
        <v>2</v>
      </c>
      <c r="S3596">
        <v>3</v>
      </c>
      <c r="T3596">
        <v>1</v>
      </c>
      <c r="U3596" t="s">
        <v>76</v>
      </c>
      <c r="V3596">
        <v>3</v>
      </c>
      <c r="W3596" t="s">
        <v>84</v>
      </c>
      <c r="X3596" s="51" t="s">
        <v>6674</v>
      </c>
      <c r="Y3596" s="51" t="s">
        <v>100</v>
      </c>
      <c r="Z3596" s="26">
        <v>3</v>
      </c>
      <c r="AA3596" s="51" t="s">
        <v>77</v>
      </c>
      <c r="AB3596" s="51" t="s">
        <v>108</v>
      </c>
    </row>
    <row r="3597" spans="1:28">
      <c r="A3597" s="51" t="s">
        <v>6675</v>
      </c>
      <c r="B3597" s="51" t="s">
        <v>121</v>
      </c>
      <c r="C3597" s="1">
        <v>41835</v>
      </c>
      <c r="D3597">
        <v>2014</v>
      </c>
      <c r="E3597" s="26">
        <v>7</v>
      </c>
      <c r="F3597" s="51" t="s">
        <v>27</v>
      </c>
      <c r="G3597" s="26">
        <v>11</v>
      </c>
      <c r="H3597" s="26">
        <v>11</v>
      </c>
      <c r="I3597" t="s">
        <v>15</v>
      </c>
      <c r="J3597" t="s">
        <v>102</v>
      </c>
      <c r="K3597" t="s">
        <v>88</v>
      </c>
      <c r="L3597" t="s">
        <v>113</v>
      </c>
      <c r="M3597" t="s">
        <v>104</v>
      </c>
      <c r="N3597">
        <v>7520.5549424437486</v>
      </c>
      <c r="O3597">
        <v>7520.5549424437486</v>
      </c>
      <c r="P3597" t="s">
        <v>64</v>
      </c>
      <c r="Q3597">
        <v>2.7</v>
      </c>
      <c r="R3597">
        <v>4</v>
      </c>
      <c r="S3597">
        <v>6</v>
      </c>
      <c r="T3597">
        <v>1</v>
      </c>
      <c r="U3597" t="s">
        <v>76</v>
      </c>
      <c r="V3597">
        <v>2</v>
      </c>
      <c r="W3597" t="s">
        <v>77</v>
      </c>
      <c r="X3597" s="51" t="s">
        <v>6676</v>
      </c>
      <c r="Y3597" s="51" t="s">
        <v>68</v>
      </c>
      <c r="Z3597" s="26">
        <v>2</v>
      </c>
      <c r="AA3597" s="51" t="s">
        <v>77</v>
      </c>
      <c r="AB3597" s="51" t="s">
        <v>108</v>
      </c>
    </row>
    <row r="3598" spans="1:28">
      <c r="A3598" s="51" t="s">
        <v>6677</v>
      </c>
      <c r="B3598" s="51" t="s">
        <v>81</v>
      </c>
      <c r="C3598" s="1">
        <v>44493</v>
      </c>
      <c r="D3598">
        <v>2021</v>
      </c>
      <c r="E3598" s="26">
        <v>10</v>
      </c>
      <c r="F3598" s="51" t="s">
        <v>10</v>
      </c>
      <c r="G3598" s="26">
        <v>4</v>
      </c>
      <c r="H3598" s="26">
        <v>4</v>
      </c>
      <c r="I3598" t="s">
        <v>15</v>
      </c>
      <c r="J3598" t="s">
        <v>72</v>
      </c>
      <c r="K3598" t="s">
        <v>83</v>
      </c>
      <c r="L3598" t="s">
        <v>113</v>
      </c>
      <c r="M3598" t="s">
        <v>152</v>
      </c>
      <c r="N3598">
        <v>913.0498340730004</v>
      </c>
      <c r="O3598">
        <v>913.0498340730004</v>
      </c>
      <c r="P3598" t="s">
        <v>64</v>
      </c>
      <c r="Q3598">
        <v>2.77</v>
      </c>
      <c r="R3598">
        <v>5</v>
      </c>
      <c r="S3598">
        <v>4</v>
      </c>
      <c r="T3598">
        <v>1</v>
      </c>
      <c r="U3598" t="s">
        <v>76</v>
      </c>
      <c r="V3598">
        <v>1</v>
      </c>
      <c r="W3598" t="s">
        <v>66</v>
      </c>
      <c r="X3598" s="51" t="s">
        <v>6678</v>
      </c>
      <c r="Y3598" s="51" t="s">
        <v>68</v>
      </c>
      <c r="Z3598" s="26">
        <v>1</v>
      </c>
      <c r="AA3598" s="51" t="s">
        <v>66</v>
      </c>
      <c r="AB3598" s="51" t="s">
        <v>69</v>
      </c>
    </row>
    <row r="3599" spans="1:28">
      <c r="A3599" s="51" t="s">
        <v>6679</v>
      </c>
      <c r="B3599" s="51" t="s">
        <v>71</v>
      </c>
      <c r="C3599" s="1">
        <v>45243</v>
      </c>
      <c r="D3599">
        <v>2023</v>
      </c>
      <c r="E3599" s="26">
        <v>11</v>
      </c>
      <c r="F3599" s="51" t="s">
        <v>19</v>
      </c>
      <c r="G3599" s="26">
        <v>2</v>
      </c>
      <c r="H3599" s="26">
        <v>2</v>
      </c>
      <c r="I3599" t="s">
        <v>15</v>
      </c>
      <c r="J3599" t="s">
        <v>82</v>
      </c>
      <c r="K3599" t="s">
        <v>124</v>
      </c>
      <c r="L3599" t="s">
        <v>116</v>
      </c>
      <c r="M3599" t="s">
        <v>63</v>
      </c>
      <c r="N3599">
        <v>8674.004854806095</v>
      </c>
      <c r="O3599">
        <v>8674.004854806095</v>
      </c>
      <c r="P3599" t="s">
        <v>64</v>
      </c>
      <c r="Q3599">
        <v>14.56</v>
      </c>
      <c r="R3599">
        <v>5</v>
      </c>
      <c r="S3599">
        <v>4</v>
      </c>
      <c r="T3599">
        <v>1</v>
      </c>
      <c r="U3599" t="s">
        <v>76</v>
      </c>
      <c r="V3599">
        <v>2</v>
      </c>
      <c r="W3599" t="s">
        <v>77</v>
      </c>
      <c r="X3599" s="51" t="s">
        <v>1805</v>
      </c>
      <c r="Y3599" s="51" t="s">
        <v>100</v>
      </c>
      <c r="Z3599" s="26">
        <v>1</v>
      </c>
      <c r="AA3599" s="51" t="s">
        <v>66</v>
      </c>
      <c r="AB3599" s="51" t="s">
        <v>69</v>
      </c>
    </row>
    <row r="3600" spans="1:28">
      <c r="A3600" s="51" t="s">
        <v>6680</v>
      </c>
      <c r="B3600" s="51" t="s">
        <v>140</v>
      </c>
      <c r="C3600" s="1">
        <v>42630</v>
      </c>
      <c r="D3600">
        <v>2016</v>
      </c>
      <c r="E3600" s="26">
        <v>9</v>
      </c>
      <c r="F3600" s="51" t="s">
        <v>29</v>
      </c>
      <c r="G3600" s="26">
        <v>9</v>
      </c>
      <c r="H3600" s="26">
        <v>9</v>
      </c>
      <c r="I3600" t="s">
        <v>15</v>
      </c>
      <c r="J3600" t="s">
        <v>60</v>
      </c>
      <c r="K3600" t="s">
        <v>73</v>
      </c>
      <c r="L3600" t="s">
        <v>202</v>
      </c>
      <c r="M3600" t="s">
        <v>75</v>
      </c>
      <c r="N3600">
        <v>14342.910666438484</v>
      </c>
      <c r="O3600">
        <v>14342.910666438484</v>
      </c>
      <c r="P3600" t="s">
        <v>64</v>
      </c>
      <c r="Q3600">
        <v>16.399999999999999</v>
      </c>
      <c r="R3600">
        <v>2</v>
      </c>
      <c r="S3600">
        <v>3</v>
      </c>
      <c r="T3600">
        <v>1</v>
      </c>
      <c r="U3600" t="s">
        <v>76</v>
      </c>
      <c r="V3600">
        <v>3</v>
      </c>
      <c r="W3600" t="s">
        <v>84</v>
      </c>
      <c r="X3600" s="51" t="s">
        <v>5252</v>
      </c>
      <c r="Y3600" s="51" t="s">
        <v>95</v>
      </c>
      <c r="Z3600" s="26">
        <v>5</v>
      </c>
      <c r="AA3600" s="51" t="s">
        <v>84</v>
      </c>
      <c r="AB3600" s="51" t="s">
        <v>108</v>
      </c>
    </row>
    <row r="3601" spans="1:28">
      <c r="A3601" s="51" t="s">
        <v>6681</v>
      </c>
      <c r="B3601" s="51" t="s">
        <v>81</v>
      </c>
      <c r="C3601" s="1">
        <v>42788</v>
      </c>
      <c r="D3601">
        <v>2017</v>
      </c>
      <c r="E3601" s="26">
        <v>2</v>
      </c>
      <c r="F3601" s="51" t="s">
        <v>22</v>
      </c>
      <c r="G3601" s="26">
        <v>8</v>
      </c>
      <c r="H3601" s="26">
        <v>8</v>
      </c>
      <c r="I3601" t="s">
        <v>15</v>
      </c>
      <c r="J3601" t="s">
        <v>60</v>
      </c>
      <c r="K3601" t="s">
        <v>83</v>
      </c>
      <c r="L3601" t="s">
        <v>113</v>
      </c>
      <c r="M3601" t="s">
        <v>93</v>
      </c>
      <c r="N3601">
        <v>7308.7972711610946</v>
      </c>
      <c r="O3601">
        <v>7308.7972711610946</v>
      </c>
      <c r="P3601" t="s">
        <v>64</v>
      </c>
      <c r="Q3601">
        <v>8.81</v>
      </c>
      <c r="R3601">
        <v>5</v>
      </c>
      <c r="S3601">
        <v>0</v>
      </c>
      <c r="T3601">
        <v>0</v>
      </c>
      <c r="U3601" t="s">
        <v>65</v>
      </c>
      <c r="V3601">
        <v>1</v>
      </c>
      <c r="W3601" t="s">
        <v>66</v>
      </c>
      <c r="X3601" s="51" t="s">
        <v>3858</v>
      </c>
      <c r="Y3601" s="51" t="s">
        <v>95</v>
      </c>
      <c r="Z3601" s="26">
        <v>1</v>
      </c>
      <c r="AA3601" s="51" t="s">
        <v>66</v>
      </c>
      <c r="AB3601" s="51" t="s">
        <v>69</v>
      </c>
    </row>
    <row r="3602" spans="1:28">
      <c r="A3602" s="51" t="s">
        <v>6682</v>
      </c>
      <c r="B3602" s="51" t="s">
        <v>59</v>
      </c>
      <c r="C3602" s="1">
        <v>42473</v>
      </c>
      <c r="D3602">
        <v>2016</v>
      </c>
      <c r="E3602" s="26">
        <v>4</v>
      </c>
      <c r="F3602" s="51" t="s">
        <v>24</v>
      </c>
      <c r="G3602" s="26">
        <v>9</v>
      </c>
      <c r="H3602" s="26">
        <v>9</v>
      </c>
      <c r="I3602" t="s">
        <v>15</v>
      </c>
      <c r="J3602" t="s">
        <v>60</v>
      </c>
      <c r="K3602" t="s">
        <v>88</v>
      </c>
      <c r="L3602" t="s">
        <v>89</v>
      </c>
      <c r="M3602" t="s">
        <v>104</v>
      </c>
      <c r="N3602">
        <v>8612.4452033899579</v>
      </c>
      <c r="O3602">
        <v>8612.4452033899579</v>
      </c>
      <c r="P3602" t="s">
        <v>64</v>
      </c>
      <c r="Q3602">
        <v>21.47</v>
      </c>
      <c r="R3602">
        <v>4</v>
      </c>
      <c r="S3602">
        <v>2</v>
      </c>
      <c r="T3602">
        <v>1</v>
      </c>
      <c r="U3602" t="s">
        <v>76</v>
      </c>
      <c r="V3602">
        <v>3</v>
      </c>
      <c r="W3602" t="s">
        <v>84</v>
      </c>
      <c r="X3602" s="51" t="s">
        <v>6683</v>
      </c>
      <c r="Y3602" s="51" t="s">
        <v>100</v>
      </c>
      <c r="Z3602" s="26">
        <v>3</v>
      </c>
      <c r="AA3602" s="51" t="s">
        <v>77</v>
      </c>
      <c r="AB3602" s="51" t="s">
        <v>69</v>
      </c>
    </row>
    <row r="3603" spans="1:28">
      <c r="A3603" s="51" t="s">
        <v>6684</v>
      </c>
      <c r="B3603" s="51" t="s">
        <v>121</v>
      </c>
      <c r="C3603" s="1">
        <v>41818</v>
      </c>
      <c r="D3603">
        <v>2014</v>
      </c>
      <c r="E3603" s="26">
        <v>6</v>
      </c>
      <c r="F3603" s="51" t="s">
        <v>26</v>
      </c>
      <c r="G3603" s="26">
        <v>11</v>
      </c>
      <c r="H3603" s="26">
        <v>11</v>
      </c>
      <c r="I3603" t="s">
        <v>15</v>
      </c>
      <c r="J3603" t="s">
        <v>102</v>
      </c>
      <c r="K3603" t="s">
        <v>88</v>
      </c>
      <c r="L3603" t="s">
        <v>110</v>
      </c>
      <c r="M3603" t="s">
        <v>104</v>
      </c>
      <c r="N3603">
        <v>11872.660188199365</v>
      </c>
      <c r="O3603">
        <v>11872.660188199365</v>
      </c>
      <c r="P3603" t="s">
        <v>64</v>
      </c>
      <c r="Q3603">
        <v>8.9700000000000006</v>
      </c>
      <c r="R3603">
        <v>5</v>
      </c>
      <c r="S3603">
        <v>3</v>
      </c>
      <c r="T3603">
        <v>1</v>
      </c>
      <c r="U3603" t="s">
        <v>76</v>
      </c>
      <c r="V3603">
        <v>3</v>
      </c>
      <c r="W3603" t="s">
        <v>84</v>
      </c>
      <c r="X3603" s="51" t="s">
        <v>6685</v>
      </c>
      <c r="Y3603" s="51" t="s">
        <v>68</v>
      </c>
      <c r="Z3603" s="26">
        <v>3</v>
      </c>
      <c r="AA3603" s="51" t="s">
        <v>77</v>
      </c>
      <c r="AB3603" s="51" t="s">
        <v>108</v>
      </c>
    </row>
    <row r="3604" spans="1:28">
      <c r="A3604" s="51" t="s">
        <v>6686</v>
      </c>
      <c r="B3604" s="51" t="s">
        <v>140</v>
      </c>
      <c r="C3604" s="1">
        <v>43983</v>
      </c>
      <c r="D3604">
        <v>2020</v>
      </c>
      <c r="E3604" s="26">
        <v>6</v>
      </c>
      <c r="F3604" s="51" t="s">
        <v>26</v>
      </c>
      <c r="G3604" s="26">
        <v>5</v>
      </c>
      <c r="H3604" s="26">
        <v>5</v>
      </c>
      <c r="I3604" t="s">
        <v>15</v>
      </c>
      <c r="J3604" t="s">
        <v>72</v>
      </c>
      <c r="K3604" t="s">
        <v>133</v>
      </c>
      <c r="L3604" t="s">
        <v>110</v>
      </c>
      <c r="M3604" t="s">
        <v>104</v>
      </c>
      <c r="N3604">
        <v>6553.8419966423171</v>
      </c>
      <c r="O3604">
        <v>6553.8419966423171</v>
      </c>
      <c r="P3604" t="s">
        <v>64</v>
      </c>
      <c r="Q3604">
        <v>1.38</v>
      </c>
      <c r="R3604">
        <v>1</v>
      </c>
      <c r="S3604">
        <v>2</v>
      </c>
      <c r="T3604">
        <v>1</v>
      </c>
      <c r="U3604" t="s">
        <v>76</v>
      </c>
      <c r="V3604">
        <v>1</v>
      </c>
      <c r="W3604" t="s">
        <v>66</v>
      </c>
      <c r="X3604" s="51" t="s">
        <v>3159</v>
      </c>
      <c r="Y3604" s="51" t="s">
        <v>144</v>
      </c>
      <c r="Z3604" s="26">
        <v>0</v>
      </c>
      <c r="AA3604" s="51" t="s">
        <v>66</v>
      </c>
      <c r="AB3604" s="51" t="s">
        <v>69</v>
      </c>
    </row>
    <row r="3605" spans="1:28">
      <c r="A3605" s="51" t="s">
        <v>6687</v>
      </c>
      <c r="B3605" s="51" t="s">
        <v>121</v>
      </c>
      <c r="C3605" s="1">
        <v>43570</v>
      </c>
      <c r="D3605">
        <v>2019</v>
      </c>
      <c r="E3605" s="26">
        <v>4</v>
      </c>
      <c r="F3605" s="51" t="s">
        <v>24</v>
      </c>
      <c r="G3605" s="26">
        <v>6</v>
      </c>
      <c r="H3605" s="26">
        <v>6</v>
      </c>
      <c r="I3605" t="s">
        <v>15</v>
      </c>
      <c r="J3605" t="s">
        <v>72</v>
      </c>
      <c r="K3605" t="s">
        <v>73</v>
      </c>
      <c r="L3605" t="s">
        <v>74</v>
      </c>
      <c r="M3605" t="s">
        <v>63</v>
      </c>
      <c r="N3605">
        <v>6318.8373034098086</v>
      </c>
      <c r="O3605">
        <v>6318.8373034098086</v>
      </c>
      <c r="P3605" t="s">
        <v>64</v>
      </c>
      <c r="Q3605">
        <v>20.63</v>
      </c>
      <c r="R3605">
        <v>2</v>
      </c>
      <c r="S3605">
        <v>3</v>
      </c>
      <c r="T3605">
        <v>1</v>
      </c>
      <c r="U3605" t="s">
        <v>76</v>
      </c>
      <c r="V3605">
        <v>3</v>
      </c>
      <c r="W3605" t="s">
        <v>84</v>
      </c>
      <c r="X3605" s="51" t="s">
        <v>6688</v>
      </c>
      <c r="Y3605" s="51" t="s">
        <v>100</v>
      </c>
      <c r="Z3605" s="26">
        <v>3</v>
      </c>
      <c r="AA3605" s="51" t="s">
        <v>77</v>
      </c>
      <c r="AB3605" s="51" t="s">
        <v>108</v>
      </c>
    </row>
    <row r="3606" spans="1:28">
      <c r="A3606" s="51" t="s">
        <v>6689</v>
      </c>
      <c r="B3606" s="51" t="s">
        <v>97</v>
      </c>
      <c r="C3606" s="1">
        <v>44372</v>
      </c>
      <c r="D3606">
        <v>2021</v>
      </c>
      <c r="E3606" s="26">
        <v>6</v>
      </c>
      <c r="F3606" s="51" t="s">
        <v>26</v>
      </c>
      <c r="G3606" s="26">
        <v>4</v>
      </c>
      <c r="H3606" s="26">
        <v>4</v>
      </c>
      <c r="I3606" t="s">
        <v>15</v>
      </c>
      <c r="J3606" t="s">
        <v>72</v>
      </c>
      <c r="K3606" t="s">
        <v>73</v>
      </c>
      <c r="L3606" t="s">
        <v>110</v>
      </c>
      <c r="M3606" t="s">
        <v>93</v>
      </c>
      <c r="N3606">
        <v>5493.5004078729016</v>
      </c>
      <c r="O3606">
        <v>5493.5004078729016</v>
      </c>
      <c r="P3606" t="s">
        <v>64</v>
      </c>
      <c r="Q3606">
        <v>8.7799999999999994</v>
      </c>
      <c r="R3606">
        <v>1</v>
      </c>
      <c r="S3606">
        <v>1</v>
      </c>
      <c r="T3606">
        <v>1</v>
      </c>
      <c r="U3606" t="s">
        <v>76</v>
      </c>
      <c r="V3606">
        <v>1</v>
      </c>
      <c r="W3606" t="s">
        <v>66</v>
      </c>
      <c r="X3606" s="51" t="s">
        <v>6690</v>
      </c>
      <c r="Y3606" s="51" t="s">
        <v>119</v>
      </c>
      <c r="Z3606" s="26">
        <v>0</v>
      </c>
      <c r="AA3606" s="51" t="s">
        <v>66</v>
      </c>
      <c r="AB3606" s="51" t="s">
        <v>69</v>
      </c>
    </row>
    <row r="3607" spans="1:28">
      <c r="A3607" s="51" t="s">
        <v>6691</v>
      </c>
      <c r="B3607" s="51" t="s">
        <v>97</v>
      </c>
      <c r="C3607" s="1">
        <v>44131</v>
      </c>
      <c r="D3607">
        <v>2020</v>
      </c>
      <c r="E3607" s="26">
        <v>10</v>
      </c>
      <c r="F3607" s="51" t="s">
        <v>10</v>
      </c>
      <c r="G3607" s="26">
        <v>5</v>
      </c>
      <c r="H3607" s="26">
        <v>5</v>
      </c>
      <c r="I3607" t="s">
        <v>15</v>
      </c>
      <c r="J3607" t="s">
        <v>72</v>
      </c>
      <c r="K3607" t="s">
        <v>61</v>
      </c>
      <c r="L3607" t="s">
        <v>113</v>
      </c>
      <c r="M3607" t="s">
        <v>93</v>
      </c>
      <c r="N3607">
        <v>3704.6210592822094</v>
      </c>
      <c r="O3607">
        <v>3704.6210592822094</v>
      </c>
      <c r="P3607" t="s">
        <v>64</v>
      </c>
      <c r="Q3607">
        <v>11.45</v>
      </c>
      <c r="R3607">
        <v>5</v>
      </c>
      <c r="S3607">
        <v>0</v>
      </c>
      <c r="T3607">
        <v>0</v>
      </c>
      <c r="U3607" t="s">
        <v>65</v>
      </c>
      <c r="V3607">
        <v>3</v>
      </c>
      <c r="W3607" t="s">
        <v>84</v>
      </c>
      <c r="X3607" s="51" t="s">
        <v>3643</v>
      </c>
      <c r="Y3607" s="51" t="s">
        <v>95</v>
      </c>
      <c r="Z3607" s="26">
        <v>1</v>
      </c>
      <c r="AA3607" s="51" t="s">
        <v>66</v>
      </c>
      <c r="AB3607" s="51" t="s">
        <v>69</v>
      </c>
    </row>
    <row r="3608" spans="1:28">
      <c r="A3608" s="51" t="s">
        <v>6692</v>
      </c>
      <c r="B3608" s="51" t="s">
        <v>97</v>
      </c>
      <c r="C3608" s="1">
        <v>43622</v>
      </c>
      <c r="D3608">
        <v>2019</v>
      </c>
      <c r="E3608" s="26">
        <v>6</v>
      </c>
      <c r="F3608" s="51" t="s">
        <v>26</v>
      </c>
      <c r="G3608" s="26">
        <v>6</v>
      </c>
      <c r="H3608" s="26">
        <v>6</v>
      </c>
      <c r="I3608" t="s">
        <v>15</v>
      </c>
      <c r="J3608" t="s">
        <v>72</v>
      </c>
      <c r="K3608" t="s">
        <v>61</v>
      </c>
      <c r="L3608" t="s">
        <v>116</v>
      </c>
      <c r="M3608" t="s">
        <v>104</v>
      </c>
      <c r="N3608">
        <v>-731.88110858183211</v>
      </c>
      <c r="O3608">
        <v>731.88110858183211</v>
      </c>
      <c r="P3608" t="s">
        <v>117</v>
      </c>
      <c r="Q3608">
        <v>17.04</v>
      </c>
      <c r="R3608">
        <v>3</v>
      </c>
      <c r="S3608">
        <v>0</v>
      </c>
      <c r="T3608">
        <v>0</v>
      </c>
      <c r="U3608" t="s">
        <v>65</v>
      </c>
      <c r="V3608">
        <v>2</v>
      </c>
      <c r="W3608" t="s">
        <v>77</v>
      </c>
      <c r="X3608" s="51" t="s">
        <v>5124</v>
      </c>
      <c r="Y3608" s="51" t="s">
        <v>79</v>
      </c>
      <c r="Z3608" s="26">
        <v>1</v>
      </c>
      <c r="AA3608" s="51" t="s">
        <v>66</v>
      </c>
      <c r="AB3608" s="51" t="s">
        <v>69</v>
      </c>
    </row>
    <row r="3609" spans="1:28">
      <c r="A3609" s="51" t="s">
        <v>6693</v>
      </c>
      <c r="B3609" s="51" t="s">
        <v>121</v>
      </c>
      <c r="C3609" s="1">
        <v>42581</v>
      </c>
      <c r="D3609">
        <v>2016</v>
      </c>
      <c r="E3609" s="26">
        <v>7</v>
      </c>
      <c r="F3609" s="51" t="s">
        <v>27</v>
      </c>
      <c r="G3609" s="26">
        <v>9</v>
      </c>
      <c r="H3609" s="26">
        <v>9</v>
      </c>
      <c r="I3609" t="s">
        <v>15</v>
      </c>
      <c r="J3609" t="s">
        <v>60</v>
      </c>
      <c r="K3609" t="s">
        <v>88</v>
      </c>
      <c r="L3609" t="s">
        <v>103</v>
      </c>
      <c r="M3609" t="s">
        <v>93</v>
      </c>
      <c r="N3609">
        <v>4349.5818556570084</v>
      </c>
      <c r="O3609">
        <v>4349.5818556570084</v>
      </c>
      <c r="P3609" t="s">
        <v>64</v>
      </c>
      <c r="Q3609">
        <v>3.71</v>
      </c>
      <c r="R3609">
        <v>3</v>
      </c>
      <c r="S3609">
        <v>1</v>
      </c>
      <c r="T3609">
        <v>1</v>
      </c>
      <c r="U3609" t="s">
        <v>76</v>
      </c>
      <c r="V3609">
        <v>1</v>
      </c>
      <c r="W3609" t="s">
        <v>66</v>
      </c>
      <c r="X3609" s="51" t="s">
        <v>6694</v>
      </c>
      <c r="Y3609" s="51" t="s">
        <v>119</v>
      </c>
      <c r="Z3609" s="26">
        <v>1</v>
      </c>
      <c r="AA3609" s="51" t="s">
        <v>66</v>
      </c>
      <c r="AB3609" s="51" t="s">
        <v>69</v>
      </c>
    </row>
    <row r="3610" spans="1:28">
      <c r="A3610" s="51" t="s">
        <v>6695</v>
      </c>
      <c r="B3610" s="51" t="s">
        <v>97</v>
      </c>
      <c r="C3610" s="1">
        <v>42290</v>
      </c>
      <c r="D3610">
        <v>2015</v>
      </c>
      <c r="E3610" s="26">
        <v>10</v>
      </c>
      <c r="F3610" s="51" t="s">
        <v>10</v>
      </c>
      <c r="G3610" s="26">
        <v>10</v>
      </c>
      <c r="H3610" s="26">
        <v>10</v>
      </c>
      <c r="I3610" t="s">
        <v>15</v>
      </c>
      <c r="J3610" t="s">
        <v>102</v>
      </c>
      <c r="K3610" t="s">
        <v>88</v>
      </c>
      <c r="L3610" t="s">
        <v>74</v>
      </c>
      <c r="M3610" t="s">
        <v>75</v>
      </c>
      <c r="N3610">
        <v>15531.849722125318</v>
      </c>
      <c r="O3610">
        <v>15531.849722125318</v>
      </c>
      <c r="P3610" t="s">
        <v>64</v>
      </c>
      <c r="Q3610">
        <v>10.45</v>
      </c>
      <c r="R3610">
        <v>4</v>
      </c>
      <c r="S3610">
        <v>4</v>
      </c>
      <c r="T3610">
        <v>1</v>
      </c>
      <c r="U3610" t="s">
        <v>76</v>
      </c>
      <c r="V3610">
        <v>2</v>
      </c>
      <c r="W3610" t="s">
        <v>77</v>
      </c>
      <c r="X3610" s="51" t="s">
        <v>6696</v>
      </c>
      <c r="Y3610" s="51" t="s">
        <v>144</v>
      </c>
      <c r="Z3610" s="26">
        <v>3</v>
      </c>
      <c r="AA3610" s="51" t="s">
        <v>77</v>
      </c>
      <c r="AB3610" s="51" t="s">
        <v>108</v>
      </c>
    </row>
    <row r="3611" spans="1:28">
      <c r="A3611" s="51" t="s">
        <v>6697</v>
      </c>
      <c r="B3611" s="51" t="s">
        <v>121</v>
      </c>
      <c r="C3611" s="1">
        <v>44312</v>
      </c>
      <c r="D3611">
        <v>2021</v>
      </c>
      <c r="E3611" s="26">
        <v>4</v>
      </c>
      <c r="F3611" s="51" t="s">
        <v>24</v>
      </c>
      <c r="G3611" s="26">
        <v>4</v>
      </c>
      <c r="H3611" s="26">
        <v>4</v>
      </c>
      <c r="I3611" t="s">
        <v>15</v>
      </c>
      <c r="J3611" t="s">
        <v>72</v>
      </c>
      <c r="K3611" t="s">
        <v>88</v>
      </c>
      <c r="L3611" t="s">
        <v>128</v>
      </c>
      <c r="M3611" t="s">
        <v>152</v>
      </c>
      <c r="N3611">
        <v>7560.1422403233482</v>
      </c>
      <c r="O3611">
        <v>7560.1422403233482</v>
      </c>
      <c r="P3611" t="s">
        <v>64</v>
      </c>
      <c r="Q3611">
        <v>7.42</v>
      </c>
      <c r="R3611">
        <v>2</v>
      </c>
      <c r="S3611">
        <v>7</v>
      </c>
      <c r="T3611">
        <v>1</v>
      </c>
      <c r="U3611" t="s">
        <v>76</v>
      </c>
      <c r="V3611">
        <v>1</v>
      </c>
      <c r="W3611" t="s">
        <v>66</v>
      </c>
      <c r="X3611" s="51" t="s">
        <v>6698</v>
      </c>
      <c r="Y3611" s="51" t="s">
        <v>100</v>
      </c>
      <c r="Z3611" s="26">
        <v>1</v>
      </c>
      <c r="AA3611" s="51" t="s">
        <v>66</v>
      </c>
      <c r="AB3611" s="51" t="s">
        <v>69</v>
      </c>
    </row>
    <row r="3612" spans="1:28">
      <c r="A3612" s="51" t="s">
        <v>6699</v>
      </c>
      <c r="B3612" s="51" t="s">
        <v>140</v>
      </c>
      <c r="C3612" s="1">
        <v>42055</v>
      </c>
      <c r="D3612">
        <v>2015</v>
      </c>
      <c r="E3612" s="26">
        <v>2</v>
      </c>
      <c r="F3612" s="51" t="s">
        <v>22</v>
      </c>
      <c r="G3612" s="26">
        <v>10</v>
      </c>
      <c r="H3612" s="26">
        <v>10</v>
      </c>
      <c r="I3612" t="s">
        <v>15</v>
      </c>
      <c r="J3612" t="s">
        <v>102</v>
      </c>
      <c r="K3612" t="s">
        <v>133</v>
      </c>
      <c r="L3612" t="s">
        <v>113</v>
      </c>
      <c r="M3612" t="s">
        <v>63</v>
      </c>
      <c r="N3612">
        <v>8116.1935783221197</v>
      </c>
      <c r="O3612">
        <v>8116.1935783221197</v>
      </c>
      <c r="P3612" t="s">
        <v>64</v>
      </c>
      <c r="Q3612">
        <v>6.38</v>
      </c>
      <c r="R3612">
        <v>5</v>
      </c>
      <c r="S3612">
        <v>5</v>
      </c>
      <c r="T3612">
        <v>1</v>
      </c>
      <c r="U3612" t="s">
        <v>76</v>
      </c>
      <c r="V3612">
        <v>1</v>
      </c>
      <c r="W3612" t="s">
        <v>66</v>
      </c>
      <c r="X3612" s="51" t="s">
        <v>270</v>
      </c>
      <c r="Y3612" s="51" t="s">
        <v>95</v>
      </c>
      <c r="Z3612" s="26">
        <v>2</v>
      </c>
      <c r="AA3612" s="51" t="s">
        <v>77</v>
      </c>
      <c r="AB3612" s="51" t="s">
        <v>108</v>
      </c>
    </row>
    <row r="3613" spans="1:28">
      <c r="A3613" s="51" t="s">
        <v>6700</v>
      </c>
      <c r="B3613" s="51" t="s">
        <v>97</v>
      </c>
      <c r="C3613" s="1">
        <v>43148</v>
      </c>
      <c r="D3613">
        <v>2018</v>
      </c>
      <c r="E3613" s="26">
        <v>2</v>
      </c>
      <c r="F3613" s="51" t="s">
        <v>22</v>
      </c>
      <c r="G3613" s="26">
        <v>7</v>
      </c>
      <c r="H3613" s="26">
        <v>7</v>
      </c>
      <c r="I3613" t="s">
        <v>15</v>
      </c>
      <c r="J3613" t="s">
        <v>60</v>
      </c>
      <c r="K3613" t="s">
        <v>133</v>
      </c>
      <c r="L3613" t="s">
        <v>98</v>
      </c>
      <c r="M3613" t="s">
        <v>93</v>
      </c>
      <c r="N3613">
        <v>2966.1642153179987</v>
      </c>
      <c r="O3613">
        <v>2966.1642153179987</v>
      </c>
      <c r="P3613" t="s">
        <v>64</v>
      </c>
      <c r="Q3613">
        <v>5.8</v>
      </c>
      <c r="R3613">
        <v>1</v>
      </c>
      <c r="S3613">
        <v>1</v>
      </c>
      <c r="T3613">
        <v>1</v>
      </c>
      <c r="U3613" t="s">
        <v>76</v>
      </c>
      <c r="V3613">
        <v>1</v>
      </c>
      <c r="W3613" t="s">
        <v>66</v>
      </c>
      <c r="X3613" s="51" t="s">
        <v>6701</v>
      </c>
      <c r="Y3613" s="51" t="s">
        <v>79</v>
      </c>
      <c r="Z3613" s="26">
        <v>0</v>
      </c>
      <c r="AA3613" s="51" t="s">
        <v>66</v>
      </c>
      <c r="AB3613" s="51" t="s">
        <v>69</v>
      </c>
    </row>
    <row r="3614" spans="1:28">
      <c r="A3614" s="51" t="s">
        <v>6702</v>
      </c>
      <c r="B3614" s="51" t="s">
        <v>140</v>
      </c>
      <c r="C3614" s="1">
        <v>43846</v>
      </c>
      <c r="D3614">
        <v>2020</v>
      </c>
      <c r="E3614" s="26">
        <v>1</v>
      </c>
      <c r="F3614" s="51" t="s">
        <v>21</v>
      </c>
      <c r="G3614" s="26">
        <v>5</v>
      </c>
      <c r="H3614" s="26">
        <v>5</v>
      </c>
      <c r="I3614" t="s">
        <v>15</v>
      </c>
      <c r="J3614" t="s">
        <v>72</v>
      </c>
      <c r="K3614" t="s">
        <v>88</v>
      </c>
      <c r="L3614" t="s">
        <v>98</v>
      </c>
      <c r="M3614" t="s">
        <v>152</v>
      </c>
      <c r="N3614">
        <v>8978.1746050215934</v>
      </c>
      <c r="O3614">
        <v>8978.1746050215934</v>
      </c>
      <c r="P3614" t="s">
        <v>64</v>
      </c>
      <c r="Q3614">
        <v>11.13</v>
      </c>
      <c r="R3614">
        <v>5</v>
      </c>
      <c r="S3614">
        <v>1</v>
      </c>
      <c r="T3614">
        <v>1</v>
      </c>
      <c r="U3614" t="s">
        <v>76</v>
      </c>
      <c r="V3614">
        <v>3</v>
      </c>
      <c r="W3614" t="s">
        <v>84</v>
      </c>
      <c r="X3614" s="51" t="s">
        <v>624</v>
      </c>
      <c r="Y3614" s="51" t="s">
        <v>119</v>
      </c>
      <c r="Z3614" s="26">
        <v>1</v>
      </c>
      <c r="AA3614" s="51" t="s">
        <v>66</v>
      </c>
      <c r="AB3614" s="51" t="s">
        <v>69</v>
      </c>
    </row>
    <row r="3615" spans="1:28">
      <c r="A3615" s="51" t="s">
        <v>6703</v>
      </c>
      <c r="B3615" s="51" t="s">
        <v>121</v>
      </c>
      <c r="C3615" s="1">
        <v>44643</v>
      </c>
      <c r="D3615">
        <v>2022</v>
      </c>
      <c r="E3615" s="26">
        <v>3</v>
      </c>
      <c r="F3615" s="51" t="s">
        <v>23</v>
      </c>
      <c r="G3615" s="26">
        <v>3</v>
      </c>
      <c r="H3615" s="26">
        <v>3</v>
      </c>
      <c r="I3615" t="s">
        <v>15</v>
      </c>
      <c r="J3615" t="s">
        <v>82</v>
      </c>
      <c r="K3615" t="s">
        <v>61</v>
      </c>
      <c r="L3615" t="s">
        <v>110</v>
      </c>
      <c r="M3615" t="s">
        <v>93</v>
      </c>
      <c r="N3615">
        <v>13638.984141451789</v>
      </c>
      <c r="O3615">
        <v>13638.984141451789</v>
      </c>
      <c r="P3615" t="s">
        <v>64</v>
      </c>
      <c r="Q3615">
        <v>25.3</v>
      </c>
      <c r="R3615">
        <v>3</v>
      </c>
      <c r="S3615">
        <v>1</v>
      </c>
      <c r="T3615">
        <v>1</v>
      </c>
      <c r="U3615" t="s">
        <v>76</v>
      </c>
      <c r="V3615">
        <v>3</v>
      </c>
      <c r="W3615" t="s">
        <v>84</v>
      </c>
      <c r="X3615" s="51" t="s">
        <v>6704</v>
      </c>
      <c r="Y3615" s="51" t="s">
        <v>119</v>
      </c>
      <c r="Z3615" s="26">
        <v>3</v>
      </c>
      <c r="AA3615" s="51" t="s">
        <v>77</v>
      </c>
      <c r="AB3615" s="51" t="s">
        <v>108</v>
      </c>
    </row>
    <row r="3616" spans="1:28">
      <c r="A3616" s="51" t="s">
        <v>6705</v>
      </c>
      <c r="B3616" s="51" t="s">
        <v>81</v>
      </c>
      <c r="C3616" s="1">
        <v>43554</v>
      </c>
      <c r="D3616">
        <v>2019</v>
      </c>
      <c r="E3616" s="26">
        <v>3</v>
      </c>
      <c r="F3616" s="51" t="s">
        <v>23</v>
      </c>
      <c r="G3616" s="26">
        <v>6</v>
      </c>
      <c r="H3616" s="26">
        <v>6</v>
      </c>
      <c r="I3616" t="s">
        <v>15</v>
      </c>
      <c r="J3616" t="s">
        <v>72</v>
      </c>
      <c r="K3616" t="s">
        <v>88</v>
      </c>
      <c r="L3616" t="s">
        <v>125</v>
      </c>
      <c r="M3616" t="s">
        <v>90</v>
      </c>
      <c r="N3616">
        <v>20306.232615712968</v>
      </c>
      <c r="O3616">
        <v>20306.232615712968</v>
      </c>
      <c r="P3616" t="s">
        <v>64</v>
      </c>
      <c r="Q3616">
        <v>17.57</v>
      </c>
      <c r="R3616">
        <v>5</v>
      </c>
      <c r="S3616">
        <v>1</v>
      </c>
      <c r="T3616">
        <v>1</v>
      </c>
      <c r="U3616" t="s">
        <v>76</v>
      </c>
      <c r="V3616">
        <v>3</v>
      </c>
      <c r="W3616" t="s">
        <v>84</v>
      </c>
      <c r="X3616" s="51" t="s">
        <v>6706</v>
      </c>
      <c r="Y3616" s="51" t="s">
        <v>68</v>
      </c>
      <c r="Z3616" s="26">
        <v>3</v>
      </c>
      <c r="AA3616" s="51" t="s">
        <v>77</v>
      </c>
      <c r="AB3616" s="51" t="s">
        <v>108</v>
      </c>
    </row>
    <row r="3617" spans="1:28">
      <c r="A3617" s="51" t="s">
        <v>6707</v>
      </c>
      <c r="B3617" s="51" t="s">
        <v>59</v>
      </c>
      <c r="C3617" s="1">
        <v>43581</v>
      </c>
      <c r="D3617">
        <v>2019</v>
      </c>
      <c r="E3617" s="26">
        <v>4</v>
      </c>
      <c r="F3617" s="51" t="s">
        <v>24</v>
      </c>
      <c r="G3617" s="26">
        <v>6</v>
      </c>
      <c r="H3617" s="26">
        <v>6</v>
      </c>
      <c r="I3617" t="s">
        <v>15</v>
      </c>
      <c r="J3617" t="s">
        <v>72</v>
      </c>
      <c r="K3617" t="s">
        <v>61</v>
      </c>
      <c r="L3617" t="s">
        <v>113</v>
      </c>
      <c r="M3617" t="s">
        <v>152</v>
      </c>
      <c r="N3617">
        <v>770.35848935833269</v>
      </c>
      <c r="O3617">
        <v>770.35848935833269</v>
      </c>
      <c r="P3617" t="s">
        <v>64</v>
      </c>
      <c r="Q3617">
        <v>3.66</v>
      </c>
      <c r="R3617">
        <v>5</v>
      </c>
      <c r="S3617">
        <v>1</v>
      </c>
      <c r="T3617">
        <v>1</v>
      </c>
      <c r="U3617" t="s">
        <v>76</v>
      </c>
      <c r="V3617">
        <v>1</v>
      </c>
      <c r="W3617" t="s">
        <v>66</v>
      </c>
      <c r="X3617" s="51" t="s">
        <v>6708</v>
      </c>
      <c r="Y3617" s="51" t="s">
        <v>86</v>
      </c>
      <c r="Z3617" s="26">
        <v>0</v>
      </c>
      <c r="AA3617" s="51" t="s">
        <v>66</v>
      </c>
      <c r="AB3617" s="51" t="s">
        <v>69</v>
      </c>
    </row>
    <row r="3618" spans="1:28">
      <c r="A3618" s="51" t="s">
        <v>6709</v>
      </c>
      <c r="B3618" s="51" t="s">
        <v>81</v>
      </c>
      <c r="C3618" s="1">
        <v>41578</v>
      </c>
      <c r="D3618">
        <v>2013</v>
      </c>
      <c r="E3618" s="26">
        <v>10</v>
      </c>
      <c r="F3618" s="51" t="s">
        <v>10</v>
      </c>
      <c r="G3618" s="26">
        <v>12</v>
      </c>
      <c r="H3618" s="26">
        <v>12</v>
      </c>
      <c r="I3618" t="s">
        <v>15</v>
      </c>
      <c r="J3618" t="s">
        <v>102</v>
      </c>
      <c r="K3618" t="s">
        <v>73</v>
      </c>
      <c r="L3618" t="s">
        <v>157</v>
      </c>
      <c r="M3618" t="s">
        <v>90</v>
      </c>
      <c r="N3618">
        <v>678.46370762624042</v>
      </c>
      <c r="O3618">
        <v>678.46370762624042</v>
      </c>
      <c r="P3618" t="s">
        <v>64</v>
      </c>
      <c r="Q3618">
        <v>5.33</v>
      </c>
      <c r="R3618">
        <v>3</v>
      </c>
      <c r="S3618">
        <v>3</v>
      </c>
      <c r="T3618">
        <v>1</v>
      </c>
      <c r="U3618" t="s">
        <v>76</v>
      </c>
      <c r="V3618">
        <v>1</v>
      </c>
      <c r="W3618" t="s">
        <v>66</v>
      </c>
      <c r="X3618" s="51" t="s">
        <v>6710</v>
      </c>
      <c r="Y3618" s="51" t="s">
        <v>79</v>
      </c>
      <c r="Z3618" s="26">
        <v>2</v>
      </c>
      <c r="AA3618" s="51" t="s">
        <v>77</v>
      </c>
      <c r="AB3618" s="51" t="s">
        <v>108</v>
      </c>
    </row>
    <row r="3619" spans="1:28">
      <c r="A3619" s="51" t="s">
        <v>6711</v>
      </c>
      <c r="B3619" s="51" t="s">
        <v>140</v>
      </c>
      <c r="C3619" s="1">
        <v>44247</v>
      </c>
      <c r="D3619">
        <v>2021</v>
      </c>
      <c r="E3619" s="26">
        <v>2</v>
      </c>
      <c r="F3619" s="51" t="s">
        <v>22</v>
      </c>
      <c r="G3619" s="26">
        <v>4</v>
      </c>
      <c r="H3619" s="26">
        <v>4</v>
      </c>
      <c r="I3619" t="s">
        <v>15</v>
      </c>
      <c r="J3619" t="s">
        <v>72</v>
      </c>
      <c r="K3619" t="s">
        <v>83</v>
      </c>
      <c r="L3619" t="s">
        <v>113</v>
      </c>
      <c r="M3619" t="s">
        <v>152</v>
      </c>
      <c r="N3619">
        <v>-740.63869979312597</v>
      </c>
      <c r="O3619">
        <v>740.63869979312597</v>
      </c>
      <c r="P3619" t="s">
        <v>117</v>
      </c>
      <c r="Q3619">
        <v>5.45</v>
      </c>
      <c r="R3619">
        <v>1</v>
      </c>
      <c r="S3619">
        <v>0</v>
      </c>
      <c r="T3619">
        <v>0</v>
      </c>
      <c r="U3619" t="s">
        <v>65</v>
      </c>
      <c r="V3619">
        <v>1</v>
      </c>
      <c r="W3619" t="s">
        <v>66</v>
      </c>
      <c r="X3619" s="51" t="s">
        <v>5184</v>
      </c>
      <c r="Y3619" s="51" t="s">
        <v>95</v>
      </c>
      <c r="Z3619" s="26">
        <v>0</v>
      </c>
      <c r="AA3619" s="51" t="s">
        <v>66</v>
      </c>
      <c r="AB3619" s="51" t="s">
        <v>69</v>
      </c>
    </row>
    <row r="3620" spans="1:28">
      <c r="A3620" s="51" t="s">
        <v>6712</v>
      </c>
      <c r="B3620" s="51" t="s">
        <v>140</v>
      </c>
      <c r="C3620" s="1">
        <v>43209</v>
      </c>
      <c r="D3620">
        <v>2018</v>
      </c>
      <c r="E3620" s="26">
        <v>4</v>
      </c>
      <c r="F3620" s="51" t="s">
        <v>24</v>
      </c>
      <c r="G3620" s="26">
        <v>7</v>
      </c>
      <c r="H3620" s="26">
        <v>7</v>
      </c>
      <c r="I3620" t="s">
        <v>15</v>
      </c>
      <c r="J3620" t="s">
        <v>60</v>
      </c>
      <c r="K3620" t="s">
        <v>83</v>
      </c>
      <c r="L3620" t="s">
        <v>125</v>
      </c>
      <c r="M3620" t="s">
        <v>63</v>
      </c>
      <c r="N3620">
        <v>5883.5086841583989</v>
      </c>
      <c r="O3620">
        <v>5883.5086841583989</v>
      </c>
      <c r="P3620" t="s">
        <v>64</v>
      </c>
      <c r="Q3620">
        <v>16.649999999999999</v>
      </c>
      <c r="R3620">
        <v>2</v>
      </c>
      <c r="S3620">
        <v>3</v>
      </c>
      <c r="T3620">
        <v>1</v>
      </c>
      <c r="U3620" t="s">
        <v>76</v>
      </c>
      <c r="V3620">
        <v>2</v>
      </c>
      <c r="W3620" t="s">
        <v>77</v>
      </c>
      <c r="X3620" s="51" t="s">
        <v>2145</v>
      </c>
      <c r="Y3620" s="51" t="s">
        <v>100</v>
      </c>
      <c r="Z3620" s="26">
        <v>2</v>
      </c>
      <c r="AA3620" s="51" t="s">
        <v>77</v>
      </c>
      <c r="AB3620" s="51" t="s">
        <v>69</v>
      </c>
    </row>
    <row r="3621" spans="1:28">
      <c r="A3621" s="51" t="s">
        <v>6713</v>
      </c>
      <c r="B3621" s="51" t="s">
        <v>140</v>
      </c>
      <c r="C3621" s="1">
        <v>43380</v>
      </c>
      <c r="D3621">
        <v>2018</v>
      </c>
      <c r="E3621" s="26">
        <v>10</v>
      </c>
      <c r="F3621" s="51" t="s">
        <v>10</v>
      </c>
      <c r="G3621" s="26">
        <v>7</v>
      </c>
      <c r="H3621" s="26">
        <v>7</v>
      </c>
      <c r="I3621" t="s">
        <v>15</v>
      </c>
      <c r="J3621" t="s">
        <v>60</v>
      </c>
      <c r="K3621" t="s">
        <v>124</v>
      </c>
      <c r="L3621" t="s">
        <v>74</v>
      </c>
      <c r="M3621" t="s">
        <v>93</v>
      </c>
      <c r="N3621">
        <v>10541.381204792122</v>
      </c>
      <c r="O3621">
        <v>10541.381204792122</v>
      </c>
      <c r="P3621" t="s">
        <v>64</v>
      </c>
      <c r="Q3621">
        <v>25.23</v>
      </c>
      <c r="R3621">
        <v>1</v>
      </c>
      <c r="S3621">
        <v>3</v>
      </c>
      <c r="T3621">
        <v>1</v>
      </c>
      <c r="U3621" t="s">
        <v>76</v>
      </c>
      <c r="V3621">
        <v>3</v>
      </c>
      <c r="W3621" t="s">
        <v>84</v>
      </c>
      <c r="X3621" s="51" t="s">
        <v>246</v>
      </c>
      <c r="Y3621" s="51" t="s">
        <v>144</v>
      </c>
      <c r="Z3621" s="26">
        <v>3</v>
      </c>
      <c r="AA3621" s="51" t="s">
        <v>77</v>
      </c>
      <c r="AB3621" s="51" t="s">
        <v>108</v>
      </c>
    </row>
    <row r="3622" spans="1:28">
      <c r="A3622" s="51" t="s">
        <v>6714</v>
      </c>
      <c r="B3622" s="51" t="s">
        <v>71</v>
      </c>
      <c r="C3622" s="1">
        <v>42749</v>
      </c>
      <c r="D3622">
        <v>2017</v>
      </c>
      <c r="E3622" s="26">
        <v>1</v>
      </c>
      <c r="F3622" s="51" t="s">
        <v>21</v>
      </c>
      <c r="G3622" s="26">
        <v>8</v>
      </c>
      <c r="H3622" s="26">
        <v>8</v>
      </c>
      <c r="I3622" t="s">
        <v>15</v>
      </c>
      <c r="J3622" t="s">
        <v>60</v>
      </c>
      <c r="K3622" t="s">
        <v>83</v>
      </c>
      <c r="L3622" t="s">
        <v>89</v>
      </c>
      <c r="M3622" t="s">
        <v>93</v>
      </c>
      <c r="N3622">
        <v>15029.972485352167</v>
      </c>
      <c r="O3622">
        <v>15029.972485352167</v>
      </c>
      <c r="P3622" t="s">
        <v>64</v>
      </c>
      <c r="Q3622">
        <v>7.48</v>
      </c>
      <c r="R3622">
        <v>2</v>
      </c>
      <c r="S3622">
        <v>1</v>
      </c>
      <c r="T3622">
        <v>1</v>
      </c>
      <c r="U3622" t="s">
        <v>76</v>
      </c>
      <c r="V3622">
        <v>3</v>
      </c>
      <c r="W3622" t="s">
        <v>84</v>
      </c>
      <c r="X3622" s="51" t="s">
        <v>2218</v>
      </c>
      <c r="Y3622" s="51" t="s">
        <v>86</v>
      </c>
      <c r="Z3622" s="26">
        <v>3</v>
      </c>
      <c r="AA3622" s="51" t="s">
        <v>77</v>
      </c>
      <c r="AB3622" s="51" t="s">
        <v>69</v>
      </c>
    </row>
    <row r="3623" spans="1:28">
      <c r="A3623" s="51" t="s">
        <v>6715</v>
      </c>
      <c r="B3623" s="51" t="s">
        <v>59</v>
      </c>
      <c r="C3623" s="1">
        <v>44770</v>
      </c>
      <c r="D3623">
        <v>2022</v>
      </c>
      <c r="E3623" s="26">
        <v>7</v>
      </c>
      <c r="F3623" s="51" t="s">
        <v>27</v>
      </c>
      <c r="G3623" s="26">
        <v>3</v>
      </c>
      <c r="H3623" s="26">
        <v>3</v>
      </c>
      <c r="I3623" t="s">
        <v>15</v>
      </c>
      <c r="J3623" t="s">
        <v>82</v>
      </c>
      <c r="K3623" t="s">
        <v>124</v>
      </c>
      <c r="L3623" t="s">
        <v>113</v>
      </c>
      <c r="M3623" t="s">
        <v>75</v>
      </c>
      <c r="N3623">
        <v>16576.916998293866</v>
      </c>
      <c r="O3623">
        <v>16576.916998293866</v>
      </c>
      <c r="P3623" t="s">
        <v>64</v>
      </c>
      <c r="Q3623">
        <v>14.99</v>
      </c>
      <c r="R3623">
        <v>5</v>
      </c>
      <c r="S3623">
        <v>3</v>
      </c>
      <c r="T3623">
        <v>1</v>
      </c>
      <c r="U3623" t="s">
        <v>76</v>
      </c>
      <c r="V3623">
        <v>3</v>
      </c>
      <c r="W3623" t="s">
        <v>84</v>
      </c>
      <c r="X3623" s="51" t="s">
        <v>6716</v>
      </c>
      <c r="Y3623" s="51" t="s">
        <v>95</v>
      </c>
      <c r="Z3623" s="26">
        <v>4</v>
      </c>
      <c r="AA3623" s="51" t="s">
        <v>84</v>
      </c>
      <c r="AB3623" s="51" t="s">
        <v>108</v>
      </c>
    </row>
    <row r="3624" spans="1:28">
      <c r="A3624" s="51" t="s">
        <v>6717</v>
      </c>
      <c r="B3624" s="51" t="s">
        <v>97</v>
      </c>
      <c r="C3624" s="1">
        <v>42890</v>
      </c>
      <c r="D3624">
        <v>2017</v>
      </c>
      <c r="E3624" s="26">
        <v>6</v>
      </c>
      <c r="F3624" s="51" t="s">
        <v>26</v>
      </c>
      <c r="G3624" s="26">
        <v>8</v>
      </c>
      <c r="H3624" s="26">
        <v>8</v>
      </c>
      <c r="I3624" t="s">
        <v>15</v>
      </c>
      <c r="J3624" t="s">
        <v>60</v>
      </c>
      <c r="K3624" t="s">
        <v>124</v>
      </c>
      <c r="L3624" t="s">
        <v>98</v>
      </c>
      <c r="M3624" t="s">
        <v>63</v>
      </c>
      <c r="N3624">
        <v>5603.272436796593</v>
      </c>
      <c r="O3624">
        <v>5603.272436796593</v>
      </c>
      <c r="P3624" t="s">
        <v>64</v>
      </c>
      <c r="Q3624">
        <v>4.78</v>
      </c>
      <c r="R3624">
        <v>3</v>
      </c>
      <c r="S3624">
        <v>3</v>
      </c>
      <c r="T3624">
        <v>1</v>
      </c>
      <c r="U3624" t="s">
        <v>76</v>
      </c>
      <c r="V3624">
        <v>1</v>
      </c>
      <c r="W3624" t="s">
        <v>66</v>
      </c>
      <c r="X3624" s="51" t="s">
        <v>6718</v>
      </c>
      <c r="Y3624" s="51" t="s">
        <v>68</v>
      </c>
      <c r="Z3624" s="26">
        <v>2</v>
      </c>
      <c r="AA3624" s="51" t="s">
        <v>77</v>
      </c>
      <c r="AB3624" s="51" t="s">
        <v>69</v>
      </c>
    </row>
    <row r="3625" spans="1:28">
      <c r="A3625" s="51" t="s">
        <v>6719</v>
      </c>
      <c r="B3625" s="51" t="s">
        <v>71</v>
      </c>
      <c r="C3625" s="1">
        <v>45000</v>
      </c>
      <c r="D3625">
        <v>2023</v>
      </c>
      <c r="E3625" s="26">
        <v>3</v>
      </c>
      <c r="F3625" s="51" t="s">
        <v>23</v>
      </c>
      <c r="G3625" s="26">
        <v>2</v>
      </c>
      <c r="H3625" s="26">
        <v>2</v>
      </c>
      <c r="I3625" t="s">
        <v>15</v>
      </c>
      <c r="J3625" t="s">
        <v>82</v>
      </c>
      <c r="K3625" t="s">
        <v>88</v>
      </c>
      <c r="L3625" t="s">
        <v>98</v>
      </c>
      <c r="M3625" t="s">
        <v>93</v>
      </c>
      <c r="N3625">
        <v>7607.4096191267063</v>
      </c>
      <c r="O3625">
        <v>7607.4096191267063</v>
      </c>
      <c r="P3625" t="s">
        <v>64</v>
      </c>
      <c r="Q3625">
        <v>19.09</v>
      </c>
      <c r="R3625">
        <v>2</v>
      </c>
      <c r="S3625">
        <v>2</v>
      </c>
      <c r="T3625">
        <v>1</v>
      </c>
      <c r="U3625" t="s">
        <v>76</v>
      </c>
      <c r="V3625">
        <v>3</v>
      </c>
      <c r="W3625" t="s">
        <v>84</v>
      </c>
      <c r="X3625" s="51" t="s">
        <v>6720</v>
      </c>
      <c r="Y3625" s="51" t="s">
        <v>79</v>
      </c>
      <c r="Z3625" s="26">
        <v>2</v>
      </c>
      <c r="AA3625" s="51" t="s">
        <v>77</v>
      </c>
      <c r="AB3625" s="51" t="s">
        <v>69</v>
      </c>
    </row>
    <row r="3626" spans="1:28">
      <c r="A3626" s="51" t="s">
        <v>6721</v>
      </c>
      <c r="B3626" s="51" t="s">
        <v>121</v>
      </c>
      <c r="C3626" s="1">
        <v>44514</v>
      </c>
      <c r="D3626">
        <v>2021</v>
      </c>
      <c r="E3626" s="26">
        <v>11</v>
      </c>
      <c r="F3626" s="51" t="s">
        <v>19</v>
      </c>
      <c r="G3626" s="26">
        <v>4</v>
      </c>
      <c r="H3626" s="26">
        <v>4</v>
      </c>
      <c r="I3626" t="s">
        <v>15</v>
      </c>
      <c r="J3626" t="s">
        <v>72</v>
      </c>
      <c r="K3626" t="s">
        <v>73</v>
      </c>
      <c r="L3626" t="s">
        <v>74</v>
      </c>
      <c r="M3626" t="s">
        <v>152</v>
      </c>
      <c r="N3626">
        <v>4165.7966683202258</v>
      </c>
      <c r="O3626">
        <v>4165.7966683202258</v>
      </c>
      <c r="P3626" t="s">
        <v>64</v>
      </c>
      <c r="Q3626">
        <v>9.99</v>
      </c>
      <c r="R3626">
        <v>5</v>
      </c>
      <c r="S3626">
        <v>1</v>
      </c>
      <c r="T3626">
        <v>1</v>
      </c>
      <c r="U3626" t="s">
        <v>76</v>
      </c>
      <c r="V3626">
        <v>3</v>
      </c>
      <c r="W3626" t="s">
        <v>84</v>
      </c>
      <c r="X3626" s="51" t="s">
        <v>6722</v>
      </c>
      <c r="Y3626" s="51" t="s">
        <v>68</v>
      </c>
      <c r="Z3626" s="26">
        <v>1</v>
      </c>
      <c r="AA3626" s="51" t="s">
        <v>66</v>
      </c>
      <c r="AB3626" s="51" t="s">
        <v>69</v>
      </c>
    </row>
    <row r="3627" spans="1:28">
      <c r="A3627" s="51" t="s">
        <v>6723</v>
      </c>
      <c r="B3627" s="51" t="s">
        <v>59</v>
      </c>
      <c r="C3627" s="1">
        <v>42603</v>
      </c>
      <c r="D3627">
        <v>2016</v>
      </c>
      <c r="E3627" s="26">
        <v>8</v>
      </c>
      <c r="F3627" s="51" t="s">
        <v>28</v>
      </c>
      <c r="G3627" s="26">
        <v>9</v>
      </c>
      <c r="H3627" s="26">
        <v>9</v>
      </c>
      <c r="I3627" t="s">
        <v>15</v>
      </c>
      <c r="J3627" t="s">
        <v>60</v>
      </c>
      <c r="K3627" t="s">
        <v>133</v>
      </c>
      <c r="L3627" t="s">
        <v>74</v>
      </c>
      <c r="M3627" t="s">
        <v>90</v>
      </c>
      <c r="N3627">
        <v>9038.8246184971522</v>
      </c>
      <c r="O3627">
        <v>9038.8246184971522</v>
      </c>
      <c r="P3627" t="s">
        <v>64</v>
      </c>
      <c r="Q3627">
        <v>4.84</v>
      </c>
      <c r="R3627">
        <v>5</v>
      </c>
      <c r="S3627">
        <v>1</v>
      </c>
      <c r="T3627">
        <v>1</v>
      </c>
      <c r="U3627" t="s">
        <v>76</v>
      </c>
      <c r="V3627">
        <v>1</v>
      </c>
      <c r="W3627" t="s">
        <v>66</v>
      </c>
      <c r="X3627" s="51" t="s">
        <v>6724</v>
      </c>
      <c r="Y3627" s="51" t="s">
        <v>100</v>
      </c>
      <c r="Z3627" s="26">
        <v>1</v>
      </c>
      <c r="AA3627" s="51" t="s">
        <v>66</v>
      </c>
      <c r="AB3627" s="51" t="s">
        <v>69</v>
      </c>
    </row>
    <row r="3628" spans="1:28">
      <c r="A3628" s="51" t="s">
        <v>6725</v>
      </c>
      <c r="B3628" s="51" t="s">
        <v>81</v>
      </c>
      <c r="C3628" s="1">
        <v>45375</v>
      </c>
      <c r="D3628">
        <v>2024</v>
      </c>
      <c r="E3628" s="26">
        <v>3</v>
      </c>
      <c r="F3628" s="51" t="s">
        <v>23</v>
      </c>
      <c r="G3628" s="26">
        <v>1</v>
      </c>
      <c r="H3628" s="26">
        <v>1</v>
      </c>
      <c r="I3628" t="s">
        <v>15</v>
      </c>
      <c r="J3628" t="s">
        <v>82</v>
      </c>
      <c r="K3628" t="s">
        <v>124</v>
      </c>
      <c r="L3628" t="s">
        <v>128</v>
      </c>
      <c r="M3628" t="s">
        <v>63</v>
      </c>
      <c r="N3628">
        <v>4599.3676477163244</v>
      </c>
      <c r="O3628">
        <v>4599.3676477163244</v>
      </c>
      <c r="P3628" t="s">
        <v>64</v>
      </c>
      <c r="Q3628">
        <v>2.95</v>
      </c>
      <c r="R3628">
        <v>2</v>
      </c>
      <c r="S3628">
        <v>4</v>
      </c>
      <c r="T3628">
        <v>1</v>
      </c>
      <c r="U3628" t="s">
        <v>76</v>
      </c>
      <c r="V3628">
        <v>1</v>
      </c>
      <c r="W3628" t="s">
        <v>66</v>
      </c>
      <c r="X3628" s="51" t="s">
        <v>6726</v>
      </c>
      <c r="Y3628" s="51" t="s">
        <v>100</v>
      </c>
      <c r="Z3628" s="26">
        <v>1</v>
      </c>
      <c r="AA3628" s="51" t="s">
        <v>66</v>
      </c>
      <c r="AB3628" s="51" t="s">
        <v>69</v>
      </c>
    </row>
    <row r="3629" spans="1:28">
      <c r="A3629" s="51" t="s">
        <v>6727</v>
      </c>
      <c r="B3629" s="51" t="s">
        <v>140</v>
      </c>
      <c r="C3629" s="1">
        <v>44088</v>
      </c>
      <c r="D3629">
        <v>2020</v>
      </c>
      <c r="E3629" s="26">
        <v>9</v>
      </c>
      <c r="F3629" s="51" t="s">
        <v>29</v>
      </c>
      <c r="G3629" s="26">
        <v>5</v>
      </c>
      <c r="H3629" s="26">
        <v>5</v>
      </c>
      <c r="I3629" t="s">
        <v>15</v>
      </c>
      <c r="J3629" t="s">
        <v>72</v>
      </c>
      <c r="K3629" t="s">
        <v>73</v>
      </c>
      <c r="L3629" t="s">
        <v>110</v>
      </c>
      <c r="M3629" t="s">
        <v>93</v>
      </c>
      <c r="N3629">
        <v>5600.1077467390724</v>
      </c>
      <c r="O3629">
        <v>5600.1077467390724</v>
      </c>
      <c r="P3629" t="s">
        <v>64</v>
      </c>
      <c r="Q3629">
        <v>3.53</v>
      </c>
      <c r="R3629">
        <v>5</v>
      </c>
      <c r="S3629">
        <v>3</v>
      </c>
      <c r="T3629">
        <v>1</v>
      </c>
      <c r="U3629" t="s">
        <v>76</v>
      </c>
      <c r="V3629">
        <v>1</v>
      </c>
      <c r="W3629" t="s">
        <v>66</v>
      </c>
      <c r="X3629" s="51" t="s">
        <v>6728</v>
      </c>
      <c r="Y3629" s="51" t="s">
        <v>79</v>
      </c>
      <c r="Z3629" s="26">
        <v>1</v>
      </c>
      <c r="AA3629" s="51" t="s">
        <v>66</v>
      </c>
      <c r="AB3629" s="51" t="s">
        <v>69</v>
      </c>
    </row>
    <row r="3630" spans="1:28">
      <c r="A3630" s="51" t="s">
        <v>6729</v>
      </c>
      <c r="B3630" s="51" t="s">
        <v>140</v>
      </c>
      <c r="C3630" s="1">
        <v>43105</v>
      </c>
      <c r="D3630">
        <v>2018</v>
      </c>
      <c r="E3630" s="26">
        <v>1</v>
      </c>
      <c r="F3630" s="51" t="s">
        <v>21</v>
      </c>
      <c r="G3630" s="26">
        <v>7</v>
      </c>
      <c r="H3630" s="26">
        <v>7</v>
      </c>
      <c r="I3630" t="s">
        <v>15</v>
      </c>
      <c r="J3630" t="s">
        <v>60</v>
      </c>
      <c r="K3630" t="s">
        <v>88</v>
      </c>
      <c r="L3630" t="s">
        <v>62</v>
      </c>
      <c r="M3630" t="s">
        <v>75</v>
      </c>
      <c r="N3630">
        <v>6541.0458153022209</v>
      </c>
      <c r="O3630">
        <v>6541.0458153022209</v>
      </c>
      <c r="P3630" t="s">
        <v>64</v>
      </c>
      <c r="Q3630">
        <v>8.89</v>
      </c>
      <c r="R3630">
        <v>1</v>
      </c>
      <c r="S3630">
        <v>3</v>
      </c>
      <c r="T3630">
        <v>1</v>
      </c>
      <c r="U3630" t="s">
        <v>76</v>
      </c>
      <c r="V3630">
        <v>1</v>
      </c>
      <c r="W3630" t="s">
        <v>66</v>
      </c>
      <c r="X3630" s="51" t="s">
        <v>6730</v>
      </c>
      <c r="Y3630" s="51" t="s">
        <v>68</v>
      </c>
      <c r="Z3630" s="26">
        <v>1</v>
      </c>
      <c r="AA3630" s="51" t="s">
        <v>66</v>
      </c>
      <c r="AB3630" s="51" t="s">
        <v>69</v>
      </c>
    </row>
    <row r="3631" spans="1:28">
      <c r="A3631" s="51" t="s">
        <v>6731</v>
      </c>
      <c r="B3631" s="51" t="s">
        <v>71</v>
      </c>
      <c r="C3631" s="1">
        <v>43173</v>
      </c>
      <c r="D3631">
        <v>2018</v>
      </c>
      <c r="E3631" s="26">
        <v>3</v>
      </c>
      <c r="F3631" s="51" t="s">
        <v>23</v>
      </c>
      <c r="G3631" s="26">
        <v>7</v>
      </c>
      <c r="H3631" s="26">
        <v>7</v>
      </c>
      <c r="I3631" t="s">
        <v>15</v>
      </c>
      <c r="J3631" t="s">
        <v>60</v>
      </c>
      <c r="K3631" t="s">
        <v>133</v>
      </c>
      <c r="L3631" t="s">
        <v>125</v>
      </c>
      <c r="M3631" t="s">
        <v>75</v>
      </c>
      <c r="N3631">
        <v>3665.1982786484177</v>
      </c>
      <c r="O3631">
        <v>3665.1982786484177</v>
      </c>
      <c r="P3631" t="s">
        <v>64</v>
      </c>
      <c r="Q3631">
        <v>11.22</v>
      </c>
      <c r="R3631">
        <v>4</v>
      </c>
      <c r="S3631">
        <v>0</v>
      </c>
      <c r="T3631">
        <v>0</v>
      </c>
      <c r="U3631" t="s">
        <v>65</v>
      </c>
      <c r="V3631">
        <v>1</v>
      </c>
      <c r="W3631" t="s">
        <v>66</v>
      </c>
      <c r="X3631" s="51" t="s">
        <v>6732</v>
      </c>
      <c r="Y3631" s="51" t="s">
        <v>100</v>
      </c>
      <c r="Z3631" s="26">
        <v>0</v>
      </c>
      <c r="AA3631" s="51" t="s">
        <v>66</v>
      </c>
      <c r="AB3631" s="51" t="s">
        <v>69</v>
      </c>
    </row>
    <row r="3632" spans="1:28">
      <c r="A3632" s="51" t="s">
        <v>6733</v>
      </c>
      <c r="B3632" s="51" t="s">
        <v>140</v>
      </c>
      <c r="C3632" s="1">
        <v>44615</v>
      </c>
      <c r="D3632">
        <v>2022</v>
      </c>
      <c r="E3632" s="26">
        <v>2</v>
      </c>
      <c r="F3632" s="51" t="s">
        <v>22</v>
      </c>
      <c r="G3632" s="26">
        <v>3</v>
      </c>
      <c r="H3632" s="26">
        <v>3</v>
      </c>
      <c r="I3632" t="s">
        <v>15</v>
      </c>
      <c r="J3632" t="s">
        <v>82</v>
      </c>
      <c r="K3632" t="s">
        <v>124</v>
      </c>
      <c r="L3632" t="s">
        <v>202</v>
      </c>
      <c r="M3632" t="s">
        <v>93</v>
      </c>
      <c r="N3632">
        <v>4412.8193218019205</v>
      </c>
      <c r="O3632">
        <v>4412.8193218019205</v>
      </c>
      <c r="P3632" t="s">
        <v>64</v>
      </c>
      <c r="Q3632">
        <v>5.84</v>
      </c>
      <c r="R3632">
        <v>4</v>
      </c>
      <c r="S3632">
        <v>3</v>
      </c>
      <c r="T3632">
        <v>1</v>
      </c>
      <c r="U3632" t="s">
        <v>76</v>
      </c>
      <c r="V3632">
        <v>1</v>
      </c>
      <c r="W3632" t="s">
        <v>66</v>
      </c>
      <c r="X3632" s="51" t="s">
        <v>6734</v>
      </c>
      <c r="Y3632" s="51" t="s">
        <v>95</v>
      </c>
      <c r="Z3632" s="26">
        <v>1</v>
      </c>
      <c r="AA3632" s="51" t="s">
        <v>66</v>
      </c>
      <c r="AB3632" s="51" t="s">
        <v>69</v>
      </c>
    </row>
    <row r="3633" spans="1:28">
      <c r="A3633" s="51" t="s">
        <v>6735</v>
      </c>
      <c r="B3633" s="51" t="s">
        <v>121</v>
      </c>
      <c r="C3633" s="1">
        <v>43286</v>
      </c>
      <c r="D3633">
        <v>2018</v>
      </c>
      <c r="E3633" s="26">
        <v>7</v>
      </c>
      <c r="F3633" s="51" t="s">
        <v>27</v>
      </c>
      <c r="G3633" s="26">
        <v>7</v>
      </c>
      <c r="H3633" s="26">
        <v>7</v>
      </c>
      <c r="I3633" t="s">
        <v>15</v>
      </c>
      <c r="J3633" t="s">
        <v>60</v>
      </c>
      <c r="K3633" t="s">
        <v>73</v>
      </c>
      <c r="L3633" t="s">
        <v>125</v>
      </c>
      <c r="M3633" t="s">
        <v>90</v>
      </c>
      <c r="N3633">
        <v>7078.6747170535191</v>
      </c>
      <c r="O3633">
        <v>7078.6747170535191</v>
      </c>
      <c r="P3633" t="s">
        <v>64</v>
      </c>
      <c r="Q3633">
        <v>7.96</v>
      </c>
      <c r="R3633">
        <v>4</v>
      </c>
      <c r="S3633">
        <v>3</v>
      </c>
      <c r="T3633">
        <v>1</v>
      </c>
      <c r="U3633" t="s">
        <v>76</v>
      </c>
      <c r="V3633">
        <v>3</v>
      </c>
      <c r="W3633" t="s">
        <v>84</v>
      </c>
      <c r="X3633" s="51" t="s">
        <v>6736</v>
      </c>
      <c r="Y3633" s="51" t="s">
        <v>119</v>
      </c>
      <c r="Z3633" s="26">
        <v>2</v>
      </c>
      <c r="AA3633" s="51" t="s">
        <v>77</v>
      </c>
      <c r="AB3633" s="51" t="s">
        <v>108</v>
      </c>
    </row>
    <row r="3634" spans="1:28">
      <c r="A3634" s="51" t="s">
        <v>6737</v>
      </c>
      <c r="B3634" s="51" t="s">
        <v>97</v>
      </c>
      <c r="C3634" s="1">
        <v>43821</v>
      </c>
      <c r="D3634">
        <v>2019</v>
      </c>
      <c r="E3634" s="26">
        <v>12</v>
      </c>
      <c r="F3634" s="51" t="s">
        <v>20</v>
      </c>
      <c r="G3634" s="26">
        <v>6</v>
      </c>
      <c r="H3634" s="26">
        <v>6</v>
      </c>
      <c r="I3634" t="s">
        <v>15</v>
      </c>
      <c r="J3634" t="s">
        <v>72</v>
      </c>
      <c r="K3634" t="s">
        <v>61</v>
      </c>
      <c r="L3634" t="s">
        <v>110</v>
      </c>
      <c r="M3634" t="s">
        <v>63</v>
      </c>
      <c r="N3634">
        <v>9703.85711846917</v>
      </c>
      <c r="O3634">
        <v>9703.85711846917</v>
      </c>
      <c r="P3634" t="s">
        <v>64</v>
      </c>
      <c r="Q3634">
        <v>8.27</v>
      </c>
      <c r="R3634">
        <v>4</v>
      </c>
      <c r="S3634">
        <v>1</v>
      </c>
      <c r="T3634">
        <v>1</v>
      </c>
      <c r="U3634" t="s">
        <v>76</v>
      </c>
      <c r="V3634">
        <v>2</v>
      </c>
      <c r="W3634" t="s">
        <v>77</v>
      </c>
      <c r="X3634" s="51" t="s">
        <v>6738</v>
      </c>
      <c r="Y3634" s="51" t="s">
        <v>68</v>
      </c>
      <c r="Z3634" s="26">
        <v>0</v>
      </c>
      <c r="AA3634" s="51" t="s">
        <v>66</v>
      </c>
      <c r="AB3634" s="51" t="s">
        <v>69</v>
      </c>
    </row>
    <row r="3635" spans="1:28">
      <c r="A3635" s="51" t="s">
        <v>6739</v>
      </c>
      <c r="B3635" s="51" t="s">
        <v>59</v>
      </c>
      <c r="C3635" s="1">
        <v>42708</v>
      </c>
      <c r="D3635">
        <v>2016</v>
      </c>
      <c r="E3635" s="26">
        <v>12</v>
      </c>
      <c r="F3635" s="51" t="s">
        <v>20</v>
      </c>
      <c r="G3635" s="26">
        <v>9</v>
      </c>
      <c r="H3635" s="26">
        <v>9</v>
      </c>
      <c r="I3635" t="s">
        <v>15</v>
      </c>
      <c r="J3635" t="s">
        <v>60</v>
      </c>
      <c r="K3635" t="s">
        <v>61</v>
      </c>
      <c r="L3635" t="s">
        <v>103</v>
      </c>
      <c r="M3635" t="s">
        <v>75</v>
      </c>
      <c r="N3635">
        <v>17112.430240956332</v>
      </c>
      <c r="O3635">
        <v>17112.430240956332</v>
      </c>
      <c r="P3635" t="s">
        <v>64</v>
      </c>
      <c r="Q3635">
        <v>17.89</v>
      </c>
      <c r="R3635">
        <v>1</v>
      </c>
      <c r="S3635">
        <v>4</v>
      </c>
      <c r="T3635">
        <v>1</v>
      </c>
      <c r="U3635" t="s">
        <v>76</v>
      </c>
      <c r="V3635">
        <v>3</v>
      </c>
      <c r="W3635" t="s">
        <v>84</v>
      </c>
      <c r="X3635" s="51" t="s">
        <v>6740</v>
      </c>
      <c r="Y3635" s="51" t="s">
        <v>95</v>
      </c>
      <c r="Z3635" s="26">
        <v>5</v>
      </c>
      <c r="AA3635" s="51" t="s">
        <v>84</v>
      </c>
      <c r="AB3635" s="51" t="s">
        <v>108</v>
      </c>
    </row>
    <row r="3636" spans="1:28">
      <c r="A3636" s="51" t="s">
        <v>6741</v>
      </c>
      <c r="B3636" s="51" t="s">
        <v>97</v>
      </c>
      <c r="C3636" s="1">
        <v>44804</v>
      </c>
      <c r="D3636">
        <v>2022</v>
      </c>
      <c r="E3636" s="26">
        <v>8</v>
      </c>
      <c r="F3636" s="51" t="s">
        <v>28</v>
      </c>
      <c r="G3636" s="26">
        <v>3</v>
      </c>
      <c r="H3636" s="26">
        <v>3</v>
      </c>
      <c r="I3636" t="s">
        <v>15</v>
      </c>
      <c r="J3636" t="s">
        <v>82</v>
      </c>
      <c r="K3636" t="s">
        <v>133</v>
      </c>
      <c r="L3636" t="s">
        <v>116</v>
      </c>
      <c r="M3636" t="s">
        <v>152</v>
      </c>
      <c r="N3636">
        <v>8849.7482739845964</v>
      </c>
      <c r="O3636">
        <v>8849.7482739845964</v>
      </c>
      <c r="P3636" t="s">
        <v>64</v>
      </c>
      <c r="Q3636">
        <v>5.88</v>
      </c>
      <c r="R3636">
        <v>5</v>
      </c>
      <c r="S3636">
        <v>2</v>
      </c>
      <c r="T3636">
        <v>1</v>
      </c>
      <c r="U3636" t="s">
        <v>76</v>
      </c>
      <c r="V3636">
        <v>2</v>
      </c>
      <c r="W3636" t="s">
        <v>77</v>
      </c>
      <c r="X3636" s="51" t="s">
        <v>5254</v>
      </c>
      <c r="Y3636" s="51" t="s">
        <v>79</v>
      </c>
      <c r="Z3636" s="26">
        <v>0</v>
      </c>
      <c r="AA3636" s="51" t="s">
        <v>66</v>
      </c>
      <c r="AB3636" s="51" t="s">
        <v>69</v>
      </c>
    </row>
    <row r="3637" spans="1:28">
      <c r="A3637" s="51" t="s">
        <v>6742</v>
      </c>
      <c r="B3637" s="51" t="s">
        <v>71</v>
      </c>
      <c r="C3637" s="1">
        <v>44179</v>
      </c>
      <c r="D3637">
        <v>2020</v>
      </c>
      <c r="E3637" s="26">
        <v>12</v>
      </c>
      <c r="F3637" s="51" t="s">
        <v>20</v>
      </c>
      <c r="G3637" s="26">
        <v>5</v>
      </c>
      <c r="H3637" s="26">
        <v>5</v>
      </c>
      <c r="I3637" t="s">
        <v>15</v>
      </c>
      <c r="J3637" t="s">
        <v>72</v>
      </c>
      <c r="K3637" t="s">
        <v>88</v>
      </c>
      <c r="L3637" t="s">
        <v>116</v>
      </c>
      <c r="M3637" t="s">
        <v>104</v>
      </c>
      <c r="N3637">
        <v>13781.764022980136</v>
      </c>
      <c r="O3637">
        <v>13781.764022980136</v>
      </c>
      <c r="P3637" t="s">
        <v>64</v>
      </c>
      <c r="Q3637">
        <v>27</v>
      </c>
      <c r="R3637">
        <v>5</v>
      </c>
      <c r="S3637">
        <v>2</v>
      </c>
      <c r="T3637">
        <v>1</v>
      </c>
      <c r="U3637" t="s">
        <v>76</v>
      </c>
      <c r="V3637">
        <v>3</v>
      </c>
      <c r="W3637" t="s">
        <v>84</v>
      </c>
      <c r="X3637" s="51" t="s">
        <v>510</v>
      </c>
      <c r="Y3637" s="51" t="s">
        <v>79</v>
      </c>
      <c r="Z3637" s="26">
        <v>3</v>
      </c>
      <c r="AA3637" s="51" t="s">
        <v>77</v>
      </c>
      <c r="AB3637" s="51" t="s">
        <v>108</v>
      </c>
    </row>
    <row r="3638" spans="1:28">
      <c r="A3638" s="51" t="s">
        <v>6743</v>
      </c>
      <c r="B3638" s="51" t="s">
        <v>97</v>
      </c>
      <c r="C3638" s="1">
        <v>41814</v>
      </c>
      <c r="D3638">
        <v>2014</v>
      </c>
      <c r="E3638" s="26">
        <v>6</v>
      </c>
      <c r="F3638" s="51" t="s">
        <v>26</v>
      </c>
      <c r="G3638" s="26">
        <v>11</v>
      </c>
      <c r="H3638" s="26">
        <v>11</v>
      </c>
      <c r="I3638" t="s">
        <v>15</v>
      </c>
      <c r="J3638" t="s">
        <v>102</v>
      </c>
      <c r="K3638" t="s">
        <v>88</v>
      </c>
      <c r="L3638" t="s">
        <v>110</v>
      </c>
      <c r="M3638" t="s">
        <v>90</v>
      </c>
      <c r="N3638">
        <v>15935.549877137895</v>
      </c>
      <c r="O3638">
        <v>15935.549877137895</v>
      </c>
      <c r="P3638" t="s">
        <v>64</v>
      </c>
      <c r="Q3638">
        <v>31.2</v>
      </c>
      <c r="R3638">
        <v>2</v>
      </c>
      <c r="S3638">
        <v>1</v>
      </c>
      <c r="T3638">
        <v>1</v>
      </c>
      <c r="U3638" t="s">
        <v>76</v>
      </c>
      <c r="V3638">
        <v>3</v>
      </c>
      <c r="W3638" t="s">
        <v>84</v>
      </c>
      <c r="X3638" s="51" t="s">
        <v>6744</v>
      </c>
      <c r="Y3638" s="51" t="s">
        <v>100</v>
      </c>
      <c r="Z3638" s="26">
        <v>4</v>
      </c>
      <c r="AA3638" s="51" t="s">
        <v>84</v>
      </c>
      <c r="AB3638" s="51" t="s">
        <v>108</v>
      </c>
    </row>
    <row r="3639" spans="1:28">
      <c r="A3639" s="51" t="s">
        <v>6745</v>
      </c>
      <c r="B3639" s="51" t="s">
        <v>81</v>
      </c>
      <c r="C3639" s="1">
        <v>42009</v>
      </c>
      <c r="D3639">
        <v>2015</v>
      </c>
      <c r="E3639" s="26">
        <v>1</v>
      </c>
      <c r="F3639" s="51" t="s">
        <v>21</v>
      </c>
      <c r="G3639" s="26">
        <v>10</v>
      </c>
      <c r="H3639" s="26">
        <v>10</v>
      </c>
      <c r="I3639" t="s">
        <v>15</v>
      </c>
      <c r="J3639" t="s">
        <v>102</v>
      </c>
      <c r="K3639" t="s">
        <v>133</v>
      </c>
      <c r="L3639" t="s">
        <v>98</v>
      </c>
      <c r="M3639" t="s">
        <v>90</v>
      </c>
      <c r="N3639">
        <v>7397.6276458107768</v>
      </c>
      <c r="O3639">
        <v>7397.6276458107768</v>
      </c>
      <c r="P3639" t="s">
        <v>64</v>
      </c>
      <c r="Q3639">
        <v>2.5</v>
      </c>
      <c r="R3639">
        <v>1</v>
      </c>
      <c r="S3639">
        <v>2</v>
      </c>
      <c r="T3639">
        <v>1</v>
      </c>
      <c r="U3639" t="s">
        <v>76</v>
      </c>
      <c r="V3639">
        <v>2</v>
      </c>
      <c r="W3639" t="s">
        <v>77</v>
      </c>
      <c r="X3639" s="51" t="s">
        <v>6746</v>
      </c>
      <c r="Y3639" s="51" t="s">
        <v>100</v>
      </c>
      <c r="Z3639" s="26">
        <v>1</v>
      </c>
      <c r="AA3639" s="51" t="s">
        <v>66</v>
      </c>
      <c r="AB3639" s="51" t="s">
        <v>69</v>
      </c>
    </row>
    <row r="3640" spans="1:28">
      <c r="A3640" s="51" t="s">
        <v>6747</v>
      </c>
      <c r="B3640" s="51" t="s">
        <v>59</v>
      </c>
      <c r="C3640" s="1">
        <v>44515</v>
      </c>
      <c r="D3640">
        <v>2021</v>
      </c>
      <c r="E3640" s="26">
        <v>11</v>
      </c>
      <c r="F3640" s="51" t="s">
        <v>19</v>
      </c>
      <c r="G3640" s="26">
        <v>4</v>
      </c>
      <c r="H3640" s="26">
        <v>4</v>
      </c>
      <c r="I3640" t="s">
        <v>15</v>
      </c>
      <c r="J3640" t="s">
        <v>72</v>
      </c>
      <c r="K3640" t="s">
        <v>133</v>
      </c>
      <c r="L3640" t="s">
        <v>116</v>
      </c>
      <c r="M3640" t="s">
        <v>90</v>
      </c>
      <c r="N3640">
        <v>7147.9695228386308</v>
      </c>
      <c r="O3640">
        <v>7147.9695228386308</v>
      </c>
      <c r="P3640" t="s">
        <v>64</v>
      </c>
      <c r="Q3640">
        <v>13.12</v>
      </c>
      <c r="R3640">
        <v>5</v>
      </c>
      <c r="S3640">
        <v>1</v>
      </c>
      <c r="T3640">
        <v>1</v>
      </c>
      <c r="U3640" t="s">
        <v>76</v>
      </c>
      <c r="V3640">
        <v>3</v>
      </c>
      <c r="W3640" t="s">
        <v>84</v>
      </c>
      <c r="X3640" s="51" t="s">
        <v>2002</v>
      </c>
      <c r="Y3640" s="51" t="s">
        <v>100</v>
      </c>
      <c r="Z3640" s="26">
        <v>1</v>
      </c>
      <c r="AA3640" s="51" t="s">
        <v>66</v>
      </c>
      <c r="AB3640" s="51" t="s">
        <v>69</v>
      </c>
    </row>
    <row r="3641" spans="1:28">
      <c r="A3641" s="51" t="s">
        <v>6748</v>
      </c>
      <c r="B3641" s="51" t="s">
        <v>97</v>
      </c>
      <c r="C3641" s="1">
        <v>42956</v>
      </c>
      <c r="D3641">
        <v>2017</v>
      </c>
      <c r="E3641" s="26">
        <v>8</v>
      </c>
      <c r="F3641" s="51" t="s">
        <v>28</v>
      </c>
      <c r="G3641" s="26">
        <v>8</v>
      </c>
      <c r="H3641" s="26">
        <v>8</v>
      </c>
      <c r="I3641" t="s">
        <v>15</v>
      </c>
      <c r="J3641" t="s">
        <v>60</v>
      </c>
      <c r="K3641" t="s">
        <v>133</v>
      </c>
      <c r="L3641" t="s">
        <v>125</v>
      </c>
      <c r="M3641" t="s">
        <v>63</v>
      </c>
      <c r="N3641">
        <v>2650.9562643987501</v>
      </c>
      <c r="O3641">
        <v>2650.9562643987501</v>
      </c>
      <c r="P3641" t="s">
        <v>64</v>
      </c>
      <c r="Q3641">
        <v>8.8800000000000008</v>
      </c>
      <c r="R3641">
        <v>3</v>
      </c>
      <c r="S3641">
        <v>1</v>
      </c>
      <c r="T3641">
        <v>1</v>
      </c>
      <c r="U3641" t="s">
        <v>76</v>
      </c>
      <c r="V3641">
        <v>1</v>
      </c>
      <c r="W3641" t="s">
        <v>66</v>
      </c>
      <c r="X3641" s="51" t="s">
        <v>6749</v>
      </c>
      <c r="Y3641" s="51" t="s">
        <v>100</v>
      </c>
      <c r="Z3641" s="26">
        <v>1</v>
      </c>
      <c r="AA3641" s="51" t="s">
        <v>66</v>
      </c>
      <c r="AB3641" s="51" t="s">
        <v>69</v>
      </c>
    </row>
    <row r="3642" spans="1:28">
      <c r="A3642" s="51" t="s">
        <v>6750</v>
      </c>
      <c r="B3642" s="51" t="s">
        <v>140</v>
      </c>
      <c r="C3642" s="1">
        <v>45244</v>
      </c>
      <c r="D3642">
        <v>2023</v>
      </c>
      <c r="E3642" s="26">
        <v>11</v>
      </c>
      <c r="F3642" s="51" t="s">
        <v>19</v>
      </c>
      <c r="G3642" s="26">
        <v>2</v>
      </c>
      <c r="H3642" s="26">
        <v>2</v>
      </c>
      <c r="I3642" t="s">
        <v>15</v>
      </c>
      <c r="J3642" t="s">
        <v>82</v>
      </c>
      <c r="K3642" t="s">
        <v>133</v>
      </c>
      <c r="L3642" t="s">
        <v>113</v>
      </c>
      <c r="M3642" t="s">
        <v>152</v>
      </c>
      <c r="N3642">
        <v>7622.80695589691</v>
      </c>
      <c r="O3642">
        <v>7622.80695589691</v>
      </c>
      <c r="P3642" t="s">
        <v>64</v>
      </c>
      <c r="Q3642">
        <v>2.86</v>
      </c>
      <c r="R3642">
        <v>5</v>
      </c>
      <c r="S3642">
        <v>1</v>
      </c>
      <c r="T3642">
        <v>1</v>
      </c>
      <c r="U3642" t="s">
        <v>76</v>
      </c>
      <c r="V3642">
        <v>1</v>
      </c>
      <c r="W3642" t="s">
        <v>66</v>
      </c>
      <c r="X3642" s="51" t="s">
        <v>6751</v>
      </c>
      <c r="Y3642" s="51" t="s">
        <v>79</v>
      </c>
      <c r="Z3642" s="26">
        <v>0</v>
      </c>
      <c r="AA3642" s="51" t="s">
        <v>66</v>
      </c>
      <c r="AB3642" s="51" t="s">
        <v>69</v>
      </c>
    </row>
    <row r="3643" spans="1:28">
      <c r="A3643" s="51" t="s">
        <v>6752</v>
      </c>
      <c r="B3643" s="51" t="s">
        <v>121</v>
      </c>
      <c r="C3643" s="1">
        <v>42824</v>
      </c>
      <c r="D3643">
        <v>2017</v>
      </c>
      <c r="E3643" s="26">
        <v>3</v>
      </c>
      <c r="F3643" s="51" t="s">
        <v>23</v>
      </c>
      <c r="G3643" s="26">
        <v>8</v>
      </c>
      <c r="H3643" s="26">
        <v>8</v>
      </c>
      <c r="I3643" t="s">
        <v>15</v>
      </c>
      <c r="J3643" t="s">
        <v>60</v>
      </c>
      <c r="K3643" t="s">
        <v>124</v>
      </c>
      <c r="L3643" t="s">
        <v>128</v>
      </c>
      <c r="M3643" t="s">
        <v>90</v>
      </c>
      <c r="N3643">
        <v>2779.5118935256128</v>
      </c>
      <c r="O3643">
        <v>2779.5118935256128</v>
      </c>
      <c r="P3643" t="s">
        <v>64</v>
      </c>
      <c r="Q3643">
        <v>5.22</v>
      </c>
      <c r="R3643">
        <v>1</v>
      </c>
      <c r="S3643">
        <v>4</v>
      </c>
      <c r="T3643">
        <v>1</v>
      </c>
      <c r="U3643" t="s">
        <v>76</v>
      </c>
      <c r="V3643">
        <v>1</v>
      </c>
      <c r="W3643" t="s">
        <v>66</v>
      </c>
      <c r="X3643" s="51" t="s">
        <v>6753</v>
      </c>
      <c r="Y3643" s="51" t="s">
        <v>119</v>
      </c>
      <c r="Z3643" s="26">
        <v>2</v>
      </c>
      <c r="AA3643" s="51" t="s">
        <v>77</v>
      </c>
      <c r="AB3643" s="51" t="s">
        <v>69</v>
      </c>
    </row>
    <row r="3644" spans="1:28">
      <c r="A3644" s="51" t="s">
        <v>6754</v>
      </c>
      <c r="B3644" s="51" t="s">
        <v>97</v>
      </c>
      <c r="C3644" s="1">
        <v>41571</v>
      </c>
      <c r="D3644">
        <v>2013</v>
      </c>
      <c r="E3644" s="26">
        <v>10</v>
      </c>
      <c r="F3644" s="51" t="s">
        <v>10</v>
      </c>
      <c r="G3644" s="26">
        <v>12</v>
      </c>
      <c r="H3644" s="26">
        <v>12</v>
      </c>
      <c r="I3644" t="s">
        <v>15</v>
      </c>
      <c r="J3644" t="s">
        <v>102</v>
      </c>
      <c r="K3644" t="s">
        <v>88</v>
      </c>
      <c r="L3644" t="s">
        <v>74</v>
      </c>
      <c r="M3644" t="s">
        <v>104</v>
      </c>
      <c r="N3644">
        <v>6601.8443252660009</v>
      </c>
      <c r="O3644">
        <v>6601.8443252660009</v>
      </c>
      <c r="P3644" t="s">
        <v>64</v>
      </c>
      <c r="Q3644">
        <v>12.4</v>
      </c>
      <c r="R3644">
        <v>5</v>
      </c>
      <c r="S3644">
        <v>0</v>
      </c>
      <c r="T3644">
        <v>0</v>
      </c>
      <c r="U3644" t="s">
        <v>65</v>
      </c>
      <c r="V3644">
        <v>2</v>
      </c>
      <c r="W3644" t="s">
        <v>77</v>
      </c>
      <c r="X3644" s="51" t="s">
        <v>888</v>
      </c>
      <c r="Y3644" s="51" t="s">
        <v>144</v>
      </c>
      <c r="Z3644" s="26">
        <v>1</v>
      </c>
      <c r="AA3644" s="51" t="s">
        <v>66</v>
      </c>
      <c r="AB3644" s="51" t="s">
        <v>69</v>
      </c>
    </row>
    <row r="3645" spans="1:28">
      <c r="A3645" s="51" t="s">
        <v>6755</v>
      </c>
      <c r="B3645" s="51" t="s">
        <v>59</v>
      </c>
      <c r="C3645" s="1">
        <v>41554</v>
      </c>
      <c r="D3645">
        <v>2013</v>
      </c>
      <c r="E3645" s="26">
        <v>10</v>
      </c>
      <c r="F3645" s="51" t="s">
        <v>10</v>
      </c>
      <c r="G3645" s="26">
        <v>12</v>
      </c>
      <c r="H3645" s="26">
        <v>12</v>
      </c>
      <c r="I3645" t="s">
        <v>15</v>
      </c>
      <c r="J3645" t="s">
        <v>102</v>
      </c>
      <c r="K3645" t="s">
        <v>73</v>
      </c>
      <c r="L3645" t="s">
        <v>113</v>
      </c>
      <c r="M3645" t="s">
        <v>152</v>
      </c>
      <c r="N3645">
        <v>5042.3207759714205</v>
      </c>
      <c r="O3645">
        <v>5042.3207759714205</v>
      </c>
      <c r="P3645" t="s">
        <v>64</v>
      </c>
      <c r="Q3645">
        <v>13.42</v>
      </c>
      <c r="R3645">
        <v>3</v>
      </c>
      <c r="S3645">
        <v>0</v>
      </c>
      <c r="T3645">
        <v>0</v>
      </c>
      <c r="U3645" t="s">
        <v>65</v>
      </c>
      <c r="V3645">
        <v>2</v>
      </c>
      <c r="W3645" t="s">
        <v>77</v>
      </c>
      <c r="X3645" s="51" t="s">
        <v>6756</v>
      </c>
      <c r="Y3645" s="51" t="s">
        <v>100</v>
      </c>
      <c r="Z3645" s="26">
        <v>1</v>
      </c>
      <c r="AA3645" s="51" t="s">
        <v>66</v>
      </c>
      <c r="AB3645" s="51" t="s">
        <v>69</v>
      </c>
    </row>
    <row r="3646" spans="1:28">
      <c r="A3646" s="51" t="s">
        <v>6757</v>
      </c>
      <c r="B3646" s="51" t="s">
        <v>97</v>
      </c>
      <c r="C3646" s="1">
        <v>42825</v>
      </c>
      <c r="D3646">
        <v>2017</v>
      </c>
      <c r="E3646" s="26">
        <v>3</v>
      </c>
      <c r="F3646" s="51" t="s">
        <v>23</v>
      </c>
      <c r="G3646" s="26">
        <v>8</v>
      </c>
      <c r="H3646" s="26">
        <v>8</v>
      </c>
      <c r="I3646" t="s">
        <v>15</v>
      </c>
      <c r="J3646" t="s">
        <v>60</v>
      </c>
      <c r="K3646" t="s">
        <v>124</v>
      </c>
      <c r="L3646" t="s">
        <v>98</v>
      </c>
      <c r="M3646" t="s">
        <v>90</v>
      </c>
      <c r="N3646">
        <v>12153.940666052273</v>
      </c>
      <c r="O3646">
        <v>12153.940666052273</v>
      </c>
      <c r="P3646" t="s">
        <v>64</v>
      </c>
      <c r="Q3646">
        <v>14.75</v>
      </c>
      <c r="R3646">
        <v>1</v>
      </c>
      <c r="S3646">
        <v>5</v>
      </c>
      <c r="T3646">
        <v>1</v>
      </c>
      <c r="U3646" t="s">
        <v>76</v>
      </c>
      <c r="V3646">
        <v>3</v>
      </c>
      <c r="W3646" t="s">
        <v>84</v>
      </c>
      <c r="X3646" s="51" t="s">
        <v>2076</v>
      </c>
      <c r="Y3646" s="51" t="s">
        <v>95</v>
      </c>
      <c r="Z3646" s="26">
        <v>5</v>
      </c>
      <c r="AA3646" s="51" t="s">
        <v>84</v>
      </c>
      <c r="AB3646" s="51" t="s">
        <v>108</v>
      </c>
    </row>
    <row r="3647" spans="1:28">
      <c r="A3647" s="51" t="s">
        <v>6758</v>
      </c>
      <c r="B3647" s="51" t="s">
        <v>71</v>
      </c>
      <c r="C3647" s="1">
        <v>42720</v>
      </c>
      <c r="D3647">
        <v>2016</v>
      </c>
      <c r="E3647" s="26">
        <v>12</v>
      </c>
      <c r="F3647" s="51" t="s">
        <v>20</v>
      </c>
      <c r="G3647" s="26">
        <v>9</v>
      </c>
      <c r="H3647" s="26">
        <v>9</v>
      </c>
      <c r="I3647" t="s">
        <v>15</v>
      </c>
      <c r="J3647" t="s">
        <v>60</v>
      </c>
      <c r="K3647" t="s">
        <v>88</v>
      </c>
      <c r="L3647" t="s">
        <v>98</v>
      </c>
      <c r="M3647" t="s">
        <v>90</v>
      </c>
      <c r="N3647">
        <v>4363.1689902663948</v>
      </c>
      <c r="O3647">
        <v>4363.1689902663948</v>
      </c>
      <c r="P3647" t="s">
        <v>64</v>
      </c>
      <c r="Q3647">
        <v>7.11</v>
      </c>
      <c r="R3647">
        <v>1</v>
      </c>
      <c r="S3647">
        <v>1</v>
      </c>
      <c r="T3647">
        <v>1</v>
      </c>
      <c r="U3647" t="s">
        <v>76</v>
      </c>
      <c r="V3647">
        <v>2</v>
      </c>
      <c r="W3647" t="s">
        <v>77</v>
      </c>
      <c r="X3647" s="51" t="s">
        <v>1210</v>
      </c>
      <c r="Y3647" s="51" t="s">
        <v>119</v>
      </c>
      <c r="Z3647" s="26">
        <v>1</v>
      </c>
      <c r="AA3647" s="51" t="s">
        <v>66</v>
      </c>
      <c r="AB3647" s="51" t="s">
        <v>69</v>
      </c>
    </row>
    <row r="3648" spans="1:28">
      <c r="A3648" s="51" t="s">
        <v>6759</v>
      </c>
      <c r="B3648" s="51" t="s">
        <v>140</v>
      </c>
      <c r="C3648" s="1">
        <v>43724</v>
      </c>
      <c r="D3648">
        <v>2019</v>
      </c>
      <c r="E3648" s="26">
        <v>9</v>
      </c>
      <c r="F3648" s="51" t="s">
        <v>29</v>
      </c>
      <c r="G3648" s="26">
        <v>6</v>
      </c>
      <c r="H3648" s="26">
        <v>6</v>
      </c>
      <c r="I3648" t="s">
        <v>15</v>
      </c>
      <c r="J3648" t="s">
        <v>72</v>
      </c>
      <c r="K3648" t="s">
        <v>88</v>
      </c>
      <c r="L3648" t="s">
        <v>128</v>
      </c>
      <c r="M3648" t="s">
        <v>152</v>
      </c>
      <c r="N3648">
        <v>9751.3941252100685</v>
      </c>
      <c r="O3648">
        <v>9751.3941252100685</v>
      </c>
      <c r="P3648" t="s">
        <v>64</v>
      </c>
      <c r="Q3648">
        <v>6.26</v>
      </c>
      <c r="R3648">
        <v>4</v>
      </c>
      <c r="S3648">
        <v>3</v>
      </c>
      <c r="T3648">
        <v>1</v>
      </c>
      <c r="U3648" t="s">
        <v>76</v>
      </c>
      <c r="V3648">
        <v>2</v>
      </c>
      <c r="W3648" t="s">
        <v>77</v>
      </c>
      <c r="X3648" s="51" t="s">
        <v>6760</v>
      </c>
      <c r="Y3648" s="51" t="s">
        <v>100</v>
      </c>
      <c r="Z3648" s="26">
        <v>1</v>
      </c>
      <c r="AA3648" s="51" t="s">
        <v>66</v>
      </c>
      <c r="AB3648" s="51" t="s">
        <v>69</v>
      </c>
    </row>
    <row r="3649" spans="1:28">
      <c r="A3649" s="51" t="s">
        <v>6761</v>
      </c>
      <c r="B3649" s="51" t="s">
        <v>97</v>
      </c>
      <c r="C3649" s="1">
        <v>43890</v>
      </c>
      <c r="D3649">
        <v>2020</v>
      </c>
      <c r="E3649" s="26">
        <v>2</v>
      </c>
      <c r="F3649" s="51" t="s">
        <v>22</v>
      </c>
      <c r="G3649" s="26">
        <v>5</v>
      </c>
      <c r="H3649" s="26">
        <v>5</v>
      </c>
      <c r="I3649" t="s">
        <v>15</v>
      </c>
      <c r="J3649" t="s">
        <v>72</v>
      </c>
      <c r="K3649" t="s">
        <v>133</v>
      </c>
      <c r="L3649" t="s">
        <v>113</v>
      </c>
      <c r="M3649" t="s">
        <v>75</v>
      </c>
      <c r="N3649">
        <v>14296.111140202192</v>
      </c>
      <c r="O3649">
        <v>14296.111140202192</v>
      </c>
      <c r="P3649" t="s">
        <v>64</v>
      </c>
      <c r="Q3649">
        <v>8.7899999999999991</v>
      </c>
      <c r="R3649">
        <v>1</v>
      </c>
      <c r="S3649">
        <v>2</v>
      </c>
      <c r="T3649">
        <v>1</v>
      </c>
      <c r="U3649" t="s">
        <v>76</v>
      </c>
      <c r="V3649">
        <v>2</v>
      </c>
      <c r="W3649" t="s">
        <v>77</v>
      </c>
      <c r="X3649" s="51" t="s">
        <v>6762</v>
      </c>
      <c r="Y3649" s="51" t="s">
        <v>79</v>
      </c>
      <c r="Z3649" s="26">
        <v>1</v>
      </c>
      <c r="AA3649" s="51" t="s">
        <v>66</v>
      </c>
      <c r="AB3649" s="51" t="s">
        <v>69</v>
      </c>
    </row>
    <row r="3650" spans="1:28">
      <c r="A3650" s="51" t="s">
        <v>6763</v>
      </c>
      <c r="B3650" s="51" t="s">
        <v>71</v>
      </c>
      <c r="C3650" s="1">
        <v>44175</v>
      </c>
      <c r="D3650">
        <v>2020</v>
      </c>
      <c r="E3650" s="26">
        <v>12</v>
      </c>
      <c r="F3650" s="51" t="s">
        <v>20</v>
      </c>
      <c r="G3650" s="26">
        <v>5</v>
      </c>
      <c r="H3650" s="26">
        <v>5</v>
      </c>
      <c r="I3650" t="s">
        <v>15</v>
      </c>
      <c r="J3650" t="s">
        <v>72</v>
      </c>
      <c r="K3650" t="s">
        <v>61</v>
      </c>
      <c r="L3650" t="s">
        <v>98</v>
      </c>
      <c r="M3650" t="s">
        <v>75</v>
      </c>
      <c r="N3650">
        <v>3588.2928895546088</v>
      </c>
      <c r="O3650">
        <v>3588.2928895546088</v>
      </c>
      <c r="P3650" t="s">
        <v>64</v>
      </c>
      <c r="Q3650">
        <v>7.51</v>
      </c>
      <c r="R3650">
        <v>1</v>
      </c>
      <c r="S3650">
        <v>2</v>
      </c>
      <c r="T3650">
        <v>1</v>
      </c>
      <c r="U3650" t="s">
        <v>76</v>
      </c>
      <c r="V3650">
        <v>1</v>
      </c>
      <c r="W3650" t="s">
        <v>66</v>
      </c>
      <c r="X3650" s="51" t="s">
        <v>6764</v>
      </c>
      <c r="Y3650" s="51" t="s">
        <v>100</v>
      </c>
      <c r="Z3650" s="26">
        <v>0</v>
      </c>
      <c r="AA3650" s="51" t="s">
        <v>66</v>
      </c>
      <c r="AB3650" s="51" t="s">
        <v>69</v>
      </c>
    </row>
    <row r="3651" spans="1:28">
      <c r="A3651" s="51" t="s">
        <v>6765</v>
      </c>
      <c r="B3651" s="51" t="s">
        <v>59</v>
      </c>
      <c r="C3651" s="1">
        <v>43564</v>
      </c>
      <c r="D3651">
        <v>2019</v>
      </c>
      <c r="E3651" s="26">
        <v>4</v>
      </c>
      <c r="F3651" s="51" t="s">
        <v>24</v>
      </c>
      <c r="G3651" s="26">
        <v>6</v>
      </c>
      <c r="H3651" s="26">
        <v>6</v>
      </c>
      <c r="I3651" t="s">
        <v>15</v>
      </c>
      <c r="J3651" t="s">
        <v>72</v>
      </c>
      <c r="K3651" t="s">
        <v>61</v>
      </c>
      <c r="L3651" t="s">
        <v>74</v>
      </c>
      <c r="M3651" t="s">
        <v>104</v>
      </c>
      <c r="N3651">
        <v>17438.538162110148</v>
      </c>
      <c r="O3651">
        <v>17438.538162110148</v>
      </c>
      <c r="P3651" t="s">
        <v>64</v>
      </c>
      <c r="Q3651">
        <v>24.57</v>
      </c>
      <c r="R3651">
        <v>2</v>
      </c>
      <c r="S3651">
        <v>1</v>
      </c>
      <c r="T3651">
        <v>1</v>
      </c>
      <c r="U3651" t="s">
        <v>76</v>
      </c>
      <c r="V3651">
        <v>3</v>
      </c>
      <c r="W3651" t="s">
        <v>84</v>
      </c>
      <c r="X3651" s="51" t="s">
        <v>6766</v>
      </c>
      <c r="Y3651" s="51" t="s">
        <v>100</v>
      </c>
      <c r="Z3651" s="26">
        <v>3</v>
      </c>
      <c r="AA3651" s="51" t="s">
        <v>77</v>
      </c>
      <c r="AB3651" s="51" t="s">
        <v>108</v>
      </c>
    </row>
    <row r="3652" spans="1:28">
      <c r="A3652" s="51" t="s">
        <v>6767</v>
      </c>
      <c r="B3652" s="51" t="s">
        <v>97</v>
      </c>
      <c r="C3652" s="1">
        <v>43001</v>
      </c>
      <c r="D3652">
        <v>2017</v>
      </c>
      <c r="E3652" s="26">
        <v>9</v>
      </c>
      <c r="F3652" s="51" t="s">
        <v>29</v>
      </c>
      <c r="G3652" s="26">
        <v>8</v>
      </c>
      <c r="H3652" s="26">
        <v>8</v>
      </c>
      <c r="I3652" t="s">
        <v>15</v>
      </c>
      <c r="J3652" t="s">
        <v>60</v>
      </c>
      <c r="K3652" t="s">
        <v>88</v>
      </c>
      <c r="L3652" t="s">
        <v>125</v>
      </c>
      <c r="M3652" t="s">
        <v>104</v>
      </c>
      <c r="N3652">
        <v>5741.1261875044092</v>
      </c>
      <c r="O3652">
        <v>5741.1261875044092</v>
      </c>
      <c r="P3652" t="s">
        <v>64</v>
      </c>
      <c r="Q3652">
        <v>2.81</v>
      </c>
      <c r="R3652">
        <v>4</v>
      </c>
      <c r="S3652">
        <v>2</v>
      </c>
      <c r="T3652">
        <v>1</v>
      </c>
      <c r="U3652" t="s">
        <v>76</v>
      </c>
      <c r="V3652">
        <v>1</v>
      </c>
      <c r="W3652" t="s">
        <v>66</v>
      </c>
      <c r="X3652" s="51" t="s">
        <v>4008</v>
      </c>
      <c r="Y3652" s="51" t="s">
        <v>86</v>
      </c>
      <c r="Z3652" s="26">
        <v>1</v>
      </c>
      <c r="AA3652" s="51" t="s">
        <v>66</v>
      </c>
      <c r="AB3652" s="51" t="s">
        <v>69</v>
      </c>
    </row>
    <row r="3653" spans="1:28">
      <c r="A3653" s="51" t="s">
        <v>6768</v>
      </c>
      <c r="B3653" s="51" t="s">
        <v>59</v>
      </c>
      <c r="C3653" s="1">
        <v>42938</v>
      </c>
      <c r="D3653">
        <v>2017</v>
      </c>
      <c r="E3653" s="26">
        <v>7</v>
      </c>
      <c r="F3653" s="51" t="s">
        <v>27</v>
      </c>
      <c r="G3653" s="26">
        <v>8</v>
      </c>
      <c r="H3653" s="26">
        <v>8</v>
      </c>
      <c r="I3653" t="s">
        <v>15</v>
      </c>
      <c r="J3653" t="s">
        <v>60</v>
      </c>
      <c r="K3653" t="s">
        <v>133</v>
      </c>
      <c r="L3653" t="s">
        <v>128</v>
      </c>
      <c r="M3653" t="s">
        <v>90</v>
      </c>
      <c r="N3653">
        <v>2082.9337450013554</v>
      </c>
      <c r="O3653">
        <v>2082.9337450013554</v>
      </c>
      <c r="P3653" t="s">
        <v>64</v>
      </c>
      <c r="Q3653">
        <v>5.1100000000000003</v>
      </c>
      <c r="R3653">
        <v>3</v>
      </c>
      <c r="S3653">
        <v>0</v>
      </c>
      <c r="T3653">
        <v>0</v>
      </c>
      <c r="U3653" t="s">
        <v>65</v>
      </c>
      <c r="V3653">
        <v>1</v>
      </c>
      <c r="W3653" t="s">
        <v>66</v>
      </c>
      <c r="X3653" s="51" t="s">
        <v>6769</v>
      </c>
      <c r="Y3653" s="51" t="s">
        <v>119</v>
      </c>
      <c r="Z3653" s="26">
        <v>1</v>
      </c>
      <c r="AA3653" s="51" t="s">
        <v>66</v>
      </c>
      <c r="AB3653" s="51" t="s">
        <v>69</v>
      </c>
    </row>
    <row r="3654" spans="1:28">
      <c r="A3654" s="51" t="s">
        <v>6770</v>
      </c>
      <c r="B3654" s="51" t="s">
        <v>81</v>
      </c>
      <c r="C3654" s="1">
        <v>44021</v>
      </c>
      <c r="D3654">
        <v>2020</v>
      </c>
      <c r="E3654" s="26">
        <v>7</v>
      </c>
      <c r="F3654" s="51" t="s">
        <v>27</v>
      </c>
      <c r="G3654" s="26">
        <v>5</v>
      </c>
      <c r="H3654" s="26">
        <v>5</v>
      </c>
      <c r="I3654" t="s">
        <v>15</v>
      </c>
      <c r="J3654" t="s">
        <v>72</v>
      </c>
      <c r="K3654" t="s">
        <v>124</v>
      </c>
      <c r="L3654" t="s">
        <v>125</v>
      </c>
      <c r="M3654" t="s">
        <v>75</v>
      </c>
      <c r="N3654">
        <v>3593.6664937256483</v>
      </c>
      <c r="O3654">
        <v>3593.6664937256483</v>
      </c>
      <c r="P3654" t="s">
        <v>64</v>
      </c>
      <c r="Q3654">
        <v>6.22</v>
      </c>
      <c r="R3654">
        <v>2</v>
      </c>
      <c r="S3654">
        <v>1</v>
      </c>
      <c r="T3654">
        <v>1</v>
      </c>
      <c r="U3654" t="s">
        <v>76</v>
      </c>
      <c r="V3654">
        <v>1</v>
      </c>
      <c r="W3654" t="s">
        <v>66</v>
      </c>
      <c r="X3654" s="51" t="s">
        <v>4875</v>
      </c>
      <c r="Y3654" s="51" t="s">
        <v>100</v>
      </c>
      <c r="Z3654" s="26">
        <v>0</v>
      </c>
      <c r="AA3654" s="51" t="s">
        <v>66</v>
      </c>
      <c r="AB3654" s="51" t="s">
        <v>69</v>
      </c>
    </row>
    <row r="3655" spans="1:28">
      <c r="A3655" s="51" t="s">
        <v>6771</v>
      </c>
      <c r="B3655" s="51" t="s">
        <v>121</v>
      </c>
      <c r="C3655" s="1">
        <v>41648</v>
      </c>
      <c r="D3655">
        <v>2014</v>
      </c>
      <c r="E3655" s="26">
        <v>1</v>
      </c>
      <c r="F3655" s="51" t="s">
        <v>21</v>
      </c>
      <c r="G3655" s="26">
        <v>11</v>
      </c>
      <c r="H3655" s="26">
        <v>11</v>
      </c>
      <c r="I3655" t="s">
        <v>15</v>
      </c>
      <c r="J3655" t="s">
        <v>102</v>
      </c>
      <c r="K3655" t="s">
        <v>73</v>
      </c>
      <c r="L3655" t="s">
        <v>98</v>
      </c>
      <c r="M3655" t="s">
        <v>93</v>
      </c>
      <c r="N3655">
        <v>-549.08141084889212</v>
      </c>
      <c r="O3655">
        <v>549.08141084889212</v>
      </c>
      <c r="P3655" t="s">
        <v>117</v>
      </c>
      <c r="Q3655">
        <v>14.74</v>
      </c>
      <c r="R3655">
        <v>2</v>
      </c>
      <c r="S3655">
        <v>1</v>
      </c>
      <c r="T3655">
        <v>1</v>
      </c>
      <c r="U3655" t="s">
        <v>76</v>
      </c>
      <c r="V3655">
        <v>2</v>
      </c>
      <c r="W3655" t="s">
        <v>77</v>
      </c>
      <c r="X3655" s="51" t="s">
        <v>6772</v>
      </c>
      <c r="Y3655" s="51" t="s">
        <v>100</v>
      </c>
      <c r="Z3655" s="26">
        <v>2</v>
      </c>
      <c r="AA3655" s="51" t="s">
        <v>77</v>
      </c>
      <c r="AB3655" s="51" t="s">
        <v>69</v>
      </c>
    </row>
    <row r="3656" spans="1:28">
      <c r="A3656" s="51" t="s">
        <v>6773</v>
      </c>
      <c r="B3656" s="51" t="s">
        <v>140</v>
      </c>
      <c r="C3656" s="1">
        <v>41476</v>
      </c>
      <c r="D3656">
        <v>2013</v>
      </c>
      <c r="E3656" s="26">
        <v>7</v>
      </c>
      <c r="F3656" s="51" t="s">
        <v>27</v>
      </c>
      <c r="G3656" s="26">
        <v>12</v>
      </c>
      <c r="H3656" s="26">
        <v>12</v>
      </c>
      <c r="I3656" t="s">
        <v>15</v>
      </c>
      <c r="J3656" t="s">
        <v>102</v>
      </c>
      <c r="K3656" t="s">
        <v>61</v>
      </c>
      <c r="L3656" t="s">
        <v>202</v>
      </c>
      <c r="M3656" t="s">
        <v>152</v>
      </c>
      <c r="N3656">
        <v>19414.846340150994</v>
      </c>
      <c r="O3656">
        <v>19414.846340150994</v>
      </c>
      <c r="P3656" t="s">
        <v>64</v>
      </c>
      <c r="Q3656">
        <v>12.49</v>
      </c>
      <c r="R3656">
        <v>5</v>
      </c>
      <c r="S3656">
        <v>0</v>
      </c>
      <c r="T3656">
        <v>0</v>
      </c>
      <c r="U3656" t="s">
        <v>65</v>
      </c>
      <c r="V3656">
        <v>3</v>
      </c>
      <c r="W3656" t="s">
        <v>84</v>
      </c>
      <c r="X3656" s="51" t="s">
        <v>4991</v>
      </c>
      <c r="Y3656" s="51" t="s">
        <v>68</v>
      </c>
      <c r="Z3656" s="26">
        <v>3</v>
      </c>
      <c r="AA3656" s="51" t="s">
        <v>77</v>
      </c>
      <c r="AB3656" s="51" t="s">
        <v>69</v>
      </c>
    </row>
    <row r="3657" spans="1:28">
      <c r="A3657" s="51" t="s">
        <v>6774</v>
      </c>
      <c r="B3657" s="51" t="s">
        <v>97</v>
      </c>
      <c r="C3657" s="1">
        <v>43448</v>
      </c>
      <c r="D3657">
        <v>2018</v>
      </c>
      <c r="E3657" s="26">
        <v>12</v>
      </c>
      <c r="F3657" s="51" t="s">
        <v>20</v>
      </c>
      <c r="G3657" s="26">
        <v>7</v>
      </c>
      <c r="H3657" s="26">
        <v>7</v>
      </c>
      <c r="I3657" t="s">
        <v>15</v>
      </c>
      <c r="J3657" t="s">
        <v>60</v>
      </c>
      <c r="K3657" t="s">
        <v>83</v>
      </c>
      <c r="L3657" t="s">
        <v>103</v>
      </c>
      <c r="M3657" t="s">
        <v>152</v>
      </c>
      <c r="N3657">
        <v>8890.867090769696</v>
      </c>
      <c r="O3657">
        <v>8890.867090769696</v>
      </c>
      <c r="P3657" t="s">
        <v>64</v>
      </c>
      <c r="Q3657">
        <v>11.93</v>
      </c>
      <c r="R3657">
        <v>2</v>
      </c>
      <c r="S3657">
        <v>1</v>
      </c>
      <c r="T3657">
        <v>1</v>
      </c>
      <c r="U3657" t="s">
        <v>76</v>
      </c>
      <c r="V3657">
        <v>2</v>
      </c>
      <c r="W3657" t="s">
        <v>77</v>
      </c>
      <c r="X3657" s="51" t="s">
        <v>6775</v>
      </c>
      <c r="Y3657" s="51" t="s">
        <v>100</v>
      </c>
      <c r="Z3657" s="26">
        <v>0</v>
      </c>
      <c r="AA3657" s="51" t="s">
        <v>66</v>
      </c>
      <c r="AB3657" s="51" t="s">
        <v>69</v>
      </c>
    </row>
    <row r="3658" spans="1:28">
      <c r="A3658" s="51" t="s">
        <v>6776</v>
      </c>
      <c r="B3658" s="51" t="s">
        <v>71</v>
      </c>
      <c r="C3658" s="1">
        <v>44756</v>
      </c>
      <c r="D3658">
        <v>2022</v>
      </c>
      <c r="E3658" s="26">
        <v>7</v>
      </c>
      <c r="F3658" s="51" t="s">
        <v>27</v>
      </c>
      <c r="G3658" s="26">
        <v>3</v>
      </c>
      <c r="H3658" s="26">
        <v>3</v>
      </c>
      <c r="I3658" t="s">
        <v>15</v>
      </c>
      <c r="J3658" t="s">
        <v>82</v>
      </c>
      <c r="K3658" t="s">
        <v>133</v>
      </c>
      <c r="L3658" t="s">
        <v>157</v>
      </c>
      <c r="M3658" t="s">
        <v>75</v>
      </c>
      <c r="N3658">
        <v>9360.5784208394834</v>
      </c>
      <c r="O3658">
        <v>9360.5784208394834</v>
      </c>
      <c r="P3658" t="s">
        <v>64</v>
      </c>
      <c r="Q3658">
        <v>5.36</v>
      </c>
      <c r="R3658">
        <v>5</v>
      </c>
      <c r="S3658">
        <v>0</v>
      </c>
      <c r="T3658">
        <v>0</v>
      </c>
      <c r="U3658" t="s">
        <v>65</v>
      </c>
      <c r="V3658">
        <v>1</v>
      </c>
      <c r="W3658" t="s">
        <v>66</v>
      </c>
      <c r="X3658" s="51" t="s">
        <v>6133</v>
      </c>
      <c r="Y3658" s="51" t="s">
        <v>79</v>
      </c>
      <c r="Z3658" s="26">
        <v>0</v>
      </c>
      <c r="AA3658" s="51" t="s">
        <v>66</v>
      </c>
      <c r="AB3658" s="51" t="s">
        <v>69</v>
      </c>
    </row>
    <row r="3659" spans="1:28">
      <c r="A3659" s="51" t="s">
        <v>6777</v>
      </c>
      <c r="B3659" s="51" t="s">
        <v>71</v>
      </c>
      <c r="C3659" s="1">
        <v>44555</v>
      </c>
      <c r="D3659">
        <v>2021</v>
      </c>
      <c r="E3659" s="26">
        <v>12</v>
      </c>
      <c r="F3659" s="51" t="s">
        <v>20</v>
      </c>
      <c r="G3659" s="26">
        <v>4</v>
      </c>
      <c r="H3659" s="26">
        <v>4</v>
      </c>
      <c r="I3659" t="s">
        <v>15</v>
      </c>
      <c r="J3659" t="s">
        <v>72</v>
      </c>
      <c r="K3659" t="s">
        <v>133</v>
      </c>
      <c r="L3659" t="s">
        <v>113</v>
      </c>
      <c r="M3659" t="s">
        <v>90</v>
      </c>
      <c r="N3659">
        <v>9135.8019419353968</v>
      </c>
      <c r="O3659">
        <v>9135.8019419353968</v>
      </c>
      <c r="P3659" t="s">
        <v>64</v>
      </c>
      <c r="Q3659">
        <v>7.96</v>
      </c>
      <c r="R3659">
        <v>5</v>
      </c>
      <c r="S3659">
        <v>1</v>
      </c>
      <c r="T3659">
        <v>1</v>
      </c>
      <c r="U3659" t="s">
        <v>76</v>
      </c>
      <c r="V3659">
        <v>3</v>
      </c>
      <c r="W3659" t="s">
        <v>84</v>
      </c>
      <c r="X3659" s="51" t="s">
        <v>6778</v>
      </c>
      <c r="Y3659" s="51" t="s">
        <v>144</v>
      </c>
      <c r="Z3659" s="26">
        <v>1</v>
      </c>
      <c r="AA3659" s="51" t="s">
        <v>66</v>
      </c>
      <c r="AB3659" s="51" t="s">
        <v>69</v>
      </c>
    </row>
    <row r="3660" spans="1:28">
      <c r="A3660" s="51" t="s">
        <v>6779</v>
      </c>
      <c r="B3660" s="51" t="s">
        <v>71</v>
      </c>
      <c r="C3660" s="1">
        <v>41953</v>
      </c>
      <c r="D3660">
        <v>2014</v>
      </c>
      <c r="E3660" s="26">
        <v>11</v>
      </c>
      <c r="F3660" s="51" t="s">
        <v>19</v>
      </c>
      <c r="G3660" s="26">
        <v>11</v>
      </c>
      <c r="H3660" s="26">
        <v>11</v>
      </c>
      <c r="I3660" t="s">
        <v>15</v>
      </c>
      <c r="J3660" t="s">
        <v>102</v>
      </c>
      <c r="K3660" t="s">
        <v>124</v>
      </c>
      <c r="L3660" t="s">
        <v>98</v>
      </c>
      <c r="M3660" t="s">
        <v>90</v>
      </c>
      <c r="N3660">
        <v>5244.9199292054027</v>
      </c>
      <c r="O3660">
        <v>5244.9199292054027</v>
      </c>
      <c r="P3660" t="s">
        <v>64</v>
      </c>
      <c r="Q3660">
        <v>6.8</v>
      </c>
      <c r="R3660">
        <v>3</v>
      </c>
      <c r="S3660">
        <v>5</v>
      </c>
      <c r="T3660">
        <v>1</v>
      </c>
      <c r="U3660" t="s">
        <v>76</v>
      </c>
      <c r="V3660">
        <v>1</v>
      </c>
      <c r="W3660" t="s">
        <v>66</v>
      </c>
      <c r="X3660" s="51" t="s">
        <v>6780</v>
      </c>
      <c r="Y3660" s="51" t="s">
        <v>100</v>
      </c>
      <c r="Z3660" s="26">
        <v>2</v>
      </c>
      <c r="AA3660" s="51" t="s">
        <v>77</v>
      </c>
      <c r="AB3660" s="51" t="s">
        <v>108</v>
      </c>
    </row>
    <row r="3661" spans="1:28">
      <c r="A3661" s="51" t="s">
        <v>6781</v>
      </c>
      <c r="B3661" s="51" t="s">
        <v>97</v>
      </c>
      <c r="C3661" s="1">
        <v>42124</v>
      </c>
      <c r="D3661">
        <v>2015</v>
      </c>
      <c r="E3661" s="26">
        <v>4</v>
      </c>
      <c r="F3661" s="51" t="s">
        <v>24</v>
      </c>
      <c r="G3661" s="26">
        <v>10</v>
      </c>
      <c r="H3661" s="26">
        <v>10</v>
      </c>
      <c r="I3661" t="s">
        <v>15</v>
      </c>
      <c r="J3661" t="s">
        <v>102</v>
      </c>
      <c r="K3661" t="s">
        <v>88</v>
      </c>
      <c r="L3661" t="s">
        <v>202</v>
      </c>
      <c r="M3661" t="s">
        <v>75</v>
      </c>
      <c r="N3661">
        <v>6333.020005431883</v>
      </c>
      <c r="O3661">
        <v>6333.020005431883</v>
      </c>
      <c r="P3661" t="s">
        <v>64</v>
      </c>
      <c r="Q3661">
        <v>2.72</v>
      </c>
      <c r="R3661">
        <v>1</v>
      </c>
      <c r="S3661">
        <v>2</v>
      </c>
      <c r="T3661">
        <v>1</v>
      </c>
      <c r="U3661" t="s">
        <v>76</v>
      </c>
      <c r="V3661">
        <v>1</v>
      </c>
      <c r="W3661" t="s">
        <v>66</v>
      </c>
      <c r="X3661" s="51" t="s">
        <v>1558</v>
      </c>
      <c r="Y3661" s="51" t="s">
        <v>95</v>
      </c>
      <c r="Z3661" s="26">
        <v>1</v>
      </c>
      <c r="AA3661" s="51" t="s">
        <v>66</v>
      </c>
      <c r="AB3661" s="51" t="s">
        <v>69</v>
      </c>
    </row>
    <row r="3662" spans="1:28">
      <c r="A3662" s="51" t="s">
        <v>6782</v>
      </c>
      <c r="B3662" s="51" t="s">
        <v>71</v>
      </c>
      <c r="C3662" s="1">
        <v>44125</v>
      </c>
      <c r="D3662">
        <v>2020</v>
      </c>
      <c r="E3662" s="26">
        <v>10</v>
      </c>
      <c r="F3662" s="51" t="s">
        <v>10</v>
      </c>
      <c r="G3662" s="26">
        <v>5</v>
      </c>
      <c r="H3662" s="26">
        <v>5</v>
      </c>
      <c r="I3662" t="s">
        <v>15</v>
      </c>
      <c r="J3662" t="s">
        <v>72</v>
      </c>
      <c r="K3662" t="s">
        <v>133</v>
      </c>
      <c r="L3662" t="s">
        <v>116</v>
      </c>
      <c r="M3662" t="s">
        <v>75</v>
      </c>
      <c r="N3662">
        <v>6892.3367792538957</v>
      </c>
      <c r="O3662">
        <v>6892.3367792538957</v>
      </c>
      <c r="P3662" t="s">
        <v>64</v>
      </c>
      <c r="Q3662">
        <v>8.9600000000000009</v>
      </c>
      <c r="R3662">
        <v>3</v>
      </c>
      <c r="S3662">
        <v>1</v>
      </c>
      <c r="T3662">
        <v>1</v>
      </c>
      <c r="U3662" t="s">
        <v>76</v>
      </c>
      <c r="V3662">
        <v>2</v>
      </c>
      <c r="W3662" t="s">
        <v>77</v>
      </c>
      <c r="X3662" s="51" t="s">
        <v>6783</v>
      </c>
      <c r="Y3662" s="51" t="s">
        <v>79</v>
      </c>
      <c r="Z3662" s="26">
        <v>0</v>
      </c>
      <c r="AA3662" s="51" t="s">
        <v>66</v>
      </c>
      <c r="AB3662" s="51" t="s">
        <v>69</v>
      </c>
    </row>
    <row r="3663" spans="1:28">
      <c r="A3663" s="51" t="s">
        <v>6784</v>
      </c>
      <c r="B3663" s="51" t="s">
        <v>97</v>
      </c>
      <c r="C3663" s="1">
        <v>44926</v>
      </c>
      <c r="D3663">
        <v>2022</v>
      </c>
      <c r="E3663" s="26">
        <v>12</v>
      </c>
      <c r="F3663" s="51" t="s">
        <v>20</v>
      </c>
      <c r="G3663" s="26">
        <v>3</v>
      </c>
      <c r="H3663" s="26">
        <v>3</v>
      </c>
      <c r="I3663" t="s">
        <v>15</v>
      </c>
      <c r="J3663" t="s">
        <v>82</v>
      </c>
      <c r="K3663" t="s">
        <v>88</v>
      </c>
      <c r="L3663" t="s">
        <v>113</v>
      </c>
      <c r="M3663" t="s">
        <v>90</v>
      </c>
      <c r="N3663">
        <v>14710.269985590276</v>
      </c>
      <c r="O3663">
        <v>14710.269985590276</v>
      </c>
      <c r="P3663" t="s">
        <v>64</v>
      </c>
      <c r="Q3663">
        <v>13.13</v>
      </c>
      <c r="R3663">
        <v>2</v>
      </c>
      <c r="S3663">
        <v>4</v>
      </c>
      <c r="T3663">
        <v>1</v>
      </c>
      <c r="U3663" t="s">
        <v>76</v>
      </c>
      <c r="V3663">
        <v>2</v>
      </c>
      <c r="W3663" t="s">
        <v>77</v>
      </c>
      <c r="X3663" s="51" t="s">
        <v>3938</v>
      </c>
      <c r="Y3663" s="51" t="s">
        <v>144</v>
      </c>
      <c r="Z3663" s="26">
        <v>2</v>
      </c>
      <c r="AA3663" s="51" t="s">
        <v>77</v>
      </c>
      <c r="AB3663" s="51" t="s">
        <v>69</v>
      </c>
    </row>
    <row r="3664" spans="1:28">
      <c r="A3664" s="51" t="s">
        <v>6785</v>
      </c>
      <c r="B3664" s="51" t="s">
        <v>81</v>
      </c>
      <c r="C3664" s="1">
        <v>42105</v>
      </c>
      <c r="D3664">
        <v>2015</v>
      </c>
      <c r="E3664" s="26">
        <v>4</v>
      </c>
      <c r="F3664" s="51" t="s">
        <v>24</v>
      </c>
      <c r="G3664" s="26">
        <v>10</v>
      </c>
      <c r="H3664" s="26">
        <v>10</v>
      </c>
      <c r="I3664" t="s">
        <v>15</v>
      </c>
      <c r="J3664" t="s">
        <v>102</v>
      </c>
      <c r="K3664" t="s">
        <v>73</v>
      </c>
      <c r="L3664" t="s">
        <v>116</v>
      </c>
      <c r="M3664" t="s">
        <v>152</v>
      </c>
      <c r="N3664">
        <v>2724.1109192655445</v>
      </c>
      <c r="O3664">
        <v>2724.1109192655445</v>
      </c>
      <c r="P3664" t="s">
        <v>64</v>
      </c>
      <c r="Q3664">
        <v>4.12</v>
      </c>
      <c r="R3664">
        <v>3</v>
      </c>
      <c r="S3664">
        <v>2</v>
      </c>
      <c r="T3664">
        <v>1</v>
      </c>
      <c r="U3664" t="s">
        <v>76</v>
      </c>
      <c r="V3664">
        <v>1</v>
      </c>
      <c r="W3664" t="s">
        <v>66</v>
      </c>
      <c r="X3664" s="51" t="s">
        <v>6786</v>
      </c>
      <c r="Y3664" s="51" t="s">
        <v>68</v>
      </c>
      <c r="Z3664" s="26">
        <v>1</v>
      </c>
      <c r="AA3664" s="51" t="s">
        <v>66</v>
      </c>
      <c r="AB3664" s="51" t="s">
        <v>69</v>
      </c>
    </row>
    <row r="3665" spans="1:28">
      <c r="A3665" s="51" t="s">
        <v>6787</v>
      </c>
      <c r="B3665" s="51" t="s">
        <v>140</v>
      </c>
      <c r="C3665" s="1">
        <v>43102</v>
      </c>
      <c r="D3665">
        <v>2018</v>
      </c>
      <c r="E3665" s="26">
        <v>1</v>
      </c>
      <c r="F3665" s="51" t="s">
        <v>21</v>
      </c>
      <c r="G3665" s="26">
        <v>7</v>
      </c>
      <c r="H3665" s="26">
        <v>7</v>
      </c>
      <c r="I3665" t="s">
        <v>15</v>
      </c>
      <c r="J3665" t="s">
        <v>60</v>
      </c>
      <c r="K3665" t="s">
        <v>88</v>
      </c>
      <c r="L3665" t="s">
        <v>103</v>
      </c>
      <c r="M3665" t="s">
        <v>104</v>
      </c>
      <c r="N3665">
        <v>4081.7728209014199</v>
      </c>
      <c r="O3665">
        <v>4081.7728209014199</v>
      </c>
      <c r="P3665" t="s">
        <v>64</v>
      </c>
      <c r="Q3665">
        <v>18.43</v>
      </c>
      <c r="R3665">
        <v>2</v>
      </c>
      <c r="S3665">
        <v>4</v>
      </c>
      <c r="T3665">
        <v>1</v>
      </c>
      <c r="U3665" t="s">
        <v>76</v>
      </c>
      <c r="V3665">
        <v>2</v>
      </c>
      <c r="W3665" t="s">
        <v>77</v>
      </c>
      <c r="X3665" s="51" t="s">
        <v>6788</v>
      </c>
      <c r="Y3665" s="51" t="s">
        <v>144</v>
      </c>
      <c r="Z3665" s="26">
        <v>2</v>
      </c>
      <c r="AA3665" s="51" t="s">
        <v>77</v>
      </c>
      <c r="AB3665" s="51" t="s">
        <v>69</v>
      </c>
    </row>
    <row r="3666" spans="1:28">
      <c r="A3666" s="51" t="s">
        <v>6789</v>
      </c>
      <c r="B3666" s="51" t="s">
        <v>121</v>
      </c>
      <c r="C3666" s="1">
        <v>41949</v>
      </c>
      <c r="D3666">
        <v>2014</v>
      </c>
      <c r="E3666" s="26">
        <v>11</v>
      </c>
      <c r="F3666" s="51" t="s">
        <v>19</v>
      </c>
      <c r="G3666" s="26">
        <v>11</v>
      </c>
      <c r="H3666" s="26">
        <v>11</v>
      </c>
      <c r="I3666" t="s">
        <v>15</v>
      </c>
      <c r="J3666" t="s">
        <v>102</v>
      </c>
      <c r="K3666" t="s">
        <v>73</v>
      </c>
      <c r="L3666" t="s">
        <v>74</v>
      </c>
      <c r="M3666" t="s">
        <v>104</v>
      </c>
      <c r="N3666">
        <v>9025.8340759583207</v>
      </c>
      <c r="O3666">
        <v>9025.8340759583207</v>
      </c>
      <c r="P3666" t="s">
        <v>64</v>
      </c>
      <c r="Q3666">
        <v>6.27</v>
      </c>
      <c r="R3666">
        <v>5</v>
      </c>
      <c r="S3666">
        <v>3</v>
      </c>
      <c r="T3666">
        <v>1</v>
      </c>
      <c r="U3666" t="s">
        <v>76</v>
      </c>
      <c r="V3666">
        <v>1</v>
      </c>
      <c r="W3666" t="s">
        <v>66</v>
      </c>
      <c r="X3666" s="51" t="s">
        <v>594</v>
      </c>
      <c r="Y3666" s="51" t="s">
        <v>68</v>
      </c>
      <c r="Z3666" s="26">
        <v>2</v>
      </c>
      <c r="AA3666" s="51" t="s">
        <v>77</v>
      </c>
      <c r="AB3666" s="51" t="s">
        <v>108</v>
      </c>
    </row>
    <row r="3667" spans="1:28">
      <c r="A3667" s="51" t="s">
        <v>6790</v>
      </c>
      <c r="B3667" s="51" t="s">
        <v>140</v>
      </c>
      <c r="C3667" s="1">
        <v>43805</v>
      </c>
      <c r="D3667">
        <v>2019</v>
      </c>
      <c r="E3667" s="26">
        <v>12</v>
      </c>
      <c r="F3667" s="51" t="s">
        <v>20</v>
      </c>
      <c r="G3667" s="26">
        <v>6</v>
      </c>
      <c r="H3667" s="26">
        <v>6</v>
      </c>
      <c r="I3667" t="s">
        <v>15</v>
      </c>
      <c r="J3667" t="s">
        <v>72</v>
      </c>
      <c r="K3667" t="s">
        <v>73</v>
      </c>
      <c r="L3667" t="s">
        <v>103</v>
      </c>
      <c r="M3667" t="s">
        <v>63</v>
      </c>
      <c r="N3667">
        <v>8067.0811180663468</v>
      </c>
      <c r="O3667">
        <v>8067.0811180663468</v>
      </c>
      <c r="P3667" t="s">
        <v>64</v>
      </c>
      <c r="Q3667">
        <v>3.26</v>
      </c>
      <c r="R3667">
        <v>2</v>
      </c>
      <c r="S3667">
        <v>2</v>
      </c>
      <c r="T3667">
        <v>1</v>
      </c>
      <c r="U3667" t="s">
        <v>76</v>
      </c>
      <c r="V3667">
        <v>2</v>
      </c>
      <c r="W3667" t="s">
        <v>77</v>
      </c>
      <c r="X3667" s="51" t="s">
        <v>6791</v>
      </c>
      <c r="Y3667" s="51" t="s">
        <v>95</v>
      </c>
      <c r="Z3667" s="26">
        <v>0</v>
      </c>
      <c r="AA3667" s="51" t="s">
        <v>66</v>
      </c>
      <c r="AB3667" s="51" t="s">
        <v>69</v>
      </c>
    </row>
    <row r="3668" spans="1:28">
      <c r="A3668" s="51" t="s">
        <v>6792</v>
      </c>
      <c r="B3668" s="51" t="s">
        <v>81</v>
      </c>
      <c r="C3668" s="1">
        <v>42177</v>
      </c>
      <c r="D3668">
        <v>2015</v>
      </c>
      <c r="E3668" s="26">
        <v>6</v>
      </c>
      <c r="F3668" s="51" t="s">
        <v>26</v>
      </c>
      <c r="G3668" s="26">
        <v>10</v>
      </c>
      <c r="H3668" s="26">
        <v>10</v>
      </c>
      <c r="I3668" t="s">
        <v>15</v>
      </c>
      <c r="J3668" t="s">
        <v>102</v>
      </c>
      <c r="K3668" t="s">
        <v>83</v>
      </c>
      <c r="L3668" t="s">
        <v>128</v>
      </c>
      <c r="M3668" t="s">
        <v>104</v>
      </c>
      <c r="N3668">
        <v>4817.639593221963</v>
      </c>
      <c r="O3668">
        <v>4817.639593221963</v>
      </c>
      <c r="P3668" t="s">
        <v>64</v>
      </c>
      <c r="Q3668">
        <v>4.8499999999999996</v>
      </c>
      <c r="R3668">
        <v>2</v>
      </c>
      <c r="S3668">
        <v>2</v>
      </c>
      <c r="T3668">
        <v>1</v>
      </c>
      <c r="U3668" t="s">
        <v>76</v>
      </c>
      <c r="V3668">
        <v>2</v>
      </c>
      <c r="W3668" t="s">
        <v>77</v>
      </c>
      <c r="X3668" s="51" t="s">
        <v>4707</v>
      </c>
      <c r="Y3668" s="51" t="s">
        <v>95</v>
      </c>
      <c r="Z3668" s="26">
        <v>1</v>
      </c>
      <c r="AA3668" s="51" t="s">
        <v>66</v>
      </c>
      <c r="AB3668" s="51" t="s">
        <v>69</v>
      </c>
    </row>
    <row r="3669" spans="1:28">
      <c r="A3669" s="51" t="s">
        <v>6793</v>
      </c>
      <c r="B3669" s="51" t="s">
        <v>71</v>
      </c>
      <c r="C3669" s="1">
        <v>43964</v>
      </c>
      <c r="D3669">
        <v>2020</v>
      </c>
      <c r="E3669" s="26">
        <v>5</v>
      </c>
      <c r="F3669" s="51" t="s">
        <v>25</v>
      </c>
      <c r="G3669" s="26">
        <v>5</v>
      </c>
      <c r="H3669" s="26">
        <v>5</v>
      </c>
      <c r="I3669" t="s">
        <v>15</v>
      </c>
      <c r="J3669" t="s">
        <v>72</v>
      </c>
      <c r="K3669" t="s">
        <v>124</v>
      </c>
      <c r="L3669" t="s">
        <v>125</v>
      </c>
      <c r="M3669" t="s">
        <v>152</v>
      </c>
      <c r="N3669">
        <v>4299.905076475683</v>
      </c>
      <c r="O3669">
        <v>4299.905076475683</v>
      </c>
      <c r="P3669" t="s">
        <v>64</v>
      </c>
      <c r="Q3669">
        <v>1.23</v>
      </c>
      <c r="R3669">
        <v>1</v>
      </c>
      <c r="S3669">
        <v>3</v>
      </c>
      <c r="T3669">
        <v>1</v>
      </c>
      <c r="U3669" t="s">
        <v>76</v>
      </c>
      <c r="V3669">
        <v>1</v>
      </c>
      <c r="W3669" t="s">
        <v>66</v>
      </c>
      <c r="X3669" s="51" t="s">
        <v>6794</v>
      </c>
      <c r="Y3669" s="51" t="s">
        <v>100</v>
      </c>
      <c r="Z3669" s="26">
        <v>1</v>
      </c>
      <c r="AA3669" s="51" t="s">
        <v>66</v>
      </c>
      <c r="AB3669" s="51" t="s">
        <v>69</v>
      </c>
    </row>
    <row r="3670" spans="1:28">
      <c r="A3670" s="51" t="s">
        <v>6795</v>
      </c>
      <c r="B3670" s="51" t="s">
        <v>140</v>
      </c>
      <c r="C3670" s="1">
        <v>44733</v>
      </c>
      <c r="D3670">
        <v>2022</v>
      </c>
      <c r="E3670" s="26">
        <v>6</v>
      </c>
      <c r="F3670" s="51" t="s">
        <v>26</v>
      </c>
      <c r="G3670" s="26">
        <v>3</v>
      </c>
      <c r="H3670" s="26">
        <v>3</v>
      </c>
      <c r="I3670" t="s">
        <v>15</v>
      </c>
      <c r="J3670" t="s">
        <v>82</v>
      </c>
      <c r="K3670" t="s">
        <v>83</v>
      </c>
      <c r="L3670" t="s">
        <v>125</v>
      </c>
      <c r="M3670" t="s">
        <v>90</v>
      </c>
      <c r="N3670">
        <v>8762.6207697009722</v>
      </c>
      <c r="O3670">
        <v>8762.6207697009722</v>
      </c>
      <c r="P3670" t="s">
        <v>64</v>
      </c>
      <c r="Q3670">
        <v>2.89</v>
      </c>
      <c r="R3670">
        <v>1</v>
      </c>
      <c r="S3670">
        <v>1</v>
      </c>
      <c r="T3670">
        <v>1</v>
      </c>
      <c r="U3670" t="s">
        <v>76</v>
      </c>
      <c r="V3670">
        <v>1</v>
      </c>
      <c r="W3670" t="s">
        <v>66</v>
      </c>
      <c r="X3670" s="51" t="s">
        <v>6796</v>
      </c>
      <c r="Y3670" s="51" t="s">
        <v>119</v>
      </c>
      <c r="Z3670" s="26">
        <v>0</v>
      </c>
      <c r="AA3670" s="51" t="s">
        <v>66</v>
      </c>
      <c r="AB3670" s="51" t="s">
        <v>69</v>
      </c>
    </row>
    <row r="3671" spans="1:28">
      <c r="A3671" s="51" t="s">
        <v>6797</v>
      </c>
      <c r="B3671" s="51" t="s">
        <v>140</v>
      </c>
      <c r="C3671" s="1">
        <v>43630</v>
      </c>
      <c r="D3671">
        <v>2019</v>
      </c>
      <c r="E3671" s="26">
        <v>6</v>
      </c>
      <c r="F3671" s="51" t="s">
        <v>26</v>
      </c>
      <c r="G3671" s="26">
        <v>6</v>
      </c>
      <c r="H3671" s="26">
        <v>6</v>
      </c>
      <c r="I3671" t="s">
        <v>15</v>
      </c>
      <c r="J3671" t="s">
        <v>72</v>
      </c>
      <c r="K3671" t="s">
        <v>88</v>
      </c>
      <c r="L3671" t="s">
        <v>125</v>
      </c>
      <c r="M3671" t="s">
        <v>93</v>
      </c>
      <c r="N3671">
        <v>1882.3548540513373</v>
      </c>
      <c r="O3671">
        <v>1882.3548540513373</v>
      </c>
      <c r="P3671" t="s">
        <v>64</v>
      </c>
      <c r="Q3671">
        <v>6.68</v>
      </c>
      <c r="R3671">
        <v>5</v>
      </c>
      <c r="S3671">
        <v>0</v>
      </c>
      <c r="T3671">
        <v>0</v>
      </c>
      <c r="U3671" t="s">
        <v>65</v>
      </c>
      <c r="V3671">
        <v>1</v>
      </c>
      <c r="W3671" t="s">
        <v>66</v>
      </c>
      <c r="X3671" s="51" t="s">
        <v>6798</v>
      </c>
      <c r="Y3671" s="51" t="s">
        <v>144</v>
      </c>
      <c r="Z3671" s="26">
        <v>0</v>
      </c>
      <c r="AA3671" s="51" t="s">
        <v>66</v>
      </c>
      <c r="AB3671" s="51" t="s">
        <v>69</v>
      </c>
    </row>
    <row r="3672" spans="1:28">
      <c r="A3672" s="51" t="s">
        <v>6799</v>
      </c>
      <c r="B3672" s="51" t="s">
        <v>140</v>
      </c>
      <c r="C3672" s="1">
        <v>43090</v>
      </c>
      <c r="D3672">
        <v>2017</v>
      </c>
      <c r="E3672" s="26">
        <v>12</v>
      </c>
      <c r="F3672" s="51" t="s">
        <v>20</v>
      </c>
      <c r="G3672" s="26">
        <v>8</v>
      </c>
      <c r="H3672" s="26">
        <v>8</v>
      </c>
      <c r="I3672" t="s">
        <v>15</v>
      </c>
      <c r="J3672" t="s">
        <v>60</v>
      </c>
      <c r="K3672" t="s">
        <v>73</v>
      </c>
      <c r="L3672" t="s">
        <v>103</v>
      </c>
      <c r="M3672" t="s">
        <v>90</v>
      </c>
      <c r="N3672">
        <v>7649.8912789289425</v>
      </c>
      <c r="O3672">
        <v>7649.8912789289425</v>
      </c>
      <c r="P3672" t="s">
        <v>64</v>
      </c>
      <c r="Q3672">
        <v>5.04</v>
      </c>
      <c r="R3672">
        <v>3</v>
      </c>
      <c r="S3672">
        <v>3</v>
      </c>
      <c r="T3672">
        <v>1</v>
      </c>
      <c r="U3672" t="s">
        <v>76</v>
      </c>
      <c r="V3672">
        <v>3</v>
      </c>
      <c r="W3672" t="s">
        <v>84</v>
      </c>
      <c r="X3672" s="51" t="s">
        <v>6800</v>
      </c>
      <c r="Y3672" s="51" t="s">
        <v>119</v>
      </c>
      <c r="Z3672" s="26">
        <v>3</v>
      </c>
      <c r="AA3672" s="51" t="s">
        <v>77</v>
      </c>
      <c r="AB3672" s="51" t="s">
        <v>108</v>
      </c>
    </row>
    <row r="3673" spans="1:28">
      <c r="A3673" s="51" t="s">
        <v>6801</v>
      </c>
      <c r="B3673" s="51" t="s">
        <v>140</v>
      </c>
      <c r="C3673" s="1">
        <v>44776</v>
      </c>
      <c r="D3673">
        <v>2022</v>
      </c>
      <c r="E3673" s="26">
        <v>8</v>
      </c>
      <c r="F3673" s="51" t="s">
        <v>28</v>
      </c>
      <c r="G3673" s="26">
        <v>3</v>
      </c>
      <c r="H3673" s="26">
        <v>3</v>
      </c>
      <c r="I3673" t="s">
        <v>15</v>
      </c>
      <c r="J3673" t="s">
        <v>82</v>
      </c>
      <c r="K3673" t="s">
        <v>88</v>
      </c>
      <c r="L3673" t="s">
        <v>128</v>
      </c>
      <c r="M3673" t="s">
        <v>63</v>
      </c>
      <c r="N3673">
        <v>11545.800571827356</v>
      </c>
      <c r="O3673">
        <v>11545.800571827356</v>
      </c>
      <c r="P3673" t="s">
        <v>64</v>
      </c>
      <c r="Q3673">
        <v>5.61</v>
      </c>
      <c r="R3673">
        <v>5</v>
      </c>
      <c r="S3673">
        <v>0</v>
      </c>
      <c r="T3673">
        <v>0</v>
      </c>
      <c r="U3673" t="s">
        <v>65</v>
      </c>
      <c r="V3673">
        <v>3</v>
      </c>
      <c r="W3673" t="s">
        <v>84</v>
      </c>
      <c r="X3673" s="51" t="s">
        <v>6802</v>
      </c>
      <c r="Y3673" s="51" t="s">
        <v>68</v>
      </c>
      <c r="Z3673" s="26">
        <v>1</v>
      </c>
      <c r="AA3673" s="51" t="s">
        <v>66</v>
      </c>
      <c r="AB3673" s="51" t="s">
        <v>69</v>
      </c>
    </row>
    <row r="3674" spans="1:28">
      <c r="A3674" s="51" t="s">
        <v>6803</v>
      </c>
      <c r="B3674" s="51" t="s">
        <v>81</v>
      </c>
      <c r="C3674" s="1">
        <v>43024</v>
      </c>
      <c r="D3674">
        <v>2017</v>
      </c>
      <c r="E3674" s="26">
        <v>10</v>
      </c>
      <c r="F3674" s="51" t="s">
        <v>10</v>
      </c>
      <c r="G3674" s="26">
        <v>8</v>
      </c>
      <c r="H3674" s="26">
        <v>8</v>
      </c>
      <c r="I3674" t="s">
        <v>15</v>
      </c>
      <c r="J3674" t="s">
        <v>60</v>
      </c>
      <c r="K3674" t="s">
        <v>73</v>
      </c>
      <c r="L3674" t="s">
        <v>128</v>
      </c>
      <c r="M3674" t="s">
        <v>93</v>
      </c>
      <c r="N3674">
        <v>10116.989365489464</v>
      </c>
      <c r="O3674">
        <v>10116.989365489464</v>
      </c>
      <c r="P3674" t="s">
        <v>64</v>
      </c>
      <c r="Q3674">
        <v>23.66</v>
      </c>
      <c r="R3674">
        <v>4</v>
      </c>
      <c r="S3674">
        <v>1</v>
      </c>
      <c r="T3674">
        <v>1</v>
      </c>
      <c r="U3674" t="s">
        <v>76</v>
      </c>
      <c r="V3674">
        <v>3</v>
      </c>
      <c r="W3674" t="s">
        <v>84</v>
      </c>
      <c r="X3674" s="51" t="s">
        <v>6632</v>
      </c>
      <c r="Y3674" s="51" t="s">
        <v>95</v>
      </c>
      <c r="Z3674" s="26">
        <v>3</v>
      </c>
      <c r="AA3674" s="51" t="s">
        <v>77</v>
      </c>
      <c r="AB3674" s="51" t="s">
        <v>69</v>
      </c>
    </row>
    <row r="3675" spans="1:28">
      <c r="A3675" s="51" t="s">
        <v>6804</v>
      </c>
      <c r="B3675" s="51" t="s">
        <v>71</v>
      </c>
      <c r="C3675" s="1">
        <v>44403</v>
      </c>
      <c r="D3675">
        <v>2021</v>
      </c>
      <c r="E3675" s="26">
        <v>7</v>
      </c>
      <c r="F3675" s="51" t="s">
        <v>27</v>
      </c>
      <c r="G3675" s="26">
        <v>4</v>
      </c>
      <c r="H3675" s="26">
        <v>4</v>
      </c>
      <c r="I3675" t="s">
        <v>15</v>
      </c>
      <c r="J3675" t="s">
        <v>72</v>
      </c>
      <c r="K3675" t="s">
        <v>61</v>
      </c>
      <c r="L3675" t="s">
        <v>74</v>
      </c>
      <c r="M3675" t="s">
        <v>152</v>
      </c>
      <c r="N3675">
        <v>5604.2281046511789</v>
      </c>
      <c r="O3675">
        <v>5604.2281046511789</v>
      </c>
      <c r="P3675" t="s">
        <v>64</v>
      </c>
      <c r="Q3675">
        <v>4.26</v>
      </c>
      <c r="R3675">
        <v>1</v>
      </c>
      <c r="S3675">
        <v>0</v>
      </c>
      <c r="T3675">
        <v>0</v>
      </c>
      <c r="U3675" t="s">
        <v>65</v>
      </c>
      <c r="V3675">
        <v>1</v>
      </c>
      <c r="W3675" t="s">
        <v>66</v>
      </c>
      <c r="X3675" s="51" t="s">
        <v>6805</v>
      </c>
      <c r="Y3675" s="51" t="s">
        <v>95</v>
      </c>
      <c r="Z3675" s="26">
        <v>0</v>
      </c>
      <c r="AA3675" s="51" t="s">
        <v>66</v>
      </c>
      <c r="AB3675" s="51" t="s">
        <v>69</v>
      </c>
    </row>
    <row r="3676" spans="1:28">
      <c r="A3676" s="51" t="s">
        <v>6806</v>
      </c>
      <c r="B3676" s="51" t="s">
        <v>97</v>
      </c>
      <c r="C3676" s="1">
        <v>43068</v>
      </c>
      <c r="D3676">
        <v>2017</v>
      </c>
      <c r="E3676" s="26">
        <v>11</v>
      </c>
      <c r="F3676" s="51" t="s">
        <v>19</v>
      </c>
      <c r="G3676" s="26">
        <v>8</v>
      </c>
      <c r="H3676" s="26">
        <v>8</v>
      </c>
      <c r="I3676" t="s">
        <v>15</v>
      </c>
      <c r="J3676" t="s">
        <v>60</v>
      </c>
      <c r="K3676" t="s">
        <v>83</v>
      </c>
      <c r="L3676" t="s">
        <v>103</v>
      </c>
      <c r="M3676" t="s">
        <v>104</v>
      </c>
      <c r="N3676">
        <v>5774.8373197774845</v>
      </c>
      <c r="O3676">
        <v>5774.8373197774845</v>
      </c>
      <c r="P3676" t="s">
        <v>64</v>
      </c>
      <c r="Q3676">
        <v>9.5500000000000007</v>
      </c>
      <c r="R3676">
        <v>3</v>
      </c>
      <c r="S3676">
        <v>3</v>
      </c>
      <c r="T3676">
        <v>1</v>
      </c>
      <c r="U3676" t="s">
        <v>76</v>
      </c>
      <c r="V3676">
        <v>2</v>
      </c>
      <c r="W3676" t="s">
        <v>77</v>
      </c>
      <c r="X3676" s="51" t="s">
        <v>6807</v>
      </c>
      <c r="Y3676" s="51" t="s">
        <v>144</v>
      </c>
      <c r="Z3676" s="26">
        <v>2</v>
      </c>
      <c r="AA3676" s="51" t="s">
        <v>77</v>
      </c>
      <c r="AB3676" s="51" t="s">
        <v>69</v>
      </c>
    </row>
    <row r="3677" spans="1:28">
      <c r="A3677" s="51" t="s">
        <v>6808</v>
      </c>
      <c r="B3677" s="51" t="s">
        <v>59</v>
      </c>
      <c r="C3677" s="1">
        <v>43559</v>
      </c>
      <c r="D3677">
        <v>2019</v>
      </c>
      <c r="E3677" s="26">
        <v>4</v>
      </c>
      <c r="F3677" s="51" t="s">
        <v>24</v>
      </c>
      <c r="G3677" s="26">
        <v>6</v>
      </c>
      <c r="H3677" s="26">
        <v>6</v>
      </c>
      <c r="I3677" t="s">
        <v>15</v>
      </c>
      <c r="J3677" t="s">
        <v>72</v>
      </c>
      <c r="K3677" t="s">
        <v>133</v>
      </c>
      <c r="L3677" t="s">
        <v>157</v>
      </c>
      <c r="M3677" t="s">
        <v>93</v>
      </c>
      <c r="N3677">
        <v>6418.3231095347319</v>
      </c>
      <c r="O3677">
        <v>6418.3231095347319</v>
      </c>
      <c r="P3677" t="s">
        <v>64</v>
      </c>
      <c r="Q3677">
        <v>2.87</v>
      </c>
      <c r="R3677">
        <v>4</v>
      </c>
      <c r="S3677">
        <v>2</v>
      </c>
      <c r="T3677">
        <v>1</v>
      </c>
      <c r="U3677" t="s">
        <v>76</v>
      </c>
      <c r="V3677">
        <v>1</v>
      </c>
      <c r="W3677" t="s">
        <v>66</v>
      </c>
      <c r="X3677" s="51" t="s">
        <v>5348</v>
      </c>
      <c r="Y3677" s="51" t="s">
        <v>68</v>
      </c>
      <c r="Z3677" s="26">
        <v>0</v>
      </c>
      <c r="AA3677" s="51" t="s">
        <v>66</v>
      </c>
      <c r="AB3677" s="51" t="s">
        <v>69</v>
      </c>
    </row>
    <row r="3678" spans="1:28">
      <c r="A3678" s="51" t="s">
        <v>6809</v>
      </c>
      <c r="B3678" s="51" t="s">
        <v>121</v>
      </c>
      <c r="C3678" s="1">
        <v>44537</v>
      </c>
      <c r="D3678">
        <v>2021</v>
      </c>
      <c r="E3678" s="26">
        <v>12</v>
      </c>
      <c r="F3678" s="51" t="s">
        <v>20</v>
      </c>
      <c r="G3678" s="26">
        <v>4</v>
      </c>
      <c r="H3678" s="26">
        <v>4</v>
      </c>
      <c r="I3678" t="s">
        <v>15</v>
      </c>
      <c r="J3678" t="s">
        <v>72</v>
      </c>
      <c r="K3678" t="s">
        <v>88</v>
      </c>
      <c r="L3678" t="s">
        <v>202</v>
      </c>
      <c r="M3678" t="s">
        <v>63</v>
      </c>
      <c r="N3678">
        <v>12925.235729080943</v>
      </c>
      <c r="O3678">
        <v>12925.235729080943</v>
      </c>
      <c r="P3678" t="s">
        <v>64</v>
      </c>
      <c r="Q3678">
        <v>17.11</v>
      </c>
      <c r="R3678">
        <v>2</v>
      </c>
      <c r="S3678">
        <v>2</v>
      </c>
      <c r="T3678">
        <v>1</v>
      </c>
      <c r="U3678" t="s">
        <v>76</v>
      </c>
      <c r="V3678">
        <v>2</v>
      </c>
      <c r="W3678" t="s">
        <v>77</v>
      </c>
      <c r="X3678" s="51" t="s">
        <v>6810</v>
      </c>
      <c r="Y3678" s="51" t="s">
        <v>95</v>
      </c>
      <c r="Z3678" s="26">
        <v>2</v>
      </c>
      <c r="AA3678" s="51" t="s">
        <v>77</v>
      </c>
      <c r="AB3678" s="51" t="s">
        <v>108</v>
      </c>
    </row>
    <row r="3679" spans="1:28">
      <c r="A3679" s="51" t="s">
        <v>6811</v>
      </c>
      <c r="B3679" s="51" t="s">
        <v>121</v>
      </c>
      <c r="C3679" s="1">
        <v>45222</v>
      </c>
      <c r="D3679">
        <v>2023</v>
      </c>
      <c r="E3679" s="26">
        <v>10</v>
      </c>
      <c r="F3679" s="51" t="s">
        <v>10</v>
      </c>
      <c r="G3679" s="26">
        <v>2</v>
      </c>
      <c r="H3679" s="26">
        <v>2</v>
      </c>
      <c r="I3679" t="s">
        <v>15</v>
      </c>
      <c r="J3679" t="s">
        <v>82</v>
      </c>
      <c r="K3679" t="s">
        <v>124</v>
      </c>
      <c r="L3679" t="s">
        <v>74</v>
      </c>
      <c r="M3679" t="s">
        <v>75</v>
      </c>
      <c r="N3679">
        <v>14365.811398182241</v>
      </c>
      <c r="O3679">
        <v>14365.811398182241</v>
      </c>
      <c r="P3679" t="s">
        <v>64</v>
      </c>
      <c r="Q3679">
        <v>9.7799999999999994</v>
      </c>
      <c r="R3679">
        <v>3</v>
      </c>
      <c r="S3679">
        <v>1</v>
      </c>
      <c r="T3679">
        <v>1</v>
      </c>
      <c r="U3679" t="s">
        <v>76</v>
      </c>
      <c r="V3679">
        <v>2</v>
      </c>
      <c r="W3679" t="s">
        <v>77</v>
      </c>
      <c r="X3679" s="51" t="s">
        <v>6812</v>
      </c>
      <c r="Y3679" s="51" t="s">
        <v>100</v>
      </c>
      <c r="Z3679" s="26">
        <v>1</v>
      </c>
      <c r="AA3679" s="51" t="s">
        <v>66</v>
      </c>
      <c r="AB3679" s="51" t="s">
        <v>69</v>
      </c>
    </row>
    <row r="3680" spans="1:28">
      <c r="A3680" s="51" t="s">
        <v>6813</v>
      </c>
      <c r="B3680" s="51" t="s">
        <v>81</v>
      </c>
      <c r="C3680" s="1">
        <v>42137</v>
      </c>
      <c r="D3680">
        <v>2015</v>
      </c>
      <c r="E3680" s="26">
        <v>5</v>
      </c>
      <c r="F3680" s="51" t="s">
        <v>25</v>
      </c>
      <c r="G3680" s="26">
        <v>10</v>
      </c>
      <c r="H3680" s="26">
        <v>10</v>
      </c>
      <c r="I3680" t="s">
        <v>15</v>
      </c>
      <c r="J3680" t="s">
        <v>102</v>
      </c>
      <c r="K3680" t="s">
        <v>88</v>
      </c>
      <c r="L3680" t="s">
        <v>89</v>
      </c>
      <c r="M3680" t="s">
        <v>90</v>
      </c>
      <c r="N3680">
        <v>2904.0694727891496</v>
      </c>
      <c r="O3680">
        <v>2904.0694727891496</v>
      </c>
      <c r="P3680" t="s">
        <v>64</v>
      </c>
      <c r="Q3680">
        <v>9.34</v>
      </c>
      <c r="R3680">
        <v>2</v>
      </c>
      <c r="S3680">
        <v>1</v>
      </c>
      <c r="T3680">
        <v>1</v>
      </c>
      <c r="U3680" t="s">
        <v>76</v>
      </c>
      <c r="V3680">
        <v>1</v>
      </c>
      <c r="W3680" t="s">
        <v>66</v>
      </c>
      <c r="X3680" s="51" t="s">
        <v>6814</v>
      </c>
      <c r="Y3680" s="51" t="s">
        <v>79</v>
      </c>
      <c r="Z3680" s="26">
        <v>1</v>
      </c>
      <c r="AA3680" s="51" t="s">
        <v>66</v>
      </c>
      <c r="AB3680" s="51" t="s">
        <v>69</v>
      </c>
    </row>
    <row r="3681" spans="1:28">
      <c r="A3681" s="51" t="s">
        <v>6815</v>
      </c>
      <c r="B3681" s="51" t="s">
        <v>97</v>
      </c>
      <c r="C3681" s="1">
        <v>42704</v>
      </c>
      <c r="D3681">
        <v>2016</v>
      </c>
      <c r="E3681" s="26">
        <v>11</v>
      </c>
      <c r="F3681" s="51" t="s">
        <v>19</v>
      </c>
      <c r="G3681" s="26">
        <v>9</v>
      </c>
      <c r="H3681" s="26">
        <v>9</v>
      </c>
      <c r="I3681" t="s">
        <v>15</v>
      </c>
      <c r="J3681" t="s">
        <v>60</v>
      </c>
      <c r="K3681" t="s">
        <v>83</v>
      </c>
      <c r="L3681" t="s">
        <v>113</v>
      </c>
      <c r="M3681" t="s">
        <v>75</v>
      </c>
      <c r="N3681">
        <v>11824.062231686412</v>
      </c>
      <c r="O3681">
        <v>11824.062231686412</v>
      </c>
      <c r="P3681" t="s">
        <v>64</v>
      </c>
      <c r="Q3681">
        <v>11.66</v>
      </c>
      <c r="R3681">
        <v>1</v>
      </c>
      <c r="S3681">
        <v>3</v>
      </c>
      <c r="T3681">
        <v>1</v>
      </c>
      <c r="U3681" t="s">
        <v>76</v>
      </c>
      <c r="V3681">
        <v>3</v>
      </c>
      <c r="W3681" t="s">
        <v>84</v>
      </c>
      <c r="X3681" s="51" t="s">
        <v>6816</v>
      </c>
      <c r="Y3681" s="51" t="s">
        <v>95</v>
      </c>
      <c r="Z3681" s="26">
        <v>3</v>
      </c>
      <c r="AA3681" s="51" t="s">
        <v>77</v>
      </c>
      <c r="AB3681" s="51" t="s">
        <v>108</v>
      </c>
    </row>
    <row r="3682" spans="1:28">
      <c r="A3682" s="51" t="s">
        <v>6817</v>
      </c>
      <c r="B3682" s="51" t="s">
        <v>121</v>
      </c>
      <c r="C3682" s="1">
        <v>44043</v>
      </c>
      <c r="D3682">
        <v>2020</v>
      </c>
      <c r="E3682" s="26">
        <v>7</v>
      </c>
      <c r="F3682" s="51" t="s">
        <v>27</v>
      </c>
      <c r="G3682" s="26">
        <v>5</v>
      </c>
      <c r="H3682" s="26">
        <v>5</v>
      </c>
      <c r="I3682" t="s">
        <v>15</v>
      </c>
      <c r="J3682" t="s">
        <v>72</v>
      </c>
      <c r="K3682" t="s">
        <v>133</v>
      </c>
      <c r="L3682" t="s">
        <v>116</v>
      </c>
      <c r="M3682" t="s">
        <v>93</v>
      </c>
      <c r="N3682">
        <v>6287.8365888590179</v>
      </c>
      <c r="O3682">
        <v>6287.8365888590179</v>
      </c>
      <c r="P3682" t="s">
        <v>64</v>
      </c>
      <c r="Q3682">
        <v>9.2100000000000009</v>
      </c>
      <c r="R3682">
        <v>5</v>
      </c>
      <c r="S3682">
        <v>2</v>
      </c>
      <c r="T3682">
        <v>1</v>
      </c>
      <c r="U3682" t="s">
        <v>76</v>
      </c>
      <c r="V3682">
        <v>2</v>
      </c>
      <c r="W3682" t="s">
        <v>77</v>
      </c>
      <c r="X3682" s="51" t="s">
        <v>6818</v>
      </c>
      <c r="Y3682" s="51" t="s">
        <v>95</v>
      </c>
      <c r="Z3682" s="26">
        <v>0</v>
      </c>
      <c r="AA3682" s="51" t="s">
        <v>66</v>
      </c>
      <c r="AB3682" s="51" t="s">
        <v>69</v>
      </c>
    </row>
    <row r="3683" spans="1:28">
      <c r="A3683" s="51" t="s">
        <v>6819</v>
      </c>
      <c r="B3683" s="51" t="s">
        <v>97</v>
      </c>
      <c r="C3683" s="1">
        <v>43252</v>
      </c>
      <c r="D3683">
        <v>2018</v>
      </c>
      <c r="E3683" s="26">
        <v>6</v>
      </c>
      <c r="F3683" s="51" t="s">
        <v>26</v>
      </c>
      <c r="G3683" s="26">
        <v>7</v>
      </c>
      <c r="H3683" s="26">
        <v>7</v>
      </c>
      <c r="I3683" t="s">
        <v>15</v>
      </c>
      <c r="J3683" t="s">
        <v>60</v>
      </c>
      <c r="K3683" t="s">
        <v>83</v>
      </c>
      <c r="L3683" t="s">
        <v>103</v>
      </c>
      <c r="M3683" t="s">
        <v>152</v>
      </c>
      <c r="N3683">
        <v>18986.64636293309</v>
      </c>
      <c r="O3683">
        <v>18986.64636293309</v>
      </c>
      <c r="P3683" t="s">
        <v>64</v>
      </c>
      <c r="Q3683">
        <v>6.93</v>
      </c>
      <c r="R3683">
        <v>3</v>
      </c>
      <c r="S3683">
        <v>0</v>
      </c>
      <c r="T3683">
        <v>0</v>
      </c>
      <c r="U3683" t="s">
        <v>65</v>
      </c>
      <c r="V3683">
        <v>3</v>
      </c>
      <c r="W3683" t="s">
        <v>84</v>
      </c>
      <c r="X3683" s="51" t="s">
        <v>4489</v>
      </c>
      <c r="Y3683" s="51" t="s">
        <v>119</v>
      </c>
      <c r="Z3683" s="26">
        <v>2</v>
      </c>
      <c r="AA3683" s="51" t="s">
        <v>77</v>
      </c>
      <c r="AB3683" s="51" t="s">
        <v>69</v>
      </c>
    </row>
    <row r="3684" spans="1:28">
      <c r="A3684" s="51" t="s">
        <v>6820</v>
      </c>
      <c r="B3684" s="51" t="s">
        <v>59</v>
      </c>
      <c r="C3684" s="1">
        <v>42884</v>
      </c>
      <c r="D3684">
        <v>2017</v>
      </c>
      <c r="E3684" s="26">
        <v>5</v>
      </c>
      <c r="F3684" s="51" t="s">
        <v>25</v>
      </c>
      <c r="G3684" s="26">
        <v>8</v>
      </c>
      <c r="H3684" s="26">
        <v>8</v>
      </c>
      <c r="I3684" t="s">
        <v>15</v>
      </c>
      <c r="J3684" t="s">
        <v>60</v>
      </c>
      <c r="K3684" t="s">
        <v>133</v>
      </c>
      <c r="L3684" t="s">
        <v>89</v>
      </c>
      <c r="M3684" t="s">
        <v>63</v>
      </c>
      <c r="N3684">
        <v>8186.2058586798375</v>
      </c>
      <c r="O3684">
        <v>8186.2058586798375</v>
      </c>
      <c r="P3684" t="s">
        <v>64</v>
      </c>
      <c r="Q3684">
        <v>7.65</v>
      </c>
      <c r="R3684">
        <v>1</v>
      </c>
      <c r="S3684">
        <v>2</v>
      </c>
      <c r="T3684">
        <v>1</v>
      </c>
      <c r="U3684" t="s">
        <v>76</v>
      </c>
      <c r="V3684">
        <v>3</v>
      </c>
      <c r="W3684" t="s">
        <v>84</v>
      </c>
      <c r="X3684" s="51" t="s">
        <v>6821</v>
      </c>
      <c r="Y3684" s="51" t="s">
        <v>119</v>
      </c>
      <c r="Z3684" s="26">
        <v>2</v>
      </c>
      <c r="AA3684" s="51" t="s">
        <v>77</v>
      </c>
      <c r="AB3684" s="51" t="s">
        <v>69</v>
      </c>
    </row>
    <row r="3685" spans="1:28">
      <c r="A3685" s="51" t="s">
        <v>6822</v>
      </c>
      <c r="B3685" s="51" t="s">
        <v>59</v>
      </c>
      <c r="C3685" s="1">
        <v>43805</v>
      </c>
      <c r="D3685">
        <v>2019</v>
      </c>
      <c r="E3685" s="26">
        <v>12</v>
      </c>
      <c r="F3685" s="51" t="s">
        <v>20</v>
      </c>
      <c r="G3685" s="26">
        <v>6</v>
      </c>
      <c r="H3685" s="26">
        <v>6</v>
      </c>
      <c r="I3685" t="s">
        <v>15</v>
      </c>
      <c r="J3685" t="s">
        <v>72</v>
      </c>
      <c r="K3685" t="s">
        <v>133</v>
      </c>
      <c r="L3685" t="s">
        <v>202</v>
      </c>
      <c r="M3685" t="s">
        <v>152</v>
      </c>
      <c r="N3685">
        <v>24117.124910078608</v>
      </c>
      <c r="O3685">
        <v>24117.124910078608</v>
      </c>
      <c r="P3685" t="s">
        <v>64</v>
      </c>
      <c r="Q3685">
        <v>15.91</v>
      </c>
      <c r="R3685">
        <v>1</v>
      </c>
      <c r="S3685">
        <v>1</v>
      </c>
      <c r="T3685">
        <v>1</v>
      </c>
      <c r="U3685" t="s">
        <v>76</v>
      </c>
      <c r="V3685">
        <v>3</v>
      </c>
      <c r="W3685" t="s">
        <v>84</v>
      </c>
      <c r="X3685" s="51" t="s">
        <v>6823</v>
      </c>
      <c r="Y3685" s="51" t="s">
        <v>100</v>
      </c>
      <c r="Z3685" s="26">
        <v>3</v>
      </c>
      <c r="AA3685" s="51" t="s">
        <v>77</v>
      </c>
      <c r="AB3685" s="51" t="s">
        <v>108</v>
      </c>
    </row>
    <row r="3686" spans="1:28">
      <c r="A3686" s="51" t="s">
        <v>6824</v>
      </c>
      <c r="B3686" s="51" t="s">
        <v>121</v>
      </c>
      <c r="C3686" s="1">
        <v>42959</v>
      </c>
      <c r="D3686">
        <v>2017</v>
      </c>
      <c r="E3686" s="26">
        <v>8</v>
      </c>
      <c r="F3686" s="51" t="s">
        <v>28</v>
      </c>
      <c r="G3686" s="26">
        <v>8</v>
      </c>
      <c r="H3686" s="26">
        <v>8</v>
      </c>
      <c r="I3686" t="s">
        <v>15</v>
      </c>
      <c r="J3686" t="s">
        <v>60</v>
      </c>
      <c r="K3686" t="s">
        <v>124</v>
      </c>
      <c r="L3686" t="s">
        <v>98</v>
      </c>
      <c r="M3686" t="s">
        <v>104</v>
      </c>
      <c r="N3686">
        <v>5828.6813491169969</v>
      </c>
      <c r="O3686">
        <v>5828.6813491169969</v>
      </c>
      <c r="P3686" t="s">
        <v>64</v>
      </c>
      <c r="Q3686">
        <v>7.06</v>
      </c>
      <c r="R3686">
        <v>1</v>
      </c>
      <c r="S3686">
        <v>5</v>
      </c>
      <c r="T3686">
        <v>1</v>
      </c>
      <c r="U3686" t="s">
        <v>76</v>
      </c>
      <c r="V3686">
        <v>1</v>
      </c>
      <c r="W3686" t="s">
        <v>66</v>
      </c>
      <c r="X3686" s="51" t="s">
        <v>6825</v>
      </c>
      <c r="Y3686" s="51" t="s">
        <v>95</v>
      </c>
      <c r="Z3686" s="26">
        <v>2</v>
      </c>
      <c r="AA3686" s="51" t="s">
        <v>77</v>
      </c>
      <c r="AB3686" s="51" t="s">
        <v>69</v>
      </c>
    </row>
    <row r="3687" spans="1:28">
      <c r="A3687" s="51" t="s">
        <v>6826</v>
      </c>
      <c r="B3687" s="51" t="s">
        <v>81</v>
      </c>
      <c r="C3687" s="1">
        <v>41921</v>
      </c>
      <c r="D3687">
        <v>2014</v>
      </c>
      <c r="E3687" s="26">
        <v>10</v>
      </c>
      <c r="F3687" s="51" t="s">
        <v>10</v>
      </c>
      <c r="G3687" s="26">
        <v>11</v>
      </c>
      <c r="H3687" s="26">
        <v>11</v>
      </c>
      <c r="I3687" t="s">
        <v>15</v>
      </c>
      <c r="J3687" t="s">
        <v>102</v>
      </c>
      <c r="K3687" t="s">
        <v>88</v>
      </c>
      <c r="L3687" t="s">
        <v>116</v>
      </c>
      <c r="M3687" t="s">
        <v>93</v>
      </c>
      <c r="N3687">
        <v>19395.939396776816</v>
      </c>
      <c r="O3687">
        <v>19395.939396776816</v>
      </c>
      <c r="P3687" t="s">
        <v>64</v>
      </c>
      <c r="Q3687">
        <v>11.22</v>
      </c>
      <c r="R3687">
        <v>5</v>
      </c>
      <c r="S3687">
        <v>1</v>
      </c>
      <c r="T3687">
        <v>1</v>
      </c>
      <c r="U3687" t="s">
        <v>76</v>
      </c>
      <c r="V3687">
        <v>3</v>
      </c>
      <c r="W3687" t="s">
        <v>84</v>
      </c>
      <c r="X3687" s="51" t="s">
        <v>6827</v>
      </c>
      <c r="Y3687" s="51" t="s">
        <v>119</v>
      </c>
      <c r="Z3687" s="26">
        <v>3</v>
      </c>
      <c r="AA3687" s="51" t="s">
        <v>77</v>
      </c>
      <c r="AB3687" s="51" t="s">
        <v>69</v>
      </c>
    </row>
    <row r="3688" spans="1:28">
      <c r="A3688" s="51" t="s">
        <v>6828</v>
      </c>
      <c r="B3688" s="51" t="s">
        <v>121</v>
      </c>
      <c r="C3688" s="1">
        <v>41980</v>
      </c>
      <c r="D3688">
        <v>2014</v>
      </c>
      <c r="E3688" s="26">
        <v>12</v>
      </c>
      <c r="F3688" s="51" t="s">
        <v>20</v>
      </c>
      <c r="G3688" s="26">
        <v>11</v>
      </c>
      <c r="H3688" s="26">
        <v>11</v>
      </c>
      <c r="I3688" t="s">
        <v>15</v>
      </c>
      <c r="J3688" t="s">
        <v>102</v>
      </c>
      <c r="K3688" t="s">
        <v>88</v>
      </c>
      <c r="L3688" t="s">
        <v>113</v>
      </c>
      <c r="M3688" t="s">
        <v>152</v>
      </c>
      <c r="N3688">
        <v>11145.805365754755</v>
      </c>
      <c r="O3688">
        <v>11145.805365754755</v>
      </c>
      <c r="P3688" t="s">
        <v>64</v>
      </c>
      <c r="Q3688">
        <v>30.5</v>
      </c>
      <c r="R3688">
        <v>4</v>
      </c>
      <c r="S3688">
        <v>2</v>
      </c>
      <c r="T3688">
        <v>1</v>
      </c>
      <c r="U3688" t="s">
        <v>76</v>
      </c>
      <c r="V3688">
        <v>3</v>
      </c>
      <c r="W3688" t="s">
        <v>84</v>
      </c>
      <c r="X3688" s="51" t="s">
        <v>6829</v>
      </c>
      <c r="Y3688" s="51" t="s">
        <v>86</v>
      </c>
      <c r="Z3688" s="26">
        <v>3</v>
      </c>
      <c r="AA3688" s="51" t="s">
        <v>77</v>
      </c>
      <c r="AB3688" s="51" t="s">
        <v>69</v>
      </c>
    </row>
    <row r="3689" spans="1:28">
      <c r="A3689" s="51" t="s">
        <v>6830</v>
      </c>
      <c r="B3689" s="51" t="s">
        <v>140</v>
      </c>
      <c r="C3689" s="1">
        <v>42877</v>
      </c>
      <c r="D3689">
        <v>2017</v>
      </c>
      <c r="E3689" s="26">
        <v>5</v>
      </c>
      <c r="F3689" s="51" t="s">
        <v>25</v>
      </c>
      <c r="G3689" s="26">
        <v>8</v>
      </c>
      <c r="H3689" s="26">
        <v>8</v>
      </c>
      <c r="I3689" t="s">
        <v>15</v>
      </c>
      <c r="J3689" t="s">
        <v>60</v>
      </c>
      <c r="K3689" t="s">
        <v>73</v>
      </c>
      <c r="L3689" t="s">
        <v>110</v>
      </c>
      <c r="M3689" t="s">
        <v>104</v>
      </c>
      <c r="N3689">
        <v>7932.7039189819961</v>
      </c>
      <c r="O3689">
        <v>7932.7039189819961</v>
      </c>
      <c r="P3689" t="s">
        <v>64</v>
      </c>
      <c r="Q3689">
        <v>6.22</v>
      </c>
      <c r="R3689">
        <v>2</v>
      </c>
      <c r="S3689">
        <v>0</v>
      </c>
      <c r="T3689">
        <v>0</v>
      </c>
      <c r="U3689" t="s">
        <v>65</v>
      </c>
      <c r="V3689">
        <v>1</v>
      </c>
      <c r="W3689" t="s">
        <v>66</v>
      </c>
      <c r="X3689" s="51" t="s">
        <v>6831</v>
      </c>
      <c r="Y3689" s="51" t="s">
        <v>95</v>
      </c>
      <c r="Z3689" s="26">
        <v>1</v>
      </c>
      <c r="AA3689" s="51" t="s">
        <v>66</v>
      </c>
      <c r="AB3689" s="51" t="s">
        <v>69</v>
      </c>
    </row>
    <row r="3690" spans="1:28">
      <c r="A3690" s="51" t="s">
        <v>6832</v>
      </c>
      <c r="B3690" s="51" t="s">
        <v>71</v>
      </c>
      <c r="C3690" s="1">
        <v>45241</v>
      </c>
      <c r="D3690">
        <v>2023</v>
      </c>
      <c r="E3690" s="26">
        <v>11</v>
      </c>
      <c r="F3690" s="51" t="s">
        <v>19</v>
      </c>
      <c r="G3690" s="26">
        <v>2</v>
      </c>
      <c r="H3690" s="26">
        <v>2</v>
      </c>
      <c r="I3690" t="s">
        <v>15</v>
      </c>
      <c r="J3690" t="s">
        <v>82</v>
      </c>
      <c r="K3690" t="s">
        <v>73</v>
      </c>
      <c r="L3690" t="s">
        <v>125</v>
      </c>
      <c r="M3690" t="s">
        <v>152</v>
      </c>
      <c r="N3690">
        <v>6292.6319105879666</v>
      </c>
      <c r="O3690">
        <v>6292.6319105879666</v>
      </c>
      <c r="P3690" t="s">
        <v>64</v>
      </c>
      <c r="Q3690">
        <v>8.59</v>
      </c>
      <c r="R3690">
        <v>2</v>
      </c>
      <c r="S3690">
        <v>4</v>
      </c>
      <c r="T3690">
        <v>1</v>
      </c>
      <c r="U3690" t="s">
        <v>76</v>
      </c>
      <c r="V3690">
        <v>2</v>
      </c>
      <c r="W3690" t="s">
        <v>77</v>
      </c>
      <c r="X3690" s="51" t="s">
        <v>6833</v>
      </c>
      <c r="Y3690" s="51" t="s">
        <v>100</v>
      </c>
      <c r="Z3690" s="26">
        <v>1</v>
      </c>
      <c r="AA3690" s="51" t="s">
        <v>66</v>
      </c>
      <c r="AB3690" s="51" t="s">
        <v>69</v>
      </c>
    </row>
    <row r="3691" spans="1:28">
      <c r="A3691" s="51" t="s">
        <v>6834</v>
      </c>
      <c r="B3691" s="51" t="s">
        <v>97</v>
      </c>
      <c r="C3691" s="1">
        <v>41385</v>
      </c>
      <c r="D3691">
        <v>2013</v>
      </c>
      <c r="E3691" s="26">
        <v>4</v>
      </c>
      <c r="F3691" s="51" t="s">
        <v>24</v>
      </c>
      <c r="G3691" s="26">
        <v>12</v>
      </c>
      <c r="H3691" s="26">
        <v>12</v>
      </c>
      <c r="I3691" t="s">
        <v>15</v>
      </c>
      <c r="J3691" t="s">
        <v>102</v>
      </c>
      <c r="K3691" t="s">
        <v>133</v>
      </c>
      <c r="L3691" t="s">
        <v>89</v>
      </c>
      <c r="M3691" t="s">
        <v>63</v>
      </c>
      <c r="N3691">
        <v>11734.437550925188</v>
      </c>
      <c r="O3691">
        <v>11734.437550925188</v>
      </c>
      <c r="P3691" t="s">
        <v>64</v>
      </c>
      <c r="Q3691">
        <v>2.7</v>
      </c>
      <c r="R3691">
        <v>1</v>
      </c>
      <c r="S3691">
        <v>2</v>
      </c>
      <c r="T3691">
        <v>1</v>
      </c>
      <c r="U3691" t="s">
        <v>76</v>
      </c>
      <c r="V3691">
        <v>2</v>
      </c>
      <c r="W3691" t="s">
        <v>77</v>
      </c>
      <c r="X3691" s="51" t="s">
        <v>5397</v>
      </c>
      <c r="Y3691" s="51" t="s">
        <v>95</v>
      </c>
      <c r="Z3691" s="26">
        <v>1</v>
      </c>
      <c r="AA3691" s="51" t="s">
        <v>66</v>
      </c>
      <c r="AB3691" s="51" t="s">
        <v>69</v>
      </c>
    </row>
    <row r="3692" spans="1:28">
      <c r="A3692" s="51" t="s">
        <v>6835</v>
      </c>
      <c r="B3692" s="51" t="s">
        <v>140</v>
      </c>
      <c r="C3692" s="1">
        <v>44313</v>
      </c>
      <c r="D3692">
        <v>2021</v>
      </c>
      <c r="E3692" s="26">
        <v>4</v>
      </c>
      <c r="F3692" s="51" t="s">
        <v>24</v>
      </c>
      <c r="G3692" s="26">
        <v>4</v>
      </c>
      <c r="H3692" s="26">
        <v>4</v>
      </c>
      <c r="I3692" t="s">
        <v>15</v>
      </c>
      <c r="J3692" t="s">
        <v>72</v>
      </c>
      <c r="K3692" t="s">
        <v>73</v>
      </c>
      <c r="L3692" t="s">
        <v>110</v>
      </c>
      <c r="M3692" t="s">
        <v>104</v>
      </c>
      <c r="N3692">
        <v>4705.0017521521904</v>
      </c>
      <c r="O3692">
        <v>4705.0017521521904</v>
      </c>
      <c r="P3692" t="s">
        <v>64</v>
      </c>
      <c r="Q3692">
        <v>3.83</v>
      </c>
      <c r="R3692">
        <v>5</v>
      </c>
      <c r="S3692">
        <v>0</v>
      </c>
      <c r="T3692">
        <v>0</v>
      </c>
      <c r="U3692" t="s">
        <v>65</v>
      </c>
      <c r="V3692">
        <v>1</v>
      </c>
      <c r="W3692" t="s">
        <v>66</v>
      </c>
      <c r="X3692" s="51" t="s">
        <v>6836</v>
      </c>
      <c r="Y3692" s="51" t="s">
        <v>95</v>
      </c>
      <c r="Z3692" s="26">
        <v>0</v>
      </c>
      <c r="AA3692" s="51" t="s">
        <v>66</v>
      </c>
      <c r="AB3692" s="51" t="s">
        <v>69</v>
      </c>
    </row>
    <row r="3693" spans="1:28">
      <c r="A3693" s="51" t="s">
        <v>6837</v>
      </c>
      <c r="B3693" s="51" t="s">
        <v>140</v>
      </c>
      <c r="C3693" s="1">
        <v>44838</v>
      </c>
      <c r="D3693">
        <v>2022</v>
      </c>
      <c r="E3693" s="26">
        <v>10</v>
      </c>
      <c r="F3693" s="51" t="s">
        <v>10</v>
      </c>
      <c r="G3693" s="26">
        <v>3</v>
      </c>
      <c r="H3693" s="26">
        <v>3</v>
      </c>
      <c r="I3693" t="s">
        <v>15</v>
      </c>
      <c r="J3693" t="s">
        <v>82</v>
      </c>
      <c r="K3693" t="s">
        <v>73</v>
      </c>
      <c r="L3693" t="s">
        <v>89</v>
      </c>
      <c r="M3693" t="s">
        <v>93</v>
      </c>
      <c r="N3693">
        <v>18536.80135006538</v>
      </c>
      <c r="O3693">
        <v>18536.80135006538</v>
      </c>
      <c r="P3693" t="s">
        <v>64</v>
      </c>
      <c r="Q3693">
        <v>22.14</v>
      </c>
      <c r="R3693">
        <v>5</v>
      </c>
      <c r="S3693">
        <v>3</v>
      </c>
      <c r="T3693">
        <v>1</v>
      </c>
      <c r="U3693" t="s">
        <v>76</v>
      </c>
      <c r="V3693">
        <v>3</v>
      </c>
      <c r="W3693" t="s">
        <v>84</v>
      </c>
      <c r="X3693" s="51" t="s">
        <v>6838</v>
      </c>
      <c r="Y3693" s="51" t="s">
        <v>144</v>
      </c>
      <c r="Z3693" s="26">
        <v>4</v>
      </c>
      <c r="AA3693" s="51" t="s">
        <v>84</v>
      </c>
      <c r="AB3693" s="51" t="s">
        <v>108</v>
      </c>
    </row>
    <row r="3694" spans="1:28">
      <c r="A3694" s="51" t="s">
        <v>6839</v>
      </c>
      <c r="B3694" s="51" t="s">
        <v>121</v>
      </c>
      <c r="C3694" s="1">
        <v>42054</v>
      </c>
      <c r="D3694">
        <v>2015</v>
      </c>
      <c r="E3694" s="26">
        <v>2</v>
      </c>
      <c r="F3694" s="51" t="s">
        <v>22</v>
      </c>
      <c r="G3694" s="26">
        <v>10</v>
      </c>
      <c r="H3694" s="26">
        <v>10</v>
      </c>
      <c r="I3694" t="s">
        <v>15</v>
      </c>
      <c r="J3694" t="s">
        <v>102</v>
      </c>
      <c r="K3694" t="s">
        <v>88</v>
      </c>
      <c r="L3694" t="s">
        <v>157</v>
      </c>
      <c r="M3694" t="s">
        <v>90</v>
      </c>
      <c r="N3694">
        <v>5848.1367078598651</v>
      </c>
      <c r="O3694">
        <v>5848.1367078598651</v>
      </c>
      <c r="P3694" t="s">
        <v>64</v>
      </c>
      <c r="Q3694">
        <v>15.4</v>
      </c>
      <c r="R3694">
        <v>4</v>
      </c>
      <c r="S3694">
        <v>1</v>
      </c>
      <c r="T3694">
        <v>1</v>
      </c>
      <c r="U3694" t="s">
        <v>76</v>
      </c>
      <c r="V3694">
        <v>2</v>
      </c>
      <c r="W3694" t="s">
        <v>77</v>
      </c>
      <c r="X3694" s="51" t="s">
        <v>6840</v>
      </c>
      <c r="Y3694" s="51" t="s">
        <v>95</v>
      </c>
      <c r="Z3694" s="26">
        <v>2</v>
      </c>
      <c r="AA3694" s="51" t="s">
        <v>77</v>
      </c>
      <c r="AB3694" s="51" t="s">
        <v>69</v>
      </c>
    </row>
    <row r="3695" spans="1:28">
      <c r="A3695" s="51" t="s">
        <v>6841</v>
      </c>
      <c r="B3695" s="51" t="s">
        <v>140</v>
      </c>
      <c r="C3695" s="1">
        <v>44600</v>
      </c>
      <c r="D3695">
        <v>2022</v>
      </c>
      <c r="E3695" s="26">
        <v>2</v>
      </c>
      <c r="F3695" s="51" t="s">
        <v>22</v>
      </c>
      <c r="G3695" s="26">
        <v>3</v>
      </c>
      <c r="H3695" s="26">
        <v>3</v>
      </c>
      <c r="I3695" t="s">
        <v>15</v>
      </c>
      <c r="J3695" t="s">
        <v>82</v>
      </c>
      <c r="K3695" t="s">
        <v>83</v>
      </c>
      <c r="L3695" t="s">
        <v>110</v>
      </c>
      <c r="M3695" t="s">
        <v>75</v>
      </c>
      <c r="N3695">
        <v>9642.9217041548163</v>
      </c>
      <c r="O3695">
        <v>9642.9217041548163</v>
      </c>
      <c r="P3695" t="s">
        <v>64</v>
      </c>
      <c r="Q3695">
        <v>4.7</v>
      </c>
      <c r="R3695">
        <v>5</v>
      </c>
      <c r="S3695">
        <v>1</v>
      </c>
      <c r="T3695">
        <v>1</v>
      </c>
      <c r="U3695" t="s">
        <v>76</v>
      </c>
      <c r="V3695">
        <v>3</v>
      </c>
      <c r="W3695" t="s">
        <v>84</v>
      </c>
      <c r="X3695" s="51" t="s">
        <v>6842</v>
      </c>
      <c r="Y3695" s="51" t="s">
        <v>119</v>
      </c>
      <c r="Z3695" s="26">
        <v>1</v>
      </c>
      <c r="AA3695" s="51" t="s">
        <v>66</v>
      </c>
      <c r="AB3695" s="51" t="s">
        <v>69</v>
      </c>
    </row>
    <row r="3696" spans="1:28">
      <c r="A3696" s="51" t="s">
        <v>6843</v>
      </c>
      <c r="B3696" s="51" t="s">
        <v>71</v>
      </c>
      <c r="C3696" s="1">
        <v>43960</v>
      </c>
      <c r="D3696">
        <v>2020</v>
      </c>
      <c r="E3696" s="26">
        <v>5</v>
      </c>
      <c r="F3696" s="51" t="s">
        <v>25</v>
      </c>
      <c r="G3696" s="26">
        <v>5</v>
      </c>
      <c r="H3696" s="26">
        <v>5</v>
      </c>
      <c r="I3696" t="s">
        <v>15</v>
      </c>
      <c r="J3696" t="s">
        <v>72</v>
      </c>
      <c r="K3696" t="s">
        <v>83</v>
      </c>
      <c r="L3696" t="s">
        <v>98</v>
      </c>
      <c r="M3696" t="s">
        <v>152</v>
      </c>
      <c r="N3696">
        <v>8035.459464851715</v>
      </c>
      <c r="O3696">
        <v>8035.459464851715</v>
      </c>
      <c r="P3696" t="s">
        <v>64</v>
      </c>
      <c r="Q3696">
        <v>30.21</v>
      </c>
      <c r="R3696">
        <v>4</v>
      </c>
      <c r="S3696">
        <v>1</v>
      </c>
      <c r="T3696">
        <v>1</v>
      </c>
      <c r="U3696" t="s">
        <v>76</v>
      </c>
      <c r="V3696">
        <v>3</v>
      </c>
      <c r="W3696" t="s">
        <v>84</v>
      </c>
      <c r="X3696" s="51" t="s">
        <v>6844</v>
      </c>
      <c r="Y3696" s="51" t="s">
        <v>79</v>
      </c>
      <c r="Z3696" s="26">
        <v>2</v>
      </c>
      <c r="AA3696" s="51" t="s">
        <v>77</v>
      </c>
      <c r="AB3696" s="51" t="s">
        <v>69</v>
      </c>
    </row>
    <row r="3697" spans="1:28">
      <c r="A3697" s="51" t="s">
        <v>6845</v>
      </c>
      <c r="B3697" s="51" t="s">
        <v>140</v>
      </c>
      <c r="C3697" s="1">
        <v>42275</v>
      </c>
      <c r="D3697">
        <v>2015</v>
      </c>
      <c r="E3697" s="26">
        <v>9</v>
      </c>
      <c r="F3697" s="51" t="s">
        <v>29</v>
      </c>
      <c r="G3697" s="26">
        <v>10</v>
      </c>
      <c r="H3697" s="26">
        <v>10</v>
      </c>
      <c r="I3697" t="s">
        <v>15</v>
      </c>
      <c r="J3697" t="s">
        <v>102</v>
      </c>
      <c r="K3697" t="s">
        <v>61</v>
      </c>
      <c r="L3697" t="s">
        <v>89</v>
      </c>
      <c r="M3697" t="s">
        <v>93</v>
      </c>
      <c r="N3697">
        <v>5386.5334671345954</v>
      </c>
      <c r="O3697">
        <v>5386.5334671345954</v>
      </c>
      <c r="P3697" t="s">
        <v>64</v>
      </c>
      <c r="Q3697">
        <v>6.69</v>
      </c>
      <c r="R3697">
        <v>5</v>
      </c>
      <c r="S3697">
        <v>1</v>
      </c>
      <c r="T3697">
        <v>1</v>
      </c>
      <c r="U3697" t="s">
        <v>76</v>
      </c>
      <c r="V3697">
        <v>1</v>
      </c>
      <c r="W3697" t="s">
        <v>66</v>
      </c>
      <c r="X3697" s="51" t="s">
        <v>6846</v>
      </c>
      <c r="Y3697" s="51" t="s">
        <v>95</v>
      </c>
      <c r="Z3697" s="26">
        <v>1</v>
      </c>
      <c r="AA3697" s="51" t="s">
        <v>66</v>
      </c>
      <c r="AB3697" s="51" t="s">
        <v>69</v>
      </c>
    </row>
    <row r="3698" spans="1:28">
      <c r="A3698" s="51" t="s">
        <v>6847</v>
      </c>
      <c r="B3698" s="51" t="s">
        <v>97</v>
      </c>
      <c r="C3698" s="1">
        <v>44517</v>
      </c>
      <c r="D3698">
        <v>2021</v>
      </c>
      <c r="E3698" s="26">
        <v>11</v>
      </c>
      <c r="F3698" s="51" t="s">
        <v>19</v>
      </c>
      <c r="G3698" s="26">
        <v>4</v>
      </c>
      <c r="H3698" s="26">
        <v>4</v>
      </c>
      <c r="I3698" t="s">
        <v>15</v>
      </c>
      <c r="J3698" t="s">
        <v>72</v>
      </c>
      <c r="K3698" t="s">
        <v>83</v>
      </c>
      <c r="L3698" t="s">
        <v>74</v>
      </c>
      <c r="M3698" t="s">
        <v>90</v>
      </c>
      <c r="N3698">
        <v>2737.5069832885074</v>
      </c>
      <c r="O3698">
        <v>2737.5069832885074</v>
      </c>
      <c r="P3698" t="s">
        <v>64</v>
      </c>
      <c r="Q3698">
        <v>12.76</v>
      </c>
      <c r="R3698">
        <v>1</v>
      </c>
      <c r="S3698">
        <v>4</v>
      </c>
      <c r="T3698">
        <v>1</v>
      </c>
      <c r="U3698" t="s">
        <v>76</v>
      </c>
      <c r="V3698">
        <v>2</v>
      </c>
      <c r="W3698" t="s">
        <v>77</v>
      </c>
      <c r="X3698" s="51" t="s">
        <v>3975</v>
      </c>
      <c r="Y3698" s="51" t="s">
        <v>86</v>
      </c>
      <c r="Z3698" s="26">
        <v>1</v>
      </c>
      <c r="AA3698" s="51" t="s">
        <v>66</v>
      </c>
      <c r="AB3698" s="51" t="s">
        <v>69</v>
      </c>
    </row>
    <row r="3699" spans="1:28">
      <c r="A3699" s="51" t="s">
        <v>6848</v>
      </c>
      <c r="B3699" s="51" t="s">
        <v>140</v>
      </c>
      <c r="C3699" s="1">
        <v>43805</v>
      </c>
      <c r="D3699">
        <v>2019</v>
      </c>
      <c r="E3699" s="26">
        <v>12</v>
      </c>
      <c r="F3699" s="51" t="s">
        <v>20</v>
      </c>
      <c r="G3699" s="26">
        <v>6</v>
      </c>
      <c r="H3699" s="26">
        <v>6</v>
      </c>
      <c r="I3699" t="s">
        <v>15</v>
      </c>
      <c r="J3699" t="s">
        <v>72</v>
      </c>
      <c r="K3699" t="s">
        <v>83</v>
      </c>
      <c r="L3699" t="s">
        <v>157</v>
      </c>
      <c r="M3699" t="s">
        <v>104</v>
      </c>
      <c r="N3699">
        <v>22872.231874772078</v>
      </c>
      <c r="O3699">
        <v>22872.231874772078</v>
      </c>
      <c r="P3699" t="s">
        <v>64</v>
      </c>
      <c r="Q3699">
        <v>19.82</v>
      </c>
      <c r="R3699">
        <v>4</v>
      </c>
      <c r="S3699">
        <v>1</v>
      </c>
      <c r="T3699">
        <v>1</v>
      </c>
      <c r="U3699" t="s">
        <v>76</v>
      </c>
      <c r="V3699">
        <v>3</v>
      </c>
      <c r="W3699" t="s">
        <v>84</v>
      </c>
      <c r="X3699" s="51" t="s">
        <v>3012</v>
      </c>
      <c r="Y3699" s="51" t="s">
        <v>79</v>
      </c>
      <c r="Z3699" s="26">
        <v>3</v>
      </c>
      <c r="AA3699" s="51" t="s">
        <v>77</v>
      </c>
      <c r="AB3699" s="51" t="s">
        <v>108</v>
      </c>
    </row>
    <row r="3700" spans="1:28">
      <c r="A3700" s="51" t="s">
        <v>6849</v>
      </c>
      <c r="B3700" s="51" t="s">
        <v>81</v>
      </c>
      <c r="C3700" s="1">
        <v>45198</v>
      </c>
      <c r="D3700">
        <v>2023</v>
      </c>
      <c r="E3700" s="26">
        <v>9</v>
      </c>
      <c r="F3700" s="51" t="s">
        <v>29</v>
      </c>
      <c r="G3700" s="26">
        <v>2</v>
      </c>
      <c r="H3700" s="26">
        <v>2</v>
      </c>
      <c r="I3700" t="s">
        <v>15</v>
      </c>
      <c r="J3700" t="s">
        <v>82</v>
      </c>
      <c r="K3700" t="s">
        <v>83</v>
      </c>
      <c r="L3700" t="s">
        <v>89</v>
      </c>
      <c r="M3700" t="s">
        <v>104</v>
      </c>
      <c r="N3700">
        <v>13150.465526665908</v>
      </c>
      <c r="O3700">
        <v>13150.465526665908</v>
      </c>
      <c r="P3700" t="s">
        <v>64</v>
      </c>
      <c r="Q3700">
        <v>4.6500000000000004</v>
      </c>
      <c r="R3700">
        <v>5</v>
      </c>
      <c r="S3700">
        <v>3</v>
      </c>
      <c r="T3700">
        <v>1</v>
      </c>
      <c r="U3700" t="s">
        <v>76</v>
      </c>
      <c r="V3700">
        <v>1</v>
      </c>
      <c r="W3700" t="s">
        <v>66</v>
      </c>
      <c r="X3700" s="51" t="s">
        <v>6850</v>
      </c>
      <c r="Y3700" s="51" t="s">
        <v>86</v>
      </c>
      <c r="Z3700" s="26">
        <v>2</v>
      </c>
      <c r="AA3700" s="51" t="s">
        <v>77</v>
      </c>
      <c r="AB3700" s="51" t="s">
        <v>69</v>
      </c>
    </row>
    <row r="3701" spans="1:28">
      <c r="A3701" s="51" t="s">
        <v>6851</v>
      </c>
      <c r="B3701" s="51" t="s">
        <v>97</v>
      </c>
      <c r="C3701" s="1">
        <v>44231</v>
      </c>
      <c r="D3701">
        <v>2021</v>
      </c>
      <c r="E3701" s="26">
        <v>2</v>
      </c>
      <c r="F3701" s="51" t="s">
        <v>22</v>
      </c>
      <c r="G3701" s="26">
        <v>4</v>
      </c>
      <c r="H3701" s="26">
        <v>4</v>
      </c>
      <c r="I3701" t="s">
        <v>15</v>
      </c>
      <c r="J3701" t="s">
        <v>72</v>
      </c>
      <c r="K3701" t="s">
        <v>88</v>
      </c>
      <c r="L3701" t="s">
        <v>116</v>
      </c>
      <c r="M3701" t="s">
        <v>104</v>
      </c>
      <c r="N3701">
        <v>6159.3920578949874</v>
      </c>
      <c r="O3701">
        <v>6159.3920578949874</v>
      </c>
      <c r="P3701" t="s">
        <v>64</v>
      </c>
      <c r="Q3701">
        <v>6.54</v>
      </c>
      <c r="R3701">
        <v>5</v>
      </c>
      <c r="S3701">
        <v>1</v>
      </c>
      <c r="T3701">
        <v>1</v>
      </c>
      <c r="U3701" t="s">
        <v>76</v>
      </c>
      <c r="V3701">
        <v>1</v>
      </c>
      <c r="W3701" t="s">
        <v>66</v>
      </c>
      <c r="X3701" s="51" t="s">
        <v>6852</v>
      </c>
      <c r="Y3701" s="51" t="s">
        <v>119</v>
      </c>
      <c r="Z3701" s="26">
        <v>0</v>
      </c>
      <c r="AA3701" s="51" t="s">
        <v>66</v>
      </c>
      <c r="AB3701" s="51" t="s">
        <v>69</v>
      </c>
    </row>
    <row r="3702" spans="1:28">
      <c r="A3702" s="51" t="s">
        <v>6853</v>
      </c>
      <c r="B3702" s="51" t="s">
        <v>140</v>
      </c>
      <c r="C3702" s="1">
        <v>45391</v>
      </c>
      <c r="D3702">
        <v>2024</v>
      </c>
      <c r="E3702" s="26">
        <v>4</v>
      </c>
      <c r="F3702" s="51" t="s">
        <v>24</v>
      </c>
      <c r="G3702" s="26">
        <v>1</v>
      </c>
      <c r="H3702" s="26">
        <v>1</v>
      </c>
      <c r="I3702" t="s">
        <v>15</v>
      </c>
      <c r="J3702" t="s">
        <v>82</v>
      </c>
      <c r="K3702" t="s">
        <v>133</v>
      </c>
      <c r="L3702" t="s">
        <v>98</v>
      </c>
      <c r="M3702" t="s">
        <v>152</v>
      </c>
      <c r="N3702">
        <v>7459.7656720615387</v>
      </c>
      <c r="O3702">
        <v>7459.7656720615387</v>
      </c>
      <c r="P3702" t="s">
        <v>64</v>
      </c>
      <c r="Q3702">
        <v>24.47</v>
      </c>
      <c r="R3702">
        <v>2</v>
      </c>
      <c r="S3702">
        <v>1</v>
      </c>
      <c r="T3702">
        <v>1</v>
      </c>
      <c r="U3702" t="s">
        <v>76</v>
      </c>
      <c r="V3702">
        <v>3</v>
      </c>
      <c r="W3702" t="s">
        <v>84</v>
      </c>
      <c r="X3702" s="51" t="s">
        <v>6854</v>
      </c>
      <c r="Y3702" s="51" t="s">
        <v>119</v>
      </c>
      <c r="Z3702" s="26">
        <v>2</v>
      </c>
      <c r="AA3702" s="51" t="s">
        <v>77</v>
      </c>
      <c r="AB3702" s="51" t="s">
        <v>69</v>
      </c>
    </row>
    <row r="3703" spans="1:28">
      <c r="A3703" s="51" t="s">
        <v>6855</v>
      </c>
      <c r="B3703" s="51" t="s">
        <v>121</v>
      </c>
      <c r="C3703" s="1">
        <v>45036</v>
      </c>
      <c r="D3703">
        <v>2023</v>
      </c>
      <c r="E3703" s="26">
        <v>4</v>
      </c>
      <c r="F3703" s="51" t="s">
        <v>24</v>
      </c>
      <c r="G3703" s="26">
        <v>2</v>
      </c>
      <c r="H3703" s="26">
        <v>2</v>
      </c>
      <c r="I3703" t="s">
        <v>15</v>
      </c>
      <c r="J3703" t="s">
        <v>82</v>
      </c>
      <c r="K3703" t="s">
        <v>124</v>
      </c>
      <c r="L3703" t="s">
        <v>116</v>
      </c>
      <c r="M3703" t="s">
        <v>104</v>
      </c>
      <c r="N3703">
        <v>8039.6952166072833</v>
      </c>
      <c r="O3703">
        <v>8039.6952166072833</v>
      </c>
      <c r="P3703" t="s">
        <v>64</v>
      </c>
      <c r="Q3703">
        <v>4.0599999999999996</v>
      </c>
      <c r="R3703">
        <v>4</v>
      </c>
      <c r="S3703">
        <v>3</v>
      </c>
      <c r="T3703">
        <v>1</v>
      </c>
      <c r="U3703" t="s">
        <v>76</v>
      </c>
      <c r="V3703">
        <v>2</v>
      </c>
      <c r="W3703" t="s">
        <v>77</v>
      </c>
      <c r="X3703" s="51" t="s">
        <v>5661</v>
      </c>
      <c r="Y3703" s="51" t="s">
        <v>95</v>
      </c>
      <c r="Z3703" s="26">
        <v>1</v>
      </c>
      <c r="AA3703" s="51" t="s">
        <v>66</v>
      </c>
      <c r="AB3703" s="51" t="s">
        <v>69</v>
      </c>
    </row>
    <row r="3704" spans="1:28">
      <c r="A3704" s="51" t="s">
        <v>6856</v>
      </c>
      <c r="B3704" s="51" t="s">
        <v>71</v>
      </c>
      <c r="C3704" s="1">
        <v>42743</v>
      </c>
      <c r="D3704">
        <v>2017</v>
      </c>
      <c r="E3704" s="26">
        <v>1</v>
      </c>
      <c r="F3704" s="51" t="s">
        <v>21</v>
      </c>
      <c r="G3704" s="26">
        <v>8</v>
      </c>
      <c r="H3704" s="26">
        <v>8</v>
      </c>
      <c r="I3704" t="s">
        <v>15</v>
      </c>
      <c r="J3704" t="s">
        <v>60</v>
      </c>
      <c r="K3704" t="s">
        <v>124</v>
      </c>
      <c r="L3704" t="s">
        <v>125</v>
      </c>
      <c r="M3704" t="s">
        <v>93</v>
      </c>
      <c r="N3704">
        <v>11969.819143440453</v>
      </c>
      <c r="O3704">
        <v>11969.819143440453</v>
      </c>
      <c r="P3704" t="s">
        <v>64</v>
      </c>
      <c r="Q3704">
        <v>13.86</v>
      </c>
      <c r="R3704">
        <v>1</v>
      </c>
      <c r="S3704">
        <v>1</v>
      </c>
      <c r="T3704">
        <v>1</v>
      </c>
      <c r="U3704" t="s">
        <v>76</v>
      </c>
      <c r="V3704">
        <v>2</v>
      </c>
      <c r="W3704" t="s">
        <v>77</v>
      </c>
      <c r="X3704" s="51" t="s">
        <v>6857</v>
      </c>
      <c r="Y3704" s="51" t="s">
        <v>79</v>
      </c>
      <c r="Z3704" s="26">
        <v>1</v>
      </c>
      <c r="AA3704" s="51" t="s">
        <v>66</v>
      </c>
      <c r="AB3704" s="51" t="s">
        <v>69</v>
      </c>
    </row>
    <row r="3705" spans="1:28">
      <c r="A3705" s="51" t="s">
        <v>6858</v>
      </c>
      <c r="B3705" s="51" t="s">
        <v>71</v>
      </c>
      <c r="C3705" s="1">
        <v>43649</v>
      </c>
      <c r="D3705">
        <v>2019</v>
      </c>
      <c r="E3705" s="26">
        <v>7</v>
      </c>
      <c r="F3705" s="51" t="s">
        <v>27</v>
      </c>
      <c r="G3705" s="26">
        <v>6</v>
      </c>
      <c r="H3705" s="26">
        <v>6</v>
      </c>
      <c r="I3705" t="s">
        <v>15</v>
      </c>
      <c r="J3705" t="s">
        <v>72</v>
      </c>
      <c r="K3705" t="s">
        <v>133</v>
      </c>
      <c r="L3705" t="s">
        <v>128</v>
      </c>
      <c r="M3705" t="s">
        <v>104</v>
      </c>
      <c r="N3705">
        <v>9470.3247133544955</v>
      </c>
      <c r="O3705">
        <v>9470.3247133544955</v>
      </c>
      <c r="P3705" t="s">
        <v>64</v>
      </c>
      <c r="Q3705">
        <v>5.28</v>
      </c>
      <c r="R3705">
        <v>4</v>
      </c>
      <c r="S3705">
        <v>2</v>
      </c>
      <c r="T3705">
        <v>1</v>
      </c>
      <c r="U3705" t="s">
        <v>76</v>
      </c>
      <c r="V3705">
        <v>2</v>
      </c>
      <c r="W3705" t="s">
        <v>77</v>
      </c>
      <c r="X3705" s="51" t="s">
        <v>740</v>
      </c>
      <c r="Y3705" s="51" t="s">
        <v>95</v>
      </c>
      <c r="Z3705" s="26">
        <v>0</v>
      </c>
      <c r="AA3705" s="51" t="s">
        <v>66</v>
      </c>
      <c r="AB3705" s="51" t="s">
        <v>69</v>
      </c>
    </row>
    <row r="3706" spans="1:28">
      <c r="A3706" s="51" t="s">
        <v>6859</v>
      </c>
      <c r="B3706" s="51" t="s">
        <v>97</v>
      </c>
      <c r="C3706" s="1">
        <v>43929</v>
      </c>
      <c r="D3706">
        <v>2020</v>
      </c>
      <c r="E3706" s="26">
        <v>4</v>
      </c>
      <c r="F3706" s="51" t="s">
        <v>24</v>
      </c>
      <c r="G3706" s="26">
        <v>5</v>
      </c>
      <c r="H3706" s="26">
        <v>5</v>
      </c>
      <c r="I3706" t="s">
        <v>15</v>
      </c>
      <c r="J3706" t="s">
        <v>72</v>
      </c>
      <c r="K3706" t="s">
        <v>88</v>
      </c>
      <c r="L3706" t="s">
        <v>89</v>
      </c>
      <c r="M3706" t="s">
        <v>90</v>
      </c>
      <c r="N3706">
        <v>4604.8683928852488</v>
      </c>
      <c r="O3706">
        <v>4604.8683928852488</v>
      </c>
      <c r="P3706" t="s">
        <v>64</v>
      </c>
      <c r="Q3706">
        <v>6.41</v>
      </c>
      <c r="R3706">
        <v>3</v>
      </c>
      <c r="S3706">
        <v>5</v>
      </c>
      <c r="T3706">
        <v>1</v>
      </c>
      <c r="U3706" t="s">
        <v>76</v>
      </c>
      <c r="V3706">
        <v>1</v>
      </c>
      <c r="W3706" t="s">
        <v>66</v>
      </c>
      <c r="X3706" s="51" t="s">
        <v>6860</v>
      </c>
      <c r="Y3706" s="51" t="s">
        <v>95</v>
      </c>
      <c r="Z3706" s="26">
        <v>1</v>
      </c>
      <c r="AA3706" s="51" t="s">
        <v>66</v>
      </c>
      <c r="AB3706" s="51" t="s">
        <v>69</v>
      </c>
    </row>
    <row r="3707" spans="1:28">
      <c r="A3707" s="51" t="s">
        <v>6861</v>
      </c>
      <c r="B3707" s="51" t="s">
        <v>71</v>
      </c>
      <c r="C3707" s="1">
        <v>45003</v>
      </c>
      <c r="D3707">
        <v>2023</v>
      </c>
      <c r="E3707" s="26">
        <v>3</v>
      </c>
      <c r="F3707" s="51" t="s">
        <v>23</v>
      </c>
      <c r="G3707" s="26">
        <v>2</v>
      </c>
      <c r="H3707" s="26">
        <v>2</v>
      </c>
      <c r="I3707" t="s">
        <v>15</v>
      </c>
      <c r="J3707" t="s">
        <v>82</v>
      </c>
      <c r="K3707" t="s">
        <v>83</v>
      </c>
      <c r="L3707" t="s">
        <v>128</v>
      </c>
      <c r="M3707" t="s">
        <v>90</v>
      </c>
      <c r="N3707">
        <v>-2011.207525376172</v>
      </c>
      <c r="O3707">
        <v>2011.207525376172</v>
      </c>
      <c r="P3707" t="s">
        <v>117</v>
      </c>
      <c r="Q3707">
        <v>16.690000000000001</v>
      </c>
      <c r="R3707">
        <v>5</v>
      </c>
      <c r="S3707">
        <v>1</v>
      </c>
      <c r="T3707">
        <v>1</v>
      </c>
      <c r="U3707" t="s">
        <v>76</v>
      </c>
      <c r="V3707">
        <v>3</v>
      </c>
      <c r="W3707" t="s">
        <v>84</v>
      </c>
      <c r="X3707" s="51" t="s">
        <v>608</v>
      </c>
      <c r="Y3707" s="51" t="s">
        <v>68</v>
      </c>
      <c r="Z3707" s="26">
        <v>2</v>
      </c>
      <c r="AA3707" s="51" t="s">
        <v>77</v>
      </c>
      <c r="AB3707" s="51" t="s">
        <v>69</v>
      </c>
    </row>
    <row r="3708" spans="1:28">
      <c r="A3708" s="51" t="s">
        <v>6862</v>
      </c>
      <c r="B3708" s="51" t="s">
        <v>121</v>
      </c>
      <c r="C3708" s="1">
        <v>41888</v>
      </c>
      <c r="D3708">
        <v>2014</v>
      </c>
      <c r="E3708" s="26">
        <v>9</v>
      </c>
      <c r="F3708" s="51" t="s">
        <v>29</v>
      </c>
      <c r="G3708" s="26">
        <v>11</v>
      </c>
      <c r="H3708" s="26">
        <v>11</v>
      </c>
      <c r="I3708" t="s">
        <v>15</v>
      </c>
      <c r="J3708" t="s">
        <v>102</v>
      </c>
      <c r="K3708" t="s">
        <v>61</v>
      </c>
      <c r="L3708" t="s">
        <v>202</v>
      </c>
      <c r="M3708" t="s">
        <v>63</v>
      </c>
      <c r="N3708">
        <v>14908.76531759168</v>
      </c>
      <c r="O3708">
        <v>14908.76531759168</v>
      </c>
      <c r="P3708" t="s">
        <v>64</v>
      </c>
      <c r="Q3708">
        <v>23.58</v>
      </c>
      <c r="R3708">
        <v>4</v>
      </c>
      <c r="S3708">
        <v>2</v>
      </c>
      <c r="T3708">
        <v>1</v>
      </c>
      <c r="U3708" t="s">
        <v>76</v>
      </c>
      <c r="V3708">
        <v>3</v>
      </c>
      <c r="W3708" t="s">
        <v>84</v>
      </c>
      <c r="X3708" s="51" t="s">
        <v>6863</v>
      </c>
      <c r="Y3708" s="51" t="s">
        <v>95</v>
      </c>
      <c r="Z3708" s="26">
        <v>4</v>
      </c>
      <c r="AA3708" s="51" t="s">
        <v>84</v>
      </c>
      <c r="AB3708" s="51" t="s">
        <v>108</v>
      </c>
    </row>
    <row r="3709" spans="1:28">
      <c r="A3709" s="51" t="s">
        <v>6864</v>
      </c>
      <c r="B3709" s="51" t="s">
        <v>81</v>
      </c>
      <c r="C3709" s="1">
        <v>42729</v>
      </c>
      <c r="D3709">
        <v>2016</v>
      </c>
      <c r="E3709" s="26">
        <v>12</v>
      </c>
      <c r="F3709" s="51" t="s">
        <v>20</v>
      </c>
      <c r="G3709" s="26">
        <v>9</v>
      </c>
      <c r="H3709" s="26">
        <v>9</v>
      </c>
      <c r="I3709" t="s">
        <v>15</v>
      </c>
      <c r="J3709" t="s">
        <v>60</v>
      </c>
      <c r="K3709" t="s">
        <v>88</v>
      </c>
      <c r="L3709" t="s">
        <v>103</v>
      </c>
      <c r="M3709" t="s">
        <v>63</v>
      </c>
      <c r="N3709">
        <v>-5747.9328904976956</v>
      </c>
      <c r="O3709">
        <v>5747.9328904976956</v>
      </c>
      <c r="P3709" t="s">
        <v>117</v>
      </c>
      <c r="Q3709">
        <v>17.93</v>
      </c>
      <c r="R3709">
        <v>1</v>
      </c>
      <c r="S3709">
        <v>2</v>
      </c>
      <c r="T3709">
        <v>1</v>
      </c>
      <c r="U3709" t="s">
        <v>76</v>
      </c>
      <c r="V3709">
        <v>3</v>
      </c>
      <c r="W3709" t="s">
        <v>84</v>
      </c>
      <c r="X3709" s="51" t="s">
        <v>6865</v>
      </c>
      <c r="Y3709" s="51" t="s">
        <v>79</v>
      </c>
      <c r="Z3709" s="26">
        <v>3</v>
      </c>
      <c r="AA3709" s="51" t="s">
        <v>77</v>
      </c>
      <c r="AB3709" s="51" t="s">
        <v>69</v>
      </c>
    </row>
    <row r="3710" spans="1:28">
      <c r="A3710" s="51" t="s">
        <v>6866</v>
      </c>
      <c r="B3710" s="51" t="s">
        <v>121</v>
      </c>
      <c r="C3710" s="1">
        <v>45126</v>
      </c>
      <c r="D3710">
        <v>2023</v>
      </c>
      <c r="E3710" s="26">
        <v>7</v>
      </c>
      <c r="F3710" s="51" t="s">
        <v>27</v>
      </c>
      <c r="G3710" s="26">
        <v>2</v>
      </c>
      <c r="H3710" s="26">
        <v>2</v>
      </c>
      <c r="I3710" t="s">
        <v>15</v>
      </c>
      <c r="J3710" t="s">
        <v>82</v>
      </c>
      <c r="K3710" t="s">
        <v>83</v>
      </c>
      <c r="L3710" t="s">
        <v>103</v>
      </c>
      <c r="M3710" t="s">
        <v>93</v>
      </c>
      <c r="N3710">
        <v>14230.520338518138</v>
      </c>
      <c r="O3710">
        <v>14230.520338518138</v>
      </c>
      <c r="P3710" t="s">
        <v>64</v>
      </c>
      <c r="Q3710">
        <v>12.51</v>
      </c>
      <c r="R3710">
        <v>1</v>
      </c>
      <c r="S3710">
        <v>1</v>
      </c>
      <c r="T3710">
        <v>1</v>
      </c>
      <c r="U3710" t="s">
        <v>76</v>
      </c>
      <c r="V3710">
        <v>2</v>
      </c>
      <c r="W3710" t="s">
        <v>77</v>
      </c>
      <c r="X3710" s="51" t="s">
        <v>6867</v>
      </c>
      <c r="Y3710" s="51" t="s">
        <v>100</v>
      </c>
      <c r="Z3710" s="26">
        <v>1</v>
      </c>
      <c r="AA3710" s="51" t="s">
        <v>66</v>
      </c>
      <c r="AB3710" s="51" t="s">
        <v>69</v>
      </c>
    </row>
    <row r="3711" spans="1:28">
      <c r="A3711" s="51" t="s">
        <v>6868</v>
      </c>
      <c r="B3711" s="51" t="s">
        <v>81</v>
      </c>
      <c r="C3711" s="1">
        <v>41551</v>
      </c>
      <c r="D3711">
        <v>2013</v>
      </c>
      <c r="E3711" s="26">
        <v>10</v>
      </c>
      <c r="F3711" s="51" t="s">
        <v>10</v>
      </c>
      <c r="G3711" s="26">
        <v>12</v>
      </c>
      <c r="H3711" s="26">
        <v>12</v>
      </c>
      <c r="I3711" t="s">
        <v>15</v>
      </c>
      <c r="J3711" t="s">
        <v>102</v>
      </c>
      <c r="K3711" t="s">
        <v>73</v>
      </c>
      <c r="L3711" t="s">
        <v>98</v>
      </c>
      <c r="M3711" t="s">
        <v>90</v>
      </c>
      <c r="N3711">
        <v>14807.298326630604</v>
      </c>
      <c r="O3711">
        <v>14807.298326630604</v>
      </c>
      <c r="P3711" t="s">
        <v>64</v>
      </c>
      <c r="Q3711">
        <v>25.44</v>
      </c>
      <c r="R3711">
        <v>2</v>
      </c>
      <c r="S3711">
        <v>3</v>
      </c>
      <c r="T3711">
        <v>1</v>
      </c>
      <c r="U3711" t="s">
        <v>76</v>
      </c>
      <c r="V3711">
        <v>3</v>
      </c>
      <c r="W3711" t="s">
        <v>84</v>
      </c>
      <c r="X3711" s="51" t="s">
        <v>6869</v>
      </c>
      <c r="Y3711" s="51" t="s">
        <v>144</v>
      </c>
      <c r="Z3711" s="26">
        <v>5</v>
      </c>
      <c r="AA3711" s="51" t="s">
        <v>84</v>
      </c>
      <c r="AB3711" s="51" t="s">
        <v>108</v>
      </c>
    </row>
    <row r="3712" spans="1:28">
      <c r="A3712" s="51" t="s">
        <v>6870</v>
      </c>
      <c r="B3712" s="51" t="s">
        <v>71</v>
      </c>
      <c r="C3712" s="1">
        <v>42720</v>
      </c>
      <c r="D3712">
        <v>2016</v>
      </c>
      <c r="E3712" s="26">
        <v>12</v>
      </c>
      <c r="F3712" s="51" t="s">
        <v>20</v>
      </c>
      <c r="G3712" s="26">
        <v>9</v>
      </c>
      <c r="H3712" s="26">
        <v>9</v>
      </c>
      <c r="I3712" t="s">
        <v>15</v>
      </c>
      <c r="J3712" t="s">
        <v>60</v>
      </c>
      <c r="K3712" t="s">
        <v>83</v>
      </c>
      <c r="L3712" t="s">
        <v>89</v>
      </c>
      <c r="M3712" t="s">
        <v>152</v>
      </c>
      <c r="N3712">
        <v>3902.2431425231339</v>
      </c>
      <c r="O3712">
        <v>3902.2431425231339</v>
      </c>
      <c r="P3712" t="s">
        <v>64</v>
      </c>
      <c r="Q3712">
        <v>2.2999999999999998</v>
      </c>
      <c r="R3712">
        <v>1</v>
      </c>
      <c r="S3712">
        <v>3</v>
      </c>
      <c r="T3712">
        <v>1</v>
      </c>
      <c r="U3712" t="s">
        <v>76</v>
      </c>
      <c r="V3712">
        <v>1</v>
      </c>
      <c r="W3712" t="s">
        <v>66</v>
      </c>
      <c r="X3712" s="51" t="s">
        <v>6871</v>
      </c>
      <c r="Y3712" s="51" t="s">
        <v>144</v>
      </c>
      <c r="Z3712" s="26">
        <v>2</v>
      </c>
      <c r="AA3712" s="51" t="s">
        <v>77</v>
      </c>
      <c r="AB3712" s="51" t="s">
        <v>108</v>
      </c>
    </row>
    <row r="3713" spans="1:28">
      <c r="A3713" s="51" t="s">
        <v>6872</v>
      </c>
      <c r="B3713" s="51" t="s">
        <v>121</v>
      </c>
      <c r="C3713" s="1">
        <v>44235</v>
      </c>
      <c r="D3713">
        <v>2021</v>
      </c>
      <c r="E3713" s="26">
        <v>2</v>
      </c>
      <c r="F3713" s="51" t="s">
        <v>22</v>
      </c>
      <c r="G3713" s="26">
        <v>4</v>
      </c>
      <c r="H3713" s="26">
        <v>4</v>
      </c>
      <c r="I3713" t="s">
        <v>15</v>
      </c>
      <c r="J3713" t="s">
        <v>72</v>
      </c>
      <c r="K3713" t="s">
        <v>133</v>
      </c>
      <c r="L3713" t="s">
        <v>202</v>
      </c>
      <c r="M3713" t="s">
        <v>104</v>
      </c>
      <c r="N3713">
        <v>10698.900233660874</v>
      </c>
      <c r="O3713">
        <v>10698.900233660874</v>
      </c>
      <c r="P3713" t="s">
        <v>64</v>
      </c>
      <c r="Q3713">
        <v>5.2</v>
      </c>
      <c r="R3713">
        <v>4</v>
      </c>
      <c r="S3713">
        <v>2</v>
      </c>
      <c r="T3713">
        <v>1</v>
      </c>
      <c r="U3713" t="s">
        <v>76</v>
      </c>
      <c r="V3713">
        <v>2</v>
      </c>
      <c r="W3713" t="s">
        <v>77</v>
      </c>
      <c r="X3713" s="51" t="s">
        <v>6231</v>
      </c>
      <c r="Y3713" s="51" t="s">
        <v>119</v>
      </c>
      <c r="Z3713" s="26">
        <v>0</v>
      </c>
      <c r="AA3713" s="51" t="s">
        <v>66</v>
      </c>
      <c r="AB3713" s="51" t="s">
        <v>69</v>
      </c>
    </row>
    <row r="3714" spans="1:28">
      <c r="A3714" s="51" t="s">
        <v>6873</v>
      </c>
      <c r="B3714" s="51" t="s">
        <v>121</v>
      </c>
      <c r="C3714" s="1">
        <v>41542</v>
      </c>
      <c r="D3714">
        <v>2013</v>
      </c>
      <c r="E3714" s="26">
        <v>9</v>
      </c>
      <c r="F3714" s="51" t="s">
        <v>29</v>
      </c>
      <c r="G3714" s="26">
        <v>12</v>
      </c>
      <c r="H3714" s="26">
        <v>12</v>
      </c>
      <c r="I3714" t="s">
        <v>15</v>
      </c>
      <c r="J3714" t="s">
        <v>102</v>
      </c>
      <c r="K3714" t="s">
        <v>61</v>
      </c>
      <c r="L3714" t="s">
        <v>128</v>
      </c>
      <c r="M3714" t="s">
        <v>152</v>
      </c>
      <c r="N3714">
        <v>3295.4856589698852</v>
      </c>
      <c r="O3714">
        <v>3295.4856589698852</v>
      </c>
      <c r="P3714" t="s">
        <v>64</v>
      </c>
      <c r="Q3714">
        <v>6.94</v>
      </c>
      <c r="R3714">
        <v>4</v>
      </c>
      <c r="S3714">
        <v>0</v>
      </c>
      <c r="T3714">
        <v>0</v>
      </c>
      <c r="U3714" t="s">
        <v>65</v>
      </c>
      <c r="V3714">
        <v>1</v>
      </c>
      <c r="W3714" t="s">
        <v>66</v>
      </c>
      <c r="X3714" s="51" t="s">
        <v>6874</v>
      </c>
      <c r="Y3714" s="51" t="s">
        <v>95</v>
      </c>
      <c r="Z3714" s="26">
        <v>1</v>
      </c>
      <c r="AA3714" s="51" t="s">
        <v>66</v>
      </c>
      <c r="AB3714" s="51" t="s">
        <v>69</v>
      </c>
    </row>
    <row r="3715" spans="1:28">
      <c r="A3715" s="51" t="s">
        <v>6875</v>
      </c>
      <c r="B3715" s="51" t="s">
        <v>97</v>
      </c>
      <c r="C3715" s="1">
        <v>42025</v>
      </c>
      <c r="D3715">
        <v>2015</v>
      </c>
      <c r="E3715" s="26">
        <v>1</v>
      </c>
      <c r="F3715" s="51" t="s">
        <v>21</v>
      </c>
      <c r="G3715" s="26">
        <v>10</v>
      </c>
      <c r="H3715" s="26">
        <v>10</v>
      </c>
      <c r="I3715" t="s">
        <v>15</v>
      </c>
      <c r="J3715" t="s">
        <v>102</v>
      </c>
      <c r="K3715" t="s">
        <v>133</v>
      </c>
      <c r="L3715" t="s">
        <v>157</v>
      </c>
      <c r="M3715" t="s">
        <v>93</v>
      </c>
      <c r="N3715">
        <v>4620.7925217265365</v>
      </c>
      <c r="O3715">
        <v>4620.7925217265365</v>
      </c>
      <c r="P3715" t="s">
        <v>64</v>
      </c>
      <c r="Q3715">
        <v>5.99</v>
      </c>
      <c r="R3715">
        <v>1</v>
      </c>
      <c r="S3715">
        <v>5</v>
      </c>
      <c r="T3715">
        <v>1</v>
      </c>
      <c r="U3715" t="s">
        <v>76</v>
      </c>
      <c r="V3715">
        <v>1</v>
      </c>
      <c r="W3715" t="s">
        <v>66</v>
      </c>
      <c r="X3715" s="51" t="s">
        <v>6876</v>
      </c>
      <c r="Y3715" s="51" t="s">
        <v>95</v>
      </c>
      <c r="Z3715" s="26">
        <v>2</v>
      </c>
      <c r="AA3715" s="51" t="s">
        <v>77</v>
      </c>
      <c r="AB3715" s="51" t="s">
        <v>108</v>
      </c>
    </row>
    <row r="3716" spans="1:28">
      <c r="A3716" s="51" t="s">
        <v>6877</v>
      </c>
      <c r="B3716" s="51" t="s">
        <v>140</v>
      </c>
      <c r="C3716" s="1">
        <v>43841</v>
      </c>
      <c r="D3716">
        <v>2020</v>
      </c>
      <c r="E3716" s="26">
        <v>1</v>
      </c>
      <c r="F3716" s="51" t="s">
        <v>21</v>
      </c>
      <c r="G3716" s="26">
        <v>5</v>
      </c>
      <c r="H3716" s="26">
        <v>5</v>
      </c>
      <c r="I3716" t="s">
        <v>15</v>
      </c>
      <c r="J3716" t="s">
        <v>72</v>
      </c>
      <c r="K3716" t="s">
        <v>133</v>
      </c>
      <c r="L3716" t="s">
        <v>125</v>
      </c>
      <c r="M3716" t="s">
        <v>104</v>
      </c>
      <c r="N3716">
        <v>6472.2510758253084</v>
      </c>
      <c r="O3716">
        <v>6472.2510758253084</v>
      </c>
      <c r="P3716" t="s">
        <v>64</v>
      </c>
      <c r="Q3716">
        <v>7.48</v>
      </c>
      <c r="R3716">
        <v>4</v>
      </c>
      <c r="S3716">
        <v>3</v>
      </c>
      <c r="T3716">
        <v>1</v>
      </c>
      <c r="U3716" t="s">
        <v>76</v>
      </c>
      <c r="V3716">
        <v>1</v>
      </c>
      <c r="W3716" t="s">
        <v>66</v>
      </c>
      <c r="X3716" s="51" t="s">
        <v>6878</v>
      </c>
      <c r="Y3716" s="51" t="s">
        <v>79</v>
      </c>
      <c r="Z3716" s="26">
        <v>1</v>
      </c>
      <c r="AA3716" s="51" t="s">
        <v>66</v>
      </c>
      <c r="AB3716" s="51" t="s">
        <v>69</v>
      </c>
    </row>
    <row r="3717" spans="1:28">
      <c r="A3717" s="51" t="s">
        <v>6879</v>
      </c>
      <c r="B3717" s="51" t="s">
        <v>140</v>
      </c>
      <c r="C3717" s="1">
        <v>42374</v>
      </c>
      <c r="D3717">
        <v>2016</v>
      </c>
      <c r="E3717" s="26">
        <v>1</v>
      </c>
      <c r="F3717" s="51" t="s">
        <v>21</v>
      </c>
      <c r="G3717" s="26">
        <v>9</v>
      </c>
      <c r="H3717" s="26">
        <v>9</v>
      </c>
      <c r="I3717" t="s">
        <v>15</v>
      </c>
      <c r="J3717" t="s">
        <v>60</v>
      </c>
      <c r="K3717" t="s">
        <v>61</v>
      </c>
      <c r="L3717" t="s">
        <v>113</v>
      </c>
      <c r="M3717" t="s">
        <v>75</v>
      </c>
      <c r="N3717">
        <v>6771.8393839336859</v>
      </c>
      <c r="O3717">
        <v>6771.8393839336859</v>
      </c>
      <c r="P3717" t="s">
        <v>64</v>
      </c>
      <c r="Q3717">
        <v>4.62</v>
      </c>
      <c r="R3717">
        <v>5</v>
      </c>
      <c r="S3717">
        <v>2</v>
      </c>
      <c r="T3717">
        <v>1</v>
      </c>
      <c r="U3717" t="s">
        <v>76</v>
      </c>
      <c r="V3717">
        <v>1</v>
      </c>
      <c r="W3717" t="s">
        <v>66</v>
      </c>
      <c r="X3717" s="51" t="s">
        <v>4795</v>
      </c>
      <c r="Y3717" s="51" t="s">
        <v>95</v>
      </c>
      <c r="Z3717" s="26">
        <v>1</v>
      </c>
      <c r="AA3717" s="51" t="s">
        <v>66</v>
      </c>
      <c r="AB3717" s="51" t="s">
        <v>69</v>
      </c>
    </row>
    <row r="3718" spans="1:28">
      <c r="A3718" s="51" t="s">
        <v>6880</v>
      </c>
      <c r="B3718" s="51" t="s">
        <v>71</v>
      </c>
      <c r="C3718" s="1">
        <v>43421</v>
      </c>
      <c r="D3718">
        <v>2018</v>
      </c>
      <c r="E3718" s="26">
        <v>11</v>
      </c>
      <c r="F3718" s="51" t="s">
        <v>19</v>
      </c>
      <c r="G3718" s="26">
        <v>7</v>
      </c>
      <c r="H3718" s="26">
        <v>7</v>
      </c>
      <c r="I3718" t="s">
        <v>15</v>
      </c>
      <c r="J3718" t="s">
        <v>60</v>
      </c>
      <c r="K3718" t="s">
        <v>61</v>
      </c>
      <c r="L3718" t="s">
        <v>103</v>
      </c>
      <c r="M3718" t="s">
        <v>152</v>
      </c>
      <c r="N3718">
        <v>12406.572640132739</v>
      </c>
      <c r="O3718">
        <v>12406.572640132739</v>
      </c>
      <c r="P3718" t="s">
        <v>64</v>
      </c>
      <c r="Q3718">
        <v>21.77</v>
      </c>
      <c r="R3718">
        <v>3</v>
      </c>
      <c r="S3718">
        <v>2</v>
      </c>
      <c r="T3718">
        <v>1</v>
      </c>
      <c r="U3718" t="s">
        <v>76</v>
      </c>
      <c r="V3718">
        <v>3</v>
      </c>
      <c r="W3718" t="s">
        <v>84</v>
      </c>
      <c r="X3718" s="51" t="s">
        <v>6881</v>
      </c>
      <c r="Y3718" s="51" t="s">
        <v>95</v>
      </c>
      <c r="Z3718" s="26">
        <v>3</v>
      </c>
      <c r="AA3718" s="51" t="s">
        <v>77</v>
      </c>
      <c r="AB3718" s="51" t="s">
        <v>108</v>
      </c>
    </row>
    <row r="3719" spans="1:28">
      <c r="A3719" s="51" t="s">
        <v>6882</v>
      </c>
      <c r="B3719" s="51" t="s">
        <v>121</v>
      </c>
      <c r="C3719" s="1">
        <v>44451</v>
      </c>
      <c r="D3719">
        <v>2021</v>
      </c>
      <c r="E3719" s="26">
        <v>9</v>
      </c>
      <c r="F3719" s="51" t="s">
        <v>29</v>
      </c>
      <c r="G3719" s="26">
        <v>4</v>
      </c>
      <c r="H3719" s="26">
        <v>4</v>
      </c>
      <c r="I3719" t="s">
        <v>15</v>
      </c>
      <c r="J3719" t="s">
        <v>72</v>
      </c>
      <c r="K3719" t="s">
        <v>124</v>
      </c>
      <c r="L3719" t="s">
        <v>110</v>
      </c>
      <c r="M3719" t="s">
        <v>90</v>
      </c>
      <c r="N3719">
        <v>3718.5360371522402</v>
      </c>
      <c r="O3719">
        <v>3718.5360371522402</v>
      </c>
      <c r="P3719" t="s">
        <v>64</v>
      </c>
      <c r="Q3719">
        <v>8.14</v>
      </c>
      <c r="R3719">
        <v>3</v>
      </c>
      <c r="S3719">
        <v>3</v>
      </c>
      <c r="T3719">
        <v>1</v>
      </c>
      <c r="U3719" t="s">
        <v>76</v>
      </c>
      <c r="V3719">
        <v>1</v>
      </c>
      <c r="W3719" t="s">
        <v>66</v>
      </c>
      <c r="X3719" s="51" t="s">
        <v>6883</v>
      </c>
      <c r="Y3719" s="51" t="s">
        <v>86</v>
      </c>
      <c r="Z3719" s="26">
        <v>1</v>
      </c>
      <c r="AA3719" s="51" t="s">
        <v>66</v>
      </c>
      <c r="AB3719" s="51" t="s">
        <v>69</v>
      </c>
    </row>
    <row r="3720" spans="1:28">
      <c r="A3720" s="51" t="s">
        <v>6884</v>
      </c>
      <c r="B3720" s="51" t="s">
        <v>140</v>
      </c>
      <c r="C3720" s="1">
        <v>44177</v>
      </c>
      <c r="D3720">
        <v>2020</v>
      </c>
      <c r="E3720" s="26">
        <v>12</v>
      </c>
      <c r="F3720" s="51" t="s">
        <v>20</v>
      </c>
      <c r="G3720" s="26">
        <v>5</v>
      </c>
      <c r="H3720" s="26">
        <v>5</v>
      </c>
      <c r="I3720" t="s">
        <v>15</v>
      </c>
      <c r="J3720" t="s">
        <v>72</v>
      </c>
      <c r="K3720" t="s">
        <v>133</v>
      </c>
      <c r="L3720" t="s">
        <v>128</v>
      </c>
      <c r="M3720" t="s">
        <v>90</v>
      </c>
      <c r="N3720">
        <v>4756.5477516860656</v>
      </c>
      <c r="O3720">
        <v>4756.5477516860656</v>
      </c>
      <c r="P3720" t="s">
        <v>64</v>
      </c>
      <c r="Q3720">
        <v>11</v>
      </c>
      <c r="R3720">
        <v>2</v>
      </c>
      <c r="S3720">
        <v>6</v>
      </c>
      <c r="T3720">
        <v>1</v>
      </c>
      <c r="U3720" t="s">
        <v>76</v>
      </c>
      <c r="V3720">
        <v>1</v>
      </c>
      <c r="W3720" t="s">
        <v>66</v>
      </c>
      <c r="X3720" s="51" t="s">
        <v>6885</v>
      </c>
      <c r="Y3720" s="51" t="s">
        <v>95</v>
      </c>
      <c r="Z3720" s="26">
        <v>1</v>
      </c>
      <c r="AA3720" s="51" t="s">
        <v>66</v>
      </c>
      <c r="AB3720" s="51" t="s">
        <v>69</v>
      </c>
    </row>
    <row r="3721" spans="1:28">
      <c r="A3721" s="51" t="s">
        <v>6886</v>
      </c>
      <c r="B3721" s="51" t="s">
        <v>121</v>
      </c>
      <c r="C3721" s="1">
        <v>42962</v>
      </c>
      <c r="D3721">
        <v>2017</v>
      </c>
      <c r="E3721" s="26">
        <v>8</v>
      </c>
      <c r="F3721" s="51" t="s">
        <v>28</v>
      </c>
      <c r="G3721" s="26">
        <v>8</v>
      </c>
      <c r="H3721" s="26">
        <v>8</v>
      </c>
      <c r="I3721" t="s">
        <v>15</v>
      </c>
      <c r="J3721" t="s">
        <v>60</v>
      </c>
      <c r="K3721" t="s">
        <v>83</v>
      </c>
      <c r="L3721" t="s">
        <v>113</v>
      </c>
      <c r="M3721" t="s">
        <v>104</v>
      </c>
      <c r="N3721">
        <v>-1856.412725636945</v>
      </c>
      <c r="O3721">
        <v>1856.412725636945</v>
      </c>
      <c r="P3721" t="s">
        <v>117</v>
      </c>
      <c r="Q3721">
        <v>3.26</v>
      </c>
      <c r="R3721">
        <v>4</v>
      </c>
      <c r="S3721">
        <v>0</v>
      </c>
      <c r="T3721">
        <v>0</v>
      </c>
      <c r="U3721" t="s">
        <v>65</v>
      </c>
      <c r="V3721">
        <v>1</v>
      </c>
      <c r="W3721" t="s">
        <v>66</v>
      </c>
      <c r="X3721" s="51" t="s">
        <v>6887</v>
      </c>
      <c r="Y3721" s="51" t="s">
        <v>68</v>
      </c>
      <c r="Z3721" s="26">
        <v>1</v>
      </c>
      <c r="AA3721" s="51" t="s">
        <v>66</v>
      </c>
      <c r="AB3721" s="51" t="s">
        <v>69</v>
      </c>
    </row>
    <row r="3722" spans="1:28">
      <c r="A3722" s="51" t="s">
        <v>6888</v>
      </c>
      <c r="B3722" s="51" t="s">
        <v>71</v>
      </c>
      <c r="C3722" s="1">
        <v>43887</v>
      </c>
      <c r="D3722">
        <v>2020</v>
      </c>
      <c r="E3722" s="26">
        <v>2</v>
      </c>
      <c r="F3722" s="51" t="s">
        <v>22</v>
      </c>
      <c r="G3722" s="26">
        <v>5</v>
      </c>
      <c r="H3722" s="26">
        <v>5</v>
      </c>
      <c r="I3722" t="s">
        <v>15</v>
      </c>
      <c r="J3722" t="s">
        <v>72</v>
      </c>
      <c r="K3722" t="s">
        <v>124</v>
      </c>
      <c r="L3722" t="s">
        <v>74</v>
      </c>
      <c r="M3722" t="s">
        <v>90</v>
      </c>
      <c r="N3722">
        <v>7690.3335010395695</v>
      </c>
      <c r="O3722">
        <v>7690.3335010395695</v>
      </c>
      <c r="P3722" t="s">
        <v>64</v>
      </c>
      <c r="Q3722">
        <v>9.65</v>
      </c>
      <c r="R3722">
        <v>5</v>
      </c>
      <c r="S3722">
        <v>1</v>
      </c>
      <c r="T3722">
        <v>1</v>
      </c>
      <c r="U3722" t="s">
        <v>76</v>
      </c>
      <c r="V3722">
        <v>2</v>
      </c>
      <c r="W3722" t="s">
        <v>77</v>
      </c>
      <c r="X3722" s="51" t="s">
        <v>6889</v>
      </c>
      <c r="Y3722" s="51" t="s">
        <v>95</v>
      </c>
      <c r="Z3722" s="26">
        <v>0</v>
      </c>
      <c r="AA3722" s="51" t="s">
        <v>66</v>
      </c>
      <c r="AB3722" s="51" t="s">
        <v>69</v>
      </c>
    </row>
    <row r="3723" spans="1:28">
      <c r="A3723" s="51" t="s">
        <v>6890</v>
      </c>
      <c r="B3723" s="51" t="s">
        <v>81</v>
      </c>
      <c r="C3723" s="1">
        <v>41851</v>
      </c>
      <c r="D3723">
        <v>2014</v>
      </c>
      <c r="E3723" s="26">
        <v>7</v>
      </c>
      <c r="F3723" s="51" t="s">
        <v>27</v>
      </c>
      <c r="G3723" s="26">
        <v>11</v>
      </c>
      <c r="H3723" s="26">
        <v>11</v>
      </c>
      <c r="I3723" t="s">
        <v>15</v>
      </c>
      <c r="J3723" t="s">
        <v>102</v>
      </c>
      <c r="K3723" t="s">
        <v>73</v>
      </c>
      <c r="L3723" t="s">
        <v>157</v>
      </c>
      <c r="M3723" t="s">
        <v>75</v>
      </c>
      <c r="N3723">
        <v>8147.4315296456516</v>
      </c>
      <c r="O3723">
        <v>8147.4315296456516</v>
      </c>
      <c r="P3723" t="s">
        <v>64</v>
      </c>
      <c r="Q3723">
        <v>7.2</v>
      </c>
      <c r="R3723">
        <v>4</v>
      </c>
      <c r="S3723">
        <v>3</v>
      </c>
      <c r="T3723">
        <v>1</v>
      </c>
      <c r="U3723" t="s">
        <v>76</v>
      </c>
      <c r="V3723">
        <v>3</v>
      </c>
      <c r="W3723" t="s">
        <v>84</v>
      </c>
      <c r="X3723" s="51" t="s">
        <v>6891</v>
      </c>
      <c r="Y3723" s="51" t="s">
        <v>95</v>
      </c>
      <c r="Z3723" s="26">
        <v>3</v>
      </c>
      <c r="AA3723" s="51" t="s">
        <v>77</v>
      </c>
      <c r="AB3723" s="51" t="s">
        <v>108</v>
      </c>
    </row>
    <row r="3724" spans="1:28">
      <c r="A3724" s="51" t="s">
        <v>6892</v>
      </c>
      <c r="B3724" s="51" t="s">
        <v>121</v>
      </c>
      <c r="C3724" s="1">
        <v>44137</v>
      </c>
      <c r="D3724">
        <v>2020</v>
      </c>
      <c r="E3724" s="26">
        <v>11</v>
      </c>
      <c r="F3724" s="51" t="s">
        <v>19</v>
      </c>
      <c r="G3724" s="26">
        <v>5</v>
      </c>
      <c r="H3724" s="26">
        <v>5</v>
      </c>
      <c r="I3724" t="s">
        <v>15</v>
      </c>
      <c r="J3724" t="s">
        <v>72</v>
      </c>
      <c r="K3724" t="s">
        <v>124</v>
      </c>
      <c r="L3724" t="s">
        <v>128</v>
      </c>
      <c r="M3724" t="s">
        <v>104</v>
      </c>
      <c r="N3724">
        <v>19488.50815821236</v>
      </c>
      <c r="O3724">
        <v>19488.50815821236</v>
      </c>
      <c r="P3724" t="s">
        <v>64</v>
      </c>
      <c r="Q3724">
        <v>11.92</v>
      </c>
      <c r="R3724">
        <v>4</v>
      </c>
      <c r="S3724">
        <v>3</v>
      </c>
      <c r="T3724">
        <v>1</v>
      </c>
      <c r="U3724" t="s">
        <v>76</v>
      </c>
      <c r="V3724">
        <v>3</v>
      </c>
      <c r="W3724" t="s">
        <v>84</v>
      </c>
      <c r="X3724" s="51" t="s">
        <v>6893</v>
      </c>
      <c r="Y3724" s="51" t="s">
        <v>86</v>
      </c>
      <c r="Z3724" s="26">
        <v>3</v>
      </c>
      <c r="AA3724" s="51" t="s">
        <v>77</v>
      </c>
      <c r="AB3724" s="51" t="s">
        <v>108</v>
      </c>
    </row>
    <row r="3725" spans="1:28">
      <c r="A3725" s="51" t="s">
        <v>6894</v>
      </c>
      <c r="B3725" s="51" t="s">
        <v>59</v>
      </c>
      <c r="C3725" s="1">
        <v>42125</v>
      </c>
      <c r="D3725">
        <v>2015</v>
      </c>
      <c r="E3725" s="26">
        <v>5</v>
      </c>
      <c r="F3725" s="51" t="s">
        <v>25</v>
      </c>
      <c r="G3725" s="26">
        <v>10</v>
      </c>
      <c r="H3725" s="26">
        <v>10</v>
      </c>
      <c r="I3725" t="s">
        <v>15</v>
      </c>
      <c r="J3725" t="s">
        <v>102</v>
      </c>
      <c r="K3725" t="s">
        <v>88</v>
      </c>
      <c r="L3725" t="s">
        <v>62</v>
      </c>
      <c r="M3725" t="s">
        <v>63</v>
      </c>
      <c r="N3725">
        <v>3106.0541294539444</v>
      </c>
      <c r="O3725">
        <v>3106.0541294539444</v>
      </c>
      <c r="P3725" t="s">
        <v>64</v>
      </c>
      <c r="Q3725">
        <v>8.67</v>
      </c>
      <c r="R3725">
        <v>3</v>
      </c>
      <c r="S3725">
        <v>2</v>
      </c>
      <c r="T3725">
        <v>1</v>
      </c>
      <c r="U3725" t="s">
        <v>76</v>
      </c>
      <c r="V3725">
        <v>1</v>
      </c>
      <c r="W3725" t="s">
        <v>66</v>
      </c>
      <c r="X3725" s="51" t="s">
        <v>212</v>
      </c>
      <c r="Y3725" s="51" t="s">
        <v>95</v>
      </c>
      <c r="Z3725" s="26">
        <v>1</v>
      </c>
      <c r="AA3725" s="51" t="s">
        <v>66</v>
      </c>
      <c r="AB3725" s="51" t="s">
        <v>69</v>
      </c>
    </row>
    <row r="3726" spans="1:28">
      <c r="A3726" s="51" t="s">
        <v>6895</v>
      </c>
      <c r="B3726" s="51" t="s">
        <v>121</v>
      </c>
      <c r="C3726" s="1">
        <v>42019</v>
      </c>
      <c r="D3726">
        <v>2015</v>
      </c>
      <c r="E3726" s="26">
        <v>1</v>
      </c>
      <c r="F3726" s="51" t="s">
        <v>21</v>
      </c>
      <c r="G3726" s="26">
        <v>10</v>
      </c>
      <c r="H3726" s="26">
        <v>10</v>
      </c>
      <c r="I3726" t="s">
        <v>15</v>
      </c>
      <c r="J3726" t="s">
        <v>102</v>
      </c>
      <c r="K3726" t="s">
        <v>124</v>
      </c>
      <c r="L3726" t="s">
        <v>116</v>
      </c>
      <c r="M3726" t="s">
        <v>104</v>
      </c>
      <c r="N3726">
        <v>10721.977683351552</v>
      </c>
      <c r="O3726">
        <v>10721.977683351552</v>
      </c>
      <c r="P3726" t="s">
        <v>64</v>
      </c>
      <c r="Q3726">
        <v>12.14</v>
      </c>
      <c r="R3726">
        <v>4</v>
      </c>
      <c r="S3726">
        <v>3</v>
      </c>
      <c r="T3726">
        <v>1</v>
      </c>
      <c r="U3726" t="s">
        <v>76</v>
      </c>
      <c r="V3726">
        <v>3</v>
      </c>
      <c r="W3726" t="s">
        <v>84</v>
      </c>
      <c r="X3726" s="51" t="s">
        <v>5875</v>
      </c>
      <c r="Y3726" s="51" t="s">
        <v>95</v>
      </c>
      <c r="Z3726" s="26">
        <v>3</v>
      </c>
      <c r="AA3726" s="51" t="s">
        <v>77</v>
      </c>
      <c r="AB3726" s="51" t="s">
        <v>108</v>
      </c>
    </row>
    <row r="3727" spans="1:28">
      <c r="A3727" s="51" t="s">
        <v>6896</v>
      </c>
      <c r="B3727" s="51" t="s">
        <v>97</v>
      </c>
      <c r="C3727" s="1">
        <v>43926</v>
      </c>
      <c r="D3727">
        <v>2020</v>
      </c>
      <c r="E3727" s="26">
        <v>4</v>
      </c>
      <c r="F3727" s="51" t="s">
        <v>24</v>
      </c>
      <c r="G3727" s="26">
        <v>5</v>
      </c>
      <c r="H3727" s="26">
        <v>5</v>
      </c>
      <c r="I3727" t="s">
        <v>15</v>
      </c>
      <c r="J3727" t="s">
        <v>72</v>
      </c>
      <c r="K3727" t="s">
        <v>88</v>
      </c>
      <c r="L3727" t="s">
        <v>128</v>
      </c>
      <c r="M3727" t="s">
        <v>152</v>
      </c>
      <c r="N3727">
        <v>26128.174510384521</v>
      </c>
      <c r="O3727">
        <v>26128.174510384521</v>
      </c>
      <c r="P3727" t="s">
        <v>64</v>
      </c>
      <c r="Q3727">
        <v>21.91</v>
      </c>
      <c r="R3727">
        <v>4</v>
      </c>
      <c r="S3727">
        <v>1</v>
      </c>
      <c r="T3727">
        <v>1</v>
      </c>
      <c r="U3727" t="s">
        <v>76</v>
      </c>
      <c r="V3727">
        <v>3</v>
      </c>
      <c r="W3727" t="s">
        <v>84</v>
      </c>
      <c r="X3727" s="51" t="s">
        <v>6897</v>
      </c>
      <c r="Y3727" s="51" t="s">
        <v>86</v>
      </c>
      <c r="Z3727" s="26">
        <v>3</v>
      </c>
      <c r="AA3727" s="51" t="s">
        <v>77</v>
      </c>
      <c r="AB3727" s="51" t="s">
        <v>108</v>
      </c>
    </row>
    <row r="3728" spans="1:28">
      <c r="A3728" s="51" t="s">
        <v>6898</v>
      </c>
      <c r="B3728" s="51" t="s">
        <v>97</v>
      </c>
      <c r="C3728" s="1">
        <v>44906</v>
      </c>
      <c r="D3728">
        <v>2022</v>
      </c>
      <c r="E3728" s="26">
        <v>12</v>
      </c>
      <c r="F3728" s="51" t="s">
        <v>20</v>
      </c>
      <c r="G3728" s="26">
        <v>3</v>
      </c>
      <c r="H3728" s="26">
        <v>3</v>
      </c>
      <c r="I3728" t="s">
        <v>15</v>
      </c>
      <c r="J3728" t="s">
        <v>82</v>
      </c>
      <c r="K3728" t="s">
        <v>61</v>
      </c>
      <c r="L3728" t="s">
        <v>125</v>
      </c>
      <c r="M3728" t="s">
        <v>152</v>
      </c>
      <c r="N3728">
        <v>3659.979370685428</v>
      </c>
      <c r="O3728">
        <v>3659.979370685428</v>
      </c>
      <c r="P3728" t="s">
        <v>64</v>
      </c>
      <c r="Q3728">
        <v>2.72</v>
      </c>
      <c r="R3728">
        <v>4</v>
      </c>
      <c r="S3728">
        <v>3</v>
      </c>
      <c r="T3728">
        <v>1</v>
      </c>
      <c r="U3728" t="s">
        <v>76</v>
      </c>
      <c r="V3728">
        <v>2</v>
      </c>
      <c r="W3728" t="s">
        <v>77</v>
      </c>
      <c r="X3728" s="51" t="s">
        <v>6899</v>
      </c>
      <c r="Y3728" s="51" t="s">
        <v>100</v>
      </c>
      <c r="Z3728" s="26">
        <v>1</v>
      </c>
      <c r="AA3728" s="51" t="s">
        <v>66</v>
      </c>
      <c r="AB3728" s="51" t="s">
        <v>69</v>
      </c>
    </row>
    <row r="3729" spans="1:28">
      <c r="A3729" s="51" t="s">
        <v>6900</v>
      </c>
      <c r="B3729" s="51" t="s">
        <v>140</v>
      </c>
      <c r="C3729" s="1">
        <v>44631</v>
      </c>
      <c r="D3729">
        <v>2022</v>
      </c>
      <c r="E3729" s="26">
        <v>3</v>
      </c>
      <c r="F3729" s="51" t="s">
        <v>23</v>
      </c>
      <c r="G3729" s="26">
        <v>3</v>
      </c>
      <c r="H3729" s="26">
        <v>3</v>
      </c>
      <c r="I3729" t="s">
        <v>15</v>
      </c>
      <c r="J3729" t="s">
        <v>82</v>
      </c>
      <c r="K3729" t="s">
        <v>73</v>
      </c>
      <c r="L3729" t="s">
        <v>113</v>
      </c>
      <c r="M3729" t="s">
        <v>104</v>
      </c>
      <c r="N3729">
        <v>18549.13656975999</v>
      </c>
      <c r="O3729">
        <v>18549.13656975999</v>
      </c>
      <c r="P3729" t="s">
        <v>64</v>
      </c>
      <c r="Q3729">
        <v>28.28</v>
      </c>
      <c r="R3729">
        <v>2</v>
      </c>
      <c r="S3729">
        <v>4</v>
      </c>
      <c r="T3729">
        <v>1</v>
      </c>
      <c r="U3729" t="s">
        <v>76</v>
      </c>
      <c r="V3729">
        <v>3</v>
      </c>
      <c r="W3729" t="s">
        <v>84</v>
      </c>
      <c r="X3729" s="51" t="s">
        <v>6901</v>
      </c>
      <c r="Y3729" s="51" t="s">
        <v>68</v>
      </c>
      <c r="Z3729" s="26">
        <v>4</v>
      </c>
      <c r="AA3729" s="51" t="s">
        <v>84</v>
      </c>
      <c r="AB3729" s="51" t="s">
        <v>108</v>
      </c>
    </row>
    <row r="3730" spans="1:28">
      <c r="A3730" s="51" t="s">
        <v>6902</v>
      </c>
      <c r="B3730" s="51" t="s">
        <v>81</v>
      </c>
      <c r="C3730" s="1">
        <v>42914</v>
      </c>
      <c r="D3730">
        <v>2017</v>
      </c>
      <c r="E3730" s="26">
        <v>6</v>
      </c>
      <c r="F3730" s="51" t="s">
        <v>26</v>
      </c>
      <c r="G3730" s="26">
        <v>8</v>
      </c>
      <c r="H3730" s="26">
        <v>8</v>
      </c>
      <c r="I3730" t="s">
        <v>15</v>
      </c>
      <c r="J3730" t="s">
        <v>60</v>
      </c>
      <c r="K3730" t="s">
        <v>124</v>
      </c>
      <c r="L3730" t="s">
        <v>98</v>
      </c>
      <c r="M3730" t="s">
        <v>63</v>
      </c>
      <c r="N3730">
        <v>-115.9820845626372</v>
      </c>
      <c r="O3730">
        <v>115.9820845626372</v>
      </c>
      <c r="P3730" t="s">
        <v>117</v>
      </c>
      <c r="Q3730">
        <v>4.8899999999999997</v>
      </c>
      <c r="R3730">
        <v>1</v>
      </c>
      <c r="S3730">
        <v>5</v>
      </c>
      <c r="T3730">
        <v>1</v>
      </c>
      <c r="U3730" t="s">
        <v>76</v>
      </c>
      <c r="V3730">
        <v>1</v>
      </c>
      <c r="W3730" t="s">
        <v>66</v>
      </c>
      <c r="X3730" s="51" t="s">
        <v>284</v>
      </c>
      <c r="Y3730" s="51" t="s">
        <v>119</v>
      </c>
      <c r="Z3730" s="26">
        <v>2</v>
      </c>
      <c r="AA3730" s="51" t="s">
        <v>77</v>
      </c>
      <c r="AB3730" s="51" t="s">
        <v>69</v>
      </c>
    </row>
    <row r="3731" spans="1:28">
      <c r="A3731" s="51" t="s">
        <v>6903</v>
      </c>
      <c r="B3731" s="51" t="s">
        <v>81</v>
      </c>
      <c r="C3731" s="1">
        <v>41407</v>
      </c>
      <c r="D3731">
        <v>2013</v>
      </c>
      <c r="E3731" s="26">
        <v>5</v>
      </c>
      <c r="F3731" s="51" t="s">
        <v>25</v>
      </c>
      <c r="G3731" s="26">
        <v>12</v>
      </c>
      <c r="H3731" s="26">
        <v>12</v>
      </c>
      <c r="I3731" t="s">
        <v>15</v>
      </c>
      <c r="J3731" t="s">
        <v>102</v>
      </c>
      <c r="K3731" t="s">
        <v>133</v>
      </c>
      <c r="L3731" t="s">
        <v>110</v>
      </c>
      <c r="M3731" t="s">
        <v>63</v>
      </c>
      <c r="N3731">
        <v>11420.722293948227</v>
      </c>
      <c r="O3731">
        <v>11420.722293948227</v>
      </c>
      <c r="P3731" t="s">
        <v>64</v>
      </c>
      <c r="Q3731">
        <v>7.47</v>
      </c>
      <c r="R3731">
        <v>5</v>
      </c>
      <c r="S3731">
        <v>2</v>
      </c>
      <c r="T3731">
        <v>1</v>
      </c>
      <c r="U3731" t="s">
        <v>76</v>
      </c>
      <c r="V3731">
        <v>2</v>
      </c>
      <c r="W3731" t="s">
        <v>77</v>
      </c>
      <c r="X3731" s="51" t="s">
        <v>6904</v>
      </c>
      <c r="Y3731" s="51" t="s">
        <v>144</v>
      </c>
      <c r="Z3731" s="26">
        <v>1</v>
      </c>
      <c r="AA3731" s="51" t="s">
        <v>66</v>
      </c>
      <c r="AB3731" s="51" t="s">
        <v>69</v>
      </c>
    </row>
    <row r="3732" spans="1:28">
      <c r="A3732" s="51" t="s">
        <v>6905</v>
      </c>
      <c r="B3732" s="51" t="s">
        <v>59</v>
      </c>
      <c r="C3732" s="1">
        <v>45333</v>
      </c>
      <c r="D3732">
        <v>2024</v>
      </c>
      <c r="E3732" s="26">
        <v>2</v>
      </c>
      <c r="F3732" s="51" t="s">
        <v>22</v>
      </c>
      <c r="G3732" s="26">
        <v>1</v>
      </c>
      <c r="H3732" s="26">
        <v>1</v>
      </c>
      <c r="I3732" t="s">
        <v>15</v>
      </c>
      <c r="J3732" t="s">
        <v>82</v>
      </c>
      <c r="K3732" t="s">
        <v>124</v>
      </c>
      <c r="L3732" t="s">
        <v>62</v>
      </c>
      <c r="M3732" t="s">
        <v>90</v>
      </c>
      <c r="N3732">
        <v>2194.8255279582727</v>
      </c>
      <c r="O3732">
        <v>2194.8255279582727</v>
      </c>
      <c r="P3732" t="s">
        <v>64</v>
      </c>
      <c r="Q3732">
        <v>7.34</v>
      </c>
      <c r="R3732">
        <v>3</v>
      </c>
      <c r="S3732">
        <v>2</v>
      </c>
      <c r="T3732">
        <v>1</v>
      </c>
      <c r="U3732" t="s">
        <v>76</v>
      </c>
      <c r="V3732">
        <v>2</v>
      </c>
      <c r="W3732" t="s">
        <v>77</v>
      </c>
      <c r="X3732" s="51" t="s">
        <v>6906</v>
      </c>
      <c r="Y3732" s="51" t="s">
        <v>79</v>
      </c>
      <c r="Z3732" s="26">
        <v>0</v>
      </c>
      <c r="AA3732" s="51" t="s">
        <v>66</v>
      </c>
      <c r="AB3732" s="51" t="s">
        <v>69</v>
      </c>
    </row>
    <row r="3733" spans="1:28">
      <c r="A3733" s="51" t="s">
        <v>6907</v>
      </c>
      <c r="B3733" s="51" t="s">
        <v>71</v>
      </c>
      <c r="C3733" s="1">
        <v>42714</v>
      </c>
      <c r="D3733">
        <v>2016</v>
      </c>
      <c r="E3733" s="26">
        <v>12</v>
      </c>
      <c r="F3733" s="51" t="s">
        <v>20</v>
      </c>
      <c r="G3733" s="26">
        <v>9</v>
      </c>
      <c r="H3733" s="26">
        <v>9</v>
      </c>
      <c r="I3733" t="s">
        <v>15</v>
      </c>
      <c r="J3733" t="s">
        <v>60</v>
      </c>
      <c r="K3733" t="s">
        <v>73</v>
      </c>
      <c r="L3733" t="s">
        <v>103</v>
      </c>
      <c r="M3733" t="s">
        <v>104</v>
      </c>
      <c r="N3733">
        <v>5135.6344156964105</v>
      </c>
      <c r="O3733">
        <v>5135.6344156964105</v>
      </c>
      <c r="P3733" t="s">
        <v>64</v>
      </c>
      <c r="Q3733">
        <v>8.75</v>
      </c>
      <c r="R3733">
        <v>5</v>
      </c>
      <c r="S3733">
        <v>2</v>
      </c>
      <c r="T3733">
        <v>1</v>
      </c>
      <c r="U3733" t="s">
        <v>76</v>
      </c>
      <c r="V3733">
        <v>1</v>
      </c>
      <c r="W3733" t="s">
        <v>66</v>
      </c>
      <c r="X3733" s="51" t="s">
        <v>6908</v>
      </c>
      <c r="Y3733" s="51" t="s">
        <v>119</v>
      </c>
      <c r="Z3733" s="26">
        <v>1</v>
      </c>
      <c r="AA3733" s="51" t="s">
        <v>66</v>
      </c>
      <c r="AB3733" s="51" t="s">
        <v>69</v>
      </c>
    </row>
    <row r="3734" spans="1:28">
      <c r="A3734" s="51" t="s">
        <v>6909</v>
      </c>
      <c r="B3734" s="51" t="s">
        <v>71</v>
      </c>
      <c r="C3734" s="1">
        <v>44886</v>
      </c>
      <c r="D3734">
        <v>2022</v>
      </c>
      <c r="E3734" s="26">
        <v>11</v>
      </c>
      <c r="F3734" s="51" t="s">
        <v>19</v>
      </c>
      <c r="G3734" s="26">
        <v>3</v>
      </c>
      <c r="H3734" s="26">
        <v>3</v>
      </c>
      <c r="I3734" t="s">
        <v>15</v>
      </c>
      <c r="J3734" t="s">
        <v>82</v>
      </c>
      <c r="K3734" t="s">
        <v>73</v>
      </c>
      <c r="L3734" t="s">
        <v>128</v>
      </c>
      <c r="M3734" t="s">
        <v>104</v>
      </c>
      <c r="N3734">
        <v>14661.764847335073</v>
      </c>
      <c r="O3734">
        <v>14661.764847335073</v>
      </c>
      <c r="P3734" t="s">
        <v>64</v>
      </c>
      <c r="Q3734">
        <v>9.3800000000000008</v>
      </c>
      <c r="R3734">
        <v>3</v>
      </c>
      <c r="S3734">
        <v>1</v>
      </c>
      <c r="T3734">
        <v>1</v>
      </c>
      <c r="U3734" t="s">
        <v>76</v>
      </c>
      <c r="V3734">
        <v>3</v>
      </c>
      <c r="W3734" t="s">
        <v>84</v>
      </c>
      <c r="X3734" s="51" t="s">
        <v>6910</v>
      </c>
      <c r="Y3734" s="51" t="s">
        <v>100</v>
      </c>
      <c r="Z3734" s="26">
        <v>2</v>
      </c>
      <c r="AA3734" s="51" t="s">
        <v>77</v>
      </c>
      <c r="AB3734" s="51" t="s">
        <v>69</v>
      </c>
    </row>
    <row r="3735" spans="1:28">
      <c r="A3735" s="51" t="s">
        <v>6911</v>
      </c>
      <c r="B3735" s="51" t="s">
        <v>97</v>
      </c>
      <c r="C3735" s="1">
        <v>42254</v>
      </c>
      <c r="D3735">
        <v>2015</v>
      </c>
      <c r="E3735" s="26">
        <v>9</v>
      </c>
      <c r="F3735" s="51" t="s">
        <v>29</v>
      </c>
      <c r="G3735" s="26">
        <v>10</v>
      </c>
      <c r="H3735" s="26">
        <v>10</v>
      </c>
      <c r="I3735" t="s">
        <v>15</v>
      </c>
      <c r="J3735" t="s">
        <v>102</v>
      </c>
      <c r="K3735" t="s">
        <v>88</v>
      </c>
      <c r="L3735" t="s">
        <v>202</v>
      </c>
      <c r="M3735" t="s">
        <v>63</v>
      </c>
      <c r="N3735">
        <v>6543.5195303634928</v>
      </c>
      <c r="O3735">
        <v>6543.5195303634928</v>
      </c>
      <c r="P3735" t="s">
        <v>64</v>
      </c>
      <c r="Q3735">
        <v>5.62</v>
      </c>
      <c r="R3735">
        <v>3</v>
      </c>
      <c r="S3735">
        <v>2</v>
      </c>
      <c r="T3735">
        <v>1</v>
      </c>
      <c r="U3735" t="s">
        <v>76</v>
      </c>
      <c r="V3735">
        <v>1</v>
      </c>
      <c r="W3735" t="s">
        <v>66</v>
      </c>
      <c r="X3735" s="51" t="s">
        <v>6912</v>
      </c>
      <c r="Y3735" s="51" t="s">
        <v>119</v>
      </c>
      <c r="Z3735" s="26">
        <v>1</v>
      </c>
      <c r="AA3735" s="51" t="s">
        <v>66</v>
      </c>
      <c r="AB3735" s="51" t="s">
        <v>69</v>
      </c>
    </row>
    <row r="3736" spans="1:28">
      <c r="A3736" s="51" t="s">
        <v>6913</v>
      </c>
      <c r="B3736" s="51" t="s">
        <v>140</v>
      </c>
      <c r="C3736" s="1">
        <v>44289</v>
      </c>
      <c r="D3736">
        <v>2021</v>
      </c>
      <c r="E3736" s="26">
        <v>4</v>
      </c>
      <c r="F3736" s="51" t="s">
        <v>24</v>
      </c>
      <c r="G3736" s="26">
        <v>4</v>
      </c>
      <c r="H3736" s="26">
        <v>4</v>
      </c>
      <c r="I3736" t="s">
        <v>15</v>
      </c>
      <c r="J3736" t="s">
        <v>72</v>
      </c>
      <c r="K3736" t="s">
        <v>73</v>
      </c>
      <c r="L3736" t="s">
        <v>110</v>
      </c>
      <c r="M3736" t="s">
        <v>63</v>
      </c>
      <c r="N3736">
        <v>18197.91205338775</v>
      </c>
      <c r="O3736">
        <v>18197.91205338775</v>
      </c>
      <c r="P3736" t="s">
        <v>64</v>
      </c>
      <c r="Q3736">
        <v>8.09</v>
      </c>
      <c r="R3736">
        <v>5</v>
      </c>
      <c r="S3736">
        <v>3</v>
      </c>
      <c r="T3736">
        <v>1</v>
      </c>
      <c r="U3736" t="s">
        <v>76</v>
      </c>
      <c r="V3736">
        <v>3</v>
      </c>
      <c r="W3736" t="s">
        <v>84</v>
      </c>
      <c r="X3736" s="51" t="s">
        <v>2153</v>
      </c>
      <c r="Y3736" s="51" t="s">
        <v>119</v>
      </c>
      <c r="Z3736" s="26">
        <v>3</v>
      </c>
      <c r="AA3736" s="51" t="s">
        <v>77</v>
      </c>
      <c r="AB3736" s="51" t="s">
        <v>108</v>
      </c>
    </row>
    <row r="3737" spans="1:28">
      <c r="A3737" s="51" t="s">
        <v>6914</v>
      </c>
      <c r="B3737" s="51" t="s">
        <v>140</v>
      </c>
      <c r="C3737" s="1">
        <v>45017</v>
      </c>
      <c r="D3737">
        <v>2023</v>
      </c>
      <c r="E3737" s="26">
        <v>4</v>
      </c>
      <c r="F3737" s="51" t="s">
        <v>24</v>
      </c>
      <c r="G3737" s="26">
        <v>2</v>
      </c>
      <c r="H3737" s="26">
        <v>2</v>
      </c>
      <c r="I3737" t="s">
        <v>15</v>
      </c>
      <c r="J3737" t="s">
        <v>82</v>
      </c>
      <c r="K3737" t="s">
        <v>61</v>
      </c>
      <c r="L3737" t="s">
        <v>62</v>
      </c>
      <c r="M3737" t="s">
        <v>104</v>
      </c>
      <c r="N3737">
        <v>11053.553856816776</v>
      </c>
      <c r="O3737">
        <v>11053.553856816776</v>
      </c>
      <c r="P3737" t="s">
        <v>64</v>
      </c>
      <c r="Q3737">
        <v>18.190000000000001</v>
      </c>
      <c r="R3737">
        <v>3</v>
      </c>
      <c r="S3737">
        <v>2</v>
      </c>
      <c r="T3737">
        <v>1</v>
      </c>
      <c r="U3737" t="s">
        <v>76</v>
      </c>
      <c r="V3737">
        <v>3</v>
      </c>
      <c r="W3737" t="s">
        <v>84</v>
      </c>
      <c r="X3737" s="51" t="s">
        <v>4213</v>
      </c>
      <c r="Y3737" s="51" t="s">
        <v>95</v>
      </c>
      <c r="Z3737" s="26">
        <v>2</v>
      </c>
      <c r="AA3737" s="51" t="s">
        <v>77</v>
      </c>
      <c r="AB3737" s="51" t="s">
        <v>69</v>
      </c>
    </row>
    <row r="3738" spans="1:28">
      <c r="A3738" s="51" t="s">
        <v>6915</v>
      </c>
      <c r="B3738" s="51" t="s">
        <v>140</v>
      </c>
      <c r="C3738" s="1">
        <v>43429</v>
      </c>
      <c r="D3738">
        <v>2018</v>
      </c>
      <c r="E3738" s="26">
        <v>11</v>
      </c>
      <c r="F3738" s="51" t="s">
        <v>19</v>
      </c>
      <c r="G3738" s="26">
        <v>7</v>
      </c>
      <c r="H3738" s="26">
        <v>7</v>
      </c>
      <c r="I3738" t="s">
        <v>15</v>
      </c>
      <c r="J3738" t="s">
        <v>60</v>
      </c>
      <c r="K3738" t="s">
        <v>73</v>
      </c>
      <c r="L3738" t="s">
        <v>103</v>
      </c>
      <c r="M3738" t="s">
        <v>90</v>
      </c>
      <c r="N3738">
        <v>3613.8855727677415</v>
      </c>
      <c r="O3738">
        <v>3613.8855727677415</v>
      </c>
      <c r="P3738" t="s">
        <v>64</v>
      </c>
      <c r="Q3738">
        <v>9.69</v>
      </c>
      <c r="R3738">
        <v>5</v>
      </c>
      <c r="S3738">
        <v>1</v>
      </c>
      <c r="T3738">
        <v>1</v>
      </c>
      <c r="U3738" t="s">
        <v>76</v>
      </c>
      <c r="V3738">
        <v>1</v>
      </c>
      <c r="W3738" t="s">
        <v>66</v>
      </c>
      <c r="X3738" s="51" t="s">
        <v>6916</v>
      </c>
      <c r="Y3738" s="51" t="s">
        <v>79</v>
      </c>
      <c r="Z3738" s="26">
        <v>0</v>
      </c>
      <c r="AA3738" s="51" t="s">
        <v>66</v>
      </c>
      <c r="AB3738" s="51" t="s">
        <v>69</v>
      </c>
    </row>
    <row r="3739" spans="1:28">
      <c r="A3739" s="51" t="s">
        <v>6917</v>
      </c>
      <c r="B3739" s="51" t="s">
        <v>140</v>
      </c>
      <c r="C3739" s="1">
        <v>43214</v>
      </c>
      <c r="D3739">
        <v>2018</v>
      </c>
      <c r="E3739" s="26">
        <v>4</v>
      </c>
      <c r="F3739" s="51" t="s">
        <v>24</v>
      </c>
      <c r="G3739" s="26">
        <v>7</v>
      </c>
      <c r="H3739" s="26">
        <v>7</v>
      </c>
      <c r="I3739" t="s">
        <v>15</v>
      </c>
      <c r="J3739" t="s">
        <v>60</v>
      </c>
      <c r="K3739" t="s">
        <v>83</v>
      </c>
      <c r="L3739" t="s">
        <v>110</v>
      </c>
      <c r="M3739" t="s">
        <v>104</v>
      </c>
      <c r="N3739">
        <v>613.90407073163544</v>
      </c>
      <c r="O3739">
        <v>613.90407073163544</v>
      </c>
      <c r="P3739" t="s">
        <v>64</v>
      </c>
      <c r="Q3739">
        <v>7.7</v>
      </c>
      <c r="R3739">
        <v>1</v>
      </c>
      <c r="S3739">
        <v>2</v>
      </c>
      <c r="T3739">
        <v>1</v>
      </c>
      <c r="U3739" t="s">
        <v>76</v>
      </c>
      <c r="V3739">
        <v>1</v>
      </c>
      <c r="W3739" t="s">
        <v>66</v>
      </c>
      <c r="X3739" s="51" t="s">
        <v>6918</v>
      </c>
      <c r="Y3739" s="51" t="s">
        <v>100</v>
      </c>
      <c r="Z3739" s="26">
        <v>0</v>
      </c>
      <c r="AA3739" s="51" t="s">
        <v>66</v>
      </c>
      <c r="AB3739" s="51" t="s">
        <v>69</v>
      </c>
    </row>
    <row r="3740" spans="1:28">
      <c r="A3740" s="51" t="s">
        <v>6919</v>
      </c>
      <c r="B3740" s="51" t="s">
        <v>71</v>
      </c>
      <c r="C3740" s="1">
        <v>44894</v>
      </c>
      <c r="D3740">
        <v>2022</v>
      </c>
      <c r="E3740" s="26">
        <v>11</v>
      </c>
      <c r="F3740" s="51" t="s">
        <v>19</v>
      </c>
      <c r="G3740" s="26">
        <v>3</v>
      </c>
      <c r="H3740" s="26">
        <v>3</v>
      </c>
      <c r="I3740" t="s">
        <v>15</v>
      </c>
      <c r="J3740" t="s">
        <v>82</v>
      </c>
      <c r="K3740" t="s">
        <v>88</v>
      </c>
      <c r="L3740" t="s">
        <v>62</v>
      </c>
      <c r="M3740" t="s">
        <v>75</v>
      </c>
      <c r="N3740">
        <v>22036.255002255501</v>
      </c>
      <c r="O3740">
        <v>22036.255002255501</v>
      </c>
      <c r="P3740" t="s">
        <v>64</v>
      </c>
      <c r="Q3740">
        <v>3.82</v>
      </c>
      <c r="R3740">
        <v>2</v>
      </c>
      <c r="S3740">
        <v>2</v>
      </c>
      <c r="T3740">
        <v>1</v>
      </c>
      <c r="U3740" t="s">
        <v>76</v>
      </c>
      <c r="V3740">
        <v>3</v>
      </c>
      <c r="W3740" t="s">
        <v>84</v>
      </c>
      <c r="X3740" s="51" t="s">
        <v>6920</v>
      </c>
      <c r="Y3740" s="51" t="s">
        <v>119</v>
      </c>
      <c r="Z3740" s="26">
        <v>2</v>
      </c>
      <c r="AA3740" s="51" t="s">
        <v>77</v>
      </c>
      <c r="AB3740" s="51" t="s">
        <v>69</v>
      </c>
    </row>
    <row r="3741" spans="1:28">
      <c r="A3741" s="51" t="s">
        <v>6921</v>
      </c>
      <c r="B3741" s="51" t="s">
        <v>121</v>
      </c>
      <c r="C3741" s="1">
        <v>44559</v>
      </c>
      <c r="D3741">
        <v>2021</v>
      </c>
      <c r="E3741" s="26">
        <v>12</v>
      </c>
      <c r="F3741" s="51" t="s">
        <v>20</v>
      </c>
      <c r="G3741" s="26">
        <v>4</v>
      </c>
      <c r="H3741" s="26">
        <v>4</v>
      </c>
      <c r="I3741" t="s">
        <v>15</v>
      </c>
      <c r="J3741" t="s">
        <v>72</v>
      </c>
      <c r="K3741" t="s">
        <v>61</v>
      </c>
      <c r="L3741" t="s">
        <v>103</v>
      </c>
      <c r="M3741" t="s">
        <v>90</v>
      </c>
      <c r="N3741">
        <v>3210.8730170503377</v>
      </c>
      <c r="O3741">
        <v>3210.8730170503377</v>
      </c>
      <c r="P3741" t="s">
        <v>64</v>
      </c>
      <c r="Q3741">
        <v>8.35</v>
      </c>
      <c r="R3741">
        <v>3</v>
      </c>
      <c r="S3741">
        <v>1</v>
      </c>
      <c r="T3741">
        <v>1</v>
      </c>
      <c r="U3741" t="s">
        <v>76</v>
      </c>
      <c r="V3741">
        <v>1</v>
      </c>
      <c r="W3741" t="s">
        <v>66</v>
      </c>
      <c r="X3741" s="51" t="s">
        <v>6922</v>
      </c>
      <c r="Y3741" s="51" t="s">
        <v>68</v>
      </c>
      <c r="Z3741" s="26">
        <v>0</v>
      </c>
      <c r="AA3741" s="51" t="s">
        <v>66</v>
      </c>
      <c r="AB3741" s="51" t="s">
        <v>69</v>
      </c>
    </row>
    <row r="3742" spans="1:28">
      <c r="A3742" s="51" t="s">
        <v>6923</v>
      </c>
      <c r="B3742" s="51" t="s">
        <v>97</v>
      </c>
      <c r="C3742" s="1">
        <v>41525</v>
      </c>
      <c r="D3742">
        <v>2013</v>
      </c>
      <c r="E3742" s="26">
        <v>9</v>
      </c>
      <c r="F3742" s="51" t="s">
        <v>29</v>
      </c>
      <c r="G3742" s="26">
        <v>12</v>
      </c>
      <c r="H3742" s="26">
        <v>12</v>
      </c>
      <c r="I3742" t="s">
        <v>15</v>
      </c>
      <c r="J3742" t="s">
        <v>102</v>
      </c>
      <c r="K3742" t="s">
        <v>61</v>
      </c>
      <c r="L3742" t="s">
        <v>62</v>
      </c>
      <c r="M3742" t="s">
        <v>90</v>
      </c>
      <c r="N3742">
        <v>21623.822382791321</v>
      </c>
      <c r="O3742">
        <v>21623.822382791321</v>
      </c>
      <c r="P3742" t="s">
        <v>64</v>
      </c>
      <c r="Q3742">
        <v>26.4</v>
      </c>
      <c r="R3742">
        <v>4</v>
      </c>
      <c r="S3742">
        <v>3</v>
      </c>
      <c r="T3742">
        <v>1</v>
      </c>
      <c r="U3742" t="s">
        <v>76</v>
      </c>
      <c r="V3742">
        <v>3</v>
      </c>
      <c r="W3742" t="s">
        <v>84</v>
      </c>
      <c r="X3742" s="51" t="s">
        <v>5434</v>
      </c>
      <c r="Y3742" s="51" t="s">
        <v>95</v>
      </c>
      <c r="Z3742" s="26">
        <v>5</v>
      </c>
      <c r="AA3742" s="51" t="s">
        <v>84</v>
      </c>
      <c r="AB3742" s="51" t="s">
        <v>108</v>
      </c>
    </row>
    <row r="3743" spans="1:28">
      <c r="A3743" s="51" t="s">
        <v>6924</v>
      </c>
      <c r="B3743" s="51" t="s">
        <v>140</v>
      </c>
      <c r="C3743" s="1">
        <v>43913</v>
      </c>
      <c r="D3743">
        <v>2020</v>
      </c>
      <c r="E3743" s="26">
        <v>3</v>
      </c>
      <c r="F3743" s="51" t="s">
        <v>23</v>
      </c>
      <c r="G3743" s="26">
        <v>5</v>
      </c>
      <c r="H3743" s="26">
        <v>5</v>
      </c>
      <c r="I3743" t="s">
        <v>15</v>
      </c>
      <c r="J3743" t="s">
        <v>72</v>
      </c>
      <c r="K3743" t="s">
        <v>88</v>
      </c>
      <c r="L3743" t="s">
        <v>202</v>
      </c>
      <c r="M3743" t="s">
        <v>104</v>
      </c>
      <c r="N3743">
        <v>13380.567052093891</v>
      </c>
      <c r="O3743">
        <v>13380.567052093891</v>
      </c>
      <c r="P3743" t="s">
        <v>64</v>
      </c>
      <c r="Q3743">
        <v>12.43</v>
      </c>
      <c r="R3743">
        <v>1</v>
      </c>
      <c r="S3743">
        <v>1</v>
      </c>
      <c r="T3743">
        <v>1</v>
      </c>
      <c r="U3743" t="s">
        <v>76</v>
      </c>
      <c r="V3743">
        <v>3</v>
      </c>
      <c r="W3743" t="s">
        <v>84</v>
      </c>
      <c r="X3743" s="51" t="s">
        <v>6925</v>
      </c>
      <c r="Y3743" s="51" t="s">
        <v>95</v>
      </c>
      <c r="Z3743" s="26">
        <v>2</v>
      </c>
      <c r="AA3743" s="51" t="s">
        <v>77</v>
      </c>
      <c r="AB3743" s="51" t="s">
        <v>69</v>
      </c>
    </row>
    <row r="3744" spans="1:28">
      <c r="A3744" s="51" t="s">
        <v>6926</v>
      </c>
      <c r="B3744" s="51" t="s">
        <v>59</v>
      </c>
      <c r="C3744" s="1">
        <v>43803</v>
      </c>
      <c r="D3744">
        <v>2019</v>
      </c>
      <c r="E3744" s="26">
        <v>12</v>
      </c>
      <c r="F3744" s="51" t="s">
        <v>20</v>
      </c>
      <c r="G3744" s="26">
        <v>6</v>
      </c>
      <c r="H3744" s="26">
        <v>6</v>
      </c>
      <c r="I3744" t="s">
        <v>15</v>
      </c>
      <c r="J3744" t="s">
        <v>72</v>
      </c>
      <c r="K3744" t="s">
        <v>61</v>
      </c>
      <c r="L3744" t="s">
        <v>62</v>
      </c>
      <c r="M3744" t="s">
        <v>93</v>
      </c>
      <c r="N3744">
        <v>24029.291163950551</v>
      </c>
      <c r="O3744">
        <v>24029.291163950551</v>
      </c>
      <c r="P3744" t="s">
        <v>64</v>
      </c>
      <c r="Q3744">
        <v>22.53</v>
      </c>
      <c r="R3744">
        <v>3</v>
      </c>
      <c r="S3744">
        <v>3</v>
      </c>
      <c r="T3744">
        <v>1</v>
      </c>
      <c r="U3744" t="s">
        <v>76</v>
      </c>
      <c r="V3744">
        <v>3</v>
      </c>
      <c r="W3744" t="s">
        <v>84</v>
      </c>
      <c r="X3744" s="51" t="s">
        <v>6927</v>
      </c>
      <c r="Y3744" s="51" t="s">
        <v>119</v>
      </c>
      <c r="Z3744" s="26">
        <v>4</v>
      </c>
      <c r="AA3744" s="51" t="s">
        <v>84</v>
      </c>
      <c r="AB3744" s="51" t="s">
        <v>108</v>
      </c>
    </row>
    <row r="3745" spans="1:28">
      <c r="A3745" s="51" t="s">
        <v>6928</v>
      </c>
      <c r="B3745" s="51" t="s">
        <v>59</v>
      </c>
      <c r="C3745" s="1">
        <v>42345</v>
      </c>
      <c r="D3745">
        <v>2015</v>
      </c>
      <c r="E3745" s="26">
        <v>12</v>
      </c>
      <c r="F3745" s="51" t="s">
        <v>20</v>
      </c>
      <c r="G3745" s="26">
        <v>10</v>
      </c>
      <c r="H3745" s="26">
        <v>10</v>
      </c>
      <c r="I3745" t="s">
        <v>15</v>
      </c>
      <c r="J3745" t="s">
        <v>102</v>
      </c>
      <c r="K3745" t="s">
        <v>133</v>
      </c>
      <c r="L3745" t="s">
        <v>202</v>
      </c>
      <c r="M3745" t="s">
        <v>90</v>
      </c>
      <c r="N3745">
        <v>3422.8074429829285</v>
      </c>
      <c r="O3745">
        <v>3422.8074429829285</v>
      </c>
      <c r="P3745" t="s">
        <v>64</v>
      </c>
      <c r="Q3745">
        <v>11.22</v>
      </c>
      <c r="R3745">
        <v>1</v>
      </c>
      <c r="S3745">
        <v>0</v>
      </c>
      <c r="T3745">
        <v>0</v>
      </c>
      <c r="U3745" t="s">
        <v>65</v>
      </c>
      <c r="V3745">
        <v>2</v>
      </c>
      <c r="W3745" t="s">
        <v>77</v>
      </c>
      <c r="X3745" s="51" t="s">
        <v>4173</v>
      </c>
      <c r="Y3745" s="51" t="s">
        <v>95</v>
      </c>
      <c r="Z3745" s="26">
        <v>1</v>
      </c>
      <c r="AA3745" s="51" t="s">
        <v>66</v>
      </c>
      <c r="AB3745" s="51" t="s">
        <v>69</v>
      </c>
    </row>
    <row r="3746" spans="1:28">
      <c r="A3746" s="51" t="s">
        <v>6929</v>
      </c>
      <c r="B3746" s="51" t="s">
        <v>59</v>
      </c>
      <c r="C3746" s="1">
        <v>44864</v>
      </c>
      <c r="D3746">
        <v>2022</v>
      </c>
      <c r="E3746" s="26">
        <v>10</v>
      </c>
      <c r="F3746" s="51" t="s">
        <v>10</v>
      </c>
      <c r="G3746" s="26">
        <v>3</v>
      </c>
      <c r="H3746" s="26">
        <v>3</v>
      </c>
      <c r="I3746" t="s">
        <v>15</v>
      </c>
      <c r="J3746" t="s">
        <v>82</v>
      </c>
      <c r="K3746" t="s">
        <v>88</v>
      </c>
      <c r="L3746" t="s">
        <v>98</v>
      </c>
      <c r="M3746" t="s">
        <v>63</v>
      </c>
      <c r="N3746">
        <v>4941.4004088316988</v>
      </c>
      <c r="O3746">
        <v>4941.4004088316988</v>
      </c>
      <c r="P3746" t="s">
        <v>64</v>
      </c>
      <c r="Q3746">
        <v>2.58</v>
      </c>
      <c r="R3746">
        <v>3</v>
      </c>
      <c r="S3746">
        <v>0</v>
      </c>
      <c r="T3746">
        <v>0</v>
      </c>
      <c r="U3746" t="s">
        <v>65</v>
      </c>
      <c r="V3746">
        <v>1</v>
      </c>
      <c r="W3746" t="s">
        <v>66</v>
      </c>
      <c r="X3746" s="51" t="s">
        <v>6930</v>
      </c>
      <c r="Y3746" s="51" t="s">
        <v>100</v>
      </c>
      <c r="Z3746" s="26">
        <v>0</v>
      </c>
      <c r="AA3746" s="51" t="s">
        <v>66</v>
      </c>
      <c r="AB3746" s="51" t="s">
        <v>69</v>
      </c>
    </row>
    <row r="3747" spans="1:28">
      <c r="A3747" s="51" t="s">
        <v>6931</v>
      </c>
      <c r="B3747" s="51" t="s">
        <v>121</v>
      </c>
      <c r="C3747" s="1">
        <v>41832</v>
      </c>
      <c r="D3747">
        <v>2014</v>
      </c>
      <c r="E3747" s="26">
        <v>7</v>
      </c>
      <c r="F3747" s="51" t="s">
        <v>27</v>
      </c>
      <c r="G3747" s="26">
        <v>11</v>
      </c>
      <c r="H3747" s="26">
        <v>11</v>
      </c>
      <c r="I3747" t="s">
        <v>15</v>
      </c>
      <c r="J3747" t="s">
        <v>102</v>
      </c>
      <c r="K3747" t="s">
        <v>61</v>
      </c>
      <c r="L3747" t="s">
        <v>125</v>
      </c>
      <c r="M3747" t="s">
        <v>63</v>
      </c>
      <c r="N3747">
        <v>12589.651103765873</v>
      </c>
      <c r="O3747">
        <v>12589.651103765873</v>
      </c>
      <c r="P3747" t="s">
        <v>64</v>
      </c>
      <c r="Q3747">
        <v>22.78</v>
      </c>
      <c r="R3747">
        <v>2</v>
      </c>
      <c r="S3747">
        <v>4</v>
      </c>
      <c r="T3747">
        <v>1</v>
      </c>
      <c r="U3747" t="s">
        <v>76</v>
      </c>
      <c r="V3747">
        <v>3</v>
      </c>
      <c r="W3747" t="s">
        <v>84</v>
      </c>
      <c r="X3747" s="51" t="s">
        <v>504</v>
      </c>
      <c r="Y3747" s="51" t="s">
        <v>119</v>
      </c>
      <c r="Z3747" s="26">
        <v>5</v>
      </c>
      <c r="AA3747" s="51" t="s">
        <v>84</v>
      </c>
      <c r="AB3747" s="51" t="s">
        <v>108</v>
      </c>
    </row>
    <row r="3748" spans="1:28">
      <c r="A3748" s="51" t="s">
        <v>6932</v>
      </c>
      <c r="B3748" s="51" t="s">
        <v>59</v>
      </c>
      <c r="C3748" s="1">
        <v>43509</v>
      </c>
      <c r="D3748">
        <v>2019</v>
      </c>
      <c r="E3748" s="26">
        <v>2</v>
      </c>
      <c r="F3748" s="51" t="s">
        <v>22</v>
      </c>
      <c r="G3748" s="26">
        <v>6</v>
      </c>
      <c r="H3748" s="26">
        <v>6</v>
      </c>
      <c r="I3748" t="s">
        <v>15</v>
      </c>
      <c r="J3748" t="s">
        <v>72</v>
      </c>
      <c r="K3748" t="s">
        <v>124</v>
      </c>
      <c r="L3748" t="s">
        <v>113</v>
      </c>
      <c r="M3748" t="s">
        <v>75</v>
      </c>
      <c r="N3748">
        <v>9256.7163250097892</v>
      </c>
      <c r="O3748">
        <v>9256.7163250097892</v>
      </c>
      <c r="P3748" t="s">
        <v>64</v>
      </c>
      <c r="Q3748">
        <v>4.03</v>
      </c>
      <c r="R3748">
        <v>4</v>
      </c>
      <c r="S3748">
        <v>2</v>
      </c>
      <c r="T3748">
        <v>1</v>
      </c>
      <c r="U3748" t="s">
        <v>76</v>
      </c>
      <c r="V3748">
        <v>2</v>
      </c>
      <c r="W3748" t="s">
        <v>77</v>
      </c>
      <c r="X3748" s="51" t="s">
        <v>6933</v>
      </c>
      <c r="Y3748" s="51" t="s">
        <v>100</v>
      </c>
      <c r="Z3748" s="26">
        <v>0</v>
      </c>
      <c r="AA3748" s="51" t="s">
        <v>66</v>
      </c>
      <c r="AB3748" s="51" t="s">
        <v>69</v>
      </c>
    </row>
    <row r="3749" spans="1:28">
      <c r="A3749" s="51" t="s">
        <v>6934</v>
      </c>
      <c r="B3749" s="51" t="s">
        <v>81</v>
      </c>
      <c r="C3749" s="1">
        <v>43147</v>
      </c>
      <c r="D3749">
        <v>2018</v>
      </c>
      <c r="E3749" s="26">
        <v>2</v>
      </c>
      <c r="F3749" s="51" t="s">
        <v>22</v>
      </c>
      <c r="G3749" s="26">
        <v>7</v>
      </c>
      <c r="H3749" s="26">
        <v>7</v>
      </c>
      <c r="I3749" t="s">
        <v>15</v>
      </c>
      <c r="J3749" t="s">
        <v>60</v>
      </c>
      <c r="K3749" t="s">
        <v>88</v>
      </c>
      <c r="L3749" t="s">
        <v>157</v>
      </c>
      <c r="M3749" t="s">
        <v>104</v>
      </c>
      <c r="N3749">
        <v>11645.042267515761</v>
      </c>
      <c r="O3749">
        <v>11645.042267515761</v>
      </c>
      <c r="P3749" t="s">
        <v>64</v>
      </c>
      <c r="Q3749">
        <v>13.18</v>
      </c>
      <c r="R3749">
        <v>3</v>
      </c>
      <c r="S3749">
        <v>0</v>
      </c>
      <c r="T3749">
        <v>0</v>
      </c>
      <c r="U3749" t="s">
        <v>65</v>
      </c>
      <c r="V3749">
        <v>3</v>
      </c>
      <c r="W3749" t="s">
        <v>84</v>
      </c>
      <c r="X3749" s="51" t="s">
        <v>6279</v>
      </c>
      <c r="Y3749" s="51" t="s">
        <v>144</v>
      </c>
      <c r="Z3749" s="26">
        <v>1</v>
      </c>
      <c r="AA3749" s="51" t="s">
        <v>66</v>
      </c>
      <c r="AB3749" s="51" t="s">
        <v>69</v>
      </c>
    </row>
    <row r="3750" spans="1:28">
      <c r="A3750" s="51" t="s">
        <v>6935</v>
      </c>
      <c r="B3750" s="51" t="s">
        <v>121</v>
      </c>
      <c r="C3750" s="1">
        <v>41688</v>
      </c>
      <c r="D3750">
        <v>2014</v>
      </c>
      <c r="E3750" s="26">
        <v>2</v>
      </c>
      <c r="F3750" s="51" t="s">
        <v>22</v>
      </c>
      <c r="G3750" s="26">
        <v>11</v>
      </c>
      <c r="H3750" s="26">
        <v>11</v>
      </c>
      <c r="I3750" t="s">
        <v>15</v>
      </c>
      <c r="J3750" t="s">
        <v>102</v>
      </c>
      <c r="K3750" t="s">
        <v>88</v>
      </c>
      <c r="L3750" t="s">
        <v>89</v>
      </c>
      <c r="M3750" t="s">
        <v>90</v>
      </c>
      <c r="N3750">
        <v>4962.5712648535027</v>
      </c>
      <c r="O3750">
        <v>4962.5712648535027</v>
      </c>
      <c r="P3750" t="s">
        <v>64</v>
      </c>
      <c r="Q3750">
        <v>5.54</v>
      </c>
      <c r="R3750">
        <v>3</v>
      </c>
      <c r="S3750">
        <v>1</v>
      </c>
      <c r="T3750">
        <v>1</v>
      </c>
      <c r="U3750" t="s">
        <v>76</v>
      </c>
      <c r="V3750">
        <v>1</v>
      </c>
      <c r="W3750" t="s">
        <v>66</v>
      </c>
      <c r="X3750" s="51" t="s">
        <v>6936</v>
      </c>
      <c r="Y3750" s="51" t="s">
        <v>95</v>
      </c>
      <c r="Z3750" s="26">
        <v>1</v>
      </c>
      <c r="AA3750" s="51" t="s">
        <v>66</v>
      </c>
      <c r="AB3750" s="51" t="s">
        <v>69</v>
      </c>
    </row>
    <row r="3751" spans="1:28">
      <c r="A3751" s="51" t="s">
        <v>6937</v>
      </c>
      <c r="B3751" s="51" t="s">
        <v>140</v>
      </c>
      <c r="C3751" s="1">
        <v>42555</v>
      </c>
      <c r="D3751">
        <v>2016</v>
      </c>
      <c r="E3751" s="26">
        <v>7</v>
      </c>
      <c r="F3751" s="51" t="s">
        <v>27</v>
      </c>
      <c r="G3751" s="26">
        <v>9</v>
      </c>
      <c r="H3751" s="26">
        <v>9</v>
      </c>
      <c r="I3751" t="s">
        <v>15</v>
      </c>
      <c r="J3751" t="s">
        <v>60</v>
      </c>
      <c r="K3751" t="s">
        <v>124</v>
      </c>
      <c r="L3751" t="s">
        <v>113</v>
      </c>
      <c r="M3751" t="s">
        <v>93</v>
      </c>
      <c r="N3751">
        <v>9524.0754091300805</v>
      </c>
      <c r="O3751">
        <v>9524.0754091300805</v>
      </c>
      <c r="P3751" t="s">
        <v>64</v>
      </c>
      <c r="Q3751">
        <v>12.41</v>
      </c>
      <c r="R3751">
        <v>2</v>
      </c>
      <c r="S3751">
        <v>1</v>
      </c>
      <c r="T3751">
        <v>1</v>
      </c>
      <c r="U3751" t="s">
        <v>76</v>
      </c>
      <c r="V3751">
        <v>3</v>
      </c>
      <c r="W3751" t="s">
        <v>84</v>
      </c>
      <c r="X3751" s="51" t="s">
        <v>6938</v>
      </c>
      <c r="Y3751" s="51" t="s">
        <v>95</v>
      </c>
      <c r="Z3751" s="26">
        <v>2</v>
      </c>
      <c r="AA3751" s="51" t="s">
        <v>77</v>
      </c>
      <c r="AB3751" s="51" t="s">
        <v>69</v>
      </c>
    </row>
    <row r="3752" spans="1:28">
      <c r="A3752" s="51" t="s">
        <v>6939</v>
      </c>
      <c r="B3752" s="51" t="s">
        <v>59</v>
      </c>
      <c r="C3752" s="1">
        <v>42175</v>
      </c>
      <c r="D3752">
        <v>2015</v>
      </c>
      <c r="E3752" s="26">
        <v>6</v>
      </c>
      <c r="F3752" s="51" t="s">
        <v>26</v>
      </c>
      <c r="G3752" s="26">
        <v>10</v>
      </c>
      <c r="H3752" s="26">
        <v>10</v>
      </c>
      <c r="I3752" t="s">
        <v>15</v>
      </c>
      <c r="J3752" t="s">
        <v>102</v>
      </c>
      <c r="K3752" t="s">
        <v>133</v>
      </c>
      <c r="L3752" t="s">
        <v>62</v>
      </c>
      <c r="M3752" t="s">
        <v>90</v>
      </c>
      <c r="N3752">
        <v>1461.748031727516</v>
      </c>
      <c r="O3752">
        <v>1461.748031727516</v>
      </c>
      <c r="P3752" t="s">
        <v>64</v>
      </c>
      <c r="Q3752">
        <v>8.19</v>
      </c>
      <c r="R3752">
        <v>4</v>
      </c>
      <c r="S3752">
        <v>3</v>
      </c>
      <c r="T3752">
        <v>1</v>
      </c>
      <c r="U3752" t="s">
        <v>76</v>
      </c>
      <c r="V3752">
        <v>1</v>
      </c>
      <c r="W3752" t="s">
        <v>66</v>
      </c>
      <c r="X3752" s="51" t="s">
        <v>4502</v>
      </c>
      <c r="Y3752" s="51" t="s">
        <v>100</v>
      </c>
      <c r="Z3752" s="26">
        <v>2</v>
      </c>
      <c r="AA3752" s="51" t="s">
        <v>77</v>
      </c>
      <c r="AB3752" s="51" t="s">
        <v>108</v>
      </c>
    </row>
    <row r="3753" spans="1:28">
      <c r="A3753" s="51" t="s">
        <v>6940</v>
      </c>
      <c r="B3753" s="51" t="s">
        <v>81</v>
      </c>
      <c r="C3753" s="1">
        <v>42428</v>
      </c>
      <c r="D3753">
        <v>2016</v>
      </c>
      <c r="E3753" s="26">
        <v>2</v>
      </c>
      <c r="F3753" s="51" t="s">
        <v>22</v>
      </c>
      <c r="G3753" s="26">
        <v>9</v>
      </c>
      <c r="H3753" s="26">
        <v>9</v>
      </c>
      <c r="I3753" t="s">
        <v>15</v>
      </c>
      <c r="J3753" t="s">
        <v>60</v>
      </c>
      <c r="K3753" t="s">
        <v>124</v>
      </c>
      <c r="L3753" t="s">
        <v>62</v>
      </c>
      <c r="M3753" t="s">
        <v>75</v>
      </c>
      <c r="N3753">
        <v>6728.9276193397282</v>
      </c>
      <c r="O3753">
        <v>6728.9276193397282</v>
      </c>
      <c r="P3753" t="s">
        <v>64</v>
      </c>
      <c r="Q3753">
        <v>3.84</v>
      </c>
      <c r="R3753">
        <v>2</v>
      </c>
      <c r="S3753">
        <v>1</v>
      </c>
      <c r="T3753">
        <v>1</v>
      </c>
      <c r="U3753" t="s">
        <v>76</v>
      </c>
      <c r="V3753">
        <v>2</v>
      </c>
      <c r="W3753" t="s">
        <v>77</v>
      </c>
      <c r="X3753" s="51" t="s">
        <v>6941</v>
      </c>
      <c r="Y3753" s="51" t="s">
        <v>119</v>
      </c>
      <c r="Z3753" s="26">
        <v>1</v>
      </c>
      <c r="AA3753" s="51" t="s">
        <v>66</v>
      </c>
      <c r="AB3753" s="51" t="s">
        <v>69</v>
      </c>
    </row>
    <row r="3754" spans="1:28">
      <c r="A3754" s="51" t="s">
        <v>6942</v>
      </c>
      <c r="B3754" s="51" t="s">
        <v>97</v>
      </c>
      <c r="C3754" s="1">
        <v>43124</v>
      </c>
      <c r="D3754">
        <v>2018</v>
      </c>
      <c r="E3754" s="26">
        <v>1</v>
      </c>
      <c r="F3754" s="51" t="s">
        <v>21</v>
      </c>
      <c r="G3754" s="26">
        <v>7</v>
      </c>
      <c r="H3754" s="26">
        <v>7</v>
      </c>
      <c r="I3754" t="s">
        <v>15</v>
      </c>
      <c r="J3754" t="s">
        <v>60</v>
      </c>
      <c r="K3754" t="s">
        <v>124</v>
      </c>
      <c r="L3754" t="s">
        <v>202</v>
      </c>
      <c r="M3754" t="s">
        <v>75</v>
      </c>
      <c r="N3754">
        <v>17002.342407551085</v>
      </c>
      <c r="O3754">
        <v>17002.342407551085</v>
      </c>
      <c r="P3754" t="s">
        <v>64</v>
      </c>
      <c r="Q3754">
        <v>4.96</v>
      </c>
      <c r="R3754">
        <v>2</v>
      </c>
      <c r="S3754">
        <v>4</v>
      </c>
      <c r="T3754">
        <v>1</v>
      </c>
      <c r="U3754" t="s">
        <v>76</v>
      </c>
      <c r="V3754">
        <v>3</v>
      </c>
      <c r="W3754" t="s">
        <v>84</v>
      </c>
      <c r="X3754" s="51" t="s">
        <v>6943</v>
      </c>
      <c r="Y3754" s="51" t="s">
        <v>100</v>
      </c>
      <c r="Z3754" s="26">
        <v>3</v>
      </c>
      <c r="AA3754" s="51" t="s">
        <v>77</v>
      </c>
      <c r="AB3754" s="51" t="s">
        <v>108</v>
      </c>
    </row>
    <row r="3755" spans="1:28">
      <c r="A3755" s="51" t="s">
        <v>6944</v>
      </c>
      <c r="B3755" s="51" t="s">
        <v>121</v>
      </c>
      <c r="C3755" s="1">
        <v>41447</v>
      </c>
      <c r="D3755">
        <v>2013</v>
      </c>
      <c r="E3755" s="26">
        <v>6</v>
      </c>
      <c r="F3755" s="51" t="s">
        <v>26</v>
      </c>
      <c r="G3755" s="26">
        <v>12</v>
      </c>
      <c r="H3755" s="26">
        <v>12</v>
      </c>
      <c r="I3755" t="s">
        <v>15</v>
      </c>
      <c r="J3755" t="s">
        <v>102</v>
      </c>
      <c r="K3755" t="s">
        <v>88</v>
      </c>
      <c r="L3755" t="s">
        <v>103</v>
      </c>
      <c r="M3755" t="s">
        <v>93</v>
      </c>
      <c r="N3755">
        <v>11779.620825965238</v>
      </c>
      <c r="O3755">
        <v>11779.620825965238</v>
      </c>
      <c r="P3755" t="s">
        <v>64</v>
      </c>
      <c r="Q3755">
        <v>3.3</v>
      </c>
      <c r="R3755">
        <v>2</v>
      </c>
      <c r="S3755">
        <v>5</v>
      </c>
      <c r="T3755">
        <v>1</v>
      </c>
      <c r="U3755" t="s">
        <v>76</v>
      </c>
      <c r="V3755">
        <v>2</v>
      </c>
      <c r="W3755" t="s">
        <v>77</v>
      </c>
      <c r="X3755" s="51" t="s">
        <v>6945</v>
      </c>
      <c r="Y3755" s="51" t="s">
        <v>144</v>
      </c>
      <c r="Z3755" s="26">
        <v>2</v>
      </c>
      <c r="AA3755" s="51" t="s">
        <v>77</v>
      </c>
      <c r="AB3755" s="51" t="s">
        <v>108</v>
      </c>
    </row>
    <row r="3756" spans="1:28">
      <c r="A3756" s="51" t="s">
        <v>6946</v>
      </c>
      <c r="B3756" s="51" t="s">
        <v>121</v>
      </c>
      <c r="C3756" s="1">
        <v>44010</v>
      </c>
      <c r="D3756">
        <v>2020</v>
      </c>
      <c r="E3756" s="26">
        <v>6</v>
      </c>
      <c r="F3756" s="51" t="s">
        <v>26</v>
      </c>
      <c r="G3756" s="26">
        <v>5</v>
      </c>
      <c r="H3756" s="26">
        <v>5</v>
      </c>
      <c r="I3756" t="s">
        <v>15</v>
      </c>
      <c r="J3756" t="s">
        <v>72</v>
      </c>
      <c r="K3756" t="s">
        <v>73</v>
      </c>
      <c r="L3756" t="s">
        <v>113</v>
      </c>
      <c r="M3756" t="s">
        <v>104</v>
      </c>
      <c r="N3756">
        <v>5660.1245039961832</v>
      </c>
      <c r="O3756">
        <v>5660.1245039961832</v>
      </c>
      <c r="P3756" t="s">
        <v>64</v>
      </c>
      <c r="Q3756">
        <v>10.94</v>
      </c>
      <c r="R3756">
        <v>3</v>
      </c>
      <c r="S3756">
        <v>3</v>
      </c>
      <c r="T3756">
        <v>1</v>
      </c>
      <c r="U3756" t="s">
        <v>76</v>
      </c>
      <c r="V3756">
        <v>2</v>
      </c>
      <c r="W3756" t="s">
        <v>77</v>
      </c>
      <c r="X3756" s="51" t="s">
        <v>1712</v>
      </c>
      <c r="Y3756" s="51" t="s">
        <v>68</v>
      </c>
      <c r="Z3756" s="26">
        <v>1</v>
      </c>
      <c r="AA3756" s="51" t="s">
        <v>66</v>
      </c>
      <c r="AB3756" s="51" t="s">
        <v>69</v>
      </c>
    </row>
    <row r="3757" spans="1:28">
      <c r="A3757" s="51" t="s">
        <v>6947</v>
      </c>
      <c r="B3757" s="51" t="s">
        <v>59</v>
      </c>
      <c r="C3757" s="1">
        <v>44252</v>
      </c>
      <c r="D3757">
        <v>2021</v>
      </c>
      <c r="E3757" s="26">
        <v>2</v>
      </c>
      <c r="F3757" s="51" t="s">
        <v>22</v>
      </c>
      <c r="G3757" s="26">
        <v>4</v>
      </c>
      <c r="H3757" s="26">
        <v>4</v>
      </c>
      <c r="I3757" t="s">
        <v>15</v>
      </c>
      <c r="J3757" t="s">
        <v>72</v>
      </c>
      <c r="K3757" t="s">
        <v>73</v>
      </c>
      <c r="L3757" t="s">
        <v>157</v>
      </c>
      <c r="M3757" t="s">
        <v>75</v>
      </c>
      <c r="N3757">
        <v>2167.0638312191149</v>
      </c>
      <c r="O3757">
        <v>2167.0638312191149</v>
      </c>
      <c r="P3757" t="s">
        <v>64</v>
      </c>
      <c r="Q3757">
        <v>1.67</v>
      </c>
      <c r="R3757">
        <v>2</v>
      </c>
      <c r="S3757">
        <v>3</v>
      </c>
      <c r="T3757">
        <v>1</v>
      </c>
      <c r="U3757" t="s">
        <v>76</v>
      </c>
      <c r="V3757">
        <v>1</v>
      </c>
      <c r="W3757" t="s">
        <v>66</v>
      </c>
      <c r="X3757" s="51" t="s">
        <v>6948</v>
      </c>
      <c r="Y3757" s="51" t="s">
        <v>95</v>
      </c>
      <c r="Z3757" s="26">
        <v>1</v>
      </c>
      <c r="AA3757" s="51" t="s">
        <v>66</v>
      </c>
      <c r="AB3757" s="51" t="s">
        <v>69</v>
      </c>
    </row>
    <row r="3758" spans="1:28">
      <c r="A3758" s="51" t="s">
        <v>6949</v>
      </c>
      <c r="B3758" s="51" t="s">
        <v>140</v>
      </c>
      <c r="C3758" s="1">
        <v>43176</v>
      </c>
      <c r="D3758">
        <v>2018</v>
      </c>
      <c r="E3758" s="26">
        <v>3</v>
      </c>
      <c r="F3758" s="51" t="s">
        <v>23</v>
      </c>
      <c r="G3758" s="26">
        <v>7</v>
      </c>
      <c r="H3758" s="26">
        <v>7</v>
      </c>
      <c r="I3758" t="s">
        <v>15</v>
      </c>
      <c r="J3758" t="s">
        <v>60</v>
      </c>
      <c r="K3758" t="s">
        <v>73</v>
      </c>
      <c r="L3758" t="s">
        <v>113</v>
      </c>
      <c r="M3758" t="s">
        <v>75</v>
      </c>
      <c r="N3758">
        <v>9389.2564417628637</v>
      </c>
      <c r="O3758">
        <v>9389.2564417628637</v>
      </c>
      <c r="P3758" t="s">
        <v>64</v>
      </c>
      <c r="Q3758">
        <v>29.19</v>
      </c>
      <c r="R3758">
        <v>2</v>
      </c>
      <c r="S3758">
        <v>2</v>
      </c>
      <c r="T3758">
        <v>1</v>
      </c>
      <c r="U3758" t="s">
        <v>76</v>
      </c>
      <c r="V3758">
        <v>3</v>
      </c>
      <c r="W3758" t="s">
        <v>84</v>
      </c>
      <c r="X3758" s="51" t="s">
        <v>6950</v>
      </c>
      <c r="Y3758" s="51" t="s">
        <v>95</v>
      </c>
      <c r="Z3758" s="26">
        <v>2</v>
      </c>
      <c r="AA3758" s="51" t="s">
        <v>77</v>
      </c>
      <c r="AB3758" s="51" t="s">
        <v>69</v>
      </c>
    </row>
    <row r="3759" spans="1:28">
      <c r="A3759" s="51" t="s">
        <v>6951</v>
      </c>
      <c r="B3759" s="51" t="s">
        <v>140</v>
      </c>
      <c r="C3759" s="1">
        <v>42178</v>
      </c>
      <c r="D3759">
        <v>2015</v>
      </c>
      <c r="E3759" s="26">
        <v>6</v>
      </c>
      <c r="F3759" s="51" t="s">
        <v>26</v>
      </c>
      <c r="G3759" s="26">
        <v>10</v>
      </c>
      <c r="H3759" s="26">
        <v>10</v>
      </c>
      <c r="I3759" t="s">
        <v>15</v>
      </c>
      <c r="J3759" t="s">
        <v>102</v>
      </c>
      <c r="K3759" t="s">
        <v>88</v>
      </c>
      <c r="L3759" t="s">
        <v>62</v>
      </c>
      <c r="M3759" t="s">
        <v>75</v>
      </c>
      <c r="N3759">
        <v>18130.303621772291</v>
      </c>
      <c r="O3759">
        <v>18130.303621772291</v>
      </c>
      <c r="P3759" t="s">
        <v>64</v>
      </c>
      <c r="Q3759">
        <v>11.17</v>
      </c>
      <c r="R3759">
        <v>5</v>
      </c>
      <c r="S3759">
        <v>1</v>
      </c>
      <c r="T3759">
        <v>1</v>
      </c>
      <c r="U3759" t="s">
        <v>76</v>
      </c>
      <c r="V3759">
        <v>2</v>
      </c>
      <c r="W3759" t="s">
        <v>77</v>
      </c>
      <c r="X3759" s="51" t="s">
        <v>6952</v>
      </c>
      <c r="Y3759" s="51" t="s">
        <v>119</v>
      </c>
      <c r="Z3759" s="26">
        <v>2</v>
      </c>
      <c r="AA3759" s="51" t="s">
        <v>77</v>
      </c>
      <c r="AB3759" s="51" t="s">
        <v>69</v>
      </c>
    </row>
    <row r="3760" spans="1:28">
      <c r="A3760" s="51" t="s">
        <v>6953</v>
      </c>
      <c r="B3760" s="51" t="s">
        <v>140</v>
      </c>
      <c r="C3760" s="1">
        <v>41415</v>
      </c>
      <c r="D3760">
        <v>2013</v>
      </c>
      <c r="E3760" s="26">
        <v>5</v>
      </c>
      <c r="F3760" s="51" t="s">
        <v>25</v>
      </c>
      <c r="G3760" s="26">
        <v>12</v>
      </c>
      <c r="H3760" s="26">
        <v>12</v>
      </c>
      <c r="I3760" t="s">
        <v>15</v>
      </c>
      <c r="J3760" t="s">
        <v>102</v>
      </c>
      <c r="K3760" t="s">
        <v>133</v>
      </c>
      <c r="L3760" t="s">
        <v>74</v>
      </c>
      <c r="M3760" t="s">
        <v>63</v>
      </c>
      <c r="N3760">
        <v>2282.847373588213</v>
      </c>
      <c r="O3760">
        <v>2282.847373588213</v>
      </c>
      <c r="P3760" t="s">
        <v>64</v>
      </c>
      <c r="Q3760">
        <v>14.32</v>
      </c>
      <c r="R3760">
        <v>5</v>
      </c>
      <c r="S3760">
        <v>2</v>
      </c>
      <c r="T3760">
        <v>1</v>
      </c>
      <c r="U3760" t="s">
        <v>76</v>
      </c>
      <c r="V3760">
        <v>2</v>
      </c>
      <c r="W3760" t="s">
        <v>77</v>
      </c>
      <c r="X3760" s="51" t="s">
        <v>6954</v>
      </c>
      <c r="Y3760" s="51" t="s">
        <v>86</v>
      </c>
      <c r="Z3760" s="26">
        <v>1</v>
      </c>
      <c r="AA3760" s="51" t="s">
        <v>66</v>
      </c>
      <c r="AB3760" s="51" t="s">
        <v>69</v>
      </c>
    </row>
    <row r="3761" spans="1:28">
      <c r="A3761" s="51" t="s">
        <v>6955</v>
      </c>
      <c r="B3761" s="51" t="s">
        <v>81</v>
      </c>
      <c r="C3761" s="1">
        <v>41700</v>
      </c>
      <c r="D3761">
        <v>2014</v>
      </c>
      <c r="E3761" s="26">
        <v>3</v>
      </c>
      <c r="F3761" s="51" t="s">
        <v>23</v>
      </c>
      <c r="G3761" s="26">
        <v>11</v>
      </c>
      <c r="H3761" s="26">
        <v>11</v>
      </c>
      <c r="I3761" t="s">
        <v>15</v>
      </c>
      <c r="J3761" t="s">
        <v>102</v>
      </c>
      <c r="K3761" t="s">
        <v>88</v>
      </c>
      <c r="L3761" t="s">
        <v>74</v>
      </c>
      <c r="M3761" t="s">
        <v>104</v>
      </c>
      <c r="N3761">
        <v>6096.827188106402</v>
      </c>
      <c r="O3761">
        <v>6096.827188106402</v>
      </c>
      <c r="P3761" t="s">
        <v>64</v>
      </c>
      <c r="Q3761">
        <v>9.33</v>
      </c>
      <c r="R3761">
        <v>2</v>
      </c>
      <c r="S3761">
        <v>2</v>
      </c>
      <c r="T3761">
        <v>1</v>
      </c>
      <c r="U3761" t="s">
        <v>76</v>
      </c>
      <c r="V3761">
        <v>2</v>
      </c>
      <c r="W3761" t="s">
        <v>77</v>
      </c>
      <c r="X3761" s="51" t="s">
        <v>6933</v>
      </c>
      <c r="Y3761" s="51" t="s">
        <v>100</v>
      </c>
      <c r="Z3761" s="26">
        <v>1</v>
      </c>
      <c r="AA3761" s="51" t="s">
        <v>66</v>
      </c>
      <c r="AB3761" s="51" t="s">
        <v>69</v>
      </c>
    </row>
    <row r="3762" spans="1:28">
      <c r="A3762" s="51" t="s">
        <v>6956</v>
      </c>
      <c r="B3762" s="51" t="s">
        <v>59</v>
      </c>
      <c r="C3762" s="1">
        <v>45098</v>
      </c>
      <c r="D3762">
        <v>2023</v>
      </c>
      <c r="E3762" s="26">
        <v>6</v>
      </c>
      <c r="F3762" s="51" t="s">
        <v>26</v>
      </c>
      <c r="G3762" s="26">
        <v>2</v>
      </c>
      <c r="H3762" s="26">
        <v>2</v>
      </c>
      <c r="I3762" t="s">
        <v>15</v>
      </c>
      <c r="J3762" t="s">
        <v>82</v>
      </c>
      <c r="K3762" t="s">
        <v>133</v>
      </c>
      <c r="L3762" t="s">
        <v>103</v>
      </c>
      <c r="M3762" t="s">
        <v>152</v>
      </c>
      <c r="N3762">
        <v>30010.540361923264</v>
      </c>
      <c r="O3762">
        <v>30010.540361923264</v>
      </c>
      <c r="P3762" t="s">
        <v>64</v>
      </c>
      <c r="Q3762">
        <v>21.93</v>
      </c>
      <c r="R3762">
        <v>1</v>
      </c>
      <c r="S3762">
        <v>3</v>
      </c>
      <c r="T3762">
        <v>1</v>
      </c>
      <c r="U3762" t="s">
        <v>76</v>
      </c>
      <c r="V3762">
        <v>3</v>
      </c>
      <c r="W3762" t="s">
        <v>84</v>
      </c>
      <c r="X3762" s="51" t="s">
        <v>3460</v>
      </c>
      <c r="Y3762" s="51" t="s">
        <v>95</v>
      </c>
      <c r="Z3762" s="26">
        <v>4</v>
      </c>
      <c r="AA3762" s="51" t="s">
        <v>84</v>
      </c>
      <c r="AB3762" s="51" t="s">
        <v>108</v>
      </c>
    </row>
    <row r="3763" spans="1:28">
      <c r="A3763" s="51" t="s">
        <v>6957</v>
      </c>
      <c r="B3763" s="51" t="s">
        <v>140</v>
      </c>
      <c r="C3763" s="1">
        <v>41394</v>
      </c>
      <c r="D3763">
        <v>2013</v>
      </c>
      <c r="E3763" s="26">
        <v>4</v>
      </c>
      <c r="F3763" s="51" t="s">
        <v>24</v>
      </c>
      <c r="G3763" s="26">
        <v>12</v>
      </c>
      <c r="H3763" s="26">
        <v>12</v>
      </c>
      <c r="I3763" t="s">
        <v>15</v>
      </c>
      <c r="J3763" t="s">
        <v>102</v>
      </c>
      <c r="K3763" t="s">
        <v>83</v>
      </c>
      <c r="L3763" t="s">
        <v>157</v>
      </c>
      <c r="M3763" t="s">
        <v>90</v>
      </c>
      <c r="N3763">
        <v>4013.274191620575</v>
      </c>
      <c r="O3763">
        <v>4013.274191620575</v>
      </c>
      <c r="P3763" t="s">
        <v>64</v>
      </c>
      <c r="Q3763">
        <v>5.42</v>
      </c>
      <c r="R3763">
        <v>3</v>
      </c>
      <c r="S3763">
        <v>3</v>
      </c>
      <c r="T3763">
        <v>1</v>
      </c>
      <c r="U3763" t="s">
        <v>76</v>
      </c>
      <c r="V3763">
        <v>1</v>
      </c>
      <c r="W3763" t="s">
        <v>66</v>
      </c>
      <c r="X3763" s="51" t="s">
        <v>6958</v>
      </c>
      <c r="Y3763" s="51" t="s">
        <v>86</v>
      </c>
      <c r="Z3763" s="26">
        <v>2</v>
      </c>
      <c r="AA3763" s="51" t="s">
        <v>77</v>
      </c>
      <c r="AB3763" s="51" t="s">
        <v>108</v>
      </c>
    </row>
    <row r="3764" spans="1:28">
      <c r="A3764" s="51" t="s">
        <v>6959</v>
      </c>
      <c r="B3764" s="51" t="s">
        <v>81</v>
      </c>
      <c r="C3764" s="1">
        <v>42486</v>
      </c>
      <c r="D3764">
        <v>2016</v>
      </c>
      <c r="E3764" s="26">
        <v>4</v>
      </c>
      <c r="F3764" s="51" t="s">
        <v>24</v>
      </c>
      <c r="G3764" s="26">
        <v>9</v>
      </c>
      <c r="H3764" s="26">
        <v>9</v>
      </c>
      <c r="I3764" t="s">
        <v>15</v>
      </c>
      <c r="J3764" t="s">
        <v>60</v>
      </c>
      <c r="K3764" t="s">
        <v>61</v>
      </c>
      <c r="L3764" t="s">
        <v>116</v>
      </c>
      <c r="M3764" t="s">
        <v>90</v>
      </c>
      <c r="N3764">
        <v>15722.894553581094</v>
      </c>
      <c r="O3764">
        <v>15722.894553581094</v>
      </c>
      <c r="P3764" t="s">
        <v>64</v>
      </c>
      <c r="Q3764">
        <v>14.51</v>
      </c>
      <c r="R3764">
        <v>4</v>
      </c>
      <c r="S3764">
        <v>2</v>
      </c>
      <c r="T3764">
        <v>1</v>
      </c>
      <c r="U3764" t="s">
        <v>76</v>
      </c>
      <c r="V3764">
        <v>3</v>
      </c>
      <c r="W3764" t="s">
        <v>84</v>
      </c>
      <c r="X3764" s="51" t="s">
        <v>6960</v>
      </c>
      <c r="Y3764" s="51" t="s">
        <v>119</v>
      </c>
      <c r="Z3764" s="26">
        <v>3</v>
      </c>
      <c r="AA3764" s="51" t="s">
        <v>77</v>
      </c>
      <c r="AB3764" s="51" t="s">
        <v>69</v>
      </c>
    </row>
    <row r="3765" spans="1:28">
      <c r="A3765" s="51" t="s">
        <v>6961</v>
      </c>
      <c r="B3765" s="51" t="s">
        <v>59</v>
      </c>
      <c r="C3765" s="1">
        <v>45292</v>
      </c>
      <c r="D3765">
        <v>2024</v>
      </c>
      <c r="E3765" s="26">
        <v>1</v>
      </c>
      <c r="F3765" s="51" t="s">
        <v>21</v>
      </c>
      <c r="G3765" s="26">
        <v>1</v>
      </c>
      <c r="H3765" s="26">
        <v>1</v>
      </c>
      <c r="I3765" t="s">
        <v>15</v>
      </c>
      <c r="J3765" t="s">
        <v>82</v>
      </c>
      <c r="K3765" t="s">
        <v>88</v>
      </c>
      <c r="L3765" t="s">
        <v>202</v>
      </c>
      <c r="M3765" t="s">
        <v>152</v>
      </c>
      <c r="N3765">
        <v>3637.1551239842661</v>
      </c>
      <c r="O3765">
        <v>3637.1551239842661</v>
      </c>
      <c r="P3765" t="s">
        <v>64</v>
      </c>
      <c r="Q3765">
        <v>6.15</v>
      </c>
      <c r="R3765">
        <v>4</v>
      </c>
      <c r="S3765">
        <v>3</v>
      </c>
      <c r="T3765">
        <v>1</v>
      </c>
      <c r="U3765" t="s">
        <v>76</v>
      </c>
      <c r="V3765">
        <v>1</v>
      </c>
      <c r="W3765" t="s">
        <v>66</v>
      </c>
      <c r="X3765" s="51" t="s">
        <v>6962</v>
      </c>
      <c r="Y3765" s="51" t="s">
        <v>95</v>
      </c>
      <c r="Z3765" s="26">
        <v>1</v>
      </c>
      <c r="AA3765" s="51" t="s">
        <v>66</v>
      </c>
      <c r="AB3765" s="51" t="s">
        <v>69</v>
      </c>
    </row>
    <row r="3766" spans="1:28">
      <c r="A3766" s="51" t="s">
        <v>6963</v>
      </c>
      <c r="B3766" s="51" t="s">
        <v>97</v>
      </c>
      <c r="C3766" s="1">
        <v>44150</v>
      </c>
      <c r="D3766">
        <v>2020</v>
      </c>
      <c r="E3766" s="26">
        <v>11</v>
      </c>
      <c r="F3766" s="51" t="s">
        <v>19</v>
      </c>
      <c r="G3766" s="26">
        <v>5</v>
      </c>
      <c r="H3766" s="26">
        <v>5</v>
      </c>
      <c r="I3766" t="s">
        <v>15</v>
      </c>
      <c r="J3766" t="s">
        <v>72</v>
      </c>
      <c r="K3766" t="s">
        <v>73</v>
      </c>
      <c r="L3766" t="s">
        <v>128</v>
      </c>
      <c r="M3766" t="s">
        <v>152</v>
      </c>
      <c r="N3766">
        <v>7561.223449782211</v>
      </c>
      <c r="O3766">
        <v>7561.223449782211</v>
      </c>
      <c r="P3766" t="s">
        <v>64</v>
      </c>
      <c r="Q3766">
        <v>1.4</v>
      </c>
      <c r="R3766">
        <v>4</v>
      </c>
      <c r="S3766">
        <v>3</v>
      </c>
      <c r="T3766">
        <v>1</v>
      </c>
      <c r="U3766" t="s">
        <v>76</v>
      </c>
      <c r="V3766">
        <v>1</v>
      </c>
      <c r="W3766" t="s">
        <v>66</v>
      </c>
      <c r="X3766" s="51" t="s">
        <v>1200</v>
      </c>
      <c r="Y3766" s="51" t="s">
        <v>119</v>
      </c>
      <c r="Z3766" s="26">
        <v>1</v>
      </c>
      <c r="AA3766" s="51" t="s">
        <v>66</v>
      </c>
      <c r="AB3766" s="51" t="s">
        <v>69</v>
      </c>
    </row>
    <row r="3767" spans="1:28">
      <c r="A3767" s="51" t="s">
        <v>6964</v>
      </c>
      <c r="B3767" s="51" t="s">
        <v>71</v>
      </c>
      <c r="C3767" s="1">
        <v>41567</v>
      </c>
      <c r="D3767">
        <v>2013</v>
      </c>
      <c r="E3767" s="26">
        <v>10</v>
      </c>
      <c r="F3767" s="51" t="s">
        <v>10</v>
      </c>
      <c r="G3767" s="26">
        <v>12</v>
      </c>
      <c r="H3767" s="26">
        <v>12</v>
      </c>
      <c r="I3767" t="s">
        <v>15</v>
      </c>
      <c r="J3767" t="s">
        <v>102</v>
      </c>
      <c r="K3767" t="s">
        <v>133</v>
      </c>
      <c r="L3767" t="s">
        <v>89</v>
      </c>
      <c r="M3767" t="s">
        <v>75</v>
      </c>
      <c r="N3767">
        <v>3139.9914315557339</v>
      </c>
      <c r="O3767">
        <v>3139.9914315557339</v>
      </c>
      <c r="P3767" t="s">
        <v>64</v>
      </c>
      <c r="Q3767">
        <v>1.31</v>
      </c>
      <c r="R3767">
        <v>2</v>
      </c>
      <c r="S3767">
        <v>0</v>
      </c>
      <c r="T3767">
        <v>0</v>
      </c>
      <c r="U3767" t="s">
        <v>65</v>
      </c>
      <c r="V3767">
        <v>1</v>
      </c>
      <c r="W3767" t="s">
        <v>66</v>
      </c>
      <c r="X3767" s="51" t="s">
        <v>6965</v>
      </c>
      <c r="Y3767" s="51" t="s">
        <v>100</v>
      </c>
      <c r="Z3767" s="26">
        <v>1</v>
      </c>
      <c r="AA3767" s="51" t="s">
        <v>66</v>
      </c>
      <c r="AB3767" s="51" t="s">
        <v>69</v>
      </c>
    </row>
    <row r="3768" spans="1:28">
      <c r="A3768" s="51" t="s">
        <v>6966</v>
      </c>
      <c r="B3768" s="51" t="s">
        <v>59</v>
      </c>
      <c r="C3768" s="1">
        <v>41643</v>
      </c>
      <c r="D3768">
        <v>2014</v>
      </c>
      <c r="E3768" s="26">
        <v>1</v>
      </c>
      <c r="F3768" s="51" t="s">
        <v>21</v>
      </c>
      <c r="G3768" s="26">
        <v>11</v>
      </c>
      <c r="H3768" s="26">
        <v>11</v>
      </c>
      <c r="I3768" t="s">
        <v>15</v>
      </c>
      <c r="J3768" t="s">
        <v>102</v>
      </c>
      <c r="K3768" t="s">
        <v>88</v>
      </c>
      <c r="L3768" t="s">
        <v>157</v>
      </c>
      <c r="M3768" t="s">
        <v>152</v>
      </c>
      <c r="N3768">
        <v>6909.9984850460323</v>
      </c>
      <c r="O3768">
        <v>6909.9984850460323</v>
      </c>
      <c r="P3768" t="s">
        <v>64</v>
      </c>
      <c r="Q3768">
        <v>18.149999999999999</v>
      </c>
      <c r="R3768">
        <v>3</v>
      </c>
      <c r="S3768">
        <v>0</v>
      </c>
      <c r="T3768">
        <v>0</v>
      </c>
      <c r="U3768" t="s">
        <v>65</v>
      </c>
      <c r="V3768">
        <v>2</v>
      </c>
      <c r="W3768" t="s">
        <v>77</v>
      </c>
      <c r="X3768" s="51" t="s">
        <v>2499</v>
      </c>
      <c r="Y3768" s="51" t="s">
        <v>119</v>
      </c>
      <c r="Z3768" s="26">
        <v>2</v>
      </c>
      <c r="AA3768" s="51" t="s">
        <v>77</v>
      </c>
      <c r="AB3768" s="51" t="s">
        <v>69</v>
      </c>
    </row>
    <row r="3769" spans="1:28">
      <c r="A3769" s="51" t="s">
        <v>6967</v>
      </c>
      <c r="B3769" s="51" t="s">
        <v>140</v>
      </c>
      <c r="C3769" s="1">
        <v>43542</v>
      </c>
      <c r="D3769">
        <v>2019</v>
      </c>
      <c r="E3769" s="26">
        <v>3</v>
      </c>
      <c r="F3769" s="51" t="s">
        <v>23</v>
      </c>
      <c r="G3769" s="26">
        <v>6</v>
      </c>
      <c r="H3769" s="26">
        <v>6</v>
      </c>
      <c r="I3769" t="s">
        <v>15</v>
      </c>
      <c r="J3769" t="s">
        <v>72</v>
      </c>
      <c r="K3769" t="s">
        <v>61</v>
      </c>
      <c r="L3769" t="s">
        <v>98</v>
      </c>
      <c r="M3769" t="s">
        <v>75</v>
      </c>
      <c r="N3769">
        <v>20476.466182981891</v>
      </c>
      <c r="O3769">
        <v>20476.466182981891</v>
      </c>
      <c r="P3769" t="s">
        <v>64</v>
      </c>
      <c r="Q3769">
        <v>6.89</v>
      </c>
      <c r="R3769">
        <v>5</v>
      </c>
      <c r="S3769">
        <v>1</v>
      </c>
      <c r="T3769">
        <v>1</v>
      </c>
      <c r="U3769" t="s">
        <v>76</v>
      </c>
      <c r="V3769">
        <v>3</v>
      </c>
      <c r="W3769" t="s">
        <v>84</v>
      </c>
      <c r="X3769" s="51" t="s">
        <v>6968</v>
      </c>
      <c r="Y3769" s="51" t="s">
        <v>144</v>
      </c>
      <c r="Z3769" s="26">
        <v>2</v>
      </c>
      <c r="AA3769" s="51" t="s">
        <v>77</v>
      </c>
      <c r="AB3769" s="51" t="s">
        <v>69</v>
      </c>
    </row>
    <row r="3770" spans="1:28">
      <c r="A3770" s="51" t="s">
        <v>6969</v>
      </c>
      <c r="B3770" s="51" t="s">
        <v>81</v>
      </c>
      <c r="C3770" s="1">
        <v>44140</v>
      </c>
      <c r="D3770">
        <v>2020</v>
      </c>
      <c r="E3770" s="26">
        <v>11</v>
      </c>
      <c r="F3770" s="51" t="s">
        <v>19</v>
      </c>
      <c r="G3770" s="26">
        <v>5</v>
      </c>
      <c r="H3770" s="26">
        <v>5</v>
      </c>
      <c r="I3770" t="s">
        <v>15</v>
      </c>
      <c r="J3770" t="s">
        <v>72</v>
      </c>
      <c r="K3770" t="s">
        <v>61</v>
      </c>
      <c r="L3770" t="s">
        <v>128</v>
      </c>
      <c r="M3770" t="s">
        <v>152</v>
      </c>
      <c r="N3770">
        <v>1001.7869297435276</v>
      </c>
      <c r="O3770">
        <v>1001.7869297435276</v>
      </c>
      <c r="P3770" t="s">
        <v>64</v>
      </c>
      <c r="Q3770">
        <v>6.13</v>
      </c>
      <c r="R3770">
        <v>5</v>
      </c>
      <c r="S3770">
        <v>6</v>
      </c>
      <c r="T3770">
        <v>1</v>
      </c>
      <c r="U3770" t="s">
        <v>76</v>
      </c>
      <c r="V3770">
        <v>1</v>
      </c>
      <c r="W3770" t="s">
        <v>66</v>
      </c>
      <c r="X3770" s="51" t="s">
        <v>6970</v>
      </c>
      <c r="Y3770" s="51" t="s">
        <v>100</v>
      </c>
      <c r="Z3770" s="26">
        <v>1</v>
      </c>
      <c r="AA3770" s="51" t="s">
        <v>66</v>
      </c>
      <c r="AB3770" s="51" t="s">
        <v>69</v>
      </c>
    </row>
    <row r="3771" spans="1:28">
      <c r="A3771" s="51" t="s">
        <v>6971</v>
      </c>
      <c r="B3771" s="51" t="s">
        <v>97</v>
      </c>
      <c r="C3771" s="1">
        <v>44320</v>
      </c>
      <c r="D3771">
        <v>2021</v>
      </c>
      <c r="E3771" s="26">
        <v>5</v>
      </c>
      <c r="F3771" s="51" t="s">
        <v>25</v>
      </c>
      <c r="G3771" s="26">
        <v>4</v>
      </c>
      <c r="H3771" s="26">
        <v>4</v>
      </c>
      <c r="I3771" t="s">
        <v>15</v>
      </c>
      <c r="J3771" t="s">
        <v>72</v>
      </c>
      <c r="K3771" t="s">
        <v>88</v>
      </c>
      <c r="L3771" t="s">
        <v>110</v>
      </c>
      <c r="M3771" t="s">
        <v>104</v>
      </c>
      <c r="N3771">
        <v>24027.329161168564</v>
      </c>
      <c r="O3771">
        <v>24027.329161168564</v>
      </c>
      <c r="P3771" t="s">
        <v>64</v>
      </c>
      <c r="Q3771">
        <v>17.62</v>
      </c>
      <c r="R3771">
        <v>4</v>
      </c>
      <c r="S3771">
        <v>0</v>
      </c>
      <c r="T3771">
        <v>0</v>
      </c>
      <c r="U3771" t="s">
        <v>65</v>
      </c>
      <c r="V3771">
        <v>3</v>
      </c>
      <c r="W3771" t="s">
        <v>84</v>
      </c>
      <c r="X3771" s="51" t="s">
        <v>6972</v>
      </c>
      <c r="Y3771" s="51" t="s">
        <v>100</v>
      </c>
      <c r="Z3771" s="26">
        <v>3</v>
      </c>
      <c r="AA3771" s="51" t="s">
        <v>77</v>
      </c>
      <c r="AB3771" s="51" t="s">
        <v>108</v>
      </c>
    </row>
    <row r="3772" spans="1:28">
      <c r="A3772" s="51" t="s">
        <v>6973</v>
      </c>
      <c r="B3772" s="51" t="s">
        <v>59</v>
      </c>
      <c r="C3772" s="1">
        <v>44860</v>
      </c>
      <c r="D3772">
        <v>2022</v>
      </c>
      <c r="E3772" s="26">
        <v>10</v>
      </c>
      <c r="F3772" s="51" t="s">
        <v>10</v>
      </c>
      <c r="G3772" s="26">
        <v>3</v>
      </c>
      <c r="H3772" s="26">
        <v>3</v>
      </c>
      <c r="I3772" t="s">
        <v>15</v>
      </c>
      <c r="J3772" t="s">
        <v>82</v>
      </c>
      <c r="K3772" t="s">
        <v>73</v>
      </c>
      <c r="L3772" t="s">
        <v>110</v>
      </c>
      <c r="M3772" t="s">
        <v>93</v>
      </c>
      <c r="N3772">
        <v>6838.5475000518736</v>
      </c>
      <c r="O3772">
        <v>6838.5475000518736</v>
      </c>
      <c r="P3772" t="s">
        <v>64</v>
      </c>
      <c r="Q3772">
        <v>5.72</v>
      </c>
      <c r="R3772">
        <v>2</v>
      </c>
      <c r="S3772">
        <v>2</v>
      </c>
      <c r="T3772">
        <v>1</v>
      </c>
      <c r="U3772" t="s">
        <v>76</v>
      </c>
      <c r="V3772">
        <v>1</v>
      </c>
      <c r="W3772" t="s">
        <v>66</v>
      </c>
      <c r="X3772" s="51" t="s">
        <v>4569</v>
      </c>
      <c r="Y3772" s="51" t="s">
        <v>119</v>
      </c>
      <c r="Z3772" s="26">
        <v>0</v>
      </c>
      <c r="AA3772" s="51" t="s">
        <v>66</v>
      </c>
      <c r="AB3772" s="51" t="s">
        <v>69</v>
      </c>
    </row>
    <row r="3773" spans="1:28">
      <c r="A3773" s="51" t="s">
        <v>6974</v>
      </c>
      <c r="B3773" s="51" t="s">
        <v>121</v>
      </c>
      <c r="C3773" s="1">
        <v>45233</v>
      </c>
      <c r="D3773">
        <v>2023</v>
      </c>
      <c r="E3773" s="26">
        <v>11</v>
      </c>
      <c r="F3773" s="51" t="s">
        <v>19</v>
      </c>
      <c r="G3773" s="26">
        <v>2</v>
      </c>
      <c r="H3773" s="26">
        <v>2</v>
      </c>
      <c r="I3773" t="s">
        <v>15</v>
      </c>
      <c r="J3773" t="s">
        <v>82</v>
      </c>
      <c r="K3773" t="s">
        <v>83</v>
      </c>
      <c r="L3773" t="s">
        <v>74</v>
      </c>
      <c r="M3773" t="s">
        <v>104</v>
      </c>
      <c r="N3773">
        <v>5110.0416606092194</v>
      </c>
      <c r="O3773">
        <v>5110.0416606092194</v>
      </c>
      <c r="P3773" t="s">
        <v>64</v>
      </c>
      <c r="Q3773">
        <v>7.67</v>
      </c>
      <c r="R3773">
        <v>2</v>
      </c>
      <c r="S3773">
        <v>1</v>
      </c>
      <c r="T3773">
        <v>1</v>
      </c>
      <c r="U3773" t="s">
        <v>76</v>
      </c>
      <c r="V3773">
        <v>1</v>
      </c>
      <c r="W3773" t="s">
        <v>66</v>
      </c>
      <c r="X3773" s="51" t="s">
        <v>6975</v>
      </c>
      <c r="Y3773" s="51" t="s">
        <v>68</v>
      </c>
      <c r="Z3773" s="26">
        <v>0</v>
      </c>
      <c r="AA3773" s="51" t="s">
        <v>66</v>
      </c>
      <c r="AB3773" s="51" t="s">
        <v>69</v>
      </c>
    </row>
    <row r="3774" spans="1:28">
      <c r="A3774" s="51" t="s">
        <v>6976</v>
      </c>
      <c r="B3774" s="51" t="s">
        <v>140</v>
      </c>
      <c r="C3774" s="1">
        <v>44026</v>
      </c>
      <c r="D3774">
        <v>2020</v>
      </c>
      <c r="E3774" s="26">
        <v>7</v>
      </c>
      <c r="F3774" s="51" t="s">
        <v>27</v>
      </c>
      <c r="G3774" s="26">
        <v>5</v>
      </c>
      <c r="H3774" s="26">
        <v>5</v>
      </c>
      <c r="I3774" t="s">
        <v>15</v>
      </c>
      <c r="J3774" t="s">
        <v>72</v>
      </c>
      <c r="K3774" t="s">
        <v>61</v>
      </c>
      <c r="L3774" t="s">
        <v>125</v>
      </c>
      <c r="M3774" t="s">
        <v>90</v>
      </c>
      <c r="N3774">
        <v>9886.9240582537404</v>
      </c>
      <c r="O3774">
        <v>9886.9240582537404</v>
      </c>
      <c r="P3774" t="s">
        <v>64</v>
      </c>
      <c r="Q3774">
        <v>13.81</v>
      </c>
      <c r="R3774">
        <v>1</v>
      </c>
      <c r="S3774">
        <v>5</v>
      </c>
      <c r="T3774">
        <v>1</v>
      </c>
      <c r="U3774" t="s">
        <v>76</v>
      </c>
      <c r="V3774">
        <v>2</v>
      </c>
      <c r="W3774" t="s">
        <v>77</v>
      </c>
      <c r="X3774" s="51" t="s">
        <v>5867</v>
      </c>
      <c r="Y3774" s="51" t="s">
        <v>68</v>
      </c>
      <c r="Z3774" s="26">
        <v>1</v>
      </c>
      <c r="AA3774" s="51" t="s">
        <v>66</v>
      </c>
      <c r="AB3774" s="51" t="s">
        <v>69</v>
      </c>
    </row>
    <row r="3775" spans="1:28">
      <c r="A3775" s="51" t="s">
        <v>6977</v>
      </c>
      <c r="B3775" s="51" t="s">
        <v>97</v>
      </c>
      <c r="C3775" s="1">
        <v>42084</v>
      </c>
      <c r="D3775">
        <v>2015</v>
      </c>
      <c r="E3775" s="26">
        <v>3</v>
      </c>
      <c r="F3775" s="51" t="s">
        <v>23</v>
      </c>
      <c r="G3775" s="26">
        <v>10</v>
      </c>
      <c r="H3775" s="26">
        <v>10</v>
      </c>
      <c r="I3775" t="s">
        <v>15</v>
      </c>
      <c r="J3775" t="s">
        <v>102</v>
      </c>
      <c r="K3775" t="s">
        <v>133</v>
      </c>
      <c r="L3775" t="s">
        <v>125</v>
      </c>
      <c r="M3775" t="s">
        <v>104</v>
      </c>
      <c r="N3775">
        <v>13191.436805999538</v>
      </c>
      <c r="O3775">
        <v>13191.436805999538</v>
      </c>
      <c r="P3775" t="s">
        <v>64</v>
      </c>
      <c r="Q3775">
        <v>3.85</v>
      </c>
      <c r="R3775">
        <v>1</v>
      </c>
      <c r="S3775">
        <v>2</v>
      </c>
      <c r="T3775">
        <v>1</v>
      </c>
      <c r="U3775" t="s">
        <v>76</v>
      </c>
      <c r="V3775">
        <v>3</v>
      </c>
      <c r="W3775" t="s">
        <v>84</v>
      </c>
      <c r="X3775" s="51" t="s">
        <v>6978</v>
      </c>
      <c r="Y3775" s="51" t="s">
        <v>100</v>
      </c>
      <c r="Z3775" s="26">
        <v>3</v>
      </c>
      <c r="AA3775" s="51" t="s">
        <v>77</v>
      </c>
      <c r="AB3775" s="51" t="s">
        <v>69</v>
      </c>
    </row>
    <row r="3776" spans="1:28">
      <c r="A3776" s="51" t="s">
        <v>6979</v>
      </c>
      <c r="B3776" s="51" t="s">
        <v>81</v>
      </c>
      <c r="C3776" s="1">
        <v>42464</v>
      </c>
      <c r="D3776">
        <v>2016</v>
      </c>
      <c r="E3776" s="26">
        <v>4</v>
      </c>
      <c r="F3776" s="51" t="s">
        <v>24</v>
      </c>
      <c r="G3776" s="26">
        <v>9</v>
      </c>
      <c r="H3776" s="26">
        <v>9</v>
      </c>
      <c r="I3776" t="s">
        <v>15</v>
      </c>
      <c r="J3776" t="s">
        <v>60</v>
      </c>
      <c r="K3776" t="s">
        <v>124</v>
      </c>
      <c r="L3776" t="s">
        <v>157</v>
      </c>
      <c r="M3776" t="s">
        <v>93</v>
      </c>
      <c r="N3776">
        <v>1850.1139672785</v>
      </c>
      <c r="O3776">
        <v>1850.1139672785</v>
      </c>
      <c r="P3776" t="s">
        <v>64</v>
      </c>
      <c r="Q3776">
        <v>9.92</v>
      </c>
      <c r="R3776">
        <v>1</v>
      </c>
      <c r="S3776">
        <v>0</v>
      </c>
      <c r="T3776">
        <v>0</v>
      </c>
      <c r="U3776" t="s">
        <v>65</v>
      </c>
      <c r="V3776">
        <v>2</v>
      </c>
      <c r="W3776" t="s">
        <v>77</v>
      </c>
      <c r="X3776" s="51" t="s">
        <v>6980</v>
      </c>
      <c r="Y3776" s="51" t="s">
        <v>119</v>
      </c>
      <c r="Z3776" s="26">
        <v>1</v>
      </c>
      <c r="AA3776" s="51" t="s">
        <v>66</v>
      </c>
      <c r="AB3776" s="51" t="s">
        <v>69</v>
      </c>
    </row>
    <row r="3777" spans="1:28">
      <c r="A3777" s="51" t="s">
        <v>6981</v>
      </c>
      <c r="B3777" s="51" t="s">
        <v>121</v>
      </c>
      <c r="C3777" s="1">
        <v>42869</v>
      </c>
      <c r="D3777">
        <v>2017</v>
      </c>
      <c r="E3777" s="26">
        <v>5</v>
      </c>
      <c r="F3777" s="51" t="s">
        <v>25</v>
      </c>
      <c r="G3777" s="26">
        <v>8</v>
      </c>
      <c r="H3777" s="26">
        <v>8</v>
      </c>
      <c r="I3777" t="s">
        <v>15</v>
      </c>
      <c r="J3777" t="s">
        <v>60</v>
      </c>
      <c r="K3777" t="s">
        <v>124</v>
      </c>
      <c r="L3777" t="s">
        <v>128</v>
      </c>
      <c r="M3777" t="s">
        <v>104</v>
      </c>
      <c r="N3777">
        <v>15037.047937000274</v>
      </c>
      <c r="O3777">
        <v>15037.047937000274</v>
      </c>
      <c r="P3777" t="s">
        <v>64</v>
      </c>
      <c r="Q3777">
        <v>16.97</v>
      </c>
      <c r="R3777">
        <v>1</v>
      </c>
      <c r="S3777">
        <v>1</v>
      </c>
      <c r="T3777">
        <v>1</v>
      </c>
      <c r="U3777" t="s">
        <v>76</v>
      </c>
      <c r="V3777">
        <v>3</v>
      </c>
      <c r="W3777" t="s">
        <v>84</v>
      </c>
      <c r="X3777" s="51" t="s">
        <v>6982</v>
      </c>
      <c r="Y3777" s="51" t="s">
        <v>119</v>
      </c>
      <c r="Z3777" s="26">
        <v>4</v>
      </c>
      <c r="AA3777" s="51" t="s">
        <v>84</v>
      </c>
      <c r="AB3777" s="51" t="s">
        <v>108</v>
      </c>
    </row>
    <row r="3778" spans="1:28">
      <c r="A3778" s="51" t="s">
        <v>6983</v>
      </c>
      <c r="B3778" s="51" t="s">
        <v>59</v>
      </c>
      <c r="C3778" s="1">
        <v>43700</v>
      </c>
      <c r="D3778">
        <v>2019</v>
      </c>
      <c r="E3778" s="26">
        <v>8</v>
      </c>
      <c r="F3778" s="51" t="s">
        <v>28</v>
      </c>
      <c r="G3778" s="26">
        <v>6</v>
      </c>
      <c r="H3778" s="26">
        <v>6</v>
      </c>
      <c r="I3778" t="s">
        <v>15</v>
      </c>
      <c r="J3778" t="s">
        <v>72</v>
      </c>
      <c r="K3778" t="s">
        <v>73</v>
      </c>
      <c r="L3778" t="s">
        <v>62</v>
      </c>
      <c r="M3778" t="s">
        <v>104</v>
      </c>
      <c r="N3778">
        <v>2867.4263884364127</v>
      </c>
      <c r="O3778">
        <v>2867.4263884364127</v>
      </c>
      <c r="P3778" t="s">
        <v>64</v>
      </c>
      <c r="Q3778">
        <v>3.24</v>
      </c>
      <c r="R3778">
        <v>2</v>
      </c>
      <c r="S3778">
        <v>5</v>
      </c>
      <c r="T3778">
        <v>1</v>
      </c>
      <c r="U3778" t="s">
        <v>76</v>
      </c>
      <c r="V3778">
        <v>1</v>
      </c>
      <c r="W3778" t="s">
        <v>66</v>
      </c>
      <c r="X3778" s="51" t="s">
        <v>6984</v>
      </c>
      <c r="Y3778" s="51" t="s">
        <v>100</v>
      </c>
      <c r="Z3778" s="26">
        <v>1</v>
      </c>
      <c r="AA3778" s="51" t="s">
        <v>66</v>
      </c>
      <c r="AB3778" s="51" t="s">
        <v>69</v>
      </c>
    </row>
    <row r="3779" spans="1:28">
      <c r="A3779" s="51" t="s">
        <v>6985</v>
      </c>
      <c r="B3779" s="51" t="s">
        <v>71</v>
      </c>
      <c r="C3779" s="1">
        <v>41814</v>
      </c>
      <c r="D3779">
        <v>2014</v>
      </c>
      <c r="E3779" s="26">
        <v>6</v>
      </c>
      <c r="F3779" s="51" t="s">
        <v>26</v>
      </c>
      <c r="G3779" s="26">
        <v>11</v>
      </c>
      <c r="H3779" s="26">
        <v>11</v>
      </c>
      <c r="I3779" t="s">
        <v>15</v>
      </c>
      <c r="J3779" t="s">
        <v>102</v>
      </c>
      <c r="K3779" t="s">
        <v>124</v>
      </c>
      <c r="L3779" t="s">
        <v>202</v>
      </c>
      <c r="M3779" t="s">
        <v>104</v>
      </c>
      <c r="N3779">
        <v>18105.17235099052</v>
      </c>
      <c r="O3779">
        <v>18105.17235099052</v>
      </c>
      <c r="P3779" t="s">
        <v>64</v>
      </c>
      <c r="Q3779">
        <v>6.97</v>
      </c>
      <c r="R3779">
        <v>2</v>
      </c>
      <c r="S3779">
        <v>2</v>
      </c>
      <c r="T3779">
        <v>1</v>
      </c>
      <c r="U3779" t="s">
        <v>76</v>
      </c>
      <c r="V3779">
        <v>3</v>
      </c>
      <c r="W3779" t="s">
        <v>84</v>
      </c>
      <c r="X3779" s="51" t="s">
        <v>6986</v>
      </c>
      <c r="Y3779" s="51" t="s">
        <v>95</v>
      </c>
      <c r="Z3779" s="26">
        <v>3</v>
      </c>
      <c r="AA3779" s="51" t="s">
        <v>77</v>
      </c>
      <c r="AB3779" s="51" t="s">
        <v>69</v>
      </c>
    </row>
    <row r="3780" spans="1:28">
      <c r="A3780" s="51" t="s">
        <v>6987</v>
      </c>
      <c r="B3780" s="51" t="s">
        <v>97</v>
      </c>
      <c r="C3780" s="1">
        <v>41595</v>
      </c>
      <c r="D3780">
        <v>2013</v>
      </c>
      <c r="E3780" s="26">
        <v>11</v>
      </c>
      <c r="F3780" s="51" t="s">
        <v>19</v>
      </c>
      <c r="G3780" s="26">
        <v>12</v>
      </c>
      <c r="H3780" s="26">
        <v>12</v>
      </c>
      <c r="I3780" t="s">
        <v>15</v>
      </c>
      <c r="J3780" t="s">
        <v>102</v>
      </c>
      <c r="K3780" t="s">
        <v>133</v>
      </c>
      <c r="L3780" t="s">
        <v>125</v>
      </c>
      <c r="M3780" t="s">
        <v>152</v>
      </c>
      <c r="N3780">
        <v>17245.202957243258</v>
      </c>
      <c r="O3780">
        <v>17245.202957243258</v>
      </c>
      <c r="P3780" t="s">
        <v>64</v>
      </c>
      <c r="Q3780">
        <v>26.34</v>
      </c>
      <c r="R3780">
        <v>1</v>
      </c>
      <c r="S3780">
        <v>0</v>
      </c>
      <c r="T3780">
        <v>0</v>
      </c>
      <c r="U3780" t="s">
        <v>65</v>
      </c>
      <c r="V3780">
        <v>3</v>
      </c>
      <c r="W3780" t="s">
        <v>84</v>
      </c>
      <c r="X3780" s="51" t="s">
        <v>3203</v>
      </c>
      <c r="Y3780" s="51" t="s">
        <v>144</v>
      </c>
      <c r="Z3780" s="26">
        <v>4</v>
      </c>
      <c r="AA3780" s="51" t="s">
        <v>84</v>
      </c>
      <c r="AB3780" s="51" t="s">
        <v>108</v>
      </c>
    </row>
    <row r="3781" spans="1:28">
      <c r="A3781" s="51" t="s">
        <v>6988</v>
      </c>
      <c r="B3781" s="51" t="s">
        <v>121</v>
      </c>
      <c r="C3781" s="1">
        <v>45283</v>
      </c>
      <c r="D3781">
        <v>2023</v>
      </c>
      <c r="E3781" s="26">
        <v>12</v>
      </c>
      <c r="F3781" s="51" t="s">
        <v>20</v>
      </c>
      <c r="G3781" s="26">
        <v>2</v>
      </c>
      <c r="H3781" s="26">
        <v>2</v>
      </c>
      <c r="I3781" t="s">
        <v>15</v>
      </c>
      <c r="J3781" t="s">
        <v>82</v>
      </c>
      <c r="K3781" t="s">
        <v>88</v>
      </c>
      <c r="L3781" t="s">
        <v>125</v>
      </c>
      <c r="M3781" t="s">
        <v>93</v>
      </c>
      <c r="N3781">
        <v>6240.2096462197369</v>
      </c>
      <c r="O3781">
        <v>6240.2096462197369</v>
      </c>
      <c r="P3781" t="s">
        <v>64</v>
      </c>
      <c r="Q3781">
        <v>15</v>
      </c>
      <c r="R3781">
        <v>1</v>
      </c>
      <c r="S3781">
        <v>2</v>
      </c>
      <c r="T3781">
        <v>1</v>
      </c>
      <c r="U3781" t="s">
        <v>76</v>
      </c>
      <c r="V3781">
        <v>2</v>
      </c>
      <c r="W3781" t="s">
        <v>77</v>
      </c>
      <c r="X3781" s="51" t="s">
        <v>781</v>
      </c>
      <c r="Y3781" s="51" t="s">
        <v>95</v>
      </c>
      <c r="Z3781" s="26">
        <v>1</v>
      </c>
      <c r="AA3781" s="51" t="s">
        <v>66</v>
      </c>
      <c r="AB3781" s="51" t="s">
        <v>69</v>
      </c>
    </row>
    <row r="3782" spans="1:28">
      <c r="A3782" s="51" t="s">
        <v>6989</v>
      </c>
      <c r="B3782" s="51" t="s">
        <v>140</v>
      </c>
      <c r="C3782" s="1">
        <v>42291</v>
      </c>
      <c r="D3782">
        <v>2015</v>
      </c>
      <c r="E3782" s="26">
        <v>10</v>
      </c>
      <c r="F3782" s="51" t="s">
        <v>10</v>
      </c>
      <c r="G3782" s="26">
        <v>10</v>
      </c>
      <c r="H3782" s="26">
        <v>10</v>
      </c>
      <c r="I3782" t="s">
        <v>15</v>
      </c>
      <c r="J3782" t="s">
        <v>102</v>
      </c>
      <c r="K3782" t="s">
        <v>88</v>
      </c>
      <c r="L3782" t="s">
        <v>110</v>
      </c>
      <c r="M3782" t="s">
        <v>90</v>
      </c>
      <c r="N3782">
        <v>5989.6429145156208</v>
      </c>
      <c r="O3782">
        <v>5989.6429145156208</v>
      </c>
      <c r="P3782" t="s">
        <v>64</v>
      </c>
      <c r="Q3782">
        <v>6.37</v>
      </c>
      <c r="R3782">
        <v>3</v>
      </c>
      <c r="S3782">
        <v>3</v>
      </c>
      <c r="T3782">
        <v>1</v>
      </c>
      <c r="U3782" t="s">
        <v>76</v>
      </c>
      <c r="V3782">
        <v>1</v>
      </c>
      <c r="W3782" t="s">
        <v>66</v>
      </c>
      <c r="X3782" s="51" t="s">
        <v>148</v>
      </c>
      <c r="Y3782" s="51" t="s">
        <v>144</v>
      </c>
      <c r="Z3782" s="26">
        <v>2</v>
      </c>
      <c r="AA3782" s="51" t="s">
        <v>77</v>
      </c>
      <c r="AB3782" s="51" t="s">
        <v>108</v>
      </c>
    </row>
    <row r="3783" spans="1:28">
      <c r="A3783" s="51" t="s">
        <v>6990</v>
      </c>
      <c r="B3783" s="51" t="s">
        <v>81</v>
      </c>
      <c r="C3783" s="1">
        <v>43597</v>
      </c>
      <c r="D3783">
        <v>2019</v>
      </c>
      <c r="E3783" s="26">
        <v>5</v>
      </c>
      <c r="F3783" s="51" t="s">
        <v>25</v>
      </c>
      <c r="G3783" s="26">
        <v>6</v>
      </c>
      <c r="H3783" s="26">
        <v>6</v>
      </c>
      <c r="I3783" t="s">
        <v>15</v>
      </c>
      <c r="J3783" t="s">
        <v>72</v>
      </c>
      <c r="K3783" t="s">
        <v>124</v>
      </c>
      <c r="L3783" t="s">
        <v>113</v>
      </c>
      <c r="M3783" t="s">
        <v>75</v>
      </c>
      <c r="N3783">
        <v>7336.4582583800666</v>
      </c>
      <c r="O3783">
        <v>7336.4582583800666</v>
      </c>
      <c r="P3783" t="s">
        <v>64</v>
      </c>
      <c r="Q3783">
        <v>3</v>
      </c>
      <c r="R3783">
        <v>1</v>
      </c>
      <c r="S3783">
        <v>1</v>
      </c>
      <c r="T3783">
        <v>1</v>
      </c>
      <c r="U3783" t="s">
        <v>76</v>
      </c>
      <c r="V3783">
        <v>2</v>
      </c>
      <c r="W3783" t="s">
        <v>77</v>
      </c>
      <c r="X3783" s="51" t="s">
        <v>6991</v>
      </c>
      <c r="Y3783" s="51" t="s">
        <v>100</v>
      </c>
      <c r="Z3783" s="26">
        <v>0</v>
      </c>
      <c r="AA3783" s="51" t="s">
        <v>66</v>
      </c>
      <c r="AB3783" s="51" t="s">
        <v>69</v>
      </c>
    </row>
    <row r="3784" spans="1:28">
      <c r="A3784" s="51" t="s">
        <v>6992</v>
      </c>
      <c r="B3784" s="51" t="s">
        <v>140</v>
      </c>
      <c r="C3784" s="1">
        <v>42547</v>
      </c>
      <c r="D3784">
        <v>2016</v>
      </c>
      <c r="E3784" s="26">
        <v>6</v>
      </c>
      <c r="F3784" s="51" t="s">
        <v>26</v>
      </c>
      <c r="G3784" s="26">
        <v>9</v>
      </c>
      <c r="H3784" s="26">
        <v>9</v>
      </c>
      <c r="I3784" t="s">
        <v>15</v>
      </c>
      <c r="J3784" t="s">
        <v>60</v>
      </c>
      <c r="K3784" t="s">
        <v>83</v>
      </c>
      <c r="L3784" t="s">
        <v>110</v>
      </c>
      <c r="M3784" t="s">
        <v>63</v>
      </c>
      <c r="N3784">
        <v>-2794.2938460849819</v>
      </c>
      <c r="O3784">
        <v>2794.2938460849819</v>
      </c>
      <c r="P3784" t="s">
        <v>117</v>
      </c>
      <c r="Q3784">
        <v>7.05</v>
      </c>
      <c r="R3784">
        <v>5</v>
      </c>
      <c r="S3784">
        <v>6</v>
      </c>
      <c r="T3784">
        <v>1</v>
      </c>
      <c r="U3784" t="s">
        <v>76</v>
      </c>
      <c r="V3784">
        <v>1</v>
      </c>
      <c r="W3784" t="s">
        <v>66</v>
      </c>
      <c r="X3784" s="51" t="s">
        <v>6993</v>
      </c>
      <c r="Y3784" s="51" t="s">
        <v>86</v>
      </c>
      <c r="Z3784" s="26">
        <v>2</v>
      </c>
      <c r="AA3784" s="51" t="s">
        <v>77</v>
      </c>
      <c r="AB3784" s="51" t="s">
        <v>108</v>
      </c>
    </row>
    <row r="3785" spans="1:28">
      <c r="A3785" s="51" t="s">
        <v>6994</v>
      </c>
      <c r="B3785" s="51" t="s">
        <v>121</v>
      </c>
      <c r="C3785" s="1">
        <v>43748</v>
      </c>
      <c r="D3785">
        <v>2019</v>
      </c>
      <c r="E3785" s="26">
        <v>10</v>
      </c>
      <c r="F3785" s="51" t="s">
        <v>10</v>
      </c>
      <c r="G3785" s="26">
        <v>6</v>
      </c>
      <c r="H3785" s="26">
        <v>6</v>
      </c>
      <c r="I3785" t="s">
        <v>15</v>
      </c>
      <c r="J3785" t="s">
        <v>72</v>
      </c>
      <c r="K3785" t="s">
        <v>124</v>
      </c>
      <c r="L3785" t="s">
        <v>62</v>
      </c>
      <c r="M3785" t="s">
        <v>90</v>
      </c>
      <c r="N3785">
        <v>18224.864357416722</v>
      </c>
      <c r="O3785">
        <v>18224.864357416722</v>
      </c>
      <c r="P3785" t="s">
        <v>64</v>
      </c>
      <c r="Q3785">
        <v>29.39</v>
      </c>
      <c r="R3785">
        <v>5</v>
      </c>
      <c r="S3785">
        <v>2</v>
      </c>
      <c r="T3785">
        <v>1</v>
      </c>
      <c r="U3785" t="s">
        <v>76</v>
      </c>
      <c r="V3785">
        <v>3</v>
      </c>
      <c r="W3785" t="s">
        <v>84</v>
      </c>
      <c r="X3785" s="51" t="s">
        <v>6995</v>
      </c>
      <c r="Y3785" s="51" t="s">
        <v>95</v>
      </c>
      <c r="Z3785" s="26">
        <v>3</v>
      </c>
      <c r="AA3785" s="51" t="s">
        <v>77</v>
      </c>
      <c r="AB3785" s="51" t="s">
        <v>108</v>
      </c>
    </row>
    <row r="3786" spans="1:28">
      <c r="A3786" s="51" t="s">
        <v>6996</v>
      </c>
      <c r="B3786" s="51" t="s">
        <v>81</v>
      </c>
      <c r="C3786" s="1">
        <v>44672</v>
      </c>
      <c r="D3786">
        <v>2022</v>
      </c>
      <c r="E3786" s="26">
        <v>4</v>
      </c>
      <c r="F3786" s="51" t="s">
        <v>24</v>
      </c>
      <c r="G3786" s="26">
        <v>3</v>
      </c>
      <c r="H3786" s="26">
        <v>3</v>
      </c>
      <c r="I3786" t="s">
        <v>15</v>
      </c>
      <c r="J3786" t="s">
        <v>82</v>
      </c>
      <c r="K3786" t="s">
        <v>61</v>
      </c>
      <c r="L3786" t="s">
        <v>74</v>
      </c>
      <c r="M3786" t="s">
        <v>104</v>
      </c>
      <c r="N3786">
        <v>5750.0208176771921</v>
      </c>
      <c r="O3786">
        <v>5750.0208176771921</v>
      </c>
      <c r="P3786" t="s">
        <v>64</v>
      </c>
      <c r="Q3786">
        <v>22.93</v>
      </c>
      <c r="R3786">
        <v>5</v>
      </c>
      <c r="S3786">
        <v>1</v>
      </c>
      <c r="T3786">
        <v>1</v>
      </c>
      <c r="U3786" t="s">
        <v>76</v>
      </c>
      <c r="V3786">
        <v>3</v>
      </c>
      <c r="W3786" t="s">
        <v>84</v>
      </c>
      <c r="X3786" s="51" t="s">
        <v>6997</v>
      </c>
      <c r="Y3786" s="51" t="s">
        <v>144</v>
      </c>
      <c r="Z3786" s="26">
        <v>2</v>
      </c>
      <c r="AA3786" s="51" t="s">
        <v>77</v>
      </c>
      <c r="AB3786" s="51" t="s">
        <v>69</v>
      </c>
    </row>
    <row r="3787" spans="1:28">
      <c r="A3787" s="51" t="s">
        <v>6998</v>
      </c>
      <c r="B3787" s="51" t="s">
        <v>121</v>
      </c>
      <c r="C3787" s="1">
        <v>41504</v>
      </c>
      <c r="D3787">
        <v>2013</v>
      </c>
      <c r="E3787" s="26">
        <v>8</v>
      </c>
      <c r="F3787" s="51" t="s">
        <v>28</v>
      </c>
      <c r="G3787" s="26">
        <v>12</v>
      </c>
      <c r="H3787" s="26">
        <v>12</v>
      </c>
      <c r="I3787" t="s">
        <v>15</v>
      </c>
      <c r="J3787" t="s">
        <v>102</v>
      </c>
      <c r="K3787" t="s">
        <v>61</v>
      </c>
      <c r="L3787" t="s">
        <v>113</v>
      </c>
      <c r="M3787" t="s">
        <v>75</v>
      </c>
      <c r="N3787">
        <v>18125.134725903725</v>
      </c>
      <c r="O3787">
        <v>18125.134725903725</v>
      </c>
      <c r="P3787" t="s">
        <v>64</v>
      </c>
      <c r="Q3787">
        <v>5.52</v>
      </c>
      <c r="R3787">
        <v>2</v>
      </c>
      <c r="S3787">
        <v>1</v>
      </c>
      <c r="T3787">
        <v>1</v>
      </c>
      <c r="U3787" t="s">
        <v>76</v>
      </c>
      <c r="V3787">
        <v>3</v>
      </c>
      <c r="W3787" t="s">
        <v>84</v>
      </c>
      <c r="X3787" s="51" t="s">
        <v>3318</v>
      </c>
      <c r="Y3787" s="51" t="s">
        <v>119</v>
      </c>
      <c r="Z3787" s="26">
        <v>3</v>
      </c>
      <c r="AA3787" s="51" t="s">
        <v>77</v>
      </c>
      <c r="AB3787" s="51" t="s">
        <v>69</v>
      </c>
    </row>
    <row r="3788" spans="1:28">
      <c r="A3788" s="51" t="s">
        <v>6999</v>
      </c>
      <c r="B3788" s="51" t="s">
        <v>81</v>
      </c>
      <c r="C3788" s="1">
        <v>41649</v>
      </c>
      <c r="D3788">
        <v>2014</v>
      </c>
      <c r="E3788" s="26">
        <v>1</v>
      </c>
      <c r="F3788" s="51" t="s">
        <v>21</v>
      </c>
      <c r="G3788" s="26">
        <v>11</v>
      </c>
      <c r="H3788" s="26">
        <v>11</v>
      </c>
      <c r="I3788" t="s">
        <v>15</v>
      </c>
      <c r="J3788" t="s">
        <v>102</v>
      </c>
      <c r="K3788" t="s">
        <v>88</v>
      </c>
      <c r="L3788" t="s">
        <v>110</v>
      </c>
      <c r="M3788" t="s">
        <v>63</v>
      </c>
      <c r="N3788">
        <v>10272.731114728507</v>
      </c>
      <c r="O3788">
        <v>10272.731114728507</v>
      </c>
      <c r="P3788" t="s">
        <v>64</v>
      </c>
      <c r="Q3788">
        <v>24.6</v>
      </c>
      <c r="R3788">
        <v>4</v>
      </c>
      <c r="S3788">
        <v>2</v>
      </c>
      <c r="T3788">
        <v>1</v>
      </c>
      <c r="U3788" t="s">
        <v>76</v>
      </c>
      <c r="V3788">
        <v>3</v>
      </c>
      <c r="W3788" t="s">
        <v>84</v>
      </c>
      <c r="X3788" s="51" t="s">
        <v>6844</v>
      </c>
      <c r="Y3788" s="51" t="s">
        <v>79</v>
      </c>
      <c r="Z3788" s="26">
        <v>3</v>
      </c>
      <c r="AA3788" s="51" t="s">
        <v>77</v>
      </c>
      <c r="AB3788" s="51" t="s">
        <v>69</v>
      </c>
    </row>
    <row r="3789" spans="1:28">
      <c r="A3789" s="51" t="s">
        <v>7000</v>
      </c>
      <c r="B3789" s="51" t="s">
        <v>71</v>
      </c>
      <c r="C3789" s="1">
        <v>44749</v>
      </c>
      <c r="D3789">
        <v>2022</v>
      </c>
      <c r="E3789" s="26">
        <v>7</v>
      </c>
      <c r="F3789" s="51" t="s">
        <v>27</v>
      </c>
      <c r="G3789" s="26">
        <v>3</v>
      </c>
      <c r="H3789" s="26">
        <v>3</v>
      </c>
      <c r="I3789" t="s">
        <v>15</v>
      </c>
      <c r="J3789" t="s">
        <v>82</v>
      </c>
      <c r="K3789" t="s">
        <v>124</v>
      </c>
      <c r="L3789" t="s">
        <v>74</v>
      </c>
      <c r="M3789" t="s">
        <v>75</v>
      </c>
      <c r="N3789">
        <v>9849.622214963174</v>
      </c>
      <c r="O3789">
        <v>9849.622214963174</v>
      </c>
      <c r="P3789" t="s">
        <v>64</v>
      </c>
      <c r="Q3789">
        <v>9.35</v>
      </c>
      <c r="R3789">
        <v>5</v>
      </c>
      <c r="S3789">
        <v>3</v>
      </c>
      <c r="T3789">
        <v>1</v>
      </c>
      <c r="U3789" t="s">
        <v>76</v>
      </c>
      <c r="V3789">
        <v>1</v>
      </c>
      <c r="W3789" t="s">
        <v>66</v>
      </c>
      <c r="X3789" s="51" t="s">
        <v>5955</v>
      </c>
      <c r="Y3789" s="51" t="s">
        <v>100</v>
      </c>
      <c r="Z3789" s="26">
        <v>1</v>
      </c>
      <c r="AA3789" s="51" t="s">
        <v>66</v>
      </c>
      <c r="AB3789" s="51" t="s">
        <v>69</v>
      </c>
    </row>
    <row r="3790" spans="1:28">
      <c r="A3790" s="51" t="s">
        <v>7001</v>
      </c>
      <c r="B3790" s="51" t="s">
        <v>97</v>
      </c>
      <c r="C3790" s="1">
        <v>43566</v>
      </c>
      <c r="D3790">
        <v>2019</v>
      </c>
      <c r="E3790" s="26">
        <v>4</v>
      </c>
      <c r="F3790" s="51" t="s">
        <v>24</v>
      </c>
      <c r="G3790" s="26">
        <v>6</v>
      </c>
      <c r="H3790" s="26">
        <v>6</v>
      </c>
      <c r="I3790" t="s">
        <v>15</v>
      </c>
      <c r="J3790" t="s">
        <v>72</v>
      </c>
      <c r="K3790" t="s">
        <v>124</v>
      </c>
      <c r="L3790" t="s">
        <v>125</v>
      </c>
      <c r="M3790" t="s">
        <v>93</v>
      </c>
      <c r="N3790">
        <v>7530.6615172319534</v>
      </c>
      <c r="O3790">
        <v>7530.6615172319534</v>
      </c>
      <c r="P3790" t="s">
        <v>64</v>
      </c>
      <c r="Q3790">
        <v>4.68</v>
      </c>
      <c r="R3790">
        <v>2</v>
      </c>
      <c r="S3790">
        <v>1</v>
      </c>
      <c r="T3790">
        <v>1</v>
      </c>
      <c r="U3790" t="s">
        <v>76</v>
      </c>
      <c r="V3790">
        <v>2</v>
      </c>
      <c r="W3790" t="s">
        <v>77</v>
      </c>
      <c r="X3790" s="51" t="s">
        <v>7002</v>
      </c>
      <c r="Y3790" s="51" t="s">
        <v>100</v>
      </c>
      <c r="Z3790" s="26">
        <v>0</v>
      </c>
      <c r="AA3790" s="51" t="s">
        <v>66</v>
      </c>
      <c r="AB3790" s="51" t="s">
        <v>69</v>
      </c>
    </row>
    <row r="3791" spans="1:28">
      <c r="A3791" s="51" t="s">
        <v>7003</v>
      </c>
      <c r="B3791" s="51" t="s">
        <v>59</v>
      </c>
      <c r="C3791" s="1">
        <v>44592</v>
      </c>
      <c r="D3791">
        <v>2022</v>
      </c>
      <c r="E3791" s="26">
        <v>1</v>
      </c>
      <c r="F3791" s="51" t="s">
        <v>21</v>
      </c>
      <c r="G3791" s="26">
        <v>3</v>
      </c>
      <c r="H3791" s="26">
        <v>3</v>
      </c>
      <c r="I3791" t="s">
        <v>15</v>
      </c>
      <c r="J3791" t="s">
        <v>82</v>
      </c>
      <c r="K3791" t="s">
        <v>83</v>
      </c>
      <c r="L3791" t="s">
        <v>128</v>
      </c>
      <c r="M3791" t="s">
        <v>63</v>
      </c>
      <c r="N3791">
        <v>15180.863022869558</v>
      </c>
      <c r="O3791">
        <v>15180.863022869558</v>
      </c>
      <c r="P3791" t="s">
        <v>64</v>
      </c>
      <c r="Q3791">
        <v>17.13</v>
      </c>
      <c r="R3791">
        <v>1</v>
      </c>
      <c r="S3791">
        <v>3</v>
      </c>
      <c r="T3791">
        <v>1</v>
      </c>
      <c r="U3791" t="s">
        <v>76</v>
      </c>
      <c r="V3791">
        <v>3</v>
      </c>
      <c r="W3791" t="s">
        <v>84</v>
      </c>
      <c r="X3791" s="51" t="s">
        <v>2718</v>
      </c>
      <c r="Y3791" s="51" t="s">
        <v>100</v>
      </c>
      <c r="Z3791" s="26">
        <v>4</v>
      </c>
      <c r="AA3791" s="51" t="s">
        <v>84</v>
      </c>
      <c r="AB3791" s="51" t="s">
        <v>108</v>
      </c>
    </row>
    <row r="3792" spans="1:28">
      <c r="A3792" s="51" t="s">
        <v>7004</v>
      </c>
      <c r="B3792" s="51" t="s">
        <v>121</v>
      </c>
      <c r="C3792" s="1">
        <v>43444</v>
      </c>
      <c r="D3792">
        <v>2018</v>
      </c>
      <c r="E3792" s="26">
        <v>12</v>
      </c>
      <c r="F3792" s="51" t="s">
        <v>20</v>
      </c>
      <c r="G3792" s="26">
        <v>7</v>
      </c>
      <c r="H3792" s="26">
        <v>7</v>
      </c>
      <c r="I3792" t="s">
        <v>15</v>
      </c>
      <c r="J3792" t="s">
        <v>60</v>
      </c>
      <c r="K3792" t="s">
        <v>83</v>
      </c>
      <c r="L3792" t="s">
        <v>128</v>
      </c>
      <c r="M3792" t="s">
        <v>93</v>
      </c>
      <c r="N3792">
        <v>6448.2952861313952</v>
      </c>
      <c r="O3792">
        <v>6448.2952861313952</v>
      </c>
      <c r="P3792" t="s">
        <v>64</v>
      </c>
      <c r="Q3792">
        <v>5.67</v>
      </c>
      <c r="R3792">
        <v>4</v>
      </c>
      <c r="S3792">
        <v>3</v>
      </c>
      <c r="T3792">
        <v>1</v>
      </c>
      <c r="U3792" t="s">
        <v>76</v>
      </c>
      <c r="V3792">
        <v>2</v>
      </c>
      <c r="W3792" t="s">
        <v>77</v>
      </c>
      <c r="X3792" s="51" t="s">
        <v>1644</v>
      </c>
      <c r="Y3792" s="51" t="s">
        <v>100</v>
      </c>
      <c r="Z3792" s="26">
        <v>1</v>
      </c>
      <c r="AA3792" s="51" t="s">
        <v>66</v>
      </c>
      <c r="AB3792" s="51" t="s">
        <v>69</v>
      </c>
    </row>
    <row r="3793" spans="1:28">
      <c r="A3793" s="51" t="s">
        <v>7005</v>
      </c>
      <c r="B3793" s="51" t="s">
        <v>97</v>
      </c>
      <c r="C3793" s="1">
        <v>44818</v>
      </c>
      <c r="D3793">
        <v>2022</v>
      </c>
      <c r="E3793" s="26">
        <v>9</v>
      </c>
      <c r="F3793" s="51" t="s">
        <v>29</v>
      </c>
      <c r="G3793" s="26">
        <v>3</v>
      </c>
      <c r="H3793" s="26">
        <v>3</v>
      </c>
      <c r="I3793" t="s">
        <v>15</v>
      </c>
      <c r="J3793" t="s">
        <v>82</v>
      </c>
      <c r="K3793" t="s">
        <v>88</v>
      </c>
      <c r="L3793" t="s">
        <v>202</v>
      </c>
      <c r="M3793" t="s">
        <v>90</v>
      </c>
      <c r="N3793">
        <v>5609.4797260193482</v>
      </c>
      <c r="O3793">
        <v>5609.4797260193482</v>
      </c>
      <c r="P3793" t="s">
        <v>64</v>
      </c>
      <c r="Q3793">
        <v>15.65</v>
      </c>
      <c r="R3793">
        <v>4</v>
      </c>
      <c r="S3793">
        <v>3</v>
      </c>
      <c r="T3793">
        <v>1</v>
      </c>
      <c r="U3793" t="s">
        <v>76</v>
      </c>
      <c r="V3793">
        <v>2</v>
      </c>
      <c r="W3793" t="s">
        <v>77</v>
      </c>
      <c r="X3793" s="51" t="s">
        <v>7006</v>
      </c>
      <c r="Y3793" s="51" t="s">
        <v>100</v>
      </c>
      <c r="Z3793" s="26">
        <v>2</v>
      </c>
      <c r="AA3793" s="51" t="s">
        <v>77</v>
      </c>
      <c r="AB3793" s="51" t="s">
        <v>69</v>
      </c>
    </row>
    <row r="3794" spans="1:28">
      <c r="A3794" s="51" t="s">
        <v>7007</v>
      </c>
      <c r="B3794" s="51" t="s">
        <v>81</v>
      </c>
      <c r="C3794" s="1">
        <v>43001</v>
      </c>
      <c r="D3794">
        <v>2017</v>
      </c>
      <c r="E3794" s="26">
        <v>9</v>
      </c>
      <c r="F3794" s="51" t="s">
        <v>29</v>
      </c>
      <c r="G3794" s="26">
        <v>8</v>
      </c>
      <c r="H3794" s="26">
        <v>8</v>
      </c>
      <c r="I3794" t="s">
        <v>15</v>
      </c>
      <c r="J3794" t="s">
        <v>60</v>
      </c>
      <c r="K3794" t="s">
        <v>88</v>
      </c>
      <c r="L3794" t="s">
        <v>89</v>
      </c>
      <c r="M3794" t="s">
        <v>152</v>
      </c>
      <c r="N3794">
        <v>3085.028450684033</v>
      </c>
      <c r="O3794">
        <v>3085.028450684033</v>
      </c>
      <c r="P3794" t="s">
        <v>64</v>
      </c>
      <c r="Q3794">
        <v>4.59</v>
      </c>
      <c r="R3794">
        <v>4</v>
      </c>
      <c r="S3794">
        <v>4</v>
      </c>
      <c r="T3794">
        <v>1</v>
      </c>
      <c r="U3794" t="s">
        <v>76</v>
      </c>
      <c r="V3794">
        <v>1</v>
      </c>
      <c r="W3794" t="s">
        <v>66</v>
      </c>
      <c r="X3794" s="51" t="s">
        <v>7008</v>
      </c>
      <c r="Y3794" s="51" t="s">
        <v>100</v>
      </c>
      <c r="Z3794" s="26">
        <v>2</v>
      </c>
      <c r="AA3794" s="51" t="s">
        <v>77</v>
      </c>
      <c r="AB3794" s="51" t="s">
        <v>69</v>
      </c>
    </row>
    <row r="3795" spans="1:28">
      <c r="A3795" s="51" t="s">
        <v>7009</v>
      </c>
      <c r="B3795" s="51" t="s">
        <v>97</v>
      </c>
      <c r="C3795" s="1">
        <v>44676</v>
      </c>
      <c r="D3795">
        <v>2022</v>
      </c>
      <c r="E3795" s="26">
        <v>4</v>
      </c>
      <c r="F3795" s="51" t="s">
        <v>24</v>
      </c>
      <c r="G3795" s="26">
        <v>3</v>
      </c>
      <c r="H3795" s="26">
        <v>3</v>
      </c>
      <c r="I3795" t="s">
        <v>15</v>
      </c>
      <c r="J3795" t="s">
        <v>82</v>
      </c>
      <c r="K3795" t="s">
        <v>133</v>
      </c>
      <c r="L3795" t="s">
        <v>125</v>
      </c>
      <c r="M3795" t="s">
        <v>152</v>
      </c>
      <c r="N3795">
        <v>26493.765226547661</v>
      </c>
      <c r="O3795">
        <v>26493.765226547661</v>
      </c>
      <c r="P3795" t="s">
        <v>64</v>
      </c>
      <c r="Q3795">
        <v>11.99</v>
      </c>
      <c r="R3795">
        <v>1</v>
      </c>
      <c r="S3795">
        <v>4</v>
      </c>
      <c r="T3795">
        <v>1</v>
      </c>
      <c r="U3795" t="s">
        <v>76</v>
      </c>
      <c r="V3795">
        <v>3</v>
      </c>
      <c r="W3795" t="s">
        <v>84</v>
      </c>
      <c r="X3795" s="51" t="s">
        <v>5041</v>
      </c>
      <c r="Y3795" s="51" t="s">
        <v>119</v>
      </c>
      <c r="Z3795" s="26">
        <v>3</v>
      </c>
      <c r="AA3795" s="51" t="s">
        <v>77</v>
      </c>
      <c r="AB3795" s="51" t="s">
        <v>108</v>
      </c>
    </row>
    <row r="3796" spans="1:28">
      <c r="A3796" s="51" t="s">
        <v>7010</v>
      </c>
      <c r="B3796" s="51" t="s">
        <v>71</v>
      </c>
      <c r="C3796" s="1">
        <v>42031</v>
      </c>
      <c r="D3796">
        <v>2015</v>
      </c>
      <c r="E3796" s="26">
        <v>1</v>
      </c>
      <c r="F3796" s="51" t="s">
        <v>21</v>
      </c>
      <c r="G3796" s="26">
        <v>10</v>
      </c>
      <c r="H3796" s="26">
        <v>10</v>
      </c>
      <c r="I3796" t="s">
        <v>15</v>
      </c>
      <c r="J3796" t="s">
        <v>102</v>
      </c>
      <c r="K3796" t="s">
        <v>83</v>
      </c>
      <c r="L3796" t="s">
        <v>103</v>
      </c>
      <c r="M3796" t="s">
        <v>93</v>
      </c>
      <c r="N3796">
        <v>13233.504569851351</v>
      </c>
      <c r="O3796">
        <v>13233.504569851351</v>
      </c>
      <c r="P3796" t="s">
        <v>64</v>
      </c>
      <c r="Q3796">
        <v>7.82</v>
      </c>
      <c r="R3796">
        <v>5</v>
      </c>
      <c r="S3796">
        <v>1</v>
      </c>
      <c r="T3796">
        <v>1</v>
      </c>
      <c r="U3796" t="s">
        <v>76</v>
      </c>
      <c r="V3796">
        <v>2</v>
      </c>
      <c r="W3796" t="s">
        <v>77</v>
      </c>
      <c r="X3796" s="51" t="s">
        <v>3702</v>
      </c>
      <c r="Y3796" s="51" t="s">
        <v>95</v>
      </c>
      <c r="Z3796" s="26">
        <v>2</v>
      </c>
      <c r="AA3796" s="51" t="s">
        <v>77</v>
      </c>
      <c r="AB3796" s="51" t="s">
        <v>69</v>
      </c>
    </row>
    <row r="3797" spans="1:28">
      <c r="A3797" s="51" t="s">
        <v>7011</v>
      </c>
      <c r="B3797" s="51" t="s">
        <v>97</v>
      </c>
      <c r="C3797" s="1">
        <v>43768</v>
      </c>
      <c r="D3797">
        <v>2019</v>
      </c>
      <c r="E3797" s="26">
        <v>10</v>
      </c>
      <c r="F3797" s="51" t="s">
        <v>10</v>
      </c>
      <c r="G3797" s="26">
        <v>6</v>
      </c>
      <c r="H3797" s="26">
        <v>6</v>
      </c>
      <c r="I3797" t="s">
        <v>15</v>
      </c>
      <c r="J3797" t="s">
        <v>72</v>
      </c>
      <c r="K3797" t="s">
        <v>124</v>
      </c>
      <c r="L3797" t="s">
        <v>98</v>
      </c>
      <c r="M3797" t="s">
        <v>75</v>
      </c>
      <c r="N3797">
        <v>14356.084032391298</v>
      </c>
      <c r="O3797">
        <v>14356.084032391298</v>
      </c>
      <c r="P3797" t="s">
        <v>64</v>
      </c>
      <c r="Q3797">
        <v>8.5399999999999991</v>
      </c>
      <c r="R3797">
        <v>3</v>
      </c>
      <c r="S3797">
        <v>0</v>
      </c>
      <c r="T3797">
        <v>0</v>
      </c>
      <c r="U3797" t="s">
        <v>65</v>
      </c>
      <c r="V3797">
        <v>3</v>
      </c>
      <c r="W3797" t="s">
        <v>84</v>
      </c>
      <c r="X3797" s="51" t="s">
        <v>1071</v>
      </c>
      <c r="Y3797" s="51" t="s">
        <v>100</v>
      </c>
      <c r="Z3797" s="26">
        <v>2</v>
      </c>
      <c r="AA3797" s="51" t="s">
        <v>77</v>
      </c>
      <c r="AB3797" s="51" t="s">
        <v>69</v>
      </c>
    </row>
    <row r="3798" spans="1:28">
      <c r="A3798" s="51" t="s">
        <v>7012</v>
      </c>
      <c r="B3798" s="51" t="s">
        <v>81</v>
      </c>
      <c r="C3798" s="1">
        <v>43241</v>
      </c>
      <c r="D3798">
        <v>2018</v>
      </c>
      <c r="E3798" s="26">
        <v>5</v>
      </c>
      <c r="F3798" s="51" t="s">
        <v>25</v>
      </c>
      <c r="G3798" s="26">
        <v>7</v>
      </c>
      <c r="H3798" s="26">
        <v>7</v>
      </c>
      <c r="I3798" t="s">
        <v>15</v>
      </c>
      <c r="J3798" t="s">
        <v>60</v>
      </c>
      <c r="K3798" t="s">
        <v>73</v>
      </c>
      <c r="L3798" t="s">
        <v>157</v>
      </c>
      <c r="M3798" t="s">
        <v>75</v>
      </c>
      <c r="N3798">
        <v>7536.7919021231019</v>
      </c>
      <c r="O3798">
        <v>7536.7919021231019</v>
      </c>
      <c r="P3798" t="s">
        <v>64</v>
      </c>
      <c r="Q3798">
        <v>18.64</v>
      </c>
      <c r="R3798">
        <v>1</v>
      </c>
      <c r="S3798">
        <v>3</v>
      </c>
      <c r="T3798">
        <v>1</v>
      </c>
      <c r="U3798" t="s">
        <v>76</v>
      </c>
      <c r="V3798">
        <v>3</v>
      </c>
      <c r="W3798" t="s">
        <v>84</v>
      </c>
      <c r="X3798" s="51" t="s">
        <v>1484</v>
      </c>
      <c r="Y3798" s="51" t="s">
        <v>95</v>
      </c>
      <c r="Z3798" s="26">
        <v>3</v>
      </c>
      <c r="AA3798" s="51" t="s">
        <v>77</v>
      </c>
      <c r="AB3798" s="51" t="s">
        <v>108</v>
      </c>
    </row>
    <row r="3799" spans="1:28">
      <c r="A3799" s="51" t="s">
        <v>7013</v>
      </c>
      <c r="B3799" s="51" t="s">
        <v>59</v>
      </c>
      <c r="C3799" s="1">
        <v>41666</v>
      </c>
      <c r="D3799">
        <v>2014</v>
      </c>
      <c r="E3799" s="26">
        <v>1</v>
      </c>
      <c r="F3799" s="51" t="s">
        <v>21</v>
      </c>
      <c r="G3799" s="26">
        <v>11</v>
      </c>
      <c r="H3799" s="26">
        <v>11</v>
      </c>
      <c r="I3799" t="s">
        <v>15</v>
      </c>
      <c r="J3799" t="s">
        <v>102</v>
      </c>
      <c r="K3799" t="s">
        <v>88</v>
      </c>
      <c r="L3799" t="s">
        <v>74</v>
      </c>
      <c r="M3799" t="s">
        <v>90</v>
      </c>
      <c r="N3799">
        <v>3309.213329804501</v>
      </c>
      <c r="O3799">
        <v>3309.213329804501</v>
      </c>
      <c r="P3799" t="s">
        <v>64</v>
      </c>
      <c r="Q3799">
        <v>4.3899999999999997</v>
      </c>
      <c r="R3799">
        <v>2</v>
      </c>
      <c r="S3799">
        <v>2</v>
      </c>
      <c r="T3799">
        <v>1</v>
      </c>
      <c r="U3799" t="s">
        <v>76</v>
      </c>
      <c r="V3799">
        <v>1</v>
      </c>
      <c r="W3799" t="s">
        <v>66</v>
      </c>
      <c r="X3799" s="51" t="s">
        <v>7014</v>
      </c>
      <c r="Y3799" s="51" t="s">
        <v>79</v>
      </c>
      <c r="Z3799" s="26">
        <v>1</v>
      </c>
      <c r="AA3799" s="51" t="s">
        <v>66</v>
      </c>
      <c r="AB3799" s="51" t="s">
        <v>69</v>
      </c>
    </row>
    <row r="3800" spans="1:28">
      <c r="A3800" s="51" t="s">
        <v>7015</v>
      </c>
      <c r="B3800" s="51" t="s">
        <v>121</v>
      </c>
      <c r="C3800" s="1">
        <v>41957</v>
      </c>
      <c r="D3800">
        <v>2014</v>
      </c>
      <c r="E3800" s="26">
        <v>11</v>
      </c>
      <c r="F3800" s="51" t="s">
        <v>19</v>
      </c>
      <c r="G3800" s="26">
        <v>11</v>
      </c>
      <c r="H3800" s="26">
        <v>11</v>
      </c>
      <c r="I3800" t="s">
        <v>15</v>
      </c>
      <c r="J3800" t="s">
        <v>102</v>
      </c>
      <c r="K3800" t="s">
        <v>73</v>
      </c>
      <c r="L3800" t="s">
        <v>74</v>
      </c>
      <c r="M3800" t="s">
        <v>90</v>
      </c>
      <c r="N3800">
        <v>3419.8037789518962</v>
      </c>
      <c r="O3800">
        <v>3419.8037789518962</v>
      </c>
      <c r="P3800" t="s">
        <v>64</v>
      </c>
      <c r="Q3800">
        <v>1.36</v>
      </c>
      <c r="R3800">
        <v>4</v>
      </c>
      <c r="S3800">
        <v>4</v>
      </c>
      <c r="T3800">
        <v>1</v>
      </c>
      <c r="U3800" t="s">
        <v>76</v>
      </c>
      <c r="V3800">
        <v>1</v>
      </c>
      <c r="W3800" t="s">
        <v>66</v>
      </c>
      <c r="X3800" s="51" t="s">
        <v>7016</v>
      </c>
      <c r="Y3800" s="51" t="s">
        <v>100</v>
      </c>
      <c r="Z3800" s="26">
        <v>2</v>
      </c>
      <c r="AA3800" s="51" t="s">
        <v>77</v>
      </c>
      <c r="AB3800" s="51" t="s">
        <v>108</v>
      </c>
    </row>
    <row r="3801" spans="1:28">
      <c r="A3801" s="51" t="s">
        <v>7017</v>
      </c>
      <c r="B3801" s="51" t="s">
        <v>140</v>
      </c>
      <c r="C3801" s="1">
        <v>41488</v>
      </c>
      <c r="D3801">
        <v>2013</v>
      </c>
      <c r="E3801" s="26">
        <v>8</v>
      </c>
      <c r="F3801" s="51" t="s">
        <v>28</v>
      </c>
      <c r="G3801" s="26">
        <v>12</v>
      </c>
      <c r="H3801" s="26">
        <v>12</v>
      </c>
      <c r="I3801" t="s">
        <v>15</v>
      </c>
      <c r="J3801" t="s">
        <v>102</v>
      </c>
      <c r="K3801" t="s">
        <v>133</v>
      </c>
      <c r="L3801" t="s">
        <v>116</v>
      </c>
      <c r="M3801" t="s">
        <v>63</v>
      </c>
      <c r="N3801">
        <v>5643.1943421059123</v>
      </c>
      <c r="O3801">
        <v>5643.1943421059123</v>
      </c>
      <c r="P3801" t="s">
        <v>64</v>
      </c>
      <c r="Q3801">
        <v>17.55</v>
      </c>
      <c r="R3801">
        <v>1</v>
      </c>
      <c r="S3801">
        <v>5</v>
      </c>
      <c r="T3801">
        <v>1</v>
      </c>
      <c r="U3801" t="s">
        <v>76</v>
      </c>
      <c r="V3801">
        <v>2</v>
      </c>
      <c r="W3801" t="s">
        <v>77</v>
      </c>
      <c r="X3801" s="51" t="s">
        <v>7018</v>
      </c>
      <c r="Y3801" s="51" t="s">
        <v>100</v>
      </c>
      <c r="Z3801" s="26">
        <v>3</v>
      </c>
      <c r="AA3801" s="51" t="s">
        <v>77</v>
      </c>
      <c r="AB3801" s="51" t="s">
        <v>108</v>
      </c>
    </row>
    <row r="3802" spans="1:28">
      <c r="A3802" s="51" t="s">
        <v>7019</v>
      </c>
      <c r="B3802" s="51" t="s">
        <v>121</v>
      </c>
      <c r="C3802" s="1">
        <v>45223</v>
      </c>
      <c r="D3802">
        <v>2023</v>
      </c>
      <c r="E3802" s="26">
        <v>10</v>
      </c>
      <c r="F3802" s="51" t="s">
        <v>10</v>
      </c>
      <c r="G3802" s="26">
        <v>2</v>
      </c>
      <c r="H3802" s="26">
        <v>2</v>
      </c>
      <c r="I3802" t="s">
        <v>15</v>
      </c>
      <c r="J3802" t="s">
        <v>82</v>
      </c>
      <c r="K3802" t="s">
        <v>88</v>
      </c>
      <c r="L3802" t="s">
        <v>157</v>
      </c>
      <c r="M3802" t="s">
        <v>152</v>
      </c>
      <c r="N3802">
        <v>15754.653007585985</v>
      </c>
      <c r="O3802">
        <v>15754.653007585985</v>
      </c>
      <c r="P3802" t="s">
        <v>64</v>
      </c>
      <c r="Q3802">
        <v>12.89</v>
      </c>
      <c r="R3802">
        <v>5</v>
      </c>
      <c r="S3802">
        <v>1</v>
      </c>
      <c r="T3802">
        <v>1</v>
      </c>
      <c r="U3802" t="s">
        <v>76</v>
      </c>
      <c r="V3802">
        <v>2</v>
      </c>
      <c r="W3802" t="s">
        <v>77</v>
      </c>
      <c r="X3802" s="51" t="s">
        <v>7020</v>
      </c>
      <c r="Y3802" s="51" t="s">
        <v>100</v>
      </c>
      <c r="Z3802" s="26">
        <v>1</v>
      </c>
      <c r="AA3802" s="51" t="s">
        <v>66</v>
      </c>
      <c r="AB3802" s="51" t="s">
        <v>69</v>
      </c>
    </row>
    <row r="3803" spans="1:28">
      <c r="A3803" s="51" t="s">
        <v>7021</v>
      </c>
      <c r="B3803" s="51" t="s">
        <v>140</v>
      </c>
      <c r="C3803" s="1">
        <v>44842</v>
      </c>
      <c r="D3803">
        <v>2022</v>
      </c>
      <c r="E3803" s="26">
        <v>10</v>
      </c>
      <c r="F3803" s="51" t="s">
        <v>10</v>
      </c>
      <c r="G3803" s="26">
        <v>3</v>
      </c>
      <c r="H3803" s="26">
        <v>3</v>
      </c>
      <c r="I3803" t="s">
        <v>15</v>
      </c>
      <c r="J3803" t="s">
        <v>82</v>
      </c>
      <c r="K3803" t="s">
        <v>83</v>
      </c>
      <c r="L3803" t="s">
        <v>113</v>
      </c>
      <c r="M3803" t="s">
        <v>75</v>
      </c>
      <c r="N3803">
        <v>7760.0863841717564</v>
      </c>
      <c r="O3803">
        <v>7760.0863841717564</v>
      </c>
      <c r="P3803" t="s">
        <v>64</v>
      </c>
      <c r="Q3803">
        <v>10.65</v>
      </c>
      <c r="R3803">
        <v>2</v>
      </c>
      <c r="S3803">
        <v>1</v>
      </c>
      <c r="T3803">
        <v>1</v>
      </c>
      <c r="U3803" t="s">
        <v>76</v>
      </c>
      <c r="V3803">
        <v>2</v>
      </c>
      <c r="W3803" t="s">
        <v>77</v>
      </c>
      <c r="X3803" s="51" t="s">
        <v>1389</v>
      </c>
      <c r="Y3803" s="51" t="s">
        <v>68</v>
      </c>
      <c r="Z3803" s="26">
        <v>0</v>
      </c>
      <c r="AA3803" s="51" t="s">
        <v>66</v>
      </c>
      <c r="AB3803" s="51" t="s">
        <v>69</v>
      </c>
    </row>
    <row r="3804" spans="1:28">
      <c r="A3804" s="51" t="s">
        <v>7022</v>
      </c>
      <c r="B3804" s="51" t="s">
        <v>71</v>
      </c>
      <c r="C3804" s="1">
        <v>44950</v>
      </c>
      <c r="D3804">
        <v>2023</v>
      </c>
      <c r="E3804" s="26">
        <v>1</v>
      </c>
      <c r="F3804" s="51" t="s">
        <v>21</v>
      </c>
      <c r="G3804" s="26">
        <v>2</v>
      </c>
      <c r="H3804" s="26">
        <v>2</v>
      </c>
      <c r="I3804" t="s">
        <v>15</v>
      </c>
      <c r="J3804" t="s">
        <v>82</v>
      </c>
      <c r="K3804" t="s">
        <v>61</v>
      </c>
      <c r="L3804" t="s">
        <v>125</v>
      </c>
      <c r="M3804" t="s">
        <v>93</v>
      </c>
      <c r="N3804">
        <v>7658.2245805495731</v>
      </c>
      <c r="O3804">
        <v>7658.2245805495731</v>
      </c>
      <c r="P3804" t="s">
        <v>64</v>
      </c>
      <c r="Q3804">
        <v>5.76</v>
      </c>
      <c r="R3804">
        <v>4</v>
      </c>
      <c r="S3804">
        <v>4</v>
      </c>
      <c r="T3804">
        <v>1</v>
      </c>
      <c r="U3804" t="s">
        <v>76</v>
      </c>
      <c r="V3804">
        <v>1</v>
      </c>
      <c r="W3804" t="s">
        <v>66</v>
      </c>
      <c r="X3804" s="51" t="s">
        <v>7023</v>
      </c>
      <c r="Y3804" s="51" t="s">
        <v>119</v>
      </c>
      <c r="Z3804" s="26">
        <v>1</v>
      </c>
      <c r="AA3804" s="51" t="s">
        <v>66</v>
      </c>
      <c r="AB3804" s="51" t="s">
        <v>69</v>
      </c>
    </row>
    <row r="3805" spans="1:28">
      <c r="A3805" s="51" t="s">
        <v>7024</v>
      </c>
      <c r="B3805" s="51" t="s">
        <v>140</v>
      </c>
      <c r="C3805" s="1">
        <v>44340</v>
      </c>
      <c r="D3805">
        <v>2021</v>
      </c>
      <c r="E3805" s="26">
        <v>5</v>
      </c>
      <c r="F3805" s="51" t="s">
        <v>25</v>
      </c>
      <c r="G3805" s="26">
        <v>4</v>
      </c>
      <c r="H3805" s="26">
        <v>4</v>
      </c>
      <c r="I3805" t="s">
        <v>15</v>
      </c>
      <c r="J3805" t="s">
        <v>72</v>
      </c>
      <c r="K3805" t="s">
        <v>73</v>
      </c>
      <c r="L3805" t="s">
        <v>110</v>
      </c>
      <c r="M3805" t="s">
        <v>93</v>
      </c>
      <c r="N3805">
        <v>2906.0905341425341</v>
      </c>
      <c r="O3805">
        <v>2906.0905341425341</v>
      </c>
      <c r="P3805" t="s">
        <v>64</v>
      </c>
      <c r="Q3805">
        <v>4.76</v>
      </c>
      <c r="R3805">
        <v>5</v>
      </c>
      <c r="S3805">
        <v>0</v>
      </c>
      <c r="T3805">
        <v>0</v>
      </c>
      <c r="U3805" t="s">
        <v>65</v>
      </c>
      <c r="V3805">
        <v>1</v>
      </c>
      <c r="W3805" t="s">
        <v>66</v>
      </c>
      <c r="X3805" s="51" t="s">
        <v>7025</v>
      </c>
      <c r="Y3805" s="51" t="s">
        <v>100</v>
      </c>
      <c r="Z3805" s="26">
        <v>0</v>
      </c>
      <c r="AA3805" s="51" t="s">
        <v>66</v>
      </c>
      <c r="AB3805" s="51" t="s">
        <v>69</v>
      </c>
    </row>
    <row r="3806" spans="1:28">
      <c r="A3806" s="51" t="s">
        <v>7026</v>
      </c>
      <c r="B3806" s="51" t="s">
        <v>121</v>
      </c>
      <c r="C3806" s="1">
        <v>41609</v>
      </c>
      <c r="D3806">
        <v>2013</v>
      </c>
      <c r="E3806" s="26">
        <v>12</v>
      </c>
      <c r="F3806" s="51" t="s">
        <v>20</v>
      </c>
      <c r="G3806" s="26">
        <v>12</v>
      </c>
      <c r="H3806" s="26">
        <v>12</v>
      </c>
      <c r="I3806" t="s">
        <v>15</v>
      </c>
      <c r="J3806" t="s">
        <v>102</v>
      </c>
      <c r="K3806" t="s">
        <v>61</v>
      </c>
      <c r="L3806" t="s">
        <v>98</v>
      </c>
      <c r="M3806" t="s">
        <v>152</v>
      </c>
      <c r="N3806">
        <v>9863.7201275237512</v>
      </c>
      <c r="O3806">
        <v>9863.7201275237512</v>
      </c>
      <c r="P3806" t="s">
        <v>64</v>
      </c>
      <c r="Q3806">
        <v>14.24</v>
      </c>
      <c r="R3806">
        <v>2</v>
      </c>
      <c r="S3806">
        <v>2</v>
      </c>
      <c r="T3806">
        <v>1</v>
      </c>
      <c r="U3806" t="s">
        <v>76</v>
      </c>
      <c r="V3806">
        <v>2</v>
      </c>
      <c r="W3806" t="s">
        <v>77</v>
      </c>
      <c r="X3806" s="51" t="s">
        <v>7027</v>
      </c>
      <c r="Y3806" s="51" t="s">
        <v>95</v>
      </c>
      <c r="Z3806" s="26">
        <v>1</v>
      </c>
      <c r="AA3806" s="51" t="s">
        <v>66</v>
      </c>
      <c r="AB3806" s="51" t="s">
        <v>69</v>
      </c>
    </row>
    <row r="3807" spans="1:28">
      <c r="A3807" s="51" t="s">
        <v>7028</v>
      </c>
      <c r="B3807" s="51" t="s">
        <v>71</v>
      </c>
      <c r="C3807" s="1">
        <v>45297</v>
      </c>
      <c r="D3807">
        <v>2024</v>
      </c>
      <c r="E3807" s="26">
        <v>1</v>
      </c>
      <c r="F3807" s="51" t="s">
        <v>21</v>
      </c>
      <c r="G3807" s="26">
        <v>1</v>
      </c>
      <c r="H3807" s="26">
        <v>1</v>
      </c>
      <c r="I3807" t="s">
        <v>15</v>
      </c>
      <c r="J3807" t="s">
        <v>82</v>
      </c>
      <c r="K3807" t="s">
        <v>133</v>
      </c>
      <c r="L3807" t="s">
        <v>62</v>
      </c>
      <c r="M3807" t="s">
        <v>75</v>
      </c>
      <c r="N3807">
        <v>9819.0442992764838</v>
      </c>
      <c r="O3807">
        <v>9819.0442992764838</v>
      </c>
      <c r="P3807" t="s">
        <v>64</v>
      </c>
      <c r="Q3807">
        <v>31.29</v>
      </c>
      <c r="R3807">
        <v>2</v>
      </c>
      <c r="S3807">
        <v>0</v>
      </c>
      <c r="T3807">
        <v>0</v>
      </c>
      <c r="U3807" t="s">
        <v>65</v>
      </c>
      <c r="V3807">
        <v>3</v>
      </c>
      <c r="W3807" t="s">
        <v>84</v>
      </c>
      <c r="X3807" s="51" t="s">
        <v>728</v>
      </c>
      <c r="Y3807" s="51" t="s">
        <v>119</v>
      </c>
      <c r="Z3807" s="26">
        <v>2</v>
      </c>
      <c r="AA3807" s="51" t="s">
        <v>77</v>
      </c>
      <c r="AB3807" s="51" t="s">
        <v>69</v>
      </c>
    </row>
    <row r="3808" spans="1:28">
      <c r="A3808" s="51" t="s">
        <v>7029</v>
      </c>
      <c r="B3808" s="51" t="s">
        <v>97</v>
      </c>
      <c r="C3808" s="1">
        <v>43690</v>
      </c>
      <c r="D3808">
        <v>2019</v>
      </c>
      <c r="E3808" s="26">
        <v>8</v>
      </c>
      <c r="F3808" s="51" t="s">
        <v>28</v>
      </c>
      <c r="G3808" s="26">
        <v>6</v>
      </c>
      <c r="H3808" s="26">
        <v>6</v>
      </c>
      <c r="I3808" t="s">
        <v>15</v>
      </c>
      <c r="J3808" t="s">
        <v>72</v>
      </c>
      <c r="K3808" t="s">
        <v>73</v>
      </c>
      <c r="L3808" t="s">
        <v>89</v>
      </c>
      <c r="M3808" t="s">
        <v>104</v>
      </c>
      <c r="N3808">
        <v>11970.792300498404</v>
      </c>
      <c r="O3808">
        <v>11970.792300498404</v>
      </c>
      <c r="P3808" t="s">
        <v>64</v>
      </c>
      <c r="Q3808">
        <v>8.93</v>
      </c>
      <c r="R3808">
        <v>3</v>
      </c>
      <c r="S3808">
        <v>1</v>
      </c>
      <c r="T3808">
        <v>1</v>
      </c>
      <c r="U3808" t="s">
        <v>76</v>
      </c>
      <c r="V3808">
        <v>2</v>
      </c>
      <c r="W3808" t="s">
        <v>77</v>
      </c>
      <c r="X3808" s="51" t="s">
        <v>7030</v>
      </c>
      <c r="Y3808" s="51" t="s">
        <v>100</v>
      </c>
      <c r="Z3808" s="26">
        <v>0</v>
      </c>
      <c r="AA3808" s="51" t="s">
        <v>66</v>
      </c>
      <c r="AB3808" s="51" t="s">
        <v>69</v>
      </c>
    </row>
    <row r="3809" spans="1:28">
      <c r="A3809" s="51" t="s">
        <v>7031</v>
      </c>
      <c r="B3809" s="51" t="s">
        <v>97</v>
      </c>
      <c r="C3809" s="1">
        <v>41990</v>
      </c>
      <c r="D3809">
        <v>2014</v>
      </c>
      <c r="E3809" s="26">
        <v>12</v>
      </c>
      <c r="F3809" s="51" t="s">
        <v>20</v>
      </c>
      <c r="G3809" s="26">
        <v>11</v>
      </c>
      <c r="H3809" s="26">
        <v>11</v>
      </c>
      <c r="I3809" t="s">
        <v>15</v>
      </c>
      <c r="J3809" t="s">
        <v>102</v>
      </c>
      <c r="K3809" t="s">
        <v>124</v>
      </c>
      <c r="L3809" t="s">
        <v>103</v>
      </c>
      <c r="M3809" t="s">
        <v>90</v>
      </c>
      <c r="N3809">
        <v>5833.2554640879262</v>
      </c>
      <c r="O3809">
        <v>5833.2554640879262</v>
      </c>
      <c r="P3809" t="s">
        <v>64</v>
      </c>
      <c r="Q3809">
        <v>8.91</v>
      </c>
      <c r="R3809">
        <v>5</v>
      </c>
      <c r="S3809">
        <v>2</v>
      </c>
      <c r="T3809">
        <v>1</v>
      </c>
      <c r="U3809" t="s">
        <v>76</v>
      </c>
      <c r="V3809">
        <v>2</v>
      </c>
      <c r="W3809" t="s">
        <v>77</v>
      </c>
      <c r="X3809" s="51" t="s">
        <v>7032</v>
      </c>
      <c r="Y3809" s="51" t="s">
        <v>95</v>
      </c>
      <c r="Z3809" s="26">
        <v>1</v>
      </c>
      <c r="AA3809" s="51" t="s">
        <v>66</v>
      </c>
      <c r="AB3809" s="51" t="s">
        <v>69</v>
      </c>
    </row>
    <row r="3810" spans="1:28">
      <c r="A3810" s="51" t="s">
        <v>7033</v>
      </c>
      <c r="B3810" s="51" t="s">
        <v>97</v>
      </c>
      <c r="C3810" s="1">
        <v>43753</v>
      </c>
      <c r="D3810">
        <v>2019</v>
      </c>
      <c r="E3810" s="26">
        <v>10</v>
      </c>
      <c r="F3810" s="51" t="s">
        <v>10</v>
      </c>
      <c r="G3810" s="26">
        <v>6</v>
      </c>
      <c r="H3810" s="26">
        <v>6</v>
      </c>
      <c r="I3810" t="s">
        <v>15</v>
      </c>
      <c r="J3810" t="s">
        <v>72</v>
      </c>
      <c r="K3810" t="s">
        <v>133</v>
      </c>
      <c r="L3810" t="s">
        <v>74</v>
      </c>
      <c r="M3810" t="s">
        <v>75</v>
      </c>
      <c r="N3810">
        <v>3944.8694017595358</v>
      </c>
      <c r="O3810">
        <v>3944.8694017595358</v>
      </c>
      <c r="P3810" t="s">
        <v>64</v>
      </c>
      <c r="Q3810">
        <v>5.0199999999999996</v>
      </c>
      <c r="R3810">
        <v>4</v>
      </c>
      <c r="S3810">
        <v>0</v>
      </c>
      <c r="T3810">
        <v>0</v>
      </c>
      <c r="U3810" t="s">
        <v>65</v>
      </c>
      <c r="V3810">
        <v>1</v>
      </c>
      <c r="W3810" t="s">
        <v>66</v>
      </c>
      <c r="X3810" s="51" t="s">
        <v>7034</v>
      </c>
      <c r="Y3810" s="51" t="s">
        <v>79</v>
      </c>
      <c r="Z3810" s="26">
        <v>0</v>
      </c>
      <c r="AA3810" s="51" t="s">
        <v>66</v>
      </c>
      <c r="AB3810" s="51" t="s">
        <v>69</v>
      </c>
    </row>
    <row r="3811" spans="1:28">
      <c r="A3811" s="51" t="s">
        <v>7035</v>
      </c>
      <c r="B3811" s="51" t="s">
        <v>81</v>
      </c>
      <c r="C3811" s="1">
        <v>44207</v>
      </c>
      <c r="D3811">
        <v>2021</v>
      </c>
      <c r="E3811" s="26">
        <v>1</v>
      </c>
      <c r="F3811" s="51" t="s">
        <v>21</v>
      </c>
      <c r="G3811" s="26">
        <v>4</v>
      </c>
      <c r="H3811" s="26">
        <v>4</v>
      </c>
      <c r="I3811" t="s">
        <v>15</v>
      </c>
      <c r="J3811" t="s">
        <v>72</v>
      </c>
      <c r="K3811" t="s">
        <v>124</v>
      </c>
      <c r="L3811" t="s">
        <v>202</v>
      </c>
      <c r="M3811" t="s">
        <v>90</v>
      </c>
      <c r="N3811">
        <v>845.83887336338137</v>
      </c>
      <c r="O3811">
        <v>845.83887336338137</v>
      </c>
      <c r="P3811" t="s">
        <v>64</v>
      </c>
      <c r="Q3811">
        <v>3.28</v>
      </c>
      <c r="R3811">
        <v>1</v>
      </c>
      <c r="S3811">
        <v>2</v>
      </c>
      <c r="T3811">
        <v>1</v>
      </c>
      <c r="U3811" t="s">
        <v>76</v>
      </c>
      <c r="V3811">
        <v>1</v>
      </c>
      <c r="W3811" t="s">
        <v>66</v>
      </c>
      <c r="X3811" s="51" t="s">
        <v>7036</v>
      </c>
      <c r="Y3811" s="51" t="s">
        <v>95</v>
      </c>
      <c r="Z3811" s="26">
        <v>0</v>
      </c>
      <c r="AA3811" s="51" t="s">
        <v>66</v>
      </c>
      <c r="AB3811" s="51" t="s">
        <v>69</v>
      </c>
    </row>
    <row r="3812" spans="1:28">
      <c r="A3812" s="51" t="s">
        <v>7037</v>
      </c>
      <c r="B3812" s="51" t="s">
        <v>97</v>
      </c>
      <c r="C3812" s="1">
        <v>41900</v>
      </c>
      <c r="D3812">
        <v>2014</v>
      </c>
      <c r="E3812" s="26">
        <v>9</v>
      </c>
      <c r="F3812" s="51" t="s">
        <v>29</v>
      </c>
      <c r="G3812" s="26">
        <v>11</v>
      </c>
      <c r="H3812" s="26">
        <v>11</v>
      </c>
      <c r="I3812" t="s">
        <v>15</v>
      </c>
      <c r="J3812" t="s">
        <v>102</v>
      </c>
      <c r="K3812" t="s">
        <v>88</v>
      </c>
      <c r="L3812" t="s">
        <v>113</v>
      </c>
      <c r="M3812" t="s">
        <v>93</v>
      </c>
      <c r="N3812">
        <v>5071.6847463052409</v>
      </c>
      <c r="O3812">
        <v>5071.6847463052409</v>
      </c>
      <c r="P3812" t="s">
        <v>64</v>
      </c>
      <c r="Q3812">
        <v>2.39</v>
      </c>
      <c r="R3812">
        <v>2</v>
      </c>
      <c r="S3812">
        <v>2</v>
      </c>
      <c r="T3812">
        <v>1</v>
      </c>
      <c r="U3812" t="s">
        <v>76</v>
      </c>
      <c r="V3812">
        <v>2</v>
      </c>
      <c r="W3812" t="s">
        <v>77</v>
      </c>
      <c r="X3812" s="51" t="s">
        <v>1552</v>
      </c>
      <c r="Y3812" s="51" t="s">
        <v>68</v>
      </c>
      <c r="Z3812" s="26">
        <v>1</v>
      </c>
      <c r="AA3812" s="51" t="s">
        <v>66</v>
      </c>
      <c r="AB3812" s="51" t="s">
        <v>69</v>
      </c>
    </row>
    <row r="3813" spans="1:28">
      <c r="A3813" s="51" t="s">
        <v>7038</v>
      </c>
      <c r="B3813" s="51" t="s">
        <v>121</v>
      </c>
      <c r="C3813" s="1">
        <v>43930</v>
      </c>
      <c r="D3813">
        <v>2020</v>
      </c>
      <c r="E3813" s="26">
        <v>4</v>
      </c>
      <c r="F3813" s="51" t="s">
        <v>24</v>
      </c>
      <c r="G3813" s="26">
        <v>5</v>
      </c>
      <c r="H3813" s="26">
        <v>5</v>
      </c>
      <c r="I3813" t="s">
        <v>15</v>
      </c>
      <c r="J3813" t="s">
        <v>72</v>
      </c>
      <c r="K3813" t="s">
        <v>124</v>
      </c>
      <c r="L3813" t="s">
        <v>62</v>
      </c>
      <c r="M3813" t="s">
        <v>104</v>
      </c>
      <c r="N3813">
        <v>22612.376154778143</v>
      </c>
      <c r="O3813">
        <v>22612.376154778143</v>
      </c>
      <c r="P3813" t="s">
        <v>64</v>
      </c>
      <c r="Q3813">
        <v>12.25</v>
      </c>
      <c r="R3813">
        <v>4</v>
      </c>
      <c r="S3813">
        <v>1</v>
      </c>
      <c r="T3813">
        <v>1</v>
      </c>
      <c r="U3813" t="s">
        <v>76</v>
      </c>
      <c r="V3813">
        <v>3</v>
      </c>
      <c r="W3813" t="s">
        <v>84</v>
      </c>
      <c r="X3813" s="51" t="s">
        <v>7039</v>
      </c>
      <c r="Y3813" s="51" t="s">
        <v>79</v>
      </c>
      <c r="Z3813" s="26">
        <v>2</v>
      </c>
      <c r="AA3813" s="51" t="s">
        <v>77</v>
      </c>
      <c r="AB3813" s="51" t="s">
        <v>69</v>
      </c>
    </row>
    <row r="3814" spans="1:28">
      <c r="A3814" s="51" t="s">
        <v>7040</v>
      </c>
      <c r="B3814" s="51" t="s">
        <v>81</v>
      </c>
      <c r="C3814" s="1">
        <v>43451</v>
      </c>
      <c r="D3814">
        <v>2018</v>
      </c>
      <c r="E3814" s="26">
        <v>12</v>
      </c>
      <c r="F3814" s="51" t="s">
        <v>20</v>
      </c>
      <c r="G3814" s="26">
        <v>7</v>
      </c>
      <c r="H3814" s="26">
        <v>7</v>
      </c>
      <c r="I3814" t="s">
        <v>15</v>
      </c>
      <c r="J3814" t="s">
        <v>60</v>
      </c>
      <c r="K3814" t="s">
        <v>83</v>
      </c>
      <c r="L3814" t="s">
        <v>103</v>
      </c>
      <c r="M3814" t="s">
        <v>90</v>
      </c>
      <c r="N3814">
        <v>7270.1141036428526</v>
      </c>
      <c r="O3814">
        <v>7270.1141036428526</v>
      </c>
      <c r="P3814" t="s">
        <v>64</v>
      </c>
      <c r="Q3814">
        <v>13.04</v>
      </c>
      <c r="R3814">
        <v>4</v>
      </c>
      <c r="S3814">
        <v>2</v>
      </c>
      <c r="T3814">
        <v>1</v>
      </c>
      <c r="U3814" t="s">
        <v>76</v>
      </c>
      <c r="V3814">
        <v>2</v>
      </c>
      <c r="W3814" t="s">
        <v>77</v>
      </c>
      <c r="X3814" s="51" t="s">
        <v>4713</v>
      </c>
      <c r="Y3814" s="51" t="s">
        <v>95</v>
      </c>
      <c r="Z3814" s="26">
        <v>0</v>
      </c>
      <c r="AA3814" s="51" t="s">
        <v>66</v>
      </c>
      <c r="AB3814" s="51" t="s">
        <v>69</v>
      </c>
    </row>
    <row r="3815" spans="1:28">
      <c r="A3815" s="51" t="s">
        <v>7041</v>
      </c>
      <c r="B3815" s="51" t="s">
        <v>59</v>
      </c>
      <c r="C3815" s="1">
        <v>43141</v>
      </c>
      <c r="D3815">
        <v>2018</v>
      </c>
      <c r="E3815" s="26">
        <v>2</v>
      </c>
      <c r="F3815" s="51" t="s">
        <v>22</v>
      </c>
      <c r="G3815" s="26">
        <v>7</v>
      </c>
      <c r="H3815" s="26">
        <v>7</v>
      </c>
      <c r="I3815" t="s">
        <v>15</v>
      </c>
      <c r="J3815" t="s">
        <v>60</v>
      </c>
      <c r="K3815" t="s">
        <v>124</v>
      </c>
      <c r="L3815" t="s">
        <v>202</v>
      </c>
      <c r="M3815" t="s">
        <v>75</v>
      </c>
      <c r="N3815">
        <v>13899.344837590461</v>
      </c>
      <c r="O3815">
        <v>13899.344837590461</v>
      </c>
      <c r="P3815" t="s">
        <v>64</v>
      </c>
      <c r="Q3815">
        <v>22.88</v>
      </c>
      <c r="R3815">
        <v>5</v>
      </c>
      <c r="S3815">
        <v>2</v>
      </c>
      <c r="T3815">
        <v>1</v>
      </c>
      <c r="U3815" t="s">
        <v>76</v>
      </c>
      <c r="V3815">
        <v>3</v>
      </c>
      <c r="W3815" t="s">
        <v>84</v>
      </c>
      <c r="X3815" s="51" t="s">
        <v>178</v>
      </c>
      <c r="Y3815" s="51" t="s">
        <v>100</v>
      </c>
      <c r="Z3815" s="26">
        <v>3</v>
      </c>
      <c r="AA3815" s="51" t="s">
        <v>77</v>
      </c>
      <c r="AB3815" s="51" t="s">
        <v>108</v>
      </c>
    </row>
    <row r="3816" spans="1:28">
      <c r="A3816" s="51" t="s">
        <v>7042</v>
      </c>
      <c r="B3816" s="51" t="s">
        <v>121</v>
      </c>
      <c r="C3816" s="1">
        <v>44566</v>
      </c>
      <c r="D3816">
        <v>2022</v>
      </c>
      <c r="E3816" s="26">
        <v>1</v>
      </c>
      <c r="F3816" s="51" t="s">
        <v>21</v>
      </c>
      <c r="G3816" s="26">
        <v>3</v>
      </c>
      <c r="H3816" s="26">
        <v>3</v>
      </c>
      <c r="I3816" t="s">
        <v>15</v>
      </c>
      <c r="J3816" t="s">
        <v>82</v>
      </c>
      <c r="K3816" t="s">
        <v>88</v>
      </c>
      <c r="L3816" t="s">
        <v>103</v>
      </c>
      <c r="M3816" t="s">
        <v>63</v>
      </c>
      <c r="N3816">
        <v>20291.085932808583</v>
      </c>
      <c r="O3816">
        <v>20291.085932808583</v>
      </c>
      <c r="P3816" t="s">
        <v>64</v>
      </c>
      <c r="Q3816">
        <v>21.57</v>
      </c>
      <c r="R3816">
        <v>4</v>
      </c>
      <c r="S3816">
        <v>2</v>
      </c>
      <c r="T3816">
        <v>1</v>
      </c>
      <c r="U3816" t="s">
        <v>76</v>
      </c>
      <c r="V3816">
        <v>3</v>
      </c>
      <c r="W3816" t="s">
        <v>84</v>
      </c>
      <c r="X3816" s="51" t="s">
        <v>7043</v>
      </c>
      <c r="Y3816" s="51" t="s">
        <v>100</v>
      </c>
      <c r="Z3816" s="26">
        <v>3</v>
      </c>
      <c r="AA3816" s="51" t="s">
        <v>77</v>
      </c>
      <c r="AB3816" s="51" t="s">
        <v>108</v>
      </c>
    </row>
    <row r="3817" spans="1:28">
      <c r="A3817" s="51" t="s">
        <v>7044</v>
      </c>
      <c r="B3817" s="51" t="s">
        <v>71</v>
      </c>
      <c r="C3817" s="1">
        <v>45389</v>
      </c>
      <c r="D3817">
        <v>2024</v>
      </c>
      <c r="E3817" s="26">
        <v>4</v>
      </c>
      <c r="F3817" s="51" t="s">
        <v>24</v>
      </c>
      <c r="G3817" s="26">
        <v>1</v>
      </c>
      <c r="H3817" s="26">
        <v>1</v>
      </c>
      <c r="I3817" t="s">
        <v>15</v>
      </c>
      <c r="J3817" t="s">
        <v>82</v>
      </c>
      <c r="K3817" t="s">
        <v>88</v>
      </c>
      <c r="L3817" t="s">
        <v>202</v>
      </c>
      <c r="M3817" t="s">
        <v>63</v>
      </c>
      <c r="N3817">
        <v>1748.1510639543185</v>
      </c>
      <c r="O3817">
        <v>1748.1510639543185</v>
      </c>
      <c r="P3817" t="s">
        <v>64</v>
      </c>
      <c r="Q3817">
        <v>12.69</v>
      </c>
      <c r="R3817">
        <v>5</v>
      </c>
      <c r="S3817">
        <v>1</v>
      </c>
      <c r="T3817">
        <v>1</v>
      </c>
      <c r="U3817" t="s">
        <v>76</v>
      </c>
      <c r="V3817">
        <v>2</v>
      </c>
      <c r="W3817" t="s">
        <v>77</v>
      </c>
      <c r="X3817" s="51" t="s">
        <v>7045</v>
      </c>
      <c r="Y3817" s="51" t="s">
        <v>95</v>
      </c>
      <c r="Z3817" s="26">
        <v>0</v>
      </c>
      <c r="AA3817" s="51" t="s">
        <v>66</v>
      </c>
      <c r="AB3817" s="51" t="s">
        <v>69</v>
      </c>
    </row>
    <row r="3818" spans="1:28">
      <c r="A3818" s="51" t="s">
        <v>7046</v>
      </c>
      <c r="B3818" s="51" t="s">
        <v>59</v>
      </c>
      <c r="C3818" s="1">
        <v>41434</v>
      </c>
      <c r="D3818">
        <v>2013</v>
      </c>
      <c r="E3818" s="26">
        <v>6</v>
      </c>
      <c r="F3818" s="51" t="s">
        <v>26</v>
      </c>
      <c r="G3818" s="26">
        <v>12</v>
      </c>
      <c r="H3818" s="26">
        <v>12</v>
      </c>
      <c r="I3818" t="s">
        <v>15</v>
      </c>
      <c r="J3818" t="s">
        <v>102</v>
      </c>
      <c r="K3818" t="s">
        <v>61</v>
      </c>
      <c r="L3818" t="s">
        <v>157</v>
      </c>
      <c r="M3818" t="s">
        <v>90</v>
      </c>
      <c r="N3818">
        <v>13109.032036354183</v>
      </c>
      <c r="O3818">
        <v>13109.032036354183</v>
      </c>
      <c r="P3818" t="s">
        <v>64</v>
      </c>
      <c r="Q3818">
        <v>10.119999999999999</v>
      </c>
      <c r="R3818">
        <v>4</v>
      </c>
      <c r="S3818">
        <v>3</v>
      </c>
      <c r="T3818">
        <v>1</v>
      </c>
      <c r="U3818" t="s">
        <v>76</v>
      </c>
      <c r="V3818">
        <v>3</v>
      </c>
      <c r="W3818" t="s">
        <v>84</v>
      </c>
      <c r="X3818" s="51" t="s">
        <v>7047</v>
      </c>
      <c r="Y3818" s="51" t="s">
        <v>68</v>
      </c>
      <c r="Z3818" s="26">
        <v>4</v>
      </c>
      <c r="AA3818" s="51" t="s">
        <v>84</v>
      </c>
      <c r="AB3818" s="51" t="s">
        <v>108</v>
      </c>
    </row>
    <row r="3819" spans="1:28">
      <c r="A3819" s="51" t="s">
        <v>7048</v>
      </c>
      <c r="B3819" s="51" t="s">
        <v>121</v>
      </c>
      <c r="C3819" s="1">
        <v>44310</v>
      </c>
      <c r="D3819">
        <v>2021</v>
      </c>
      <c r="E3819" s="26">
        <v>4</v>
      </c>
      <c r="F3819" s="51" t="s">
        <v>24</v>
      </c>
      <c r="G3819" s="26">
        <v>4</v>
      </c>
      <c r="H3819" s="26">
        <v>4</v>
      </c>
      <c r="I3819" t="s">
        <v>15</v>
      </c>
      <c r="J3819" t="s">
        <v>72</v>
      </c>
      <c r="K3819" t="s">
        <v>133</v>
      </c>
      <c r="L3819" t="s">
        <v>62</v>
      </c>
      <c r="M3819" t="s">
        <v>152</v>
      </c>
      <c r="N3819">
        <v>7642.7793927554876</v>
      </c>
      <c r="O3819">
        <v>7642.7793927554876</v>
      </c>
      <c r="P3819" t="s">
        <v>64</v>
      </c>
      <c r="Q3819">
        <v>27.38</v>
      </c>
      <c r="R3819">
        <v>1</v>
      </c>
      <c r="S3819">
        <v>1</v>
      </c>
      <c r="T3819">
        <v>1</v>
      </c>
      <c r="U3819" t="s">
        <v>76</v>
      </c>
      <c r="V3819">
        <v>3</v>
      </c>
      <c r="W3819" t="s">
        <v>84</v>
      </c>
      <c r="X3819" s="51" t="s">
        <v>4790</v>
      </c>
      <c r="Y3819" s="51" t="s">
        <v>79</v>
      </c>
      <c r="Z3819" s="26">
        <v>2</v>
      </c>
      <c r="AA3819" s="51" t="s">
        <v>77</v>
      </c>
      <c r="AB3819" s="51" t="s">
        <v>69</v>
      </c>
    </row>
    <row r="3820" spans="1:28">
      <c r="A3820" s="51" t="s">
        <v>7049</v>
      </c>
      <c r="B3820" s="51" t="s">
        <v>121</v>
      </c>
      <c r="C3820" s="1">
        <v>44772</v>
      </c>
      <c r="D3820">
        <v>2022</v>
      </c>
      <c r="E3820" s="26">
        <v>7</v>
      </c>
      <c r="F3820" s="51" t="s">
        <v>27</v>
      </c>
      <c r="G3820" s="26">
        <v>3</v>
      </c>
      <c r="H3820" s="26">
        <v>3</v>
      </c>
      <c r="I3820" t="s">
        <v>15</v>
      </c>
      <c r="J3820" t="s">
        <v>82</v>
      </c>
      <c r="K3820" t="s">
        <v>124</v>
      </c>
      <c r="L3820" t="s">
        <v>157</v>
      </c>
      <c r="M3820" t="s">
        <v>90</v>
      </c>
      <c r="N3820">
        <v>3292.2672727372642</v>
      </c>
      <c r="O3820">
        <v>3292.2672727372642</v>
      </c>
      <c r="P3820" t="s">
        <v>64</v>
      </c>
      <c r="Q3820">
        <v>6.93</v>
      </c>
      <c r="R3820">
        <v>1</v>
      </c>
      <c r="S3820">
        <v>3</v>
      </c>
      <c r="T3820">
        <v>1</v>
      </c>
      <c r="U3820" t="s">
        <v>76</v>
      </c>
      <c r="V3820">
        <v>3</v>
      </c>
      <c r="W3820" t="s">
        <v>84</v>
      </c>
      <c r="X3820" s="51" t="s">
        <v>7050</v>
      </c>
      <c r="Y3820" s="51" t="s">
        <v>100</v>
      </c>
      <c r="Z3820" s="26">
        <v>2</v>
      </c>
      <c r="AA3820" s="51" t="s">
        <v>77</v>
      </c>
      <c r="AB3820" s="51" t="s">
        <v>108</v>
      </c>
    </row>
    <row r="3821" spans="1:28">
      <c r="A3821" s="51" t="s">
        <v>7051</v>
      </c>
      <c r="B3821" s="51" t="s">
        <v>59</v>
      </c>
      <c r="C3821" s="1">
        <v>42846</v>
      </c>
      <c r="D3821">
        <v>2017</v>
      </c>
      <c r="E3821" s="26">
        <v>4</v>
      </c>
      <c r="F3821" s="51" t="s">
        <v>24</v>
      </c>
      <c r="G3821" s="26">
        <v>8</v>
      </c>
      <c r="H3821" s="26">
        <v>8</v>
      </c>
      <c r="I3821" t="s">
        <v>15</v>
      </c>
      <c r="J3821" t="s">
        <v>60</v>
      </c>
      <c r="K3821" t="s">
        <v>61</v>
      </c>
      <c r="L3821" t="s">
        <v>157</v>
      </c>
      <c r="M3821" t="s">
        <v>93</v>
      </c>
      <c r="N3821">
        <v>4552.902105889104</v>
      </c>
      <c r="O3821">
        <v>4552.902105889104</v>
      </c>
      <c r="P3821" t="s">
        <v>64</v>
      </c>
      <c r="Q3821">
        <v>2.9</v>
      </c>
      <c r="R3821">
        <v>5</v>
      </c>
      <c r="S3821">
        <v>3</v>
      </c>
      <c r="T3821">
        <v>1</v>
      </c>
      <c r="U3821" t="s">
        <v>76</v>
      </c>
      <c r="V3821">
        <v>1</v>
      </c>
      <c r="W3821" t="s">
        <v>66</v>
      </c>
      <c r="X3821" s="51" t="s">
        <v>7052</v>
      </c>
      <c r="Y3821" s="51" t="s">
        <v>86</v>
      </c>
      <c r="Z3821" s="26">
        <v>2</v>
      </c>
      <c r="AA3821" s="51" t="s">
        <v>77</v>
      </c>
      <c r="AB3821" s="51" t="s">
        <v>69</v>
      </c>
    </row>
    <row r="3822" spans="1:28">
      <c r="A3822" s="51" t="s">
        <v>7053</v>
      </c>
      <c r="B3822" s="51" t="s">
        <v>59</v>
      </c>
      <c r="C3822" s="1">
        <v>43818</v>
      </c>
      <c r="D3822">
        <v>2019</v>
      </c>
      <c r="E3822" s="26">
        <v>12</v>
      </c>
      <c r="F3822" s="51" t="s">
        <v>20</v>
      </c>
      <c r="G3822" s="26">
        <v>6</v>
      </c>
      <c r="H3822" s="26">
        <v>6</v>
      </c>
      <c r="I3822" t="s">
        <v>15</v>
      </c>
      <c r="J3822" t="s">
        <v>72</v>
      </c>
      <c r="K3822" t="s">
        <v>124</v>
      </c>
      <c r="L3822" t="s">
        <v>125</v>
      </c>
      <c r="M3822" t="s">
        <v>90</v>
      </c>
      <c r="N3822">
        <v>16504.976040641297</v>
      </c>
      <c r="O3822">
        <v>16504.976040641297</v>
      </c>
      <c r="P3822" t="s">
        <v>64</v>
      </c>
      <c r="Q3822">
        <v>19.96</v>
      </c>
      <c r="R3822">
        <v>2</v>
      </c>
      <c r="S3822">
        <v>1</v>
      </c>
      <c r="T3822">
        <v>1</v>
      </c>
      <c r="U3822" t="s">
        <v>76</v>
      </c>
      <c r="V3822">
        <v>3</v>
      </c>
      <c r="W3822" t="s">
        <v>84</v>
      </c>
      <c r="X3822" s="51" t="s">
        <v>5514</v>
      </c>
      <c r="Y3822" s="51" t="s">
        <v>95</v>
      </c>
      <c r="Z3822" s="26">
        <v>3</v>
      </c>
      <c r="AA3822" s="51" t="s">
        <v>77</v>
      </c>
      <c r="AB3822" s="51" t="s">
        <v>108</v>
      </c>
    </row>
    <row r="3823" spans="1:28">
      <c r="A3823" s="51" t="s">
        <v>7054</v>
      </c>
      <c r="B3823" s="51" t="s">
        <v>140</v>
      </c>
      <c r="C3823" s="1">
        <v>42400</v>
      </c>
      <c r="D3823">
        <v>2016</v>
      </c>
      <c r="E3823" s="26">
        <v>1</v>
      </c>
      <c r="F3823" s="51" t="s">
        <v>21</v>
      </c>
      <c r="G3823" s="26">
        <v>9</v>
      </c>
      <c r="H3823" s="26">
        <v>9</v>
      </c>
      <c r="I3823" t="s">
        <v>15</v>
      </c>
      <c r="J3823" t="s">
        <v>60</v>
      </c>
      <c r="K3823" t="s">
        <v>124</v>
      </c>
      <c r="L3823" t="s">
        <v>125</v>
      </c>
      <c r="M3823" t="s">
        <v>104</v>
      </c>
      <c r="N3823">
        <v>2773.6673557839099</v>
      </c>
      <c r="O3823">
        <v>2773.6673557839099</v>
      </c>
      <c r="P3823" t="s">
        <v>64</v>
      </c>
      <c r="Q3823">
        <v>6.95</v>
      </c>
      <c r="R3823">
        <v>2</v>
      </c>
      <c r="S3823">
        <v>2</v>
      </c>
      <c r="T3823">
        <v>1</v>
      </c>
      <c r="U3823" t="s">
        <v>76</v>
      </c>
      <c r="V3823">
        <v>2</v>
      </c>
      <c r="W3823" t="s">
        <v>77</v>
      </c>
      <c r="X3823" s="51" t="s">
        <v>7055</v>
      </c>
      <c r="Y3823" s="51" t="s">
        <v>79</v>
      </c>
      <c r="Z3823" s="26">
        <v>1</v>
      </c>
      <c r="AA3823" s="51" t="s">
        <v>66</v>
      </c>
      <c r="AB3823" s="51" t="s">
        <v>69</v>
      </c>
    </row>
    <row r="3824" spans="1:28">
      <c r="A3824" s="51" t="s">
        <v>7056</v>
      </c>
      <c r="B3824" s="51" t="s">
        <v>81</v>
      </c>
      <c r="C3824" s="1">
        <v>43121</v>
      </c>
      <c r="D3824">
        <v>2018</v>
      </c>
      <c r="E3824" s="26">
        <v>1</v>
      </c>
      <c r="F3824" s="51" t="s">
        <v>21</v>
      </c>
      <c r="G3824" s="26">
        <v>7</v>
      </c>
      <c r="H3824" s="26">
        <v>7</v>
      </c>
      <c r="I3824" t="s">
        <v>15</v>
      </c>
      <c r="J3824" t="s">
        <v>60</v>
      </c>
      <c r="K3824" t="s">
        <v>61</v>
      </c>
      <c r="L3824" t="s">
        <v>110</v>
      </c>
      <c r="M3824" t="s">
        <v>93</v>
      </c>
      <c r="N3824">
        <v>3663.502959933895</v>
      </c>
      <c r="O3824">
        <v>3663.502959933895</v>
      </c>
      <c r="P3824" t="s">
        <v>64</v>
      </c>
      <c r="Q3824">
        <v>7.79</v>
      </c>
      <c r="R3824">
        <v>3</v>
      </c>
      <c r="S3824">
        <v>0</v>
      </c>
      <c r="T3824">
        <v>0</v>
      </c>
      <c r="U3824" t="s">
        <v>65</v>
      </c>
      <c r="V3824">
        <v>1</v>
      </c>
      <c r="W3824" t="s">
        <v>66</v>
      </c>
      <c r="X3824" s="51" t="s">
        <v>7057</v>
      </c>
      <c r="Y3824" s="51" t="s">
        <v>95</v>
      </c>
      <c r="Z3824" s="26">
        <v>0</v>
      </c>
      <c r="AA3824" s="51" t="s">
        <v>66</v>
      </c>
      <c r="AB3824" s="51" t="s">
        <v>69</v>
      </c>
    </row>
    <row r="3825" spans="1:28">
      <c r="A3825" s="51" t="s">
        <v>7058</v>
      </c>
      <c r="B3825" s="51" t="s">
        <v>140</v>
      </c>
      <c r="C3825" s="1">
        <v>44952</v>
      </c>
      <c r="D3825">
        <v>2023</v>
      </c>
      <c r="E3825" s="26">
        <v>1</v>
      </c>
      <c r="F3825" s="51" t="s">
        <v>21</v>
      </c>
      <c r="G3825" s="26">
        <v>2</v>
      </c>
      <c r="H3825" s="26">
        <v>2</v>
      </c>
      <c r="I3825" t="s">
        <v>15</v>
      </c>
      <c r="J3825" t="s">
        <v>82</v>
      </c>
      <c r="K3825" t="s">
        <v>133</v>
      </c>
      <c r="L3825" t="s">
        <v>125</v>
      </c>
      <c r="M3825" t="s">
        <v>63</v>
      </c>
      <c r="N3825">
        <v>7432.5496116496079</v>
      </c>
      <c r="O3825">
        <v>7432.5496116496079</v>
      </c>
      <c r="P3825" t="s">
        <v>64</v>
      </c>
      <c r="Q3825">
        <v>15.87</v>
      </c>
      <c r="R3825">
        <v>2</v>
      </c>
      <c r="S3825">
        <v>4</v>
      </c>
      <c r="T3825">
        <v>1</v>
      </c>
      <c r="U3825" t="s">
        <v>76</v>
      </c>
      <c r="V3825">
        <v>3</v>
      </c>
      <c r="W3825" t="s">
        <v>84</v>
      </c>
      <c r="X3825" s="51" t="s">
        <v>7059</v>
      </c>
      <c r="Y3825" s="51" t="s">
        <v>119</v>
      </c>
      <c r="Z3825" s="26">
        <v>3</v>
      </c>
      <c r="AA3825" s="51" t="s">
        <v>77</v>
      </c>
      <c r="AB3825" s="51" t="s">
        <v>108</v>
      </c>
    </row>
    <row r="3826" spans="1:28">
      <c r="A3826" s="51" t="s">
        <v>7060</v>
      </c>
      <c r="B3826" s="51" t="s">
        <v>97</v>
      </c>
      <c r="C3826" s="1">
        <v>43166</v>
      </c>
      <c r="D3826">
        <v>2018</v>
      </c>
      <c r="E3826" s="26">
        <v>3</v>
      </c>
      <c r="F3826" s="51" t="s">
        <v>23</v>
      </c>
      <c r="G3826" s="26">
        <v>7</v>
      </c>
      <c r="H3826" s="26">
        <v>7</v>
      </c>
      <c r="I3826" t="s">
        <v>15</v>
      </c>
      <c r="J3826" t="s">
        <v>60</v>
      </c>
      <c r="K3826" t="s">
        <v>73</v>
      </c>
      <c r="L3826" t="s">
        <v>74</v>
      </c>
      <c r="M3826" t="s">
        <v>63</v>
      </c>
      <c r="N3826">
        <v>9182.6740457597552</v>
      </c>
      <c r="O3826">
        <v>9182.6740457597552</v>
      </c>
      <c r="P3826" t="s">
        <v>64</v>
      </c>
      <c r="Q3826">
        <v>13.62</v>
      </c>
      <c r="R3826">
        <v>2</v>
      </c>
      <c r="S3826">
        <v>0</v>
      </c>
      <c r="T3826">
        <v>0</v>
      </c>
      <c r="U3826" t="s">
        <v>65</v>
      </c>
      <c r="V3826">
        <v>2</v>
      </c>
      <c r="W3826" t="s">
        <v>77</v>
      </c>
      <c r="X3826" s="51" t="s">
        <v>7061</v>
      </c>
      <c r="Y3826" s="51" t="s">
        <v>95</v>
      </c>
      <c r="Z3826" s="26">
        <v>0</v>
      </c>
      <c r="AA3826" s="51" t="s">
        <v>66</v>
      </c>
      <c r="AB3826" s="51" t="s">
        <v>69</v>
      </c>
    </row>
    <row r="3827" spans="1:28">
      <c r="A3827" s="51" t="s">
        <v>7062</v>
      </c>
      <c r="B3827" s="51" t="s">
        <v>97</v>
      </c>
      <c r="C3827" s="1">
        <v>42930</v>
      </c>
      <c r="D3827">
        <v>2017</v>
      </c>
      <c r="E3827" s="26">
        <v>7</v>
      </c>
      <c r="F3827" s="51" t="s">
        <v>27</v>
      </c>
      <c r="G3827" s="26">
        <v>8</v>
      </c>
      <c r="H3827" s="26">
        <v>8</v>
      </c>
      <c r="I3827" t="s">
        <v>15</v>
      </c>
      <c r="J3827" t="s">
        <v>60</v>
      </c>
      <c r="K3827" t="s">
        <v>133</v>
      </c>
      <c r="L3827" t="s">
        <v>202</v>
      </c>
      <c r="M3827" t="s">
        <v>75</v>
      </c>
      <c r="N3827">
        <v>-353.73456035926961</v>
      </c>
      <c r="O3827">
        <v>353.73456035926961</v>
      </c>
      <c r="P3827" t="s">
        <v>117</v>
      </c>
      <c r="Q3827">
        <v>2.74</v>
      </c>
      <c r="R3827">
        <v>1</v>
      </c>
      <c r="S3827">
        <v>3</v>
      </c>
      <c r="T3827">
        <v>1</v>
      </c>
      <c r="U3827" t="s">
        <v>76</v>
      </c>
      <c r="V3827">
        <v>1</v>
      </c>
      <c r="W3827" t="s">
        <v>66</v>
      </c>
      <c r="X3827" s="51" t="s">
        <v>7063</v>
      </c>
      <c r="Y3827" s="51" t="s">
        <v>119</v>
      </c>
      <c r="Z3827" s="26">
        <v>2</v>
      </c>
      <c r="AA3827" s="51" t="s">
        <v>77</v>
      </c>
      <c r="AB3827" s="51" t="s">
        <v>69</v>
      </c>
    </row>
    <row r="3828" spans="1:28">
      <c r="A3828" s="51" t="s">
        <v>7064</v>
      </c>
      <c r="B3828" s="51" t="s">
        <v>121</v>
      </c>
      <c r="C3828" s="1">
        <v>42746</v>
      </c>
      <c r="D3828">
        <v>2017</v>
      </c>
      <c r="E3828" s="26">
        <v>1</v>
      </c>
      <c r="F3828" s="51" t="s">
        <v>21</v>
      </c>
      <c r="G3828" s="26">
        <v>8</v>
      </c>
      <c r="H3828" s="26">
        <v>8</v>
      </c>
      <c r="I3828" t="s">
        <v>15</v>
      </c>
      <c r="J3828" t="s">
        <v>60</v>
      </c>
      <c r="K3828" t="s">
        <v>133</v>
      </c>
      <c r="L3828" t="s">
        <v>157</v>
      </c>
      <c r="M3828" t="s">
        <v>90</v>
      </c>
      <c r="N3828">
        <v>19613.279352949481</v>
      </c>
      <c r="O3828">
        <v>19613.279352949481</v>
      </c>
      <c r="P3828" t="s">
        <v>64</v>
      </c>
      <c r="Q3828">
        <v>20.22</v>
      </c>
      <c r="R3828">
        <v>4</v>
      </c>
      <c r="S3828">
        <v>4</v>
      </c>
      <c r="T3828">
        <v>1</v>
      </c>
      <c r="U3828" t="s">
        <v>76</v>
      </c>
      <c r="V3828">
        <v>3</v>
      </c>
      <c r="W3828" t="s">
        <v>84</v>
      </c>
      <c r="X3828" s="51" t="s">
        <v>7065</v>
      </c>
      <c r="Y3828" s="51" t="s">
        <v>68</v>
      </c>
      <c r="Z3828" s="26">
        <v>5</v>
      </c>
      <c r="AA3828" s="51" t="s">
        <v>84</v>
      </c>
      <c r="AB3828" s="51" t="s">
        <v>108</v>
      </c>
    </row>
    <row r="3829" spans="1:28">
      <c r="A3829" s="51" t="s">
        <v>7066</v>
      </c>
      <c r="B3829" s="51" t="s">
        <v>140</v>
      </c>
      <c r="C3829" s="1">
        <v>45326</v>
      </c>
      <c r="D3829">
        <v>2024</v>
      </c>
      <c r="E3829" s="26">
        <v>2</v>
      </c>
      <c r="F3829" s="51" t="s">
        <v>22</v>
      </c>
      <c r="G3829" s="26">
        <v>1</v>
      </c>
      <c r="H3829" s="26">
        <v>1</v>
      </c>
      <c r="I3829" t="s">
        <v>15</v>
      </c>
      <c r="J3829" t="s">
        <v>82</v>
      </c>
      <c r="K3829" t="s">
        <v>88</v>
      </c>
      <c r="L3829" t="s">
        <v>113</v>
      </c>
      <c r="M3829" t="s">
        <v>93</v>
      </c>
      <c r="N3829">
        <v>12250.781017677318</v>
      </c>
      <c r="O3829">
        <v>12250.781017677318</v>
      </c>
      <c r="P3829" t="s">
        <v>64</v>
      </c>
      <c r="Q3829">
        <v>27.46</v>
      </c>
      <c r="R3829">
        <v>1</v>
      </c>
      <c r="S3829">
        <v>1</v>
      </c>
      <c r="T3829">
        <v>1</v>
      </c>
      <c r="U3829" t="s">
        <v>76</v>
      </c>
      <c r="V3829">
        <v>3</v>
      </c>
      <c r="W3829" t="s">
        <v>84</v>
      </c>
      <c r="X3829" s="51" t="s">
        <v>7067</v>
      </c>
      <c r="Y3829" s="51" t="s">
        <v>79</v>
      </c>
      <c r="Z3829" s="26">
        <v>3</v>
      </c>
      <c r="AA3829" s="51" t="s">
        <v>77</v>
      </c>
      <c r="AB3829" s="51" t="s">
        <v>108</v>
      </c>
    </row>
    <row r="3830" spans="1:28">
      <c r="A3830" s="51" t="s">
        <v>7068</v>
      </c>
      <c r="B3830" s="51" t="s">
        <v>140</v>
      </c>
      <c r="C3830" s="1">
        <v>42800</v>
      </c>
      <c r="D3830">
        <v>2017</v>
      </c>
      <c r="E3830" s="26">
        <v>3</v>
      </c>
      <c r="F3830" s="51" t="s">
        <v>23</v>
      </c>
      <c r="G3830" s="26">
        <v>8</v>
      </c>
      <c r="H3830" s="26">
        <v>8</v>
      </c>
      <c r="I3830" t="s">
        <v>15</v>
      </c>
      <c r="J3830" t="s">
        <v>60</v>
      </c>
      <c r="K3830" t="s">
        <v>61</v>
      </c>
      <c r="L3830" t="s">
        <v>98</v>
      </c>
      <c r="M3830" t="s">
        <v>63</v>
      </c>
      <c r="N3830">
        <v>3478.8227893043681</v>
      </c>
      <c r="O3830">
        <v>3478.8227893043681</v>
      </c>
      <c r="P3830" t="s">
        <v>64</v>
      </c>
      <c r="Q3830">
        <v>3.91</v>
      </c>
      <c r="R3830">
        <v>3</v>
      </c>
      <c r="S3830">
        <v>1</v>
      </c>
      <c r="T3830">
        <v>1</v>
      </c>
      <c r="U3830" t="s">
        <v>76</v>
      </c>
      <c r="V3830">
        <v>1</v>
      </c>
      <c r="W3830" t="s">
        <v>66</v>
      </c>
      <c r="X3830" s="51" t="s">
        <v>7069</v>
      </c>
      <c r="Y3830" s="51" t="s">
        <v>119</v>
      </c>
      <c r="Z3830" s="26">
        <v>1</v>
      </c>
      <c r="AA3830" s="51" t="s">
        <v>66</v>
      </c>
      <c r="AB3830" s="51" t="s">
        <v>69</v>
      </c>
    </row>
    <row r="3831" spans="1:28">
      <c r="A3831" s="51" t="s">
        <v>7070</v>
      </c>
      <c r="B3831" s="51" t="s">
        <v>121</v>
      </c>
      <c r="C3831" s="1">
        <v>41896</v>
      </c>
      <c r="D3831">
        <v>2014</v>
      </c>
      <c r="E3831" s="26">
        <v>9</v>
      </c>
      <c r="F3831" s="51" t="s">
        <v>29</v>
      </c>
      <c r="G3831" s="26">
        <v>11</v>
      </c>
      <c r="H3831" s="26">
        <v>11</v>
      </c>
      <c r="I3831" t="s">
        <v>15</v>
      </c>
      <c r="J3831" t="s">
        <v>102</v>
      </c>
      <c r="K3831" t="s">
        <v>133</v>
      </c>
      <c r="L3831" t="s">
        <v>157</v>
      </c>
      <c r="M3831" t="s">
        <v>104</v>
      </c>
      <c r="N3831">
        <v>13448.227036405033</v>
      </c>
      <c r="O3831">
        <v>13448.227036405033</v>
      </c>
      <c r="P3831" t="s">
        <v>64</v>
      </c>
      <c r="Q3831">
        <v>6.61</v>
      </c>
      <c r="R3831">
        <v>2</v>
      </c>
      <c r="S3831">
        <v>0</v>
      </c>
      <c r="T3831">
        <v>0</v>
      </c>
      <c r="U3831" t="s">
        <v>65</v>
      </c>
      <c r="V3831">
        <v>2</v>
      </c>
      <c r="W3831" t="s">
        <v>77</v>
      </c>
      <c r="X3831" s="51" t="s">
        <v>7071</v>
      </c>
      <c r="Y3831" s="51" t="s">
        <v>79</v>
      </c>
      <c r="Z3831" s="26">
        <v>2</v>
      </c>
      <c r="AA3831" s="51" t="s">
        <v>77</v>
      </c>
      <c r="AB3831" s="51" t="s">
        <v>69</v>
      </c>
    </row>
    <row r="3832" spans="1:28">
      <c r="A3832" s="51" t="s">
        <v>7072</v>
      </c>
      <c r="B3832" s="51" t="s">
        <v>81</v>
      </c>
      <c r="C3832" s="1">
        <v>42863</v>
      </c>
      <c r="D3832">
        <v>2017</v>
      </c>
      <c r="E3832" s="26">
        <v>5</v>
      </c>
      <c r="F3832" s="51" t="s">
        <v>25</v>
      </c>
      <c r="G3832" s="26">
        <v>8</v>
      </c>
      <c r="H3832" s="26">
        <v>8</v>
      </c>
      <c r="I3832" t="s">
        <v>15</v>
      </c>
      <c r="J3832" t="s">
        <v>60</v>
      </c>
      <c r="K3832" t="s">
        <v>88</v>
      </c>
      <c r="L3832" t="s">
        <v>128</v>
      </c>
      <c r="M3832" t="s">
        <v>75</v>
      </c>
      <c r="N3832">
        <v>5342.033905254254</v>
      </c>
      <c r="O3832">
        <v>5342.033905254254</v>
      </c>
      <c r="P3832" t="s">
        <v>64</v>
      </c>
      <c r="Q3832">
        <v>16.64</v>
      </c>
      <c r="R3832">
        <v>1</v>
      </c>
      <c r="S3832">
        <v>0</v>
      </c>
      <c r="T3832">
        <v>0</v>
      </c>
      <c r="U3832" t="s">
        <v>65</v>
      </c>
      <c r="V3832">
        <v>3</v>
      </c>
      <c r="W3832" t="s">
        <v>84</v>
      </c>
      <c r="X3832" s="51" t="s">
        <v>2673</v>
      </c>
      <c r="Y3832" s="51" t="s">
        <v>79</v>
      </c>
      <c r="Z3832" s="26">
        <v>3</v>
      </c>
      <c r="AA3832" s="51" t="s">
        <v>77</v>
      </c>
      <c r="AB3832" s="51" t="s">
        <v>69</v>
      </c>
    </row>
    <row r="3833" spans="1:28">
      <c r="A3833" s="51" t="s">
        <v>7073</v>
      </c>
      <c r="B3833" s="51" t="s">
        <v>81</v>
      </c>
      <c r="C3833" s="1">
        <v>42169</v>
      </c>
      <c r="D3833">
        <v>2015</v>
      </c>
      <c r="E3833" s="26">
        <v>6</v>
      </c>
      <c r="F3833" s="51" t="s">
        <v>26</v>
      </c>
      <c r="G3833" s="26">
        <v>10</v>
      </c>
      <c r="H3833" s="26">
        <v>10</v>
      </c>
      <c r="I3833" t="s">
        <v>15</v>
      </c>
      <c r="J3833" t="s">
        <v>102</v>
      </c>
      <c r="K3833" t="s">
        <v>83</v>
      </c>
      <c r="L3833" t="s">
        <v>116</v>
      </c>
      <c r="M3833" t="s">
        <v>90</v>
      </c>
      <c r="N3833">
        <v>11551.286385122008</v>
      </c>
      <c r="O3833">
        <v>11551.286385122008</v>
      </c>
      <c r="P3833" t="s">
        <v>64</v>
      </c>
      <c r="Q3833">
        <v>10.94</v>
      </c>
      <c r="R3833">
        <v>2</v>
      </c>
      <c r="S3833">
        <v>3</v>
      </c>
      <c r="T3833">
        <v>1</v>
      </c>
      <c r="U3833" t="s">
        <v>76</v>
      </c>
      <c r="V3833">
        <v>2</v>
      </c>
      <c r="W3833" t="s">
        <v>77</v>
      </c>
      <c r="X3833" s="51" t="s">
        <v>7074</v>
      </c>
      <c r="Y3833" s="51" t="s">
        <v>100</v>
      </c>
      <c r="Z3833" s="26">
        <v>2</v>
      </c>
      <c r="AA3833" s="51" t="s">
        <v>77</v>
      </c>
      <c r="AB3833" s="51" t="s">
        <v>108</v>
      </c>
    </row>
    <row r="3834" spans="1:28">
      <c r="A3834" s="51" t="s">
        <v>7075</v>
      </c>
      <c r="B3834" s="51" t="s">
        <v>140</v>
      </c>
      <c r="C3834" s="1">
        <v>44653</v>
      </c>
      <c r="D3834">
        <v>2022</v>
      </c>
      <c r="E3834" s="26">
        <v>4</v>
      </c>
      <c r="F3834" s="51" t="s">
        <v>24</v>
      </c>
      <c r="G3834" s="26">
        <v>3</v>
      </c>
      <c r="H3834" s="26">
        <v>3</v>
      </c>
      <c r="I3834" t="s">
        <v>15</v>
      </c>
      <c r="J3834" t="s">
        <v>82</v>
      </c>
      <c r="K3834" t="s">
        <v>133</v>
      </c>
      <c r="L3834" t="s">
        <v>110</v>
      </c>
      <c r="M3834" t="s">
        <v>75</v>
      </c>
      <c r="N3834">
        <v>1738.4533306912217</v>
      </c>
      <c r="O3834">
        <v>1738.4533306912217</v>
      </c>
      <c r="P3834" t="s">
        <v>64</v>
      </c>
      <c r="Q3834">
        <v>5.77</v>
      </c>
      <c r="R3834">
        <v>1</v>
      </c>
      <c r="S3834">
        <v>1</v>
      </c>
      <c r="T3834">
        <v>1</v>
      </c>
      <c r="U3834" t="s">
        <v>76</v>
      </c>
      <c r="V3834">
        <v>1</v>
      </c>
      <c r="W3834" t="s">
        <v>66</v>
      </c>
      <c r="X3834" s="51" t="s">
        <v>7076</v>
      </c>
      <c r="Y3834" s="51" t="s">
        <v>68</v>
      </c>
      <c r="Z3834" s="26">
        <v>0</v>
      </c>
      <c r="AA3834" s="51" t="s">
        <v>66</v>
      </c>
      <c r="AB3834" s="51" t="s">
        <v>69</v>
      </c>
    </row>
    <row r="3835" spans="1:28">
      <c r="A3835" s="51" t="s">
        <v>7077</v>
      </c>
      <c r="B3835" s="51" t="s">
        <v>140</v>
      </c>
      <c r="C3835" s="1">
        <v>44731</v>
      </c>
      <c r="D3835">
        <v>2022</v>
      </c>
      <c r="E3835" s="26">
        <v>6</v>
      </c>
      <c r="F3835" s="51" t="s">
        <v>26</v>
      </c>
      <c r="G3835" s="26">
        <v>3</v>
      </c>
      <c r="H3835" s="26">
        <v>3</v>
      </c>
      <c r="I3835" t="s">
        <v>15</v>
      </c>
      <c r="J3835" t="s">
        <v>82</v>
      </c>
      <c r="K3835" t="s">
        <v>73</v>
      </c>
      <c r="L3835" t="s">
        <v>98</v>
      </c>
      <c r="M3835" t="s">
        <v>75</v>
      </c>
      <c r="N3835">
        <v>8895.2624807135198</v>
      </c>
      <c r="O3835">
        <v>8895.2624807135198</v>
      </c>
      <c r="P3835" t="s">
        <v>64</v>
      </c>
      <c r="Q3835">
        <v>3.85</v>
      </c>
      <c r="R3835">
        <v>3</v>
      </c>
      <c r="S3835">
        <v>2</v>
      </c>
      <c r="T3835">
        <v>1</v>
      </c>
      <c r="U3835" t="s">
        <v>76</v>
      </c>
      <c r="V3835">
        <v>2</v>
      </c>
      <c r="W3835" t="s">
        <v>77</v>
      </c>
      <c r="X3835" s="51" t="s">
        <v>7078</v>
      </c>
      <c r="Y3835" s="51" t="s">
        <v>95</v>
      </c>
      <c r="Z3835" s="26">
        <v>0</v>
      </c>
      <c r="AA3835" s="51" t="s">
        <v>66</v>
      </c>
      <c r="AB3835" s="51" t="s">
        <v>69</v>
      </c>
    </row>
    <row r="3836" spans="1:28">
      <c r="A3836" s="51" t="s">
        <v>7079</v>
      </c>
      <c r="B3836" s="51" t="s">
        <v>140</v>
      </c>
      <c r="C3836" s="1">
        <v>42767</v>
      </c>
      <c r="D3836">
        <v>2017</v>
      </c>
      <c r="E3836" s="26">
        <v>2</v>
      </c>
      <c r="F3836" s="51" t="s">
        <v>22</v>
      </c>
      <c r="G3836" s="26">
        <v>8</v>
      </c>
      <c r="H3836" s="26">
        <v>8</v>
      </c>
      <c r="I3836" t="s">
        <v>15</v>
      </c>
      <c r="J3836" t="s">
        <v>60</v>
      </c>
      <c r="K3836" t="s">
        <v>124</v>
      </c>
      <c r="L3836" t="s">
        <v>128</v>
      </c>
      <c r="M3836" t="s">
        <v>104</v>
      </c>
      <c r="N3836">
        <v>15596.462908688</v>
      </c>
      <c r="O3836">
        <v>15596.462908688</v>
      </c>
      <c r="P3836" t="s">
        <v>64</v>
      </c>
      <c r="Q3836">
        <v>13.91</v>
      </c>
      <c r="R3836">
        <v>5</v>
      </c>
      <c r="S3836">
        <v>1</v>
      </c>
      <c r="T3836">
        <v>1</v>
      </c>
      <c r="U3836" t="s">
        <v>76</v>
      </c>
      <c r="V3836">
        <v>3</v>
      </c>
      <c r="W3836" t="s">
        <v>84</v>
      </c>
      <c r="X3836" s="51" t="s">
        <v>926</v>
      </c>
      <c r="Y3836" s="51" t="s">
        <v>95</v>
      </c>
      <c r="Z3836" s="26">
        <v>3</v>
      </c>
      <c r="AA3836" s="51" t="s">
        <v>77</v>
      </c>
      <c r="AB3836" s="51" t="s">
        <v>69</v>
      </c>
    </row>
    <row r="3837" spans="1:28">
      <c r="A3837" s="51" t="s">
        <v>7080</v>
      </c>
      <c r="B3837" s="51" t="s">
        <v>81</v>
      </c>
      <c r="C3837" s="1">
        <v>44104</v>
      </c>
      <c r="D3837">
        <v>2020</v>
      </c>
      <c r="E3837" s="26">
        <v>9</v>
      </c>
      <c r="F3837" s="51" t="s">
        <v>29</v>
      </c>
      <c r="G3837" s="26">
        <v>5</v>
      </c>
      <c r="H3837" s="26">
        <v>5</v>
      </c>
      <c r="I3837" t="s">
        <v>15</v>
      </c>
      <c r="J3837" t="s">
        <v>72</v>
      </c>
      <c r="K3837" t="s">
        <v>124</v>
      </c>
      <c r="L3837" t="s">
        <v>62</v>
      </c>
      <c r="M3837" t="s">
        <v>63</v>
      </c>
      <c r="N3837">
        <v>12139.831999127469</v>
      </c>
      <c r="O3837">
        <v>12139.831999127469</v>
      </c>
      <c r="P3837" t="s">
        <v>64</v>
      </c>
      <c r="Q3837">
        <v>9.6300000000000008</v>
      </c>
      <c r="R3837">
        <v>2</v>
      </c>
      <c r="S3837">
        <v>2</v>
      </c>
      <c r="T3837">
        <v>1</v>
      </c>
      <c r="U3837" t="s">
        <v>76</v>
      </c>
      <c r="V3837">
        <v>2</v>
      </c>
      <c r="W3837" t="s">
        <v>77</v>
      </c>
      <c r="X3837" s="51" t="s">
        <v>7081</v>
      </c>
      <c r="Y3837" s="51" t="s">
        <v>86</v>
      </c>
      <c r="Z3837" s="26">
        <v>1</v>
      </c>
      <c r="AA3837" s="51" t="s">
        <v>66</v>
      </c>
      <c r="AB3837" s="51" t="s">
        <v>69</v>
      </c>
    </row>
    <row r="3838" spans="1:28">
      <c r="A3838" s="51" t="s">
        <v>7082</v>
      </c>
      <c r="B3838" s="51" t="s">
        <v>71</v>
      </c>
      <c r="C3838" s="1">
        <v>41785</v>
      </c>
      <c r="D3838">
        <v>2014</v>
      </c>
      <c r="E3838" s="26">
        <v>5</v>
      </c>
      <c r="F3838" s="51" t="s">
        <v>25</v>
      </c>
      <c r="G3838" s="26">
        <v>11</v>
      </c>
      <c r="H3838" s="26">
        <v>11</v>
      </c>
      <c r="I3838" t="s">
        <v>15</v>
      </c>
      <c r="J3838" t="s">
        <v>102</v>
      </c>
      <c r="K3838" t="s">
        <v>124</v>
      </c>
      <c r="L3838" t="s">
        <v>103</v>
      </c>
      <c r="M3838" t="s">
        <v>63</v>
      </c>
      <c r="N3838">
        <v>6053.8312119117636</v>
      </c>
      <c r="O3838">
        <v>6053.8312119117636</v>
      </c>
      <c r="P3838" t="s">
        <v>64</v>
      </c>
      <c r="Q3838">
        <v>9.0299999999999994</v>
      </c>
      <c r="R3838">
        <v>4</v>
      </c>
      <c r="S3838">
        <v>5</v>
      </c>
      <c r="T3838">
        <v>1</v>
      </c>
      <c r="U3838" t="s">
        <v>76</v>
      </c>
      <c r="V3838">
        <v>2</v>
      </c>
      <c r="W3838" t="s">
        <v>77</v>
      </c>
      <c r="X3838" s="51" t="s">
        <v>4149</v>
      </c>
      <c r="Y3838" s="51" t="s">
        <v>95</v>
      </c>
      <c r="Z3838" s="26">
        <v>2</v>
      </c>
      <c r="AA3838" s="51" t="s">
        <v>77</v>
      </c>
      <c r="AB3838" s="51" t="s">
        <v>108</v>
      </c>
    </row>
    <row r="3839" spans="1:28">
      <c r="A3839" s="51" t="s">
        <v>7083</v>
      </c>
      <c r="B3839" s="51" t="s">
        <v>71</v>
      </c>
      <c r="C3839" s="1">
        <v>43890</v>
      </c>
      <c r="D3839">
        <v>2020</v>
      </c>
      <c r="E3839" s="26">
        <v>2</v>
      </c>
      <c r="F3839" s="51" t="s">
        <v>22</v>
      </c>
      <c r="G3839" s="26">
        <v>5</v>
      </c>
      <c r="H3839" s="26">
        <v>5</v>
      </c>
      <c r="I3839" t="s">
        <v>15</v>
      </c>
      <c r="J3839" t="s">
        <v>72</v>
      </c>
      <c r="K3839" t="s">
        <v>124</v>
      </c>
      <c r="L3839" t="s">
        <v>125</v>
      </c>
      <c r="M3839" t="s">
        <v>104</v>
      </c>
      <c r="N3839">
        <v>12750.123142038125</v>
      </c>
      <c r="O3839">
        <v>12750.123142038125</v>
      </c>
      <c r="P3839" t="s">
        <v>64</v>
      </c>
      <c r="Q3839">
        <v>4.2300000000000004</v>
      </c>
      <c r="R3839">
        <v>2</v>
      </c>
      <c r="S3839">
        <v>3</v>
      </c>
      <c r="T3839">
        <v>1</v>
      </c>
      <c r="U3839" t="s">
        <v>76</v>
      </c>
      <c r="V3839">
        <v>2</v>
      </c>
      <c r="W3839" t="s">
        <v>77</v>
      </c>
      <c r="X3839" s="51" t="s">
        <v>5472</v>
      </c>
      <c r="Y3839" s="51" t="s">
        <v>68</v>
      </c>
      <c r="Z3839" s="26">
        <v>2</v>
      </c>
      <c r="AA3839" s="51" t="s">
        <v>77</v>
      </c>
      <c r="AB3839" s="51" t="s">
        <v>69</v>
      </c>
    </row>
    <row r="3840" spans="1:28">
      <c r="A3840" s="51" t="s">
        <v>7084</v>
      </c>
      <c r="B3840" s="51" t="s">
        <v>97</v>
      </c>
      <c r="C3840" s="1">
        <v>43914</v>
      </c>
      <c r="D3840">
        <v>2020</v>
      </c>
      <c r="E3840" s="26">
        <v>3</v>
      </c>
      <c r="F3840" s="51" t="s">
        <v>23</v>
      </c>
      <c r="G3840" s="26">
        <v>5</v>
      </c>
      <c r="H3840" s="26">
        <v>5</v>
      </c>
      <c r="I3840" t="s">
        <v>15</v>
      </c>
      <c r="J3840" t="s">
        <v>72</v>
      </c>
      <c r="K3840" t="s">
        <v>88</v>
      </c>
      <c r="L3840" t="s">
        <v>128</v>
      </c>
      <c r="M3840" t="s">
        <v>90</v>
      </c>
      <c r="N3840">
        <v>12170.859136896328</v>
      </c>
      <c r="O3840">
        <v>12170.859136896328</v>
      </c>
      <c r="P3840" t="s">
        <v>64</v>
      </c>
      <c r="Q3840">
        <v>8.67</v>
      </c>
      <c r="R3840">
        <v>1</v>
      </c>
      <c r="S3840">
        <v>6</v>
      </c>
      <c r="T3840">
        <v>1</v>
      </c>
      <c r="U3840" t="s">
        <v>76</v>
      </c>
      <c r="V3840">
        <v>2</v>
      </c>
      <c r="W3840" t="s">
        <v>77</v>
      </c>
      <c r="X3840" s="51" t="s">
        <v>5595</v>
      </c>
      <c r="Y3840" s="51" t="s">
        <v>119</v>
      </c>
      <c r="Z3840" s="26">
        <v>2</v>
      </c>
      <c r="AA3840" s="51" t="s">
        <v>77</v>
      </c>
      <c r="AB3840" s="51" t="s">
        <v>69</v>
      </c>
    </row>
    <row r="3841" spans="1:28">
      <c r="A3841" s="51" t="s">
        <v>7085</v>
      </c>
      <c r="B3841" s="51" t="s">
        <v>81</v>
      </c>
      <c r="C3841" s="1">
        <v>43849</v>
      </c>
      <c r="D3841">
        <v>2020</v>
      </c>
      <c r="E3841" s="26">
        <v>1</v>
      </c>
      <c r="F3841" s="51" t="s">
        <v>21</v>
      </c>
      <c r="G3841" s="26">
        <v>5</v>
      </c>
      <c r="H3841" s="26">
        <v>5</v>
      </c>
      <c r="I3841" t="s">
        <v>15</v>
      </c>
      <c r="J3841" t="s">
        <v>72</v>
      </c>
      <c r="K3841" t="s">
        <v>124</v>
      </c>
      <c r="L3841" t="s">
        <v>98</v>
      </c>
      <c r="M3841" t="s">
        <v>63</v>
      </c>
      <c r="N3841">
        <v>10157.389520107112</v>
      </c>
      <c r="O3841">
        <v>10157.389520107112</v>
      </c>
      <c r="P3841" t="s">
        <v>64</v>
      </c>
      <c r="Q3841">
        <v>12.42</v>
      </c>
      <c r="R3841">
        <v>1</v>
      </c>
      <c r="S3841">
        <v>1</v>
      </c>
      <c r="T3841">
        <v>1</v>
      </c>
      <c r="U3841" t="s">
        <v>76</v>
      </c>
      <c r="V3841">
        <v>2</v>
      </c>
      <c r="W3841" t="s">
        <v>77</v>
      </c>
      <c r="X3841" s="51" t="s">
        <v>7086</v>
      </c>
      <c r="Y3841" s="51" t="s">
        <v>100</v>
      </c>
      <c r="Z3841" s="26">
        <v>0</v>
      </c>
      <c r="AA3841" s="51" t="s">
        <v>66</v>
      </c>
      <c r="AB3841" s="51" t="s">
        <v>69</v>
      </c>
    </row>
    <row r="3842" spans="1:28">
      <c r="A3842" s="51" t="s">
        <v>7087</v>
      </c>
      <c r="B3842" s="51" t="s">
        <v>121</v>
      </c>
      <c r="C3842" s="1">
        <v>43134</v>
      </c>
      <c r="D3842">
        <v>2018</v>
      </c>
      <c r="E3842" s="26">
        <v>2</v>
      </c>
      <c r="F3842" s="51" t="s">
        <v>22</v>
      </c>
      <c r="G3842" s="26">
        <v>7</v>
      </c>
      <c r="H3842" s="26">
        <v>7</v>
      </c>
      <c r="I3842" t="s">
        <v>15</v>
      </c>
      <c r="J3842" t="s">
        <v>60</v>
      </c>
      <c r="K3842" t="s">
        <v>124</v>
      </c>
      <c r="L3842" t="s">
        <v>98</v>
      </c>
      <c r="M3842" t="s">
        <v>75</v>
      </c>
      <c r="N3842">
        <v>5710.7599382568096</v>
      </c>
      <c r="O3842">
        <v>5710.7599382568096</v>
      </c>
      <c r="P3842" t="s">
        <v>64</v>
      </c>
      <c r="Q3842">
        <v>8.24</v>
      </c>
      <c r="R3842">
        <v>3</v>
      </c>
      <c r="S3842">
        <v>1</v>
      </c>
      <c r="T3842">
        <v>1</v>
      </c>
      <c r="U3842" t="s">
        <v>76</v>
      </c>
      <c r="V3842">
        <v>1</v>
      </c>
      <c r="W3842" t="s">
        <v>66</v>
      </c>
      <c r="X3842" s="51" t="s">
        <v>7088</v>
      </c>
      <c r="Y3842" s="51" t="s">
        <v>79</v>
      </c>
      <c r="Z3842" s="26">
        <v>0</v>
      </c>
      <c r="AA3842" s="51" t="s">
        <v>66</v>
      </c>
      <c r="AB3842" s="51" t="s">
        <v>69</v>
      </c>
    </row>
    <row r="3843" spans="1:28">
      <c r="A3843" s="51" t="s">
        <v>7089</v>
      </c>
      <c r="B3843" s="51" t="s">
        <v>81</v>
      </c>
      <c r="C3843" s="1">
        <v>44607</v>
      </c>
      <c r="D3843">
        <v>2022</v>
      </c>
      <c r="E3843" s="26">
        <v>2</v>
      </c>
      <c r="F3843" s="51" t="s">
        <v>22</v>
      </c>
      <c r="G3843" s="26">
        <v>3</v>
      </c>
      <c r="H3843" s="26">
        <v>3</v>
      </c>
      <c r="I3843" t="s">
        <v>15</v>
      </c>
      <c r="J3843" t="s">
        <v>82</v>
      </c>
      <c r="K3843" t="s">
        <v>124</v>
      </c>
      <c r="L3843" t="s">
        <v>202</v>
      </c>
      <c r="M3843" t="s">
        <v>152</v>
      </c>
      <c r="N3843">
        <v>10355.719948461285</v>
      </c>
      <c r="O3843">
        <v>10355.719948461285</v>
      </c>
      <c r="P3843" t="s">
        <v>64</v>
      </c>
      <c r="Q3843">
        <v>14.59</v>
      </c>
      <c r="R3843">
        <v>2</v>
      </c>
      <c r="S3843">
        <v>2</v>
      </c>
      <c r="T3843">
        <v>1</v>
      </c>
      <c r="U3843" t="s">
        <v>76</v>
      </c>
      <c r="V3843">
        <v>3</v>
      </c>
      <c r="W3843" t="s">
        <v>84</v>
      </c>
      <c r="X3843" s="51" t="s">
        <v>7090</v>
      </c>
      <c r="Y3843" s="51" t="s">
        <v>119</v>
      </c>
      <c r="Z3843" s="26">
        <v>1</v>
      </c>
      <c r="AA3843" s="51" t="s">
        <v>66</v>
      </c>
      <c r="AB3843" s="51" t="s">
        <v>69</v>
      </c>
    </row>
    <row r="3844" spans="1:28">
      <c r="A3844" s="51" t="s">
        <v>7091</v>
      </c>
      <c r="B3844" s="51" t="s">
        <v>97</v>
      </c>
      <c r="C3844" s="1">
        <v>41697</v>
      </c>
      <c r="D3844">
        <v>2014</v>
      </c>
      <c r="E3844" s="26">
        <v>2</v>
      </c>
      <c r="F3844" s="51" t="s">
        <v>22</v>
      </c>
      <c r="G3844" s="26">
        <v>11</v>
      </c>
      <c r="H3844" s="26">
        <v>11</v>
      </c>
      <c r="I3844" t="s">
        <v>15</v>
      </c>
      <c r="J3844" t="s">
        <v>102</v>
      </c>
      <c r="K3844" t="s">
        <v>124</v>
      </c>
      <c r="L3844" t="s">
        <v>128</v>
      </c>
      <c r="M3844" t="s">
        <v>75</v>
      </c>
      <c r="N3844">
        <v>4597.0087132463823</v>
      </c>
      <c r="O3844">
        <v>4597.0087132463823</v>
      </c>
      <c r="P3844" t="s">
        <v>64</v>
      </c>
      <c r="Q3844">
        <v>15.08</v>
      </c>
      <c r="R3844">
        <v>4</v>
      </c>
      <c r="S3844">
        <v>3</v>
      </c>
      <c r="T3844">
        <v>1</v>
      </c>
      <c r="U3844" t="s">
        <v>76</v>
      </c>
      <c r="V3844">
        <v>2</v>
      </c>
      <c r="W3844" t="s">
        <v>77</v>
      </c>
      <c r="X3844" s="51" t="s">
        <v>7092</v>
      </c>
      <c r="Y3844" s="51" t="s">
        <v>95</v>
      </c>
      <c r="Z3844" s="26">
        <v>3</v>
      </c>
      <c r="AA3844" s="51" t="s">
        <v>77</v>
      </c>
      <c r="AB3844" s="51" t="s">
        <v>108</v>
      </c>
    </row>
    <row r="3845" spans="1:28">
      <c r="A3845" s="51" t="s">
        <v>7093</v>
      </c>
      <c r="B3845" s="51" t="s">
        <v>59</v>
      </c>
      <c r="C3845" s="1">
        <v>43684</v>
      </c>
      <c r="D3845">
        <v>2019</v>
      </c>
      <c r="E3845" s="26">
        <v>8</v>
      </c>
      <c r="F3845" s="51" t="s">
        <v>28</v>
      </c>
      <c r="G3845" s="26">
        <v>6</v>
      </c>
      <c r="H3845" s="26">
        <v>6</v>
      </c>
      <c r="I3845" t="s">
        <v>15</v>
      </c>
      <c r="J3845" t="s">
        <v>72</v>
      </c>
      <c r="K3845" t="s">
        <v>88</v>
      </c>
      <c r="L3845" t="s">
        <v>125</v>
      </c>
      <c r="M3845" t="s">
        <v>63</v>
      </c>
      <c r="N3845">
        <v>8239.9799024866261</v>
      </c>
      <c r="O3845">
        <v>8239.9799024866261</v>
      </c>
      <c r="P3845" t="s">
        <v>64</v>
      </c>
      <c r="Q3845">
        <v>11.52</v>
      </c>
      <c r="R3845">
        <v>4</v>
      </c>
      <c r="S3845">
        <v>4</v>
      </c>
      <c r="T3845">
        <v>1</v>
      </c>
      <c r="U3845" t="s">
        <v>76</v>
      </c>
      <c r="V3845">
        <v>2</v>
      </c>
      <c r="W3845" t="s">
        <v>77</v>
      </c>
      <c r="X3845" s="51" t="s">
        <v>7094</v>
      </c>
      <c r="Y3845" s="51" t="s">
        <v>68</v>
      </c>
      <c r="Z3845" s="26">
        <v>1</v>
      </c>
      <c r="AA3845" s="51" t="s">
        <v>66</v>
      </c>
      <c r="AB3845" s="51" t="s">
        <v>69</v>
      </c>
    </row>
    <row r="3846" spans="1:28">
      <c r="A3846" s="51" t="s">
        <v>7095</v>
      </c>
      <c r="B3846" s="51" t="s">
        <v>81</v>
      </c>
      <c r="C3846" s="1">
        <v>45008</v>
      </c>
      <c r="D3846">
        <v>2023</v>
      </c>
      <c r="E3846" s="26">
        <v>3</v>
      </c>
      <c r="F3846" s="51" t="s">
        <v>23</v>
      </c>
      <c r="G3846" s="26">
        <v>2</v>
      </c>
      <c r="H3846" s="26">
        <v>2</v>
      </c>
      <c r="I3846" t="s">
        <v>15</v>
      </c>
      <c r="J3846" t="s">
        <v>82</v>
      </c>
      <c r="K3846" t="s">
        <v>61</v>
      </c>
      <c r="L3846" t="s">
        <v>157</v>
      </c>
      <c r="M3846" t="s">
        <v>104</v>
      </c>
      <c r="N3846">
        <v>12794.444045455864</v>
      </c>
      <c r="O3846">
        <v>12794.444045455864</v>
      </c>
      <c r="P3846" t="s">
        <v>64</v>
      </c>
      <c r="Q3846">
        <v>9.8800000000000008</v>
      </c>
      <c r="R3846">
        <v>2</v>
      </c>
      <c r="S3846">
        <v>1</v>
      </c>
      <c r="T3846">
        <v>1</v>
      </c>
      <c r="U3846" t="s">
        <v>76</v>
      </c>
      <c r="V3846">
        <v>3</v>
      </c>
      <c r="W3846" t="s">
        <v>84</v>
      </c>
      <c r="X3846" s="51" t="s">
        <v>7096</v>
      </c>
      <c r="Y3846" s="51" t="s">
        <v>95</v>
      </c>
      <c r="Z3846" s="26">
        <v>2</v>
      </c>
      <c r="AA3846" s="51" t="s">
        <v>77</v>
      </c>
      <c r="AB3846" s="51" t="s">
        <v>69</v>
      </c>
    </row>
    <row r="3847" spans="1:28">
      <c r="A3847" s="51" t="s">
        <v>7097</v>
      </c>
      <c r="B3847" s="51" t="s">
        <v>59</v>
      </c>
      <c r="C3847" s="1">
        <v>42811</v>
      </c>
      <c r="D3847">
        <v>2017</v>
      </c>
      <c r="E3847" s="26">
        <v>3</v>
      </c>
      <c r="F3847" s="51" t="s">
        <v>23</v>
      </c>
      <c r="G3847" s="26">
        <v>8</v>
      </c>
      <c r="H3847" s="26">
        <v>8</v>
      </c>
      <c r="I3847" t="s">
        <v>15</v>
      </c>
      <c r="J3847" t="s">
        <v>60</v>
      </c>
      <c r="K3847" t="s">
        <v>61</v>
      </c>
      <c r="L3847" t="s">
        <v>62</v>
      </c>
      <c r="M3847" t="s">
        <v>104</v>
      </c>
      <c r="N3847">
        <v>4239.6657845694081</v>
      </c>
      <c r="O3847">
        <v>4239.6657845694081</v>
      </c>
      <c r="P3847" t="s">
        <v>64</v>
      </c>
      <c r="Q3847">
        <v>7.42</v>
      </c>
      <c r="R3847">
        <v>1</v>
      </c>
      <c r="S3847">
        <v>2</v>
      </c>
      <c r="T3847">
        <v>1</v>
      </c>
      <c r="U3847" t="s">
        <v>76</v>
      </c>
      <c r="V3847">
        <v>2</v>
      </c>
      <c r="W3847" t="s">
        <v>77</v>
      </c>
      <c r="X3847" s="51" t="s">
        <v>5591</v>
      </c>
      <c r="Y3847" s="51" t="s">
        <v>86</v>
      </c>
      <c r="Z3847" s="26">
        <v>1</v>
      </c>
      <c r="AA3847" s="51" t="s">
        <v>66</v>
      </c>
      <c r="AB3847" s="51" t="s">
        <v>69</v>
      </c>
    </row>
    <row r="3848" spans="1:28">
      <c r="A3848" s="51" t="s">
        <v>7098</v>
      </c>
      <c r="B3848" s="51" t="s">
        <v>59</v>
      </c>
      <c r="C3848" s="1">
        <v>43743</v>
      </c>
      <c r="D3848">
        <v>2019</v>
      </c>
      <c r="E3848" s="26">
        <v>10</v>
      </c>
      <c r="F3848" s="51" t="s">
        <v>10</v>
      </c>
      <c r="G3848" s="26">
        <v>6</v>
      </c>
      <c r="H3848" s="26">
        <v>6</v>
      </c>
      <c r="I3848" t="s">
        <v>15</v>
      </c>
      <c r="J3848" t="s">
        <v>72</v>
      </c>
      <c r="K3848" t="s">
        <v>88</v>
      </c>
      <c r="L3848" t="s">
        <v>128</v>
      </c>
      <c r="M3848" t="s">
        <v>90</v>
      </c>
      <c r="N3848">
        <v>16937.26128709775</v>
      </c>
      <c r="O3848">
        <v>16937.26128709775</v>
      </c>
      <c r="P3848" t="s">
        <v>64</v>
      </c>
      <c r="Q3848">
        <v>7.39</v>
      </c>
      <c r="R3848">
        <v>2</v>
      </c>
      <c r="S3848">
        <v>4</v>
      </c>
      <c r="T3848">
        <v>1</v>
      </c>
      <c r="U3848" t="s">
        <v>76</v>
      </c>
      <c r="V3848">
        <v>3</v>
      </c>
      <c r="W3848" t="s">
        <v>84</v>
      </c>
      <c r="X3848" s="51" t="s">
        <v>2039</v>
      </c>
      <c r="Y3848" s="51" t="s">
        <v>144</v>
      </c>
      <c r="Z3848" s="26">
        <v>3</v>
      </c>
      <c r="AA3848" s="51" t="s">
        <v>77</v>
      </c>
      <c r="AB3848" s="51" t="s">
        <v>108</v>
      </c>
    </row>
    <row r="3849" spans="1:28">
      <c r="A3849" s="51" t="s">
        <v>7099</v>
      </c>
      <c r="B3849" s="51" t="s">
        <v>81</v>
      </c>
      <c r="C3849" s="1">
        <v>44275</v>
      </c>
      <c r="D3849">
        <v>2021</v>
      </c>
      <c r="E3849" s="26">
        <v>3</v>
      </c>
      <c r="F3849" s="51" t="s">
        <v>23</v>
      </c>
      <c r="G3849" s="26">
        <v>4</v>
      </c>
      <c r="H3849" s="26">
        <v>4</v>
      </c>
      <c r="I3849" t="s">
        <v>15</v>
      </c>
      <c r="J3849" t="s">
        <v>72</v>
      </c>
      <c r="K3849" t="s">
        <v>88</v>
      </c>
      <c r="L3849" t="s">
        <v>74</v>
      </c>
      <c r="M3849" t="s">
        <v>152</v>
      </c>
      <c r="N3849">
        <v>7005.7313875318187</v>
      </c>
      <c r="O3849">
        <v>7005.7313875318187</v>
      </c>
      <c r="P3849" t="s">
        <v>64</v>
      </c>
      <c r="Q3849">
        <v>8.77</v>
      </c>
      <c r="R3849">
        <v>5</v>
      </c>
      <c r="S3849">
        <v>1</v>
      </c>
      <c r="T3849">
        <v>1</v>
      </c>
      <c r="U3849" t="s">
        <v>76</v>
      </c>
      <c r="V3849">
        <v>1</v>
      </c>
      <c r="W3849" t="s">
        <v>66</v>
      </c>
      <c r="X3849" s="51" t="s">
        <v>7100</v>
      </c>
      <c r="Y3849" s="51" t="s">
        <v>79</v>
      </c>
      <c r="Z3849" s="26">
        <v>0</v>
      </c>
      <c r="AA3849" s="51" t="s">
        <v>66</v>
      </c>
      <c r="AB3849" s="51" t="s">
        <v>69</v>
      </c>
    </row>
    <row r="3850" spans="1:28">
      <c r="A3850" s="51" t="s">
        <v>7101</v>
      </c>
      <c r="B3850" s="51" t="s">
        <v>121</v>
      </c>
      <c r="C3850" s="1">
        <v>42419</v>
      </c>
      <c r="D3850">
        <v>2016</v>
      </c>
      <c r="E3850" s="26">
        <v>2</v>
      </c>
      <c r="F3850" s="51" t="s">
        <v>22</v>
      </c>
      <c r="G3850" s="26">
        <v>9</v>
      </c>
      <c r="H3850" s="26">
        <v>9</v>
      </c>
      <c r="I3850" t="s">
        <v>15</v>
      </c>
      <c r="J3850" t="s">
        <v>60</v>
      </c>
      <c r="K3850" t="s">
        <v>83</v>
      </c>
      <c r="L3850" t="s">
        <v>98</v>
      </c>
      <c r="M3850" t="s">
        <v>75</v>
      </c>
      <c r="N3850">
        <v>6845.3707852806538</v>
      </c>
      <c r="O3850">
        <v>6845.3707852806538</v>
      </c>
      <c r="P3850" t="s">
        <v>64</v>
      </c>
      <c r="Q3850">
        <v>5.94</v>
      </c>
      <c r="R3850">
        <v>1</v>
      </c>
      <c r="S3850">
        <v>0</v>
      </c>
      <c r="T3850">
        <v>0</v>
      </c>
      <c r="U3850" t="s">
        <v>65</v>
      </c>
      <c r="V3850">
        <v>2</v>
      </c>
      <c r="W3850" t="s">
        <v>77</v>
      </c>
      <c r="X3850" s="51" t="s">
        <v>3320</v>
      </c>
      <c r="Y3850" s="51" t="s">
        <v>68</v>
      </c>
      <c r="Z3850" s="26">
        <v>1</v>
      </c>
      <c r="AA3850" s="51" t="s">
        <v>66</v>
      </c>
      <c r="AB3850" s="51" t="s">
        <v>69</v>
      </c>
    </row>
    <row r="3851" spans="1:28">
      <c r="A3851" s="51" t="s">
        <v>7102</v>
      </c>
      <c r="B3851" s="51" t="s">
        <v>81</v>
      </c>
      <c r="C3851" s="1">
        <v>44246</v>
      </c>
      <c r="D3851">
        <v>2021</v>
      </c>
      <c r="E3851" s="26">
        <v>2</v>
      </c>
      <c r="F3851" s="51" t="s">
        <v>22</v>
      </c>
      <c r="G3851" s="26">
        <v>4</v>
      </c>
      <c r="H3851" s="26">
        <v>4</v>
      </c>
      <c r="I3851" t="s">
        <v>15</v>
      </c>
      <c r="J3851" t="s">
        <v>72</v>
      </c>
      <c r="K3851" t="s">
        <v>133</v>
      </c>
      <c r="L3851" t="s">
        <v>74</v>
      </c>
      <c r="M3851" t="s">
        <v>93</v>
      </c>
      <c r="N3851">
        <v>8059.7290730747272</v>
      </c>
      <c r="O3851">
        <v>8059.7290730747272</v>
      </c>
      <c r="P3851" t="s">
        <v>64</v>
      </c>
      <c r="Q3851">
        <v>13.5</v>
      </c>
      <c r="R3851">
        <v>2</v>
      </c>
      <c r="S3851">
        <v>1</v>
      </c>
      <c r="T3851">
        <v>1</v>
      </c>
      <c r="U3851" t="s">
        <v>76</v>
      </c>
      <c r="V3851">
        <v>2</v>
      </c>
      <c r="W3851" t="s">
        <v>77</v>
      </c>
      <c r="X3851" s="51" t="s">
        <v>7103</v>
      </c>
      <c r="Y3851" s="51" t="s">
        <v>100</v>
      </c>
      <c r="Z3851" s="26">
        <v>0</v>
      </c>
      <c r="AA3851" s="51" t="s">
        <v>66</v>
      </c>
      <c r="AB3851" s="51" t="s">
        <v>69</v>
      </c>
    </row>
    <row r="3852" spans="1:28">
      <c r="A3852" s="51" t="s">
        <v>7104</v>
      </c>
      <c r="B3852" s="51" t="s">
        <v>121</v>
      </c>
      <c r="C3852" s="1">
        <v>45367</v>
      </c>
      <c r="D3852">
        <v>2024</v>
      </c>
      <c r="E3852" s="26">
        <v>3</v>
      </c>
      <c r="F3852" s="51" t="s">
        <v>23</v>
      </c>
      <c r="G3852" s="26">
        <v>1</v>
      </c>
      <c r="H3852" s="26">
        <v>1</v>
      </c>
      <c r="I3852" t="s">
        <v>15</v>
      </c>
      <c r="J3852" t="s">
        <v>82</v>
      </c>
      <c r="K3852" t="s">
        <v>61</v>
      </c>
      <c r="L3852" t="s">
        <v>202</v>
      </c>
      <c r="M3852" t="s">
        <v>104</v>
      </c>
      <c r="N3852">
        <v>8045.9621842870993</v>
      </c>
      <c r="O3852">
        <v>8045.9621842870993</v>
      </c>
      <c r="P3852" t="s">
        <v>64</v>
      </c>
      <c r="Q3852">
        <v>4.01</v>
      </c>
      <c r="R3852">
        <v>1</v>
      </c>
      <c r="S3852">
        <v>3</v>
      </c>
      <c r="T3852">
        <v>1</v>
      </c>
      <c r="U3852" t="s">
        <v>76</v>
      </c>
      <c r="V3852">
        <v>3</v>
      </c>
      <c r="W3852" t="s">
        <v>84</v>
      </c>
      <c r="X3852" s="51" t="s">
        <v>7105</v>
      </c>
      <c r="Y3852" s="51" t="s">
        <v>79</v>
      </c>
      <c r="Z3852" s="26">
        <v>2</v>
      </c>
      <c r="AA3852" s="51" t="s">
        <v>77</v>
      </c>
      <c r="AB3852" s="51" t="s">
        <v>108</v>
      </c>
    </row>
    <row r="3853" spans="1:28">
      <c r="A3853" s="51" t="s">
        <v>7106</v>
      </c>
      <c r="B3853" s="51" t="s">
        <v>59</v>
      </c>
      <c r="C3853" s="1">
        <v>43857</v>
      </c>
      <c r="D3853">
        <v>2020</v>
      </c>
      <c r="E3853" s="26">
        <v>1</v>
      </c>
      <c r="F3853" s="51" t="s">
        <v>21</v>
      </c>
      <c r="G3853" s="26">
        <v>5</v>
      </c>
      <c r="H3853" s="26">
        <v>5</v>
      </c>
      <c r="I3853" t="s">
        <v>15</v>
      </c>
      <c r="J3853" t="s">
        <v>72</v>
      </c>
      <c r="K3853" t="s">
        <v>124</v>
      </c>
      <c r="L3853" t="s">
        <v>74</v>
      </c>
      <c r="M3853" t="s">
        <v>93</v>
      </c>
      <c r="N3853">
        <v>1275.2767957089695</v>
      </c>
      <c r="O3853">
        <v>1275.2767957089695</v>
      </c>
      <c r="P3853" t="s">
        <v>64</v>
      </c>
      <c r="Q3853">
        <v>28.32</v>
      </c>
      <c r="R3853">
        <v>4</v>
      </c>
      <c r="S3853">
        <v>3</v>
      </c>
      <c r="T3853">
        <v>1</v>
      </c>
      <c r="U3853" t="s">
        <v>76</v>
      </c>
      <c r="V3853">
        <v>3</v>
      </c>
      <c r="W3853" t="s">
        <v>84</v>
      </c>
      <c r="X3853" s="51" t="s">
        <v>7107</v>
      </c>
      <c r="Y3853" s="51" t="s">
        <v>119</v>
      </c>
      <c r="Z3853" s="26">
        <v>3</v>
      </c>
      <c r="AA3853" s="51" t="s">
        <v>77</v>
      </c>
      <c r="AB3853" s="51" t="s">
        <v>108</v>
      </c>
    </row>
    <row r="3854" spans="1:28">
      <c r="A3854" s="51" t="s">
        <v>7108</v>
      </c>
      <c r="B3854" s="51" t="s">
        <v>71</v>
      </c>
      <c r="C3854" s="1">
        <v>41831</v>
      </c>
      <c r="D3854">
        <v>2014</v>
      </c>
      <c r="E3854" s="26">
        <v>7</v>
      </c>
      <c r="F3854" s="51" t="s">
        <v>27</v>
      </c>
      <c r="G3854" s="26">
        <v>11</v>
      </c>
      <c r="H3854" s="26">
        <v>11</v>
      </c>
      <c r="I3854" t="s">
        <v>15</v>
      </c>
      <c r="J3854" t="s">
        <v>102</v>
      </c>
      <c r="K3854" t="s">
        <v>124</v>
      </c>
      <c r="L3854" t="s">
        <v>128</v>
      </c>
      <c r="M3854" t="s">
        <v>152</v>
      </c>
      <c r="N3854">
        <v>3096.9801484021268</v>
      </c>
      <c r="O3854">
        <v>3096.9801484021268</v>
      </c>
      <c r="P3854" t="s">
        <v>64</v>
      </c>
      <c r="Q3854">
        <v>6.59</v>
      </c>
      <c r="R3854">
        <v>4</v>
      </c>
      <c r="S3854">
        <v>2</v>
      </c>
      <c r="T3854">
        <v>1</v>
      </c>
      <c r="U3854" t="s">
        <v>76</v>
      </c>
      <c r="V3854">
        <v>1</v>
      </c>
      <c r="W3854" t="s">
        <v>66</v>
      </c>
      <c r="X3854" s="51" t="s">
        <v>7109</v>
      </c>
      <c r="Y3854" s="51" t="s">
        <v>68</v>
      </c>
      <c r="Z3854" s="26">
        <v>1</v>
      </c>
      <c r="AA3854" s="51" t="s">
        <v>66</v>
      </c>
      <c r="AB3854" s="51" t="s">
        <v>69</v>
      </c>
    </row>
    <row r="3855" spans="1:28">
      <c r="A3855" s="51" t="s">
        <v>7110</v>
      </c>
      <c r="B3855" s="51" t="s">
        <v>59</v>
      </c>
      <c r="C3855" s="1">
        <v>41464</v>
      </c>
      <c r="D3855">
        <v>2013</v>
      </c>
      <c r="E3855" s="26">
        <v>7</v>
      </c>
      <c r="F3855" s="51" t="s">
        <v>27</v>
      </c>
      <c r="G3855" s="26">
        <v>12</v>
      </c>
      <c r="H3855" s="26">
        <v>12</v>
      </c>
      <c r="I3855" t="s">
        <v>15</v>
      </c>
      <c r="J3855" t="s">
        <v>102</v>
      </c>
      <c r="K3855" t="s">
        <v>124</v>
      </c>
      <c r="L3855" t="s">
        <v>202</v>
      </c>
      <c r="M3855" t="s">
        <v>75</v>
      </c>
      <c r="N3855">
        <v>12467.496120046571</v>
      </c>
      <c r="O3855">
        <v>12467.496120046571</v>
      </c>
      <c r="P3855" t="s">
        <v>64</v>
      </c>
      <c r="Q3855">
        <v>11.98</v>
      </c>
      <c r="R3855">
        <v>1</v>
      </c>
      <c r="S3855">
        <v>3</v>
      </c>
      <c r="T3855">
        <v>1</v>
      </c>
      <c r="U3855" t="s">
        <v>76</v>
      </c>
      <c r="V3855">
        <v>2</v>
      </c>
      <c r="W3855" t="s">
        <v>77</v>
      </c>
      <c r="X3855" s="51" t="s">
        <v>1536</v>
      </c>
      <c r="Y3855" s="51" t="s">
        <v>119</v>
      </c>
      <c r="Z3855" s="26">
        <v>3</v>
      </c>
      <c r="AA3855" s="51" t="s">
        <v>77</v>
      </c>
      <c r="AB3855" s="51" t="s">
        <v>108</v>
      </c>
    </row>
    <row r="3856" spans="1:28">
      <c r="A3856" s="51" t="s">
        <v>7111</v>
      </c>
      <c r="B3856" s="51" t="s">
        <v>97</v>
      </c>
      <c r="C3856" s="1">
        <v>43423</v>
      </c>
      <c r="D3856">
        <v>2018</v>
      </c>
      <c r="E3856" s="26">
        <v>11</v>
      </c>
      <c r="F3856" s="51" t="s">
        <v>19</v>
      </c>
      <c r="G3856" s="26">
        <v>7</v>
      </c>
      <c r="H3856" s="26">
        <v>7</v>
      </c>
      <c r="I3856" t="s">
        <v>15</v>
      </c>
      <c r="J3856" t="s">
        <v>60</v>
      </c>
      <c r="K3856" t="s">
        <v>73</v>
      </c>
      <c r="L3856" t="s">
        <v>103</v>
      </c>
      <c r="M3856" t="s">
        <v>93</v>
      </c>
      <c r="N3856">
        <v>7411.0312880429974</v>
      </c>
      <c r="O3856">
        <v>7411.0312880429974</v>
      </c>
      <c r="P3856" t="s">
        <v>64</v>
      </c>
      <c r="Q3856">
        <v>8.2799999999999994</v>
      </c>
      <c r="R3856">
        <v>2</v>
      </c>
      <c r="S3856">
        <v>1</v>
      </c>
      <c r="T3856">
        <v>1</v>
      </c>
      <c r="U3856" t="s">
        <v>76</v>
      </c>
      <c r="V3856">
        <v>2</v>
      </c>
      <c r="W3856" t="s">
        <v>77</v>
      </c>
      <c r="X3856" s="51" t="s">
        <v>5556</v>
      </c>
      <c r="Y3856" s="51" t="s">
        <v>100</v>
      </c>
      <c r="Z3856" s="26">
        <v>0</v>
      </c>
      <c r="AA3856" s="51" t="s">
        <v>66</v>
      </c>
      <c r="AB3856" s="51" t="s">
        <v>69</v>
      </c>
    </row>
    <row r="3857" spans="1:28">
      <c r="A3857" s="51" t="s">
        <v>7112</v>
      </c>
      <c r="B3857" s="51" t="s">
        <v>81</v>
      </c>
      <c r="C3857" s="1">
        <v>43456</v>
      </c>
      <c r="D3857">
        <v>2018</v>
      </c>
      <c r="E3857" s="26">
        <v>12</v>
      </c>
      <c r="F3857" s="51" t="s">
        <v>20</v>
      </c>
      <c r="G3857" s="26">
        <v>7</v>
      </c>
      <c r="H3857" s="26">
        <v>7</v>
      </c>
      <c r="I3857" t="s">
        <v>15</v>
      </c>
      <c r="J3857" t="s">
        <v>60</v>
      </c>
      <c r="K3857" t="s">
        <v>124</v>
      </c>
      <c r="L3857" t="s">
        <v>74</v>
      </c>
      <c r="M3857" t="s">
        <v>93</v>
      </c>
      <c r="N3857">
        <v>3740.388627886623</v>
      </c>
      <c r="O3857">
        <v>3740.388627886623</v>
      </c>
      <c r="P3857" t="s">
        <v>64</v>
      </c>
      <c r="Q3857">
        <v>5.05</v>
      </c>
      <c r="R3857">
        <v>5</v>
      </c>
      <c r="S3857">
        <v>2</v>
      </c>
      <c r="T3857">
        <v>1</v>
      </c>
      <c r="U3857" t="s">
        <v>76</v>
      </c>
      <c r="V3857">
        <v>1</v>
      </c>
      <c r="W3857" t="s">
        <v>66</v>
      </c>
      <c r="X3857" s="51" t="s">
        <v>7113</v>
      </c>
      <c r="Y3857" s="51" t="s">
        <v>100</v>
      </c>
      <c r="Z3857" s="26">
        <v>0</v>
      </c>
      <c r="AA3857" s="51" t="s">
        <v>66</v>
      </c>
      <c r="AB3857" s="51" t="s">
        <v>69</v>
      </c>
    </row>
    <row r="3858" spans="1:28">
      <c r="A3858" s="51" t="s">
        <v>7114</v>
      </c>
      <c r="B3858" s="51" t="s">
        <v>81</v>
      </c>
      <c r="C3858" s="1">
        <v>45347</v>
      </c>
      <c r="D3858">
        <v>2024</v>
      </c>
      <c r="E3858" s="26">
        <v>2</v>
      </c>
      <c r="F3858" s="51" t="s">
        <v>22</v>
      </c>
      <c r="G3858" s="26">
        <v>1</v>
      </c>
      <c r="H3858" s="26">
        <v>1</v>
      </c>
      <c r="I3858" t="s">
        <v>15</v>
      </c>
      <c r="J3858" t="s">
        <v>82</v>
      </c>
      <c r="K3858" t="s">
        <v>73</v>
      </c>
      <c r="L3858" t="s">
        <v>103</v>
      </c>
      <c r="M3858" t="s">
        <v>93</v>
      </c>
      <c r="N3858">
        <v>12138.106876891849</v>
      </c>
      <c r="O3858">
        <v>12138.106876891849</v>
      </c>
      <c r="P3858" t="s">
        <v>64</v>
      </c>
      <c r="Q3858">
        <v>8.27</v>
      </c>
      <c r="R3858">
        <v>2</v>
      </c>
      <c r="S3858">
        <v>2</v>
      </c>
      <c r="T3858">
        <v>1</v>
      </c>
      <c r="U3858" t="s">
        <v>76</v>
      </c>
      <c r="V3858">
        <v>2</v>
      </c>
      <c r="W3858" t="s">
        <v>77</v>
      </c>
      <c r="X3858" s="51" t="s">
        <v>7115</v>
      </c>
      <c r="Y3858" s="51" t="s">
        <v>100</v>
      </c>
      <c r="Z3858" s="26">
        <v>1</v>
      </c>
      <c r="AA3858" s="51" t="s">
        <v>66</v>
      </c>
      <c r="AB3858" s="51" t="s">
        <v>69</v>
      </c>
    </row>
    <row r="3859" spans="1:28">
      <c r="A3859" s="51" t="s">
        <v>7116</v>
      </c>
      <c r="B3859" s="51" t="s">
        <v>71</v>
      </c>
      <c r="C3859" s="1">
        <v>41396</v>
      </c>
      <c r="D3859">
        <v>2013</v>
      </c>
      <c r="E3859" s="26">
        <v>5</v>
      </c>
      <c r="F3859" s="51" t="s">
        <v>25</v>
      </c>
      <c r="G3859" s="26">
        <v>12</v>
      </c>
      <c r="H3859" s="26">
        <v>12</v>
      </c>
      <c r="I3859" t="s">
        <v>15</v>
      </c>
      <c r="J3859" t="s">
        <v>102</v>
      </c>
      <c r="K3859" t="s">
        <v>73</v>
      </c>
      <c r="L3859" t="s">
        <v>62</v>
      </c>
      <c r="M3859" t="s">
        <v>93</v>
      </c>
      <c r="N3859">
        <v>8423.1786691417437</v>
      </c>
      <c r="O3859">
        <v>8423.1786691417437</v>
      </c>
      <c r="P3859" t="s">
        <v>64</v>
      </c>
      <c r="Q3859">
        <v>13.52</v>
      </c>
      <c r="R3859">
        <v>1</v>
      </c>
      <c r="S3859">
        <v>3</v>
      </c>
      <c r="T3859">
        <v>1</v>
      </c>
      <c r="U3859" t="s">
        <v>76</v>
      </c>
      <c r="V3859">
        <v>3</v>
      </c>
      <c r="W3859" t="s">
        <v>84</v>
      </c>
      <c r="X3859" s="51" t="s">
        <v>1494</v>
      </c>
      <c r="Y3859" s="51" t="s">
        <v>95</v>
      </c>
      <c r="Z3859" s="26">
        <v>3</v>
      </c>
      <c r="AA3859" s="51" t="s">
        <v>77</v>
      </c>
      <c r="AB3859" s="51" t="s">
        <v>108</v>
      </c>
    </row>
    <row r="3860" spans="1:28">
      <c r="A3860" s="51" t="s">
        <v>7117</v>
      </c>
      <c r="B3860" s="51" t="s">
        <v>121</v>
      </c>
      <c r="C3860" s="1">
        <v>43104</v>
      </c>
      <c r="D3860">
        <v>2018</v>
      </c>
      <c r="E3860" s="26">
        <v>1</v>
      </c>
      <c r="F3860" s="51" t="s">
        <v>21</v>
      </c>
      <c r="G3860" s="26">
        <v>7</v>
      </c>
      <c r="H3860" s="26">
        <v>7</v>
      </c>
      <c r="I3860" t="s">
        <v>15</v>
      </c>
      <c r="J3860" t="s">
        <v>60</v>
      </c>
      <c r="K3860" t="s">
        <v>73</v>
      </c>
      <c r="L3860" t="s">
        <v>74</v>
      </c>
      <c r="M3860" t="s">
        <v>75</v>
      </c>
      <c r="N3860">
        <v>21509.198358211423</v>
      </c>
      <c r="O3860">
        <v>21509.198358211423</v>
      </c>
      <c r="P3860" t="s">
        <v>64</v>
      </c>
      <c r="Q3860">
        <v>24.24</v>
      </c>
      <c r="R3860">
        <v>3</v>
      </c>
      <c r="S3860">
        <v>3</v>
      </c>
      <c r="T3860">
        <v>1</v>
      </c>
      <c r="U3860" t="s">
        <v>76</v>
      </c>
      <c r="V3860">
        <v>3</v>
      </c>
      <c r="W3860" t="s">
        <v>84</v>
      </c>
      <c r="X3860" s="51" t="s">
        <v>7118</v>
      </c>
      <c r="Y3860" s="51" t="s">
        <v>79</v>
      </c>
      <c r="Z3860" s="26">
        <v>4</v>
      </c>
      <c r="AA3860" s="51" t="s">
        <v>84</v>
      </c>
      <c r="AB3860" s="51" t="s">
        <v>108</v>
      </c>
    </row>
    <row r="3861" spans="1:28">
      <c r="A3861" s="51" t="s">
        <v>7119</v>
      </c>
      <c r="B3861" s="51" t="s">
        <v>121</v>
      </c>
      <c r="C3861" s="1">
        <v>44060</v>
      </c>
      <c r="D3861">
        <v>2020</v>
      </c>
      <c r="E3861" s="26">
        <v>8</v>
      </c>
      <c r="F3861" s="51" t="s">
        <v>28</v>
      </c>
      <c r="G3861" s="26">
        <v>5</v>
      </c>
      <c r="H3861" s="26">
        <v>5</v>
      </c>
      <c r="I3861" t="s">
        <v>15</v>
      </c>
      <c r="J3861" t="s">
        <v>72</v>
      </c>
      <c r="K3861" t="s">
        <v>133</v>
      </c>
      <c r="L3861" t="s">
        <v>110</v>
      </c>
      <c r="M3861" t="s">
        <v>104</v>
      </c>
      <c r="N3861">
        <v>10507.251095726864</v>
      </c>
      <c r="O3861">
        <v>10507.251095726864</v>
      </c>
      <c r="P3861" t="s">
        <v>64</v>
      </c>
      <c r="Q3861">
        <v>12.42</v>
      </c>
      <c r="R3861">
        <v>3</v>
      </c>
      <c r="S3861">
        <v>0</v>
      </c>
      <c r="T3861">
        <v>0</v>
      </c>
      <c r="U3861" t="s">
        <v>65</v>
      </c>
      <c r="V3861">
        <v>3</v>
      </c>
      <c r="W3861" t="s">
        <v>84</v>
      </c>
      <c r="X3861" s="51" t="s">
        <v>6720</v>
      </c>
      <c r="Y3861" s="51" t="s">
        <v>79</v>
      </c>
      <c r="Z3861" s="26">
        <v>1</v>
      </c>
      <c r="AA3861" s="51" t="s">
        <v>66</v>
      </c>
      <c r="AB3861" s="51" t="s">
        <v>69</v>
      </c>
    </row>
    <row r="3862" spans="1:28">
      <c r="A3862" s="51" t="s">
        <v>7120</v>
      </c>
      <c r="B3862" s="51" t="s">
        <v>81</v>
      </c>
      <c r="C3862" s="1">
        <v>42730</v>
      </c>
      <c r="D3862">
        <v>2016</v>
      </c>
      <c r="E3862" s="26">
        <v>12</v>
      </c>
      <c r="F3862" s="51" t="s">
        <v>20</v>
      </c>
      <c r="G3862" s="26">
        <v>9</v>
      </c>
      <c r="H3862" s="26">
        <v>9</v>
      </c>
      <c r="I3862" t="s">
        <v>15</v>
      </c>
      <c r="J3862" t="s">
        <v>60</v>
      </c>
      <c r="K3862" t="s">
        <v>83</v>
      </c>
      <c r="L3862" t="s">
        <v>103</v>
      </c>
      <c r="M3862" t="s">
        <v>63</v>
      </c>
      <c r="N3862">
        <v>7330.7928609828705</v>
      </c>
      <c r="O3862">
        <v>7330.7928609828705</v>
      </c>
      <c r="P3862" t="s">
        <v>64</v>
      </c>
      <c r="Q3862">
        <v>7.86</v>
      </c>
      <c r="R3862">
        <v>3</v>
      </c>
      <c r="S3862">
        <v>3</v>
      </c>
      <c r="T3862">
        <v>1</v>
      </c>
      <c r="U3862" t="s">
        <v>76</v>
      </c>
      <c r="V3862">
        <v>1</v>
      </c>
      <c r="W3862" t="s">
        <v>66</v>
      </c>
      <c r="X3862" s="51" t="s">
        <v>7121</v>
      </c>
      <c r="Y3862" s="51" t="s">
        <v>100</v>
      </c>
      <c r="Z3862" s="26">
        <v>2</v>
      </c>
      <c r="AA3862" s="51" t="s">
        <v>77</v>
      </c>
      <c r="AB3862" s="51" t="s">
        <v>108</v>
      </c>
    </row>
    <row r="3863" spans="1:28">
      <c r="A3863" s="51" t="s">
        <v>7122</v>
      </c>
      <c r="B3863" s="51" t="s">
        <v>81</v>
      </c>
      <c r="C3863" s="1">
        <v>45213</v>
      </c>
      <c r="D3863">
        <v>2023</v>
      </c>
      <c r="E3863" s="26">
        <v>10</v>
      </c>
      <c r="F3863" s="51" t="s">
        <v>10</v>
      </c>
      <c r="G3863" s="26">
        <v>2</v>
      </c>
      <c r="H3863" s="26">
        <v>2</v>
      </c>
      <c r="I3863" t="s">
        <v>15</v>
      </c>
      <c r="J3863" t="s">
        <v>82</v>
      </c>
      <c r="K3863" t="s">
        <v>61</v>
      </c>
      <c r="L3863" t="s">
        <v>128</v>
      </c>
      <c r="M3863" t="s">
        <v>90</v>
      </c>
      <c r="N3863">
        <v>-2835.1125362636521</v>
      </c>
      <c r="O3863">
        <v>2835.1125362636521</v>
      </c>
      <c r="P3863" t="s">
        <v>117</v>
      </c>
      <c r="Q3863">
        <v>11.66</v>
      </c>
      <c r="R3863">
        <v>2</v>
      </c>
      <c r="S3863">
        <v>2</v>
      </c>
      <c r="T3863">
        <v>1</v>
      </c>
      <c r="U3863" t="s">
        <v>76</v>
      </c>
      <c r="V3863">
        <v>2</v>
      </c>
      <c r="W3863" t="s">
        <v>77</v>
      </c>
      <c r="X3863" s="51" t="s">
        <v>4571</v>
      </c>
      <c r="Y3863" s="51" t="s">
        <v>100</v>
      </c>
      <c r="Z3863" s="26">
        <v>0</v>
      </c>
      <c r="AA3863" s="51" t="s">
        <v>66</v>
      </c>
      <c r="AB3863" s="51" t="s">
        <v>69</v>
      </c>
    </row>
    <row r="3864" spans="1:28">
      <c r="A3864" s="51" t="s">
        <v>7123</v>
      </c>
      <c r="B3864" s="51" t="s">
        <v>71</v>
      </c>
      <c r="C3864" s="1">
        <v>43281</v>
      </c>
      <c r="D3864">
        <v>2018</v>
      </c>
      <c r="E3864" s="26">
        <v>6</v>
      </c>
      <c r="F3864" s="51" t="s">
        <v>26</v>
      </c>
      <c r="G3864" s="26">
        <v>7</v>
      </c>
      <c r="H3864" s="26">
        <v>7</v>
      </c>
      <c r="I3864" t="s">
        <v>15</v>
      </c>
      <c r="J3864" t="s">
        <v>60</v>
      </c>
      <c r="K3864" t="s">
        <v>124</v>
      </c>
      <c r="L3864" t="s">
        <v>113</v>
      </c>
      <c r="M3864" t="s">
        <v>63</v>
      </c>
      <c r="N3864">
        <v>20014.842592518948</v>
      </c>
      <c r="O3864">
        <v>20014.842592518948</v>
      </c>
      <c r="P3864" t="s">
        <v>64</v>
      </c>
      <c r="Q3864">
        <v>15.04</v>
      </c>
      <c r="R3864">
        <v>2</v>
      </c>
      <c r="S3864">
        <v>2</v>
      </c>
      <c r="T3864">
        <v>1</v>
      </c>
      <c r="U3864" t="s">
        <v>76</v>
      </c>
      <c r="V3864">
        <v>3</v>
      </c>
      <c r="W3864" t="s">
        <v>84</v>
      </c>
      <c r="X3864" s="51" t="s">
        <v>5176</v>
      </c>
      <c r="Y3864" s="51" t="s">
        <v>119</v>
      </c>
      <c r="Z3864" s="26">
        <v>3</v>
      </c>
      <c r="AA3864" s="51" t="s">
        <v>77</v>
      </c>
      <c r="AB3864" s="51" t="s">
        <v>108</v>
      </c>
    </row>
    <row r="3865" spans="1:28">
      <c r="A3865" s="51" t="s">
        <v>7124</v>
      </c>
      <c r="B3865" s="51" t="s">
        <v>81</v>
      </c>
      <c r="C3865" s="1">
        <v>42057</v>
      </c>
      <c r="D3865">
        <v>2015</v>
      </c>
      <c r="E3865" s="26">
        <v>2</v>
      </c>
      <c r="F3865" s="51" t="s">
        <v>22</v>
      </c>
      <c r="G3865" s="26">
        <v>10</v>
      </c>
      <c r="H3865" s="26">
        <v>10</v>
      </c>
      <c r="I3865" t="s">
        <v>15</v>
      </c>
      <c r="J3865" t="s">
        <v>102</v>
      </c>
      <c r="K3865" t="s">
        <v>124</v>
      </c>
      <c r="L3865" t="s">
        <v>157</v>
      </c>
      <c r="M3865" t="s">
        <v>63</v>
      </c>
      <c r="N3865">
        <v>11622.060871797225</v>
      </c>
      <c r="O3865">
        <v>11622.060871797225</v>
      </c>
      <c r="P3865" t="s">
        <v>64</v>
      </c>
      <c r="Q3865">
        <v>16.21</v>
      </c>
      <c r="R3865">
        <v>2</v>
      </c>
      <c r="S3865">
        <v>2</v>
      </c>
      <c r="T3865">
        <v>1</v>
      </c>
      <c r="U3865" t="s">
        <v>76</v>
      </c>
      <c r="V3865">
        <v>2</v>
      </c>
      <c r="W3865" t="s">
        <v>77</v>
      </c>
      <c r="X3865" s="51" t="s">
        <v>2070</v>
      </c>
      <c r="Y3865" s="51" t="s">
        <v>95</v>
      </c>
      <c r="Z3865" s="26">
        <v>2</v>
      </c>
      <c r="AA3865" s="51" t="s">
        <v>77</v>
      </c>
      <c r="AB3865" s="51" t="s">
        <v>69</v>
      </c>
    </row>
    <row r="3866" spans="1:28">
      <c r="A3866" s="51" t="s">
        <v>7125</v>
      </c>
      <c r="B3866" s="51" t="s">
        <v>121</v>
      </c>
      <c r="C3866" s="1">
        <v>44289</v>
      </c>
      <c r="D3866">
        <v>2021</v>
      </c>
      <c r="E3866" s="26">
        <v>4</v>
      </c>
      <c r="F3866" s="51" t="s">
        <v>24</v>
      </c>
      <c r="G3866" s="26">
        <v>4</v>
      </c>
      <c r="H3866" s="26">
        <v>4</v>
      </c>
      <c r="I3866" t="s">
        <v>15</v>
      </c>
      <c r="J3866" t="s">
        <v>72</v>
      </c>
      <c r="K3866" t="s">
        <v>124</v>
      </c>
      <c r="L3866" t="s">
        <v>125</v>
      </c>
      <c r="M3866" t="s">
        <v>75</v>
      </c>
      <c r="N3866">
        <v>11741.024900848581</v>
      </c>
      <c r="O3866">
        <v>11741.024900848581</v>
      </c>
      <c r="P3866" t="s">
        <v>64</v>
      </c>
      <c r="Q3866">
        <v>15.4</v>
      </c>
      <c r="R3866">
        <v>2</v>
      </c>
      <c r="S3866">
        <v>1</v>
      </c>
      <c r="T3866">
        <v>1</v>
      </c>
      <c r="U3866" t="s">
        <v>76</v>
      </c>
      <c r="V3866">
        <v>3</v>
      </c>
      <c r="W3866" t="s">
        <v>84</v>
      </c>
      <c r="X3866" s="51" t="s">
        <v>7126</v>
      </c>
      <c r="Y3866" s="51" t="s">
        <v>79</v>
      </c>
      <c r="Z3866" s="26">
        <v>2</v>
      </c>
      <c r="AA3866" s="51" t="s">
        <v>77</v>
      </c>
      <c r="AB3866" s="51" t="s">
        <v>69</v>
      </c>
    </row>
    <row r="3867" spans="1:28">
      <c r="A3867" s="51" t="s">
        <v>7127</v>
      </c>
      <c r="B3867" s="51" t="s">
        <v>81</v>
      </c>
      <c r="C3867" s="1">
        <v>42992</v>
      </c>
      <c r="D3867">
        <v>2017</v>
      </c>
      <c r="E3867" s="26">
        <v>9</v>
      </c>
      <c r="F3867" s="51" t="s">
        <v>29</v>
      </c>
      <c r="G3867" s="26">
        <v>8</v>
      </c>
      <c r="H3867" s="26">
        <v>8</v>
      </c>
      <c r="I3867" t="s">
        <v>15</v>
      </c>
      <c r="J3867" t="s">
        <v>60</v>
      </c>
      <c r="K3867" t="s">
        <v>61</v>
      </c>
      <c r="L3867" t="s">
        <v>103</v>
      </c>
      <c r="M3867" t="s">
        <v>75</v>
      </c>
      <c r="N3867">
        <v>1698.2864220537824</v>
      </c>
      <c r="O3867">
        <v>1698.2864220537824</v>
      </c>
      <c r="P3867" t="s">
        <v>64</v>
      </c>
      <c r="Q3867">
        <v>9.61</v>
      </c>
      <c r="R3867">
        <v>4</v>
      </c>
      <c r="S3867">
        <v>1</v>
      </c>
      <c r="T3867">
        <v>1</v>
      </c>
      <c r="U3867" t="s">
        <v>76</v>
      </c>
      <c r="V3867">
        <v>1</v>
      </c>
      <c r="W3867" t="s">
        <v>66</v>
      </c>
      <c r="X3867" s="51" t="s">
        <v>7128</v>
      </c>
      <c r="Y3867" s="51" t="s">
        <v>119</v>
      </c>
      <c r="Z3867" s="26">
        <v>1</v>
      </c>
      <c r="AA3867" s="51" t="s">
        <v>66</v>
      </c>
      <c r="AB3867" s="51" t="s">
        <v>69</v>
      </c>
    </row>
    <row r="3868" spans="1:28">
      <c r="A3868" s="51" t="s">
        <v>7129</v>
      </c>
      <c r="B3868" s="51" t="s">
        <v>97</v>
      </c>
      <c r="C3868" s="1">
        <v>42128</v>
      </c>
      <c r="D3868">
        <v>2015</v>
      </c>
      <c r="E3868" s="26">
        <v>5</v>
      </c>
      <c r="F3868" s="51" t="s">
        <v>25</v>
      </c>
      <c r="G3868" s="26">
        <v>10</v>
      </c>
      <c r="H3868" s="26">
        <v>10</v>
      </c>
      <c r="I3868" t="s">
        <v>15</v>
      </c>
      <c r="J3868" t="s">
        <v>102</v>
      </c>
      <c r="K3868" t="s">
        <v>88</v>
      </c>
      <c r="L3868" t="s">
        <v>62</v>
      </c>
      <c r="M3868" t="s">
        <v>75</v>
      </c>
      <c r="N3868">
        <v>3291.5760574873771</v>
      </c>
      <c r="O3868">
        <v>3291.5760574873771</v>
      </c>
      <c r="P3868" t="s">
        <v>64</v>
      </c>
      <c r="Q3868">
        <v>4.26</v>
      </c>
      <c r="R3868">
        <v>4</v>
      </c>
      <c r="S3868">
        <v>0</v>
      </c>
      <c r="T3868">
        <v>0</v>
      </c>
      <c r="U3868" t="s">
        <v>65</v>
      </c>
      <c r="V3868">
        <v>1</v>
      </c>
      <c r="W3868" t="s">
        <v>66</v>
      </c>
      <c r="X3868" s="51" t="s">
        <v>7130</v>
      </c>
      <c r="Y3868" s="51" t="s">
        <v>95</v>
      </c>
      <c r="Z3868" s="26">
        <v>1</v>
      </c>
      <c r="AA3868" s="51" t="s">
        <v>66</v>
      </c>
      <c r="AB3868" s="51" t="s">
        <v>69</v>
      </c>
    </row>
    <row r="3869" spans="1:28">
      <c r="A3869" s="51" t="s">
        <v>7131</v>
      </c>
      <c r="B3869" s="51" t="s">
        <v>97</v>
      </c>
      <c r="C3869" s="1">
        <v>45177</v>
      </c>
      <c r="D3869">
        <v>2023</v>
      </c>
      <c r="E3869" s="26">
        <v>9</v>
      </c>
      <c r="F3869" s="51" t="s">
        <v>29</v>
      </c>
      <c r="G3869" s="26">
        <v>2</v>
      </c>
      <c r="H3869" s="26">
        <v>2</v>
      </c>
      <c r="I3869" t="s">
        <v>15</v>
      </c>
      <c r="J3869" t="s">
        <v>82</v>
      </c>
      <c r="K3869" t="s">
        <v>83</v>
      </c>
      <c r="L3869" t="s">
        <v>125</v>
      </c>
      <c r="M3869" t="s">
        <v>104</v>
      </c>
      <c r="N3869">
        <v>15820.993300974353</v>
      </c>
      <c r="O3869">
        <v>15820.993300974353</v>
      </c>
      <c r="P3869" t="s">
        <v>64</v>
      </c>
      <c r="Q3869">
        <v>26.1</v>
      </c>
      <c r="R3869">
        <v>2</v>
      </c>
      <c r="S3869">
        <v>0</v>
      </c>
      <c r="T3869">
        <v>0</v>
      </c>
      <c r="U3869" t="s">
        <v>65</v>
      </c>
      <c r="V3869">
        <v>3</v>
      </c>
      <c r="W3869" t="s">
        <v>84</v>
      </c>
      <c r="X3869" s="51" t="s">
        <v>7132</v>
      </c>
      <c r="Y3869" s="51" t="s">
        <v>86</v>
      </c>
      <c r="Z3869" s="26">
        <v>3</v>
      </c>
      <c r="AA3869" s="51" t="s">
        <v>77</v>
      </c>
      <c r="AB3869" s="51" t="s">
        <v>108</v>
      </c>
    </row>
    <row r="3870" spans="1:28">
      <c r="A3870" s="51" t="s">
        <v>7133</v>
      </c>
      <c r="B3870" s="51" t="s">
        <v>59</v>
      </c>
      <c r="C3870" s="1">
        <v>43041</v>
      </c>
      <c r="D3870">
        <v>2017</v>
      </c>
      <c r="E3870" s="26">
        <v>11</v>
      </c>
      <c r="F3870" s="51" t="s">
        <v>19</v>
      </c>
      <c r="G3870" s="26">
        <v>8</v>
      </c>
      <c r="H3870" s="26">
        <v>8</v>
      </c>
      <c r="I3870" t="s">
        <v>15</v>
      </c>
      <c r="J3870" t="s">
        <v>60</v>
      </c>
      <c r="K3870" t="s">
        <v>83</v>
      </c>
      <c r="L3870" t="s">
        <v>62</v>
      </c>
      <c r="M3870" t="s">
        <v>104</v>
      </c>
      <c r="N3870">
        <v>982.61351948906156</v>
      </c>
      <c r="O3870">
        <v>982.61351948906156</v>
      </c>
      <c r="P3870" t="s">
        <v>64</v>
      </c>
      <c r="Q3870">
        <v>1.58</v>
      </c>
      <c r="R3870">
        <v>1</v>
      </c>
      <c r="S3870">
        <v>1</v>
      </c>
      <c r="T3870">
        <v>1</v>
      </c>
      <c r="U3870" t="s">
        <v>76</v>
      </c>
      <c r="V3870">
        <v>1</v>
      </c>
      <c r="W3870" t="s">
        <v>66</v>
      </c>
      <c r="X3870" s="51" t="s">
        <v>7134</v>
      </c>
      <c r="Y3870" s="51" t="s">
        <v>86</v>
      </c>
      <c r="Z3870" s="26">
        <v>1</v>
      </c>
      <c r="AA3870" s="51" t="s">
        <v>66</v>
      </c>
      <c r="AB3870" s="51" t="s">
        <v>69</v>
      </c>
    </row>
    <row r="3871" spans="1:28">
      <c r="A3871" s="51" t="s">
        <v>7135</v>
      </c>
      <c r="B3871" s="51" t="s">
        <v>81</v>
      </c>
      <c r="C3871" s="1">
        <v>43249</v>
      </c>
      <c r="D3871">
        <v>2018</v>
      </c>
      <c r="E3871" s="26">
        <v>5</v>
      </c>
      <c r="F3871" s="51" t="s">
        <v>25</v>
      </c>
      <c r="G3871" s="26">
        <v>7</v>
      </c>
      <c r="H3871" s="26">
        <v>7</v>
      </c>
      <c r="I3871" t="s">
        <v>15</v>
      </c>
      <c r="J3871" t="s">
        <v>60</v>
      </c>
      <c r="K3871" t="s">
        <v>83</v>
      </c>
      <c r="L3871" t="s">
        <v>128</v>
      </c>
      <c r="M3871" t="s">
        <v>63</v>
      </c>
      <c r="N3871">
        <v>-533.04738723277433</v>
      </c>
      <c r="O3871">
        <v>533.04738723277433</v>
      </c>
      <c r="P3871" t="s">
        <v>117</v>
      </c>
      <c r="Q3871">
        <v>5.37</v>
      </c>
      <c r="R3871">
        <v>5</v>
      </c>
      <c r="S3871">
        <v>2</v>
      </c>
      <c r="T3871">
        <v>1</v>
      </c>
      <c r="U3871" t="s">
        <v>76</v>
      </c>
      <c r="V3871">
        <v>2</v>
      </c>
      <c r="W3871" t="s">
        <v>77</v>
      </c>
      <c r="X3871" s="51" t="s">
        <v>6123</v>
      </c>
      <c r="Y3871" s="51" t="s">
        <v>95</v>
      </c>
      <c r="Z3871" s="26">
        <v>0</v>
      </c>
      <c r="AA3871" s="51" t="s">
        <v>66</v>
      </c>
      <c r="AB3871" s="51" t="s">
        <v>69</v>
      </c>
    </row>
    <row r="3872" spans="1:28">
      <c r="A3872" s="51" t="s">
        <v>7136</v>
      </c>
      <c r="B3872" s="51" t="s">
        <v>140</v>
      </c>
      <c r="C3872" s="1">
        <v>44954</v>
      </c>
      <c r="D3872">
        <v>2023</v>
      </c>
      <c r="E3872" s="26">
        <v>1</v>
      </c>
      <c r="F3872" s="51" t="s">
        <v>21</v>
      </c>
      <c r="G3872" s="26">
        <v>2</v>
      </c>
      <c r="H3872" s="26">
        <v>2</v>
      </c>
      <c r="I3872" t="s">
        <v>15</v>
      </c>
      <c r="J3872" t="s">
        <v>82</v>
      </c>
      <c r="K3872" t="s">
        <v>83</v>
      </c>
      <c r="L3872" t="s">
        <v>125</v>
      </c>
      <c r="M3872" t="s">
        <v>93</v>
      </c>
      <c r="N3872">
        <v>12586.411014095627</v>
      </c>
      <c r="O3872">
        <v>12586.411014095627</v>
      </c>
      <c r="P3872" t="s">
        <v>64</v>
      </c>
      <c r="Q3872">
        <v>26.06</v>
      </c>
      <c r="R3872">
        <v>4</v>
      </c>
      <c r="S3872">
        <v>2</v>
      </c>
      <c r="T3872">
        <v>1</v>
      </c>
      <c r="U3872" t="s">
        <v>76</v>
      </c>
      <c r="V3872">
        <v>3</v>
      </c>
      <c r="W3872" t="s">
        <v>84</v>
      </c>
      <c r="X3872" s="51" t="s">
        <v>7137</v>
      </c>
      <c r="Y3872" s="51" t="s">
        <v>144</v>
      </c>
      <c r="Z3872" s="26">
        <v>3</v>
      </c>
      <c r="AA3872" s="51" t="s">
        <v>77</v>
      </c>
      <c r="AB3872" s="51" t="s">
        <v>108</v>
      </c>
    </row>
    <row r="3873" spans="1:28">
      <c r="A3873" s="51" t="s">
        <v>7138</v>
      </c>
      <c r="B3873" s="51" t="s">
        <v>59</v>
      </c>
      <c r="C3873" s="1">
        <v>42770</v>
      </c>
      <c r="D3873">
        <v>2017</v>
      </c>
      <c r="E3873" s="26">
        <v>2</v>
      </c>
      <c r="F3873" s="51" t="s">
        <v>22</v>
      </c>
      <c r="G3873" s="26">
        <v>8</v>
      </c>
      <c r="H3873" s="26">
        <v>8</v>
      </c>
      <c r="I3873" t="s">
        <v>15</v>
      </c>
      <c r="J3873" t="s">
        <v>60</v>
      </c>
      <c r="K3873" t="s">
        <v>83</v>
      </c>
      <c r="L3873" t="s">
        <v>125</v>
      </c>
      <c r="M3873" t="s">
        <v>63</v>
      </c>
      <c r="N3873">
        <v>4553.0837287864051</v>
      </c>
      <c r="O3873">
        <v>4553.0837287864051</v>
      </c>
      <c r="P3873" t="s">
        <v>64</v>
      </c>
      <c r="Q3873">
        <v>13.3</v>
      </c>
      <c r="R3873">
        <v>3</v>
      </c>
      <c r="S3873">
        <v>2</v>
      </c>
      <c r="T3873">
        <v>1</v>
      </c>
      <c r="U3873" t="s">
        <v>76</v>
      </c>
      <c r="V3873">
        <v>3</v>
      </c>
      <c r="W3873" t="s">
        <v>84</v>
      </c>
      <c r="X3873" s="51" t="s">
        <v>7139</v>
      </c>
      <c r="Y3873" s="51" t="s">
        <v>68</v>
      </c>
      <c r="Z3873" s="26">
        <v>2</v>
      </c>
      <c r="AA3873" s="51" t="s">
        <v>77</v>
      </c>
      <c r="AB3873" s="51" t="s">
        <v>69</v>
      </c>
    </row>
    <row r="3874" spans="1:28">
      <c r="A3874" s="51" t="s">
        <v>7140</v>
      </c>
      <c r="B3874" s="51" t="s">
        <v>121</v>
      </c>
      <c r="C3874" s="1">
        <v>42187</v>
      </c>
      <c r="D3874">
        <v>2015</v>
      </c>
      <c r="E3874" s="26">
        <v>7</v>
      </c>
      <c r="F3874" s="51" t="s">
        <v>27</v>
      </c>
      <c r="G3874" s="26">
        <v>10</v>
      </c>
      <c r="H3874" s="26">
        <v>10</v>
      </c>
      <c r="I3874" t="s">
        <v>15</v>
      </c>
      <c r="J3874" t="s">
        <v>102</v>
      </c>
      <c r="K3874" t="s">
        <v>61</v>
      </c>
      <c r="L3874" t="s">
        <v>89</v>
      </c>
      <c r="M3874" t="s">
        <v>63</v>
      </c>
      <c r="N3874">
        <v>4000.6359133246719</v>
      </c>
      <c r="O3874">
        <v>4000.6359133246719</v>
      </c>
      <c r="P3874" t="s">
        <v>64</v>
      </c>
      <c r="Q3874">
        <v>12.97</v>
      </c>
      <c r="R3874">
        <v>3</v>
      </c>
      <c r="S3874">
        <v>0</v>
      </c>
      <c r="T3874">
        <v>0</v>
      </c>
      <c r="U3874" t="s">
        <v>65</v>
      </c>
      <c r="V3874">
        <v>2</v>
      </c>
      <c r="W3874" t="s">
        <v>77</v>
      </c>
      <c r="X3874" s="51" t="s">
        <v>7141</v>
      </c>
      <c r="Y3874" s="51" t="s">
        <v>95</v>
      </c>
      <c r="Z3874" s="26">
        <v>1</v>
      </c>
      <c r="AA3874" s="51" t="s">
        <v>66</v>
      </c>
      <c r="AB3874" s="51" t="s">
        <v>69</v>
      </c>
    </row>
    <row r="3875" spans="1:28">
      <c r="A3875" s="51" t="s">
        <v>7142</v>
      </c>
      <c r="B3875" s="51" t="s">
        <v>59</v>
      </c>
      <c r="C3875" s="1">
        <v>44160</v>
      </c>
      <c r="D3875">
        <v>2020</v>
      </c>
      <c r="E3875" s="26">
        <v>11</v>
      </c>
      <c r="F3875" s="51" t="s">
        <v>19</v>
      </c>
      <c r="G3875" s="26">
        <v>5</v>
      </c>
      <c r="H3875" s="26">
        <v>5</v>
      </c>
      <c r="I3875" t="s">
        <v>15</v>
      </c>
      <c r="J3875" t="s">
        <v>72</v>
      </c>
      <c r="K3875" t="s">
        <v>61</v>
      </c>
      <c r="L3875" t="s">
        <v>98</v>
      </c>
      <c r="M3875" t="s">
        <v>104</v>
      </c>
      <c r="N3875">
        <v>16078.893314274501</v>
      </c>
      <c r="O3875">
        <v>16078.893314274501</v>
      </c>
      <c r="P3875" t="s">
        <v>64</v>
      </c>
      <c r="Q3875">
        <v>18.579999999999998</v>
      </c>
      <c r="R3875">
        <v>2</v>
      </c>
      <c r="S3875">
        <v>2</v>
      </c>
      <c r="T3875">
        <v>1</v>
      </c>
      <c r="U3875" t="s">
        <v>76</v>
      </c>
      <c r="V3875">
        <v>3</v>
      </c>
      <c r="W3875" t="s">
        <v>84</v>
      </c>
      <c r="X3875" s="51" t="s">
        <v>4962</v>
      </c>
      <c r="Y3875" s="51" t="s">
        <v>119</v>
      </c>
      <c r="Z3875" s="26">
        <v>3</v>
      </c>
      <c r="AA3875" s="51" t="s">
        <v>77</v>
      </c>
      <c r="AB3875" s="51" t="s">
        <v>108</v>
      </c>
    </row>
    <row r="3876" spans="1:28">
      <c r="A3876" s="51" t="s">
        <v>7143</v>
      </c>
      <c r="B3876" s="51" t="s">
        <v>140</v>
      </c>
      <c r="C3876" s="1">
        <v>41917</v>
      </c>
      <c r="D3876">
        <v>2014</v>
      </c>
      <c r="E3876" s="26">
        <v>10</v>
      </c>
      <c r="F3876" s="51" t="s">
        <v>10</v>
      </c>
      <c r="G3876" s="26">
        <v>11</v>
      </c>
      <c r="H3876" s="26">
        <v>11</v>
      </c>
      <c r="I3876" t="s">
        <v>15</v>
      </c>
      <c r="J3876" t="s">
        <v>102</v>
      </c>
      <c r="K3876" t="s">
        <v>61</v>
      </c>
      <c r="L3876" t="s">
        <v>202</v>
      </c>
      <c r="M3876" t="s">
        <v>104</v>
      </c>
      <c r="N3876">
        <v>5144.1928572852548</v>
      </c>
      <c r="O3876">
        <v>5144.1928572852548</v>
      </c>
      <c r="P3876" t="s">
        <v>64</v>
      </c>
      <c r="Q3876">
        <v>7.12</v>
      </c>
      <c r="R3876">
        <v>1</v>
      </c>
      <c r="S3876">
        <v>1</v>
      </c>
      <c r="T3876">
        <v>1</v>
      </c>
      <c r="U3876" t="s">
        <v>76</v>
      </c>
      <c r="V3876">
        <v>1</v>
      </c>
      <c r="W3876" t="s">
        <v>66</v>
      </c>
      <c r="X3876" s="51" t="s">
        <v>6836</v>
      </c>
      <c r="Y3876" s="51" t="s">
        <v>95</v>
      </c>
      <c r="Z3876" s="26">
        <v>1</v>
      </c>
      <c r="AA3876" s="51" t="s">
        <v>66</v>
      </c>
      <c r="AB3876" s="51" t="s">
        <v>69</v>
      </c>
    </row>
    <row r="3877" spans="1:28">
      <c r="A3877" s="51" t="s">
        <v>7144</v>
      </c>
      <c r="B3877" s="51" t="s">
        <v>121</v>
      </c>
      <c r="C3877" s="1">
        <v>44871</v>
      </c>
      <c r="D3877">
        <v>2022</v>
      </c>
      <c r="E3877" s="26">
        <v>11</v>
      </c>
      <c r="F3877" s="51" t="s">
        <v>19</v>
      </c>
      <c r="G3877" s="26">
        <v>3</v>
      </c>
      <c r="H3877" s="26">
        <v>3</v>
      </c>
      <c r="I3877" t="s">
        <v>15</v>
      </c>
      <c r="J3877" t="s">
        <v>82</v>
      </c>
      <c r="K3877" t="s">
        <v>133</v>
      </c>
      <c r="L3877" t="s">
        <v>62</v>
      </c>
      <c r="M3877" t="s">
        <v>104</v>
      </c>
      <c r="N3877">
        <v>16307.116370000236</v>
      </c>
      <c r="O3877">
        <v>16307.116370000236</v>
      </c>
      <c r="P3877" t="s">
        <v>64</v>
      </c>
      <c r="Q3877">
        <v>20.47</v>
      </c>
      <c r="R3877">
        <v>1</v>
      </c>
      <c r="S3877">
        <v>3</v>
      </c>
      <c r="T3877">
        <v>1</v>
      </c>
      <c r="U3877" t="s">
        <v>76</v>
      </c>
      <c r="V3877">
        <v>3</v>
      </c>
      <c r="W3877" t="s">
        <v>84</v>
      </c>
      <c r="X3877" s="51" t="s">
        <v>2229</v>
      </c>
      <c r="Y3877" s="51" t="s">
        <v>100</v>
      </c>
      <c r="Z3877" s="26">
        <v>4</v>
      </c>
      <c r="AA3877" s="51" t="s">
        <v>84</v>
      </c>
      <c r="AB3877" s="51" t="s">
        <v>108</v>
      </c>
    </row>
    <row r="3878" spans="1:28">
      <c r="A3878" s="51" t="s">
        <v>7145</v>
      </c>
      <c r="B3878" s="51" t="s">
        <v>59</v>
      </c>
      <c r="C3878" s="1">
        <v>42836</v>
      </c>
      <c r="D3878">
        <v>2017</v>
      </c>
      <c r="E3878" s="26">
        <v>4</v>
      </c>
      <c r="F3878" s="51" t="s">
        <v>24</v>
      </c>
      <c r="G3878" s="26">
        <v>8</v>
      </c>
      <c r="H3878" s="26">
        <v>8</v>
      </c>
      <c r="I3878" t="s">
        <v>15</v>
      </c>
      <c r="J3878" t="s">
        <v>60</v>
      </c>
      <c r="K3878" t="s">
        <v>83</v>
      </c>
      <c r="L3878" t="s">
        <v>98</v>
      </c>
      <c r="M3878" t="s">
        <v>152</v>
      </c>
      <c r="N3878">
        <v>18947.639355979183</v>
      </c>
      <c r="O3878">
        <v>18947.639355979183</v>
      </c>
      <c r="P3878" t="s">
        <v>64</v>
      </c>
      <c r="Q3878">
        <v>20.239999999999998</v>
      </c>
      <c r="R3878">
        <v>1</v>
      </c>
      <c r="S3878">
        <v>4</v>
      </c>
      <c r="T3878">
        <v>1</v>
      </c>
      <c r="U3878" t="s">
        <v>76</v>
      </c>
      <c r="V3878">
        <v>3</v>
      </c>
      <c r="W3878" t="s">
        <v>84</v>
      </c>
      <c r="X3878" s="51" t="s">
        <v>7146</v>
      </c>
      <c r="Y3878" s="51" t="s">
        <v>119</v>
      </c>
      <c r="Z3878" s="26">
        <v>5</v>
      </c>
      <c r="AA3878" s="51" t="s">
        <v>84</v>
      </c>
      <c r="AB3878" s="51" t="s">
        <v>108</v>
      </c>
    </row>
    <row r="3879" spans="1:28">
      <c r="A3879" s="51" t="s">
        <v>7147</v>
      </c>
      <c r="B3879" s="51" t="s">
        <v>97</v>
      </c>
      <c r="C3879" s="1">
        <v>42202</v>
      </c>
      <c r="D3879">
        <v>2015</v>
      </c>
      <c r="E3879" s="26">
        <v>7</v>
      </c>
      <c r="F3879" s="51" t="s">
        <v>27</v>
      </c>
      <c r="G3879" s="26">
        <v>10</v>
      </c>
      <c r="H3879" s="26">
        <v>10</v>
      </c>
      <c r="I3879" t="s">
        <v>15</v>
      </c>
      <c r="J3879" t="s">
        <v>102</v>
      </c>
      <c r="K3879" t="s">
        <v>88</v>
      </c>
      <c r="L3879" t="s">
        <v>113</v>
      </c>
      <c r="M3879" t="s">
        <v>75</v>
      </c>
      <c r="N3879">
        <v>5565.2733932020765</v>
      </c>
      <c r="O3879">
        <v>5565.2733932020765</v>
      </c>
      <c r="P3879" t="s">
        <v>64</v>
      </c>
      <c r="Q3879">
        <v>12.67</v>
      </c>
      <c r="R3879">
        <v>2</v>
      </c>
      <c r="S3879">
        <v>2</v>
      </c>
      <c r="T3879">
        <v>1</v>
      </c>
      <c r="U3879" t="s">
        <v>76</v>
      </c>
      <c r="V3879">
        <v>2</v>
      </c>
      <c r="W3879" t="s">
        <v>77</v>
      </c>
      <c r="X3879" s="51" t="s">
        <v>2549</v>
      </c>
      <c r="Y3879" s="51" t="s">
        <v>86</v>
      </c>
      <c r="Z3879" s="26">
        <v>1</v>
      </c>
      <c r="AA3879" s="51" t="s">
        <v>66</v>
      </c>
      <c r="AB3879" s="51" t="s">
        <v>69</v>
      </c>
    </row>
    <row r="3880" spans="1:28">
      <c r="A3880" s="51" t="s">
        <v>7148</v>
      </c>
      <c r="B3880" s="51" t="s">
        <v>71</v>
      </c>
      <c r="C3880" s="1">
        <v>43990</v>
      </c>
      <c r="D3880">
        <v>2020</v>
      </c>
      <c r="E3880" s="26">
        <v>6</v>
      </c>
      <c r="F3880" s="51" t="s">
        <v>26</v>
      </c>
      <c r="G3880" s="26">
        <v>5</v>
      </c>
      <c r="H3880" s="26">
        <v>5</v>
      </c>
      <c r="I3880" t="s">
        <v>15</v>
      </c>
      <c r="J3880" t="s">
        <v>72</v>
      </c>
      <c r="K3880" t="s">
        <v>61</v>
      </c>
      <c r="L3880" t="s">
        <v>62</v>
      </c>
      <c r="M3880" t="s">
        <v>75</v>
      </c>
      <c r="N3880">
        <v>-63.949943148946637</v>
      </c>
      <c r="O3880">
        <v>63.949943148946637</v>
      </c>
      <c r="P3880" t="s">
        <v>117</v>
      </c>
      <c r="Q3880">
        <v>7.86</v>
      </c>
      <c r="R3880">
        <v>4</v>
      </c>
      <c r="S3880">
        <v>1</v>
      </c>
      <c r="T3880">
        <v>1</v>
      </c>
      <c r="U3880" t="s">
        <v>76</v>
      </c>
      <c r="V3880">
        <v>1</v>
      </c>
      <c r="W3880" t="s">
        <v>66</v>
      </c>
      <c r="X3880" s="51" t="s">
        <v>7149</v>
      </c>
      <c r="Y3880" s="51" t="s">
        <v>86</v>
      </c>
      <c r="Z3880" s="26">
        <v>0</v>
      </c>
      <c r="AA3880" s="51" t="s">
        <v>66</v>
      </c>
      <c r="AB3880" s="51" t="s">
        <v>69</v>
      </c>
    </row>
    <row r="3881" spans="1:28">
      <c r="A3881" s="51" t="s">
        <v>7150</v>
      </c>
      <c r="B3881" s="51" t="s">
        <v>71</v>
      </c>
      <c r="C3881" s="1">
        <v>42764</v>
      </c>
      <c r="D3881">
        <v>2017</v>
      </c>
      <c r="E3881" s="26">
        <v>1</v>
      </c>
      <c r="F3881" s="51" t="s">
        <v>21</v>
      </c>
      <c r="G3881" s="26">
        <v>8</v>
      </c>
      <c r="H3881" s="26">
        <v>8</v>
      </c>
      <c r="I3881" t="s">
        <v>15</v>
      </c>
      <c r="J3881" t="s">
        <v>60</v>
      </c>
      <c r="K3881" t="s">
        <v>73</v>
      </c>
      <c r="L3881" t="s">
        <v>89</v>
      </c>
      <c r="M3881" t="s">
        <v>104</v>
      </c>
      <c r="N3881">
        <v>4451.775126669183</v>
      </c>
      <c r="O3881">
        <v>4451.775126669183</v>
      </c>
      <c r="P3881" t="s">
        <v>64</v>
      </c>
      <c r="Q3881">
        <v>6.77</v>
      </c>
      <c r="R3881">
        <v>2</v>
      </c>
      <c r="S3881">
        <v>1</v>
      </c>
      <c r="T3881">
        <v>1</v>
      </c>
      <c r="U3881" t="s">
        <v>76</v>
      </c>
      <c r="V3881">
        <v>1</v>
      </c>
      <c r="W3881" t="s">
        <v>66</v>
      </c>
      <c r="X3881" s="51" t="s">
        <v>7151</v>
      </c>
      <c r="Y3881" s="51" t="s">
        <v>95</v>
      </c>
      <c r="Z3881" s="26">
        <v>1</v>
      </c>
      <c r="AA3881" s="51" t="s">
        <v>66</v>
      </c>
      <c r="AB3881" s="51" t="s">
        <v>69</v>
      </c>
    </row>
    <row r="3882" spans="1:28">
      <c r="A3882" s="51" t="s">
        <v>7152</v>
      </c>
      <c r="B3882" s="51" t="s">
        <v>81</v>
      </c>
      <c r="C3882" s="1">
        <v>41776</v>
      </c>
      <c r="D3882">
        <v>2014</v>
      </c>
      <c r="E3882" s="26">
        <v>5</v>
      </c>
      <c r="F3882" s="51" t="s">
        <v>25</v>
      </c>
      <c r="G3882" s="26">
        <v>11</v>
      </c>
      <c r="H3882" s="26">
        <v>11</v>
      </c>
      <c r="I3882" t="s">
        <v>15</v>
      </c>
      <c r="J3882" t="s">
        <v>102</v>
      </c>
      <c r="K3882" t="s">
        <v>124</v>
      </c>
      <c r="L3882" t="s">
        <v>110</v>
      </c>
      <c r="M3882" t="s">
        <v>63</v>
      </c>
      <c r="N3882">
        <v>1070.4364349963685</v>
      </c>
      <c r="O3882">
        <v>1070.4364349963685</v>
      </c>
      <c r="P3882" t="s">
        <v>64</v>
      </c>
      <c r="Q3882">
        <v>2.65</v>
      </c>
      <c r="R3882">
        <v>4</v>
      </c>
      <c r="S3882">
        <v>3</v>
      </c>
      <c r="T3882">
        <v>1</v>
      </c>
      <c r="U3882" t="s">
        <v>76</v>
      </c>
      <c r="V3882">
        <v>1</v>
      </c>
      <c r="W3882" t="s">
        <v>66</v>
      </c>
      <c r="X3882" s="51" t="s">
        <v>7153</v>
      </c>
      <c r="Y3882" s="51" t="s">
        <v>119</v>
      </c>
      <c r="Z3882" s="26">
        <v>2</v>
      </c>
      <c r="AA3882" s="51" t="s">
        <v>77</v>
      </c>
      <c r="AB3882" s="51" t="s">
        <v>108</v>
      </c>
    </row>
    <row r="3883" spans="1:28">
      <c r="A3883" s="51" t="s">
        <v>7154</v>
      </c>
      <c r="B3883" s="51" t="s">
        <v>97</v>
      </c>
      <c r="C3883" s="1">
        <v>41944</v>
      </c>
      <c r="D3883">
        <v>2014</v>
      </c>
      <c r="E3883" s="26">
        <v>11</v>
      </c>
      <c r="F3883" s="51" t="s">
        <v>19</v>
      </c>
      <c r="G3883" s="26">
        <v>11</v>
      </c>
      <c r="H3883" s="26">
        <v>11</v>
      </c>
      <c r="I3883" t="s">
        <v>15</v>
      </c>
      <c r="J3883" t="s">
        <v>102</v>
      </c>
      <c r="K3883" t="s">
        <v>73</v>
      </c>
      <c r="L3883" t="s">
        <v>103</v>
      </c>
      <c r="M3883" t="s">
        <v>75</v>
      </c>
      <c r="N3883">
        <v>5377.6035139867108</v>
      </c>
      <c r="O3883">
        <v>5377.6035139867108</v>
      </c>
      <c r="P3883" t="s">
        <v>64</v>
      </c>
      <c r="Q3883">
        <v>4.1900000000000004</v>
      </c>
      <c r="R3883">
        <v>3</v>
      </c>
      <c r="S3883">
        <v>3</v>
      </c>
      <c r="T3883">
        <v>1</v>
      </c>
      <c r="U3883" t="s">
        <v>76</v>
      </c>
      <c r="V3883">
        <v>1</v>
      </c>
      <c r="W3883" t="s">
        <v>66</v>
      </c>
      <c r="X3883" s="51" t="s">
        <v>7155</v>
      </c>
      <c r="Y3883" s="51" t="s">
        <v>95</v>
      </c>
      <c r="Z3883" s="26">
        <v>2</v>
      </c>
      <c r="AA3883" s="51" t="s">
        <v>77</v>
      </c>
      <c r="AB3883" s="51" t="s">
        <v>108</v>
      </c>
    </row>
    <row r="3884" spans="1:28">
      <c r="A3884" s="51" t="s">
        <v>7156</v>
      </c>
      <c r="B3884" s="51" t="s">
        <v>81</v>
      </c>
      <c r="C3884" s="1">
        <v>42252</v>
      </c>
      <c r="D3884">
        <v>2015</v>
      </c>
      <c r="E3884" s="26">
        <v>9</v>
      </c>
      <c r="F3884" s="51" t="s">
        <v>29</v>
      </c>
      <c r="G3884" s="26">
        <v>10</v>
      </c>
      <c r="H3884" s="26">
        <v>10</v>
      </c>
      <c r="I3884" t="s">
        <v>15</v>
      </c>
      <c r="J3884" t="s">
        <v>102</v>
      </c>
      <c r="K3884" t="s">
        <v>124</v>
      </c>
      <c r="L3884" t="s">
        <v>62</v>
      </c>
      <c r="M3884" t="s">
        <v>90</v>
      </c>
      <c r="N3884">
        <v>13211.761649370012</v>
      </c>
      <c r="O3884">
        <v>13211.761649370012</v>
      </c>
      <c r="P3884" t="s">
        <v>64</v>
      </c>
      <c r="Q3884">
        <v>5.03</v>
      </c>
      <c r="R3884">
        <v>4</v>
      </c>
      <c r="S3884">
        <v>3</v>
      </c>
      <c r="T3884">
        <v>1</v>
      </c>
      <c r="U3884" t="s">
        <v>76</v>
      </c>
      <c r="V3884">
        <v>3</v>
      </c>
      <c r="W3884" t="s">
        <v>84</v>
      </c>
      <c r="X3884" s="51" t="s">
        <v>7157</v>
      </c>
      <c r="Y3884" s="51" t="s">
        <v>79</v>
      </c>
      <c r="Z3884" s="26">
        <v>4</v>
      </c>
      <c r="AA3884" s="51" t="s">
        <v>84</v>
      </c>
      <c r="AB3884" s="51" t="s">
        <v>108</v>
      </c>
    </row>
    <row r="3885" spans="1:28">
      <c r="A3885" s="51" t="s">
        <v>7158</v>
      </c>
      <c r="B3885" s="51" t="s">
        <v>140</v>
      </c>
      <c r="C3885" s="1">
        <v>45374</v>
      </c>
      <c r="D3885">
        <v>2024</v>
      </c>
      <c r="E3885" s="26">
        <v>3</v>
      </c>
      <c r="F3885" s="51" t="s">
        <v>23</v>
      </c>
      <c r="G3885" s="26">
        <v>1</v>
      </c>
      <c r="H3885" s="26">
        <v>1</v>
      </c>
      <c r="I3885" t="s">
        <v>15</v>
      </c>
      <c r="J3885" t="s">
        <v>82</v>
      </c>
      <c r="K3885" t="s">
        <v>61</v>
      </c>
      <c r="L3885" t="s">
        <v>116</v>
      </c>
      <c r="M3885" t="s">
        <v>104</v>
      </c>
      <c r="N3885">
        <v>4565.4116048796077</v>
      </c>
      <c r="O3885">
        <v>4565.4116048796077</v>
      </c>
      <c r="P3885" t="s">
        <v>64</v>
      </c>
      <c r="Q3885">
        <v>2.78</v>
      </c>
      <c r="R3885">
        <v>1</v>
      </c>
      <c r="S3885">
        <v>4</v>
      </c>
      <c r="T3885">
        <v>1</v>
      </c>
      <c r="U3885" t="s">
        <v>76</v>
      </c>
      <c r="V3885">
        <v>1</v>
      </c>
      <c r="W3885" t="s">
        <v>66</v>
      </c>
      <c r="X3885" s="51" t="s">
        <v>7159</v>
      </c>
      <c r="Y3885" s="51" t="s">
        <v>100</v>
      </c>
      <c r="Z3885" s="26">
        <v>1</v>
      </c>
      <c r="AA3885" s="51" t="s">
        <v>66</v>
      </c>
      <c r="AB3885" s="51" t="s">
        <v>69</v>
      </c>
    </row>
    <row r="3886" spans="1:28">
      <c r="A3886" s="51" t="s">
        <v>7160</v>
      </c>
      <c r="B3886" s="51" t="s">
        <v>81</v>
      </c>
      <c r="C3886" s="1">
        <v>43382</v>
      </c>
      <c r="D3886">
        <v>2018</v>
      </c>
      <c r="E3886" s="26">
        <v>10</v>
      </c>
      <c r="F3886" s="51" t="s">
        <v>10</v>
      </c>
      <c r="G3886" s="26">
        <v>7</v>
      </c>
      <c r="H3886" s="26">
        <v>7</v>
      </c>
      <c r="I3886" t="s">
        <v>15</v>
      </c>
      <c r="J3886" t="s">
        <v>60</v>
      </c>
      <c r="K3886" t="s">
        <v>83</v>
      </c>
      <c r="L3886" t="s">
        <v>98</v>
      </c>
      <c r="M3886" t="s">
        <v>104</v>
      </c>
      <c r="N3886">
        <v>28581.415905509275</v>
      </c>
      <c r="O3886">
        <v>28581.415905509275</v>
      </c>
      <c r="P3886" t="s">
        <v>64</v>
      </c>
      <c r="Q3886">
        <v>21.77</v>
      </c>
      <c r="R3886">
        <v>5</v>
      </c>
      <c r="S3886">
        <v>1</v>
      </c>
      <c r="T3886">
        <v>1</v>
      </c>
      <c r="U3886" t="s">
        <v>76</v>
      </c>
      <c r="V3886">
        <v>3</v>
      </c>
      <c r="W3886" t="s">
        <v>84</v>
      </c>
      <c r="X3886" s="51" t="s">
        <v>520</v>
      </c>
      <c r="Y3886" s="51" t="s">
        <v>100</v>
      </c>
      <c r="Z3886" s="26">
        <v>3</v>
      </c>
      <c r="AA3886" s="51" t="s">
        <v>77</v>
      </c>
      <c r="AB3886" s="51" t="s">
        <v>108</v>
      </c>
    </row>
    <row r="3887" spans="1:28">
      <c r="A3887" s="51" t="s">
        <v>7161</v>
      </c>
      <c r="B3887" s="51" t="s">
        <v>81</v>
      </c>
      <c r="C3887" s="1">
        <v>42249</v>
      </c>
      <c r="D3887">
        <v>2015</v>
      </c>
      <c r="E3887" s="26">
        <v>9</v>
      </c>
      <c r="F3887" s="51" t="s">
        <v>29</v>
      </c>
      <c r="G3887" s="26">
        <v>10</v>
      </c>
      <c r="H3887" s="26">
        <v>10</v>
      </c>
      <c r="I3887" t="s">
        <v>15</v>
      </c>
      <c r="J3887" t="s">
        <v>102</v>
      </c>
      <c r="K3887" t="s">
        <v>124</v>
      </c>
      <c r="L3887" t="s">
        <v>98</v>
      </c>
      <c r="M3887" t="s">
        <v>75</v>
      </c>
      <c r="N3887">
        <v>1768.6594779485915</v>
      </c>
      <c r="O3887">
        <v>1768.6594779485915</v>
      </c>
      <c r="P3887" t="s">
        <v>64</v>
      </c>
      <c r="Q3887">
        <v>9.23</v>
      </c>
      <c r="R3887">
        <v>1</v>
      </c>
      <c r="S3887">
        <v>1</v>
      </c>
      <c r="T3887">
        <v>1</v>
      </c>
      <c r="U3887" t="s">
        <v>76</v>
      </c>
      <c r="V3887">
        <v>1</v>
      </c>
      <c r="W3887" t="s">
        <v>66</v>
      </c>
      <c r="X3887" s="51" t="s">
        <v>7162</v>
      </c>
      <c r="Y3887" s="51" t="s">
        <v>100</v>
      </c>
      <c r="Z3887" s="26">
        <v>1</v>
      </c>
      <c r="AA3887" s="51" t="s">
        <v>66</v>
      </c>
      <c r="AB3887" s="51" t="s">
        <v>69</v>
      </c>
    </row>
    <row r="3888" spans="1:28">
      <c r="A3888" s="51" t="s">
        <v>7163</v>
      </c>
      <c r="B3888" s="51" t="s">
        <v>71</v>
      </c>
      <c r="C3888" s="1">
        <v>44382</v>
      </c>
      <c r="D3888">
        <v>2021</v>
      </c>
      <c r="E3888" s="26">
        <v>7</v>
      </c>
      <c r="F3888" s="51" t="s">
        <v>27</v>
      </c>
      <c r="G3888" s="26">
        <v>4</v>
      </c>
      <c r="H3888" s="26">
        <v>4</v>
      </c>
      <c r="I3888" t="s">
        <v>15</v>
      </c>
      <c r="J3888" t="s">
        <v>72</v>
      </c>
      <c r="K3888" t="s">
        <v>88</v>
      </c>
      <c r="L3888" t="s">
        <v>62</v>
      </c>
      <c r="M3888" t="s">
        <v>152</v>
      </c>
      <c r="N3888">
        <v>3462.0150483842285</v>
      </c>
      <c r="O3888">
        <v>3462.0150483842285</v>
      </c>
      <c r="P3888" t="s">
        <v>64</v>
      </c>
      <c r="Q3888">
        <v>4.08</v>
      </c>
      <c r="R3888">
        <v>5</v>
      </c>
      <c r="S3888">
        <v>0</v>
      </c>
      <c r="T3888">
        <v>0</v>
      </c>
      <c r="U3888" t="s">
        <v>65</v>
      </c>
      <c r="V3888">
        <v>2</v>
      </c>
      <c r="W3888" t="s">
        <v>77</v>
      </c>
      <c r="X3888" s="51" t="s">
        <v>7164</v>
      </c>
      <c r="Y3888" s="51" t="s">
        <v>95</v>
      </c>
      <c r="Z3888" s="26">
        <v>0</v>
      </c>
      <c r="AA3888" s="51" t="s">
        <v>66</v>
      </c>
      <c r="AB3888" s="51" t="s">
        <v>69</v>
      </c>
    </row>
    <row r="3889" spans="1:28">
      <c r="A3889" s="51" t="s">
        <v>7165</v>
      </c>
      <c r="B3889" s="51" t="s">
        <v>71</v>
      </c>
      <c r="C3889" s="1">
        <v>44523</v>
      </c>
      <c r="D3889">
        <v>2021</v>
      </c>
      <c r="E3889" s="26">
        <v>11</v>
      </c>
      <c r="F3889" s="51" t="s">
        <v>19</v>
      </c>
      <c r="G3889" s="26">
        <v>4</v>
      </c>
      <c r="H3889" s="26">
        <v>4</v>
      </c>
      <c r="I3889" t="s">
        <v>15</v>
      </c>
      <c r="J3889" t="s">
        <v>72</v>
      </c>
      <c r="K3889" t="s">
        <v>73</v>
      </c>
      <c r="L3889" t="s">
        <v>116</v>
      </c>
      <c r="M3889" t="s">
        <v>63</v>
      </c>
      <c r="N3889">
        <v>13805.59542646111</v>
      </c>
      <c r="O3889">
        <v>13805.59542646111</v>
      </c>
      <c r="P3889" t="s">
        <v>64</v>
      </c>
      <c r="Q3889">
        <v>14.25</v>
      </c>
      <c r="R3889">
        <v>4</v>
      </c>
      <c r="S3889">
        <v>2</v>
      </c>
      <c r="T3889">
        <v>1</v>
      </c>
      <c r="U3889" t="s">
        <v>76</v>
      </c>
      <c r="V3889">
        <v>2</v>
      </c>
      <c r="W3889" t="s">
        <v>77</v>
      </c>
      <c r="X3889" s="51" t="s">
        <v>842</v>
      </c>
      <c r="Y3889" s="51" t="s">
        <v>79</v>
      </c>
      <c r="Z3889" s="26">
        <v>1</v>
      </c>
      <c r="AA3889" s="51" t="s">
        <v>66</v>
      </c>
      <c r="AB3889" s="51" t="s">
        <v>69</v>
      </c>
    </row>
    <row r="3890" spans="1:28">
      <c r="A3890" s="51" t="s">
        <v>7166</v>
      </c>
      <c r="B3890" s="51" t="s">
        <v>81</v>
      </c>
      <c r="C3890" s="1">
        <v>41494</v>
      </c>
      <c r="D3890">
        <v>2013</v>
      </c>
      <c r="E3890" s="26">
        <v>8</v>
      </c>
      <c r="F3890" s="51" t="s">
        <v>28</v>
      </c>
      <c r="G3890" s="26">
        <v>12</v>
      </c>
      <c r="H3890" s="26">
        <v>12</v>
      </c>
      <c r="I3890" t="s">
        <v>15</v>
      </c>
      <c r="J3890" t="s">
        <v>102</v>
      </c>
      <c r="K3890" t="s">
        <v>124</v>
      </c>
      <c r="L3890" t="s">
        <v>128</v>
      </c>
      <c r="M3890" t="s">
        <v>152</v>
      </c>
      <c r="N3890">
        <v>10286.391696426645</v>
      </c>
      <c r="O3890">
        <v>10286.391696426645</v>
      </c>
      <c r="P3890" t="s">
        <v>64</v>
      </c>
      <c r="Q3890">
        <v>12.68</v>
      </c>
      <c r="R3890">
        <v>1</v>
      </c>
      <c r="S3890">
        <v>4</v>
      </c>
      <c r="T3890">
        <v>1</v>
      </c>
      <c r="U3890" t="s">
        <v>76</v>
      </c>
      <c r="V3890">
        <v>2</v>
      </c>
      <c r="W3890" t="s">
        <v>77</v>
      </c>
      <c r="X3890" s="51" t="s">
        <v>7167</v>
      </c>
      <c r="Y3890" s="51" t="s">
        <v>86</v>
      </c>
      <c r="Z3890" s="26">
        <v>2</v>
      </c>
      <c r="AA3890" s="51" t="s">
        <v>77</v>
      </c>
      <c r="AB3890" s="51" t="s">
        <v>108</v>
      </c>
    </row>
    <row r="3891" spans="1:28">
      <c r="A3891" s="51" t="s">
        <v>7168</v>
      </c>
      <c r="B3891" s="51" t="s">
        <v>71</v>
      </c>
      <c r="C3891" s="1">
        <v>45367</v>
      </c>
      <c r="D3891">
        <v>2024</v>
      </c>
      <c r="E3891" s="26">
        <v>3</v>
      </c>
      <c r="F3891" s="51" t="s">
        <v>23</v>
      </c>
      <c r="G3891" s="26">
        <v>1</v>
      </c>
      <c r="H3891" s="26">
        <v>1</v>
      </c>
      <c r="I3891" t="s">
        <v>15</v>
      </c>
      <c r="J3891" t="s">
        <v>82</v>
      </c>
      <c r="K3891" t="s">
        <v>88</v>
      </c>
      <c r="L3891" t="s">
        <v>110</v>
      </c>
      <c r="M3891" t="s">
        <v>104</v>
      </c>
      <c r="N3891">
        <v>7254.6070552657038</v>
      </c>
      <c r="O3891">
        <v>7254.6070552657038</v>
      </c>
      <c r="P3891" t="s">
        <v>64</v>
      </c>
      <c r="Q3891">
        <v>13.04</v>
      </c>
      <c r="R3891">
        <v>3</v>
      </c>
      <c r="S3891">
        <v>1</v>
      </c>
      <c r="T3891">
        <v>1</v>
      </c>
      <c r="U3891" t="s">
        <v>76</v>
      </c>
      <c r="V3891">
        <v>2</v>
      </c>
      <c r="W3891" t="s">
        <v>77</v>
      </c>
      <c r="X3891" s="51" t="s">
        <v>7169</v>
      </c>
      <c r="Y3891" s="51" t="s">
        <v>79</v>
      </c>
      <c r="Z3891" s="26">
        <v>0</v>
      </c>
      <c r="AA3891" s="51" t="s">
        <v>66</v>
      </c>
      <c r="AB3891" s="51" t="s">
        <v>69</v>
      </c>
    </row>
    <row r="3892" spans="1:28">
      <c r="A3892" s="51" t="s">
        <v>7170</v>
      </c>
      <c r="B3892" s="51" t="s">
        <v>140</v>
      </c>
      <c r="C3892" s="1">
        <v>41863</v>
      </c>
      <c r="D3892">
        <v>2014</v>
      </c>
      <c r="E3892" s="26">
        <v>8</v>
      </c>
      <c r="F3892" s="51" t="s">
        <v>28</v>
      </c>
      <c r="G3892" s="26">
        <v>11</v>
      </c>
      <c r="H3892" s="26">
        <v>11</v>
      </c>
      <c r="I3892" t="s">
        <v>15</v>
      </c>
      <c r="J3892" t="s">
        <v>102</v>
      </c>
      <c r="K3892" t="s">
        <v>83</v>
      </c>
      <c r="L3892" t="s">
        <v>110</v>
      </c>
      <c r="M3892" t="s">
        <v>93</v>
      </c>
      <c r="N3892">
        <v>12668.455931656808</v>
      </c>
      <c r="O3892">
        <v>12668.455931656808</v>
      </c>
      <c r="P3892" t="s">
        <v>64</v>
      </c>
      <c r="Q3892">
        <v>10.62</v>
      </c>
      <c r="R3892">
        <v>5</v>
      </c>
      <c r="S3892">
        <v>3</v>
      </c>
      <c r="T3892">
        <v>1</v>
      </c>
      <c r="U3892" t="s">
        <v>76</v>
      </c>
      <c r="V3892">
        <v>3</v>
      </c>
      <c r="W3892" t="s">
        <v>84</v>
      </c>
      <c r="X3892" s="51" t="s">
        <v>7171</v>
      </c>
      <c r="Y3892" s="51" t="s">
        <v>86</v>
      </c>
      <c r="Z3892" s="26">
        <v>4</v>
      </c>
      <c r="AA3892" s="51" t="s">
        <v>84</v>
      </c>
      <c r="AB3892" s="51" t="s">
        <v>108</v>
      </c>
    </row>
    <row r="3893" spans="1:28">
      <c r="A3893" s="51" t="s">
        <v>7172</v>
      </c>
      <c r="B3893" s="51" t="s">
        <v>97</v>
      </c>
      <c r="C3893" s="1">
        <v>44615</v>
      </c>
      <c r="D3893">
        <v>2022</v>
      </c>
      <c r="E3893" s="26">
        <v>2</v>
      </c>
      <c r="F3893" s="51" t="s">
        <v>22</v>
      </c>
      <c r="G3893" s="26">
        <v>3</v>
      </c>
      <c r="H3893" s="26">
        <v>3</v>
      </c>
      <c r="I3893" t="s">
        <v>15</v>
      </c>
      <c r="J3893" t="s">
        <v>82</v>
      </c>
      <c r="K3893" t="s">
        <v>133</v>
      </c>
      <c r="L3893" t="s">
        <v>103</v>
      </c>
      <c r="M3893" t="s">
        <v>75</v>
      </c>
      <c r="N3893">
        <v>5709.2452366149537</v>
      </c>
      <c r="O3893">
        <v>5709.2452366149537</v>
      </c>
      <c r="P3893" t="s">
        <v>64</v>
      </c>
      <c r="Q3893">
        <v>1.97</v>
      </c>
      <c r="R3893">
        <v>1</v>
      </c>
      <c r="S3893">
        <v>3</v>
      </c>
      <c r="T3893">
        <v>1</v>
      </c>
      <c r="U3893" t="s">
        <v>76</v>
      </c>
      <c r="V3893">
        <v>2</v>
      </c>
      <c r="W3893" t="s">
        <v>77</v>
      </c>
      <c r="X3893" s="51" t="s">
        <v>7173</v>
      </c>
      <c r="Y3893" s="51" t="s">
        <v>100</v>
      </c>
      <c r="Z3893" s="26">
        <v>1</v>
      </c>
      <c r="AA3893" s="51" t="s">
        <v>66</v>
      </c>
      <c r="AB3893" s="51" t="s">
        <v>69</v>
      </c>
    </row>
    <row r="3894" spans="1:28">
      <c r="A3894" s="51" t="s">
        <v>7174</v>
      </c>
      <c r="B3894" s="51" t="s">
        <v>121</v>
      </c>
      <c r="C3894" s="1">
        <v>42538</v>
      </c>
      <c r="D3894">
        <v>2016</v>
      </c>
      <c r="E3894" s="26">
        <v>6</v>
      </c>
      <c r="F3894" s="51" t="s">
        <v>26</v>
      </c>
      <c r="G3894" s="26">
        <v>9</v>
      </c>
      <c r="H3894" s="26">
        <v>9</v>
      </c>
      <c r="I3894" t="s">
        <v>15</v>
      </c>
      <c r="J3894" t="s">
        <v>60</v>
      </c>
      <c r="K3894" t="s">
        <v>133</v>
      </c>
      <c r="L3894" t="s">
        <v>110</v>
      </c>
      <c r="M3894" t="s">
        <v>152</v>
      </c>
      <c r="N3894">
        <v>2824.8818400218206</v>
      </c>
      <c r="O3894">
        <v>2824.8818400218206</v>
      </c>
      <c r="P3894" t="s">
        <v>64</v>
      </c>
      <c r="Q3894">
        <v>28.66</v>
      </c>
      <c r="R3894">
        <v>5</v>
      </c>
      <c r="S3894">
        <v>3</v>
      </c>
      <c r="T3894">
        <v>1</v>
      </c>
      <c r="U3894" t="s">
        <v>76</v>
      </c>
      <c r="V3894">
        <v>3</v>
      </c>
      <c r="W3894" t="s">
        <v>84</v>
      </c>
      <c r="X3894" s="51" t="s">
        <v>2610</v>
      </c>
      <c r="Y3894" s="51" t="s">
        <v>119</v>
      </c>
      <c r="Z3894" s="26">
        <v>4</v>
      </c>
      <c r="AA3894" s="51" t="s">
        <v>84</v>
      </c>
      <c r="AB3894" s="51" t="s">
        <v>108</v>
      </c>
    </row>
    <row r="3895" spans="1:28">
      <c r="A3895" s="51" t="s">
        <v>7175</v>
      </c>
      <c r="B3895" s="51" t="s">
        <v>81</v>
      </c>
      <c r="C3895" s="1">
        <v>43843</v>
      </c>
      <c r="D3895">
        <v>2020</v>
      </c>
      <c r="E3895" s="26">
        <v>1</v>
      </c>
      <c r="F3895" s="51" t="s">
        <v>21</v>
      </c>
      <c r="G3895" s="26">
        <v>5</v>
      </c>
      <c r="H3895" s="26">
        <v>5</v>
      </c>
      <c r="I3895" t="s">
        <v>15</v>
      </c>
      <c r="J3895" t="s">
        <v>72</v>
      </c>
      <c r="K3895" t="s">
        <v>133</v>
      </c>
      <c r="L3895" t="s">
        <v>157</v>
      </c>
      <c r="M3895" t="s">
        <v>90</v>
      </c>
      <c r="N3895">
        <v>7617.5111943756347</v>
      </c>
      <c r="O3895">
        <v>7617.5111943756347</v>
      </c>
      <c r="P3895" t="s">
        <v>64</v>
      </c>
      <c r="Q3895">
        <v>7.4</v>
      </c>
      <c r="R3895">
        <v>5</v>
      </c>
      <c r="S3895">
        <v>2</v>
      </c>
      <c r="T3895">
        <v>1</v>
      </c>
      <c r="U3895" t="s">
        <v>76</v>
      </c>
      <c r="V3895">
        <v>1</v>
      </c>
      <c r="W3895" t="s">
        <v>66</v>
      </c>
      <c r="X3895" s="51" t="s">
        <v>7176</v>
      </c>
      <c r="Y3895" s="51" t="s">
        <v>68</v>
      </c>
      <c r="Z3895" s="26">
        <v>0</v>
      </c>
      <c r="AA3895" s="51" t="s">
        <v>66</v>
      </c>
      <c r="AB3895" s="51" t="s">
        <v>69</v>
      </c>
    </row>
    <row r="3896" spans="1:28">
      <c r="A3896" s="51" t="s">
        <v>7177</v>
      </c>
      <c r="B3896" s="51" t="s">
        <v>121</v>
      </c>
      <c r="C3896" s="1">
        <v>42972</v>
      </c>
      <c r="D3896">
        <v>2017</v>
      </c>
      <c r="E3896" s="26">
        <v>8</v>
      </c>
      <c r="F3896" s="51" t="s">
        <v>28</v>
      </c>
      <c r="G3896" s="26">
        <v>8</v>
      </c>
      <c r="H3896" s="26">
        <v>8</v>
      </c>
      <c r="I3896" t="s">
        <v>15</v>
      </c>
      <c r="J3896" t="s">
        <v>60</v>
      </c>
      <c r="K3896" t="s">
        <v>133</v>
      </c>
      <c r="L3896" t="s">
        <v>110</v>
      </c>
      <c r="M3896" t="s">
        <v>152</v>
      </c>
      <c r="N3896">
        <v>1704.4862924231531</v>
      </c>
      <c r="O3896">
        <v>1704.4862924231531</v>
      </c>
      <c r="P3896" t="s">
        <v>64</v>
      </c>
      <c r="Q3896">
        <v>16.8</v>
      </c>
      <c r="R3896">
        <v>1</v>
      </c>
      <c r="S3896">
        <v>5</v>
      </c>
      <c r="T3896">
        <v>1</v>
      </c>
      <c r="U3896" t="s">
        <v>76</v>
      </c>
      <c r="V3896">
        <v>2</v>
      </c>
      <c r="W3896" t="s">
        <v>77</v>
      </c>
      <c r="X3896" s="51" t="s">
        <v>7178</v>
      </c>
      <c r="Y3896" s="51" t="s">
        <v>144</v>
      </c>
      <c r="Z3896" s="26">
        <v>3</v>
      </c>
      <c r="AA3896" s="51" t="s">
        <v>77</v>
      </c>
      <c r="AB3896" s="51" t="s">
        <v>69</v>
      </c>
    </row>
    <row r="3897" spans="1:28">
      <c r="A3897" s="51" t="s">
        <v>7179</v>
      </c>
      <c r="B3897" s="51" t="s">
        <v>140</v>
      </c>
      <c r="C3897" s="1">
        <v>44288</v>
      </c>
      <c r="D3897">
        <v>2021</v>
      </c>
      <c r="E3897" s="26">
        <v>4</v>
      </c>
      <c r="F3897" s="51" t="s">
        <v>24</v>
      </c>
      <c r="G3897" s="26">
        <v>4</v>
      </c>
      <c r="H3897" s="26">
        <v>4</v>
      </c>
      <c r="I3897" t="s">
        <v>15</v>
      </c>
      <c r="J3897" t="s">
        <v>72</v>
      </c>
      <c r="K3897" t="s">
        <v>88</v>
      </c>
      <c r="L3897" t="s">
        <v>202</v>
      </c>
      <c r="M3897" t="s">
        <v>63</v>
      </c>
      <c r="N3897">
        <v>11385.731219187248</v>
      </c>
      <c r="O3897">
        <v>11385.731219187248</v>
      </c>
      <c r="P3897" t="s">
        <v>64</v>
      </c>
      <c r="Q3897">
        <v>29.38</v>
      </c>
      <c r="R3897">
        <v>1</v>
      </c>
      <c r="S3897">
        <v>2</v>
      </c>
      <c r="T3897">
        <v>1</v>
      </c>
      <c r="U3897" t="s">
        <v>76</v>
      </c>
      <c r="V3897">
        <v>3</v>
      </c>
      <c r="W3897" t="s">
        <v>84</v>
      </c>
      <c r="X3897" s="51" t="s">
        <v>6585</v>
      </c>
      <c r="Y3897" s="51" t="s">
        <v>119</v>
      </c>
      <c r="Z3897" s="26">
        <v>2</v>
      </c>
      <c r="AA3897" s="51" t="s">
        <v>77</v>
      </c>
      <c r="AB3897" s="51" t="s">
        <v>69</v>
      </c>
    </row>
    <row r="3898" spans="1:28">
      <c r="A3898" s="51" t="s">
        <v>7180</v>
      </c>
      <c r="B3898" s="51" t="s">
        <v>97</v>
      </c>
      <c r="C3898" s="1">
        <v>41460</v>
      </c>
      <c r="D3898">
        <v>2013</v>
      </c>
      <c r="E3898" s="26">
        <v>7</v>
      </c>
      <c r="F3898" s="51" t="s">
        <v>27</v>
      </c>
      <c r="G3898" s="26">
        <v>12</v>
      </c>
      <c r="H3898" s="26">
        <v>12</v>
      </c>
      <c r="I3898" t="s">
        <v>15</v>
      </c>
      <c r="J3898" t="s">
        <v>102</v>
      </c>
      <c r="K3898" t="s">
        <v>61</v>
      </c>
      <c r="L3898" t="s">
        <v>98</v>
      </c>
      <c r="M3898" t="s">
        <v>90</v>
      </c>
      <c r="N3898">
        <v>10480.034555102882</v>
      </c>
      <c r="O3898">
        <v>10480.034555102882</v>
      </c>
      <c r="P3898" t="s">
        <v>64</v>
      </c>
      <c r="Q3898">
        <v>8.74</v>
      </c>
      <c r="R3898">
        <v>3</v>
      </c>
      <c r="S3898">
        <v>0</v>
      </c>
      <c r="T3898">
        <v>0</v>
      </c>
      <c r="U3898" t="s">
        <v>65</v>
      </c>
      <c r="V3898">
        <v>2</v>
      </c>
      <c r="W3898" t="s">
        <v>77</v>
      </c>
      <c r="X3898" s="51" t="s">
        <v>7181</v>
      </c>
      <c r="Y3898" s="51" t="s">
        <v>68</v>
      </c>
      <c r="Z3898" s="26">
        <v>1</v>
      </c>
      <c r="AA3898" s="51" t="s">
        <v>66</v>
      </c>
      <c r="AB3898" s="51" t="s">
        <v>69</v>
      </c>
    </row>
    <row r="3899" spans="1:28">
      <c r="A3899" s="51" t="s">
        <v>7182</v>
      </c>
      <c r="B3899" s="51" t="s">
        <v>81</v>
      </c>
      <c r="C3899" s="1">
        <v>43586</v>
      </c>
      <c r="D3899">
        <v>2019</v>
      </c>
      <c r="E3899" s="26">
        <v>5</v>
      </c>
      <c r="F3899" s="51" t="s">
        <v>25</v>
      </c>
      <c r="G3899" s="26">
        <v>6</v>
      </c>
      <c r="H3899" s="26">
        <v>6</v>
      </c>
      <c r="I3899" t="s">
        <v>15</v>
      </c>
      <c r="J3899" t="s">
        <v>72</v>
      </c>
      <c r="K3899" t="s">
        <v>61</v>
      </c>
      <c r="L3899" t="s">
        <v>116</v>
      </c>
      <c r="M3899" t="s">
        <v>63</v>
      </c>
      <c r="N3899">
        <v>8075.6582366614357</v>
      </c>
      <c r="O3899">
        <v>8075.6582366614357</v>
      </c>
      <c r="P3899" t="s">
        <v>64</v>
      </c>
      <c r="Q3899">
        <v>15.55</v>
      </c>
      <c r="R3899">
        <v>5</v>
      </c>
      <c r="S3899">
        <v>2</v>
      </c>
      <c r="T3899">
        <v>1</v>
      </c>
      <c r="U3899" t="s">
        <v>76</v>
      </c>
      <c r="V3899">
        <v>3</v>
      </c>
      <c r="W3899" t="s">
        <v>84</v>
      </c>
      <c r="X3899" s="51" t="s">
        <v>7183</v>
      </c>
      <c r="Y3899" s="51" t="s">
        <v>119</v>
      </c>
      <c r="Z3899" s="26">
        <v>2</v>
      </c>
      <c r="AA3899" s="51" t="s">
        <v>77</v>
      </c>
      <c r="AB3899" s="51" t="s">
        <v>69</v>
      </c>
    </row>
    <row r="3900" spans="1:28">
      <c r="A3900" s="51" t="s">
        <v>7184</v>
      </c>
      <c r="B3900" s="51" t="s">
        <v>97</v>
      </c>
      <c r="C3900" s="1">
        <v>42859</v>
      </c>
      <c r="D3900">
        <v>2017</v>
      </c>
      <c r="E3900" s="26">
        <v>5</v>
      </c>
      <c r="F3900" s="51" t="s">
        <v>25</v>
      </c>
      <c r="G3900" s="26">
        <v>8</v>
      </c>
      <c r="H3900" s="26">
        <v>8</v>
      </c>
      <c r="I3900" t="s">
        <v>15</v>
      </c>
      <c r="J3900" t="s">
        <v>60</v>
      </c>
      <c r="K3900" t="s">
        <v>73</v>
      </c>
      <c r="L3900" t="s">
        <v>62</v>
      </c>
      <c r="M3900" t="s">
        <v>90</v>
      </c>
      <c r="N3900">
        <v>3621.9265489415802</v>
      </c>
      <c r="O3900">
        <v>3621.9265489415802</v>
      </c>
      <c r="P3900" t="s">
        <v>64</v>
      </c>
      <c r="Q3900">
        <v>14.63</v>
      </c>
      <c r="R3900">
        <v>3</v>
      </c>
      <c r="S3900">
        <v>0</v>
      </c>
      <c r="T3900">
        <v>0</v>
      </c>
      <c r="U3900" t="s">
        <v>65</v>
      </c>
      <c r="V3900">
        <v>2</v>
      </c>
      <c r="W3900" t="s">
        <v>77</v>
      </c>
      <c r="X3900" s="51" t="s">
        <v>2178</v>
      </c>
      <c r="Y3900" s="51" t="s">
        <v>119</v>
      </c>
      <c r="Z3900" s="26">
        <v>1</v>
      </c>
      <c r="AA3900" s="51" t="s">
        <v>66</v>
      </c>
      <c r="AB3900" s="51" t="s">
        <v>69</v>
      </c>
    </row>
    <row r="3901" spans="1:28">
      <c r="A3901" s="51" t="s">
        <v>7185</v>
      </c>
      <c r="B3901" s="51" t="s">
        <v>140</v>
      </c>
      <c r="C3901" s="1">
        <v>44889</v>
      </c>
      <c r="D3901">
        <v>2022</v>
      </c>
      <c r="E3901" s="26">
        <v>11</v>
      </c>
      <c r="F3901" s="51" t="s">
        <v>19</v>
      </c>
      <c r="G3901" s="26">
        <v>3</v>
      </c>
      <c r="H3901" s="26">
        <v>3</v>
      </c>
      <c r="I3901" t="s">
        <v>15</v>
      </c>
      <c r="J3901" t="s">
        <v>82</v>
      </c>
      <c r="K3901" t="s">
        <v>83</v>
      </c>
      <c r="L3901" t="s">
        <v>113</v>
      </c>
      <c r="M3901" t="s">
        <v>104</v>
      </c>
      <c r="N3901">
        <v>4776.5694779269725</v>
      </c>
      <c r="O3901">
        <v>4776.5694779269725</v>
      </c>
      <c r="P3901" t="s">
        <v>64</v>
      </c>
      <c r="Q3901">
        <v>1.79</v>
      </c>
      <c r="R3901">
        <v>5</v>
      </c>
      <c r="S3901">
        <v>0</v>
      </c>
      <c r="T3901">
        <v>0</v>
      </c>
      <c r="U3901" t="s">
        <v>65</v>
      </c>
      <c r="V3901">
        <v>1</v>
      </c>
      <c r="W3901" t="s">
        <v>66</v>
      </c>
      <c r="X3901" s="51" t="s">
        <v>2914</v>
      </c>
      <c r="Y3901" s="51" t="s">
        <v>79</v>
      </c>
      <c r="Z3901" s="26">
        <v>0</v>
      </c>
      <c r="AA3901" s="51" t="s">
        <v>66</v>
      </c>
      <c r="AB3901" s="51" t="s">
        <v>69</v>
      </c>
    </row>
    <row r="3902" spans="1:28">
      <c r="A3902" s="51" t="s">
        <v>7186</v>
      </c>
      <c r="B3902" s="51" t="s">
        <v>140</v>
      </c>
      <c r="C3902" s="1">
        <v>43601</v>
      </c>
      <c r="D3902">
        <v>2019</v>
      </c>
      <c r="E3902" s="26">
        <v>5</v>
      </c>
      <c r="F3902" s="51" t="s">
        <v>25</v>
      </c>
      <c r="G3902" s="26">
        <v>6</v>
      </c>
      <c r="H3902" s="26">
        <v>6</v>
      </c>
      <c r="I3902" t="s">
        <v>15</v>
      </c>
      <c r="J3902" t="s">
        <v>72</v>
      </c>
      <c r="K3902" t="s">
        <v>124</v>
      </c>
      <c r="L3902" t="s">
        <v>157</v>
      </c>
      <c r="M3902" t="s">
        <v>90</v>
      </c>
      <c r="N3902">
        <v>7694.7423394781608</v>
      </c>
      <c r="O3902">
        <v>7694.7423394781608</v>
      </c>
      <c r="P3902" t="s">
        <v>64</v>
      </c>
      <c r="Q3902">
        <v>15.67</v>
      </c>
      <c r="R3902">
        <v>1</v>
      </c>
      <c r="S3902">
        <v>5</v>
      </c>
      <c r="T3902">
        <v>1</v>
      </c>
      <c r="U3902" t="s">
        <v>76</v>
      </c>
      <c r="V3902">
        <v>2</v>
      </c>
      <c r="W3902" t="s">
        <v>77</v>
      </c>
      <c r="X3902" s="51" t="s">
        <v>3493</v>
      </c>
      <c r="Y3902" s="51" t="s">
        <v>68</v>
      </c>
      <c r="Z3902" s="26">
        <v>2</v>
      </c>
      <c r="AA3902" s="51" t="s">
        <v>77</v>
      </c>
      <c r="AB3902" s="51" t="s">
        <v>69</v>
      </c>
    </row>
    <row r="3903" spans="1:28">
      <c r="A3903" s="51" t="s">
        <v>7187</v>
      </c>
      <c r="B3903" s="51" t="s">
        <v>121</v>
      </c>
      <c r="C3903" s="1">
        <v>42945</v>
      </c>
      <c r="D3903">
        <v>2017</v>
      </c>
      <c r="E3903" s="26">
        <v>7</v>
      </c>
      <c r="F3903" s="51" t="s">
        <v>27</v>
      </c>
      <c r="G3903" s="26">
        <v>8</v>
      </c>
      <c r="H3903" s="26">
        <v>8</v>
      </c>
      <c r="I3903" t="s">
        <v>15</v>
      </c>
      <c r="J3903" t="s">
        <v>60</v>
      </c>
      <c r="K3903" t="s">
        <v>83</v>
      </c>
      <c r="L3903" t="s">
        <v>113</v>
      </c>
      <c r="M3903" t="s">
        <v>152</v>
      </c>
      <c r="N3903">
        <v>11529.940972235545</v>
      </c>
      <c r="O3903">
        <v>11529.940972235545</v>
      </c>
      <c r="P3903" t="s">
        <v>64</v>
      </c>
      <c r="Q3903">
        <v>6.79</v>
      </c>
      <c r="R3903">
        <v>4</v>
      </c>
      <c r="S3903">
        <v>3</v>
      </c>
      <c r="T3903">
        <v>1</v>
      </c>
      <c r="U3903" t="s">
        <v>76</v>
      </c>
      <c r="V3903">
        <v>2</v>
      </c>
      <c r="W3903" t="s">
        <v>77</v>
      </c>
      <c r="X3903" s="51" t="s">
        <v>7188</v>
      </c>
      <c r="Y3903" s="51" t="s">
        <v>95</v>
      </c>
      <c r="Z3903" s="26">
        <v>2</v>
      </c>
      <c r="AA3903" s="51" t="s">
        <v>77</v>
      </c>
      <c r="AB3903" s="51" t="s">
        <v>69</v>
      </c>
    </row>
    <row r="3904" spans="1:28">
      <c r="A3904" s="51" t="s">
        <v>7189</v>
      </c>
      <c r="B3904" s="51" t="s">
        <v>59</v>
      </c>
      <c r="C3904" s="1">
        <v>41692</v>
      </c>
      <c r="D3904">
        <v>2014</v>
      </c>
      <c r="E3904" s="26">
        <v>2</v>
      </c>
      <c r="F3904" s="51" t="s">
        <v>22</v>
      </c>
      <c r="G3904" s="26">
        <v>11</v>
      </c>
      <c r="H3904" s="26">
        <v>11</v>
      </c>
      <c r="I3904" t="s">
        <v>15</v>
      </c>
      <c r="J3904" t="s">
        <v>102</v>
      </c>
      <c r="K3904" t="s">
        <v>124</v>
      </c>
      <c r="L3904" t="s">
        <v>98</v>
      </c>
      <c r="M3904" t="s">
        <v>90</v>
      </c>
      <c r="N3904">
        <v>7534.321328794802</v>
      </c>
      <c r="O3904">
        <v>7534.321328794802</v>
      </c>
      <c r="P3904" t="s">
        <v>64</v>
      </c>
      <c r="Q3904">
        <v>3.04</v>
      </c>
      <c r="R3904">
        <v>4</v>
      </c>
      <c r="S3904">
        <v>2</v>
      </c>
      <c r="T3904">
        <v>1</v>
      </c>
      <c r="U3904" t="s">
        <v>76</v>
      </c>
      <c r="V3904">
        <v>1</v>
      </c>
      <c r="W3904" t="s">
        <v>66</v>
      </c>
      <c r="X3904" s="51" t="s">
        <v>7190</v>
      </c>
      <c r="Y3904" s="51" t="s">
        <v>95</v>
      </c>
      <c r="Z3904" s="26">
        <v>1</v>
      </c>
      <c r="AA3904" s="51" t="s">
        <v>66</v>
      </c>
      <c r="AB3904" s="51" t="s">
        <v>69</v>
      </c>
    </row>
    <row r="3905" spans="1:28">
      <c r="A3905" s="51" t="s">
        <v>7191</v>
      </c>
      <c r="B3905" s="51" t="s">
        <v>121</v>
      </c>
      <c r="C3905" s="1">
        <v>44469</v>
      </c>
      <c r="D3905">
        <v>2021</v>
      </c>
      <c r="E3905" s="26">
        <v>9</v>
      </c>
      <c r="F3905" s="51" t="s">
        <v>29</v>
      </c>
      <c r="G3905" s="26">
        <v>4</v>
      </c>
      <c r="H3905" s="26">
        <v>4</v>
      </c>
      <c r="I3905" t="s">
        <v>15</v>
      </c>
      <c r="J3905" t="s">
        <v>72</v>
      </c>
      <c r="K3905" t="s">
        <v>133</v>
      </c>
      <c r="L3905" t="s">
        <v>128</v>
      </c>
      <c r="M3905" t="s">
        <v>63</v>
      </c>
      <c r="N3905">
        <v>4476.6876835679077</v>
      </c>
      <c r="O3905">
        <v>4476.6876835679077</v>
      </c>
      <c r="P3905" t="s">
        <v>64</v>
      </c>
      <c r="Q3905">
        <v>1.28</v>
      </c>
      <c r="R3905">
        <v>4</v>
      </c>
      <c r="S3905">
        <v>5</v>
      </c>
      <c r="T3905">
        <v>1</v>
      </c>
      <c r="U3905" t="s">
        <v>76</v>
      </c>
      <c r="V3905">
        <v>1</v>
      </c>
      <c r="W3905" t="s">
        <v>66</v>
      </c>
      <c r="X3905" s="51" t="s">
        <v>7192</v>
      </c>
      <c r="Y3905" s="51" t="s">
        <v>95</v>
      </c>
      <c r="Z3905" s="26">
        <v>1</v>
      </c>
      <c r="AA3905" s="51" t="s">
        <v>66</v>
      </c>
      <c r="AB3905" s="51" t="s">
        <v>69</v>
      </c>
    </row>
    <row r="3906" spans="1:28">
      <c r="A3906" s="51" t="s">
        <v>7193</v>
      </c>
      <c r="B3906" s="51" t="s">
        <v>71</v>
      </c>
      <c r="C3906" s="1">
        <v>44856</v>
      </c>
      <c r="D3906">
        <v>2022</v>
      </c>
      <c r="E3906" s="26">
        <v>10</v>
      </c>
      <c r="F3906" s="51" t="s">
        <v>10</v>
      </c>
      <c r="G3906" s="26">
        <v>3</v>
      </c>
      <c r="H3906" s="26">
        <v>3</v>
      </c>
      <c r="I3906" t="s">
        <v>15</v>
      </c>
      <c r="J3906" t="s">
        <v>82</v>
      </c>
      <c r="K3906" t="s">
        <v>133</v>
      </c>
      <c r="L3906" t="s">
        <v>157</v>
      </c>
      <c r="M3906" t="s">
        <v>63</v>
      </c>
      <c r="N3906">
        <v>3503.8753687745361</v>
      </c>
      <c r="O3906">
        <v>3503.8753687745361</v>
      </c>
      <c r="P3906" t="s">
        <v>64</v>
      </c>
      <c r="Q3906">
        <v>15.86</v>
      </c>
      <c r="R3906">
        <v>4</v>
      </c>
      <c r="S3906">
        <v>3</v>
      </c>
      <c r="T3906">
        <v>1</v>
      </c>
      <c r="U3906" t="s">
        <v>76</v>
      </c>
      <c r="V3906">
        <v>2</v>
      </c>
      <c r="W3906" t="s">
        <v>77</v>
      </c>
      <c r="X3906" s="51" t="s">
        <v>7194</v>
      </c>
      <c r="Y3906" s="51" t="s">
        <v>119</v>
      </c>
      <c r="Z3906" s="26">
        <v>2</v>
      </c>
      <c r="AA3906" s="51" t="s">
        <v>77</v>
      </c>
      <c r="AB3906" s="51" t="s">
        <v>69</v>
      </c>
    </row>
    <row r="3907" spans="1:28">
      <c r="A3907" s="51" t="s">
        <v>7195</v>
      </c>
      <c r="B3907" s="51" t="s">
        <v>97</v>
      </c>
      <c r="C3907" s="1">
        <v>43394</v>
      </c>
      <c r="D3907">
        <v>2018</v>
      </c>
      <c r="E3907" s="26">
        <v>10</v>
      </c>
      <c r="F3907" s="51" t="s">
        <v>10</v>
      </c>
      <c r="G3907" s="26">
        <v>7</v>
      </c>
      <c r="H3907" s="26">
        <v>7</v>
      </c>
      <c r="I3907" t="s">
        <v>15</v>
      </c>
      <c r="J3907" t="s">
        <v>60</v>
      </c>
      <c r="K3907" t="s">
        <v>73</v>
      </c>
      <c r="L3907" t="s">
        <v>125</v>
      </c>
      <c r="M3907" t="s">
        <v>90</v>
      </c>
      <c r="N3907">
        <v>8319.2998373926821</v>
      </c>
      <c r="O3907">
        <v>8319.2998373926821</v>
      </c>
      <c r="P3907" t="s">
        <v>64</v>
      </c>
      <c r="Q3907">
        <v>1.47</v>
      </c>
      <c r="R3907">
        <v>2</v>
      </c>
      <c r="S3907">
        <v>0</v>
      </c>
      <c r="T3907">
        <v>0</v>
      </c>
      <c r="U3907" t="s">
        <v>65</v>
      </c>
      <c r="V3907">
        <v>1</v>
      </c>
      <c r="W3907" t="s">
        <v>66</v>
      </c>
      <c r="X3907" s="51" t="s">
        <v>7196</v>
      </c>
      <c r="Y3907" s="51" t="s">
        <v>119</v>
      </c>
      <c r="Z3907" s="26">
        <v>0</v>
      </c>
      <c r="AA3907" s="51" t="s">
        <v>66</v>
      </c>
      <c r="AB3907" s="51" t="s">
        <v>69</v>
      </c>
    </row>
    <row r="3908" spans="1:28">
      <c r="A3908" s="51" t="s">
        <v>7197</v>
      </c>
      <c r="B3908" s="51" t="s">
        <v>121</v>
      </c>
      <c r="C3908" s="1">
        <v>44239</v>
      </c>
      <c r="D3908">
        <v>2021</v>
      </c>
      <c r="E3908" s="26">
        <v>2</v>
      </c>
      <c r="F3908" s="51" t="s">
        <v>22</v>
      </c>
      <c r="G3908" s="26">
        <v>4</v>
      </c>
      <c r="H3908" s="26">
        <v>4</v>
      </c>
      <c r="I3908" t="s">
        <v>15</v>
      </c>
      <c r="J3908" t="s">
        <v>72</v>
      </c>
      <c r="K3908" t="s">
        <v>61</v>
      </c>
      <c r="L3908" t="s">
        <v>128</v>
      </c>
      <c r="M3908" t="s">
        <v>104</v>
      </c>
      <c r="N3908">
        <v>2695.1293692462405</v>
      </c>
      <c r="O3908">
        <v>2695.1293692462405</v>
      </c>
      <c r="P3908" t="s">
        <v>64</v>
      </c>
      <c r="Q3908">
        <v>22.67</v>
      </c>
      <c r="R3908">
        <v>5</v>
      </c>
      <c r="S3908">
        <v>2</v>
      </c>
      <c r="T3908">
        <v>1</v>
      </c>
      <c r="U3908" t="s">
        <v>76</v>
      </c>
      <c r="V3908">
        <v>3</v>
      </c>
      <c r="W3908" t="s">
        <v>84</v>
      </c>
      <c r="X3908" s="51" t="s">
        <v>7198</v>
      </c>
      <c r="Y3908" s="51" t="s">
        <v>79</v>
      </c>
      <c r="Z3908" s="26">
        <v>2</v>
      </c>
      <c r="AA3908" s="51" t="s">
        <v>77</v>
      </c>
      <c r="AB3908" s="51" t="s">
        <v>69</v>
      </c>
    </row>
    <row r="3909" spans="1:28">
      <c r="A3909" s="51" t="s">
        <v>7199</v>
      </c>
      <c r="B3909" s="51" t="s">
        <v>59</v>
      </c>
      <c r="C3909" s="1">
        <v>41725</v>
      </c>
      <c r="D3909">
        <v>2014</v>
      </c>
      <c r="E3909" s="26">
        <v>3</v>
      </c>
      <c r="F3909" s="51" t="s">
        <v>23</v>
      </c>
      <c r="G3909" s="26">
        <v>11</v>
      </c>
      <c r="H3909" s="26">
        <v>11</v>
      </c>
      <c r="I3909" t="s">
        <v>15</v>
      </c>
      <c r="J3909" t="s">
        <v>102</v>
      </c>
      <c r="K3909" t="s">
        <v>133</v>
      </c>
      <c r="L3909" t="s">
        <v>157</v>
      </c>
      <c r="M3909" t="s">
        <v>63</v>
      </c>
      <c r="N3909">
        <v>20675.272730056007</v>
      </c>
      <c r="O3909">
        <v>20675.272730056007</v>
      </c>
      <c r="P3909" t="s">
        <v>64</v>
      </c>
      <c r="Q3909">
        <v>10.33</v>
      </c>
      <c r="R3909">
        <v>5</v>
      </c>
      <c r="S3909">
        <v>0</v>
      </c>
      <c r="T3909">
        <v>0</v>
      </c>
      <c r="U3909" t="s">
        <v>65</v>
      </c>
      <c r="V3909">
        <v>3</v>
      </c>
      <c r="W3909" t="s">
        <v>84</v>
      </c>
      <c r="X3909" s="51" t="s">
        <v>5695</v>
      </c>
      <c r="Y3909" s="51" t="s">
        <v>95</v>
      </c>
      <c r="Z3909" s="26">
        <v>3</v>
      </c>
      <c r="AA3909" s="51" t="s">
        <v>77</v>
      </c>
      <c r="AB3909" s="51" t="s">
        <v>69</v>
      </c>
    </row>
    <row r="3910" spans="1:28">
      <c r="A3910" s="51" t="s">
        <v>7200</v>
      </c>
      <c r="B3910" s="51" t="s">
        <v>71</v>
      </c>
      <c r="C3910" s="1">
        <v>41493</v>
      </c>
      <c r="D3910">
        <v>2013</v>
      </c>
      <c r="E3910" s="26">
        <v>8</v>
      </c>
      <c r="F3910" s="51" t="s">
        <v>28</v>
      </c>
      <c r="G3910" s="26">
        <v>12</v>
      </c>
      <c r="H3910" s="26">
        <v>12</v>
      </c>
      <c r="I3910" t="s">
        <v>15</v>
      </c>
      <c r="J3910" t="s">
        <v>102</v>
      </c>
      <c r="K3910" t="s">
        <v>124</v>
      </c>
      <c r="L3910" t="s">
        <v>98</v>
      </c>
      <c r="M3910" t="s">
        <v>104</v>
      </c>
      <c r="N3910">
        <v>12248.784331295989</v>
      </c>
      <c r="O3910">
        <v>12248.784331295989</v>
      </c>
      <c r="P3910" t="s">
        <v>64</v>
      </c>
      <c r="Q3910">
        <v>8.17</v>
      </c>
      <c r="R3910">
        <v>4</v>
      </c>
      <c r="S3910">
        <v>0</v>
      </c>
      <c r="T3910">
        <v>0</v>
      </c>
      <c r="U3910" t="s">
        <v>65</v>
      </c>
      <c r="V3910">
        <v>3</v>
      </c>
      <c r="W3910" t="s">
        <v>84</v>
      </c>
      <c r="X3910" s="51" t="s">
        <v>7201</v>
      </c>
      <c r="Y3910" s="51" t="s">
        <v>119</v>
      </c>
      <c r="Z3910" s="26">
        <v>3</v>
      </c>
      <c r="AA3910" s="51" t="s">
        <v>77</v>
      </c>
      <c r="AB3910" s="51" t="s">
        <v>69</v>
      </c>
    </row>
    <row r="3911" spans="1:28">
      <c r="A3911" s="51" t="s">
        <v>7202</v>
      </c>
      <c r="B3911" s="51" t="s">
        <v>81</v>
      </c>
      <c r="C3911" s="1">
        <v>42966</v>
      </c>
      <c r="D3911">
        <v>2017</v>
      </c>
      <c r="E3911" s="26">
        <v>8</v>
      </c>
      <c r="F3911" s="51" t="s">
        <v>28</v>
      </c>
      <c r="G3911" s="26">
        <v>8</v>
      </c>
      <c r="H3911" s="26">
        <v>8</v>
      </c>
      <c r="I3911" t="s">
        <v>15</v>
      </c>
      <c r="J3911" t="s">
        <v>60</v>
      </c>
      <c r="K3911" t="s">
        <v>61</v>
      </c>
      <c r="L3911" t="s">
        <v>116</v>
      </c>
      <c r="M3911" t="s">
        <v>75</v>
      </c>
      <c r="N3911">
        <v>15978.541767800529</v>
      </c>
      <c r="O3911">
        <v>15978.541767800529</v>
      </c>
      <c r="P3911" t="s">
        <v>64</v>
      </c>
      <c r="Q3911">
        <v>15.41</v>
      </c>
      <c r="R3911">
        <v>1</v>
      </c>
      <c r="S3911">
        <v>0</v>
      </c>
      <c r="T3911">
        <v>0</v>
      </c>
      <c r="U3911" t="s">
        <v>65</v>
      </c>
      <c r="V3911">
        <v>2</v>
      </c>
      <c r="W3911" t="s">
        <v>77</v>
      </c>
      <c r="X3911" s="51" t="s">
        <v>3688</v>
      </c>
      <c r="Y3911" s="51" t="s">
        <v>100</v>
      </c>
      <c r="Z3911" s="26">
        <v>3</v>
      </c>
      <c r="AA3911" s="51" t="s">
        <v>77</v>
      </c>
      <c r="AB3911" s="51" t="s">
        <v>108</v>
      </c>
    </row>
    <row r="3912" spans="1:28">
      <c r="A3912" s="51" t="s">
        <v>7203</v>
      </c>
      <c r="B3912" s="51" t="s">
        <v>81</v>
      </c>
      <c r="C3912" s="1">
        <v>45009</v>
      </c>
      <c r="D3912">
        <v>2023</v>
      </c>
      <c r="E3912" s="26">
        <v>3</v>
      </c>
      <c r="F3912" s="51" t="s">
        <v>23</v>
      </c>
      <c r="G3912" s="26">
        <v>2</v>
      </c>
      <c r="H3912" s="26">
        <v>2</v>
      </c>
      <c r="I3912" t="s">
        <v>15</v>
      </c>
      <c r="J3912" t="s">
        <v>82</v>
      </c>
      <c r="K3912" t="s">
        <v>73</v>
      </c>
      <c r="L3912" t="s">
        <v>110</v>
      </c>
      <c r="M3912" t="s">
        <v>93</v>
      </c>
      <c r="N3912">
        <v>5104.0905805746688</v>
      </c>
      <c r="O3912">
        <v>5104.0905805746688</v>
      </c>
      <c r="P3912" t="s">
        <v>64</v>
      </c>
      <c r="Q3912">
        <v>22.1</v>
      </c>
      <c r="R3912">
        <v>4</v>
      </c>
      <c r="S3912">
        <v>3</v>
      </c>
      <c r="T3912">
        <v>1</v>
      </c>
      <c r="U3912" t="s">
        <v>76</v>
      </c>
      <c r="V3912">
        <v>3</v>
      </c>
      <c r="W3912" t="s">
        <v>84</v>
      </c>
      <c r="X3912" s="51" t="s">
        <v>7204</v>
      </c>
      <c r="Y3912" s="51" t="s">
        <v>100</v>
      </c>
      <c r="Z3912" s="26">
        <v>3</v>
      </c>
      <c r="AA3912" s="51" t="s">
        <v>77</v>
      </c>
      <c r="AB3912" s="51" t="s">
        <v>108</v>
      </c>
    </row>
    <row r="3913" spans="1:28">
      <c r="A3913" s="51" t="s">
        <v>7205</v>
      </c>
      <c r="B3913" s="51" t="s">
        <v>140</v>
      </c>
      <c r="C3913" s="1">
        <v>41689</v>
      </c>
      <c r="D3913">
        <v>2014</v>
      </c>
      <c r="E3913" s="26">
        <v>2</v>
      </c>
      <c r="F3913" s="51" t="s">
        <v>22</v>
      </c>
      <c r="G3913" s="26">
        <v>11</v>
      </c>
      <c r="H3913" s="26">
        <v>11</v>
      </c>
      <c r="I3913" t="s">
        <v>15</v>
      </c>
      <c r="J3913" t="s">
        <v>102</v>
      </c>
      <c r="K3913" t="s">
        <v>124</v>
      </c>
      <c r="L3913" t="s">
        <v>157</v>
      </c>
      <c r="M3913" t="s">
        <v>93</v>
      </c>
      <c r="N3913">
        <v>8659.168644616293</v>
      </c>
      <c r="O3913">
        <v>8659.168644616293</v>
      </c>
      <c r="P3913" t="s">
        <v>64</v>
      </c>
      <c r="Q3913">
        <v>22.3</v>
      </c>
      <c r="R3913">
        <v>5</v>
      </c>
      <c r="S3913">
        <v>1</v>
      </c>
      <c r="T3913">
        <v>1</v>
      </c>
      <c r="U3913" t="s">
        <v>76</v>
      </c>
      <c r="V3913">
        <v>3</v>
      </c>
      <c r="W3913" t="s">
        <v>84</v>
      </c>
      <c r="X3913" s="51" t="s">
        <v>7206</v>
      </c>
      <c r="Y3913" s="51" t="s">
        <v>68</v>
      </c>
      <c r="Z3913" s="26">
        <v>3</v>
      </c>
      <c r="AA3913" s="51" t="s">
        <v>77</v>
      </c>
      <c r="AB3913" s="51" t="s">
        <v>69</v>
      </c>
    </row>
    <row r="3914" spans="1:28">
      <c r="A3914" s="51" t="s">
        <v>7207</v>
      </c>
      <c r="B3914" s="51" t="s">
        <v>71</v>
      </c>
      <c r="C3914" s="1">
        <v>45150</v>
      </c>
      <c r="D3914">
        <v>2023</v>
      </c>
      <c r="E3914" s="26">
        <v>8</v>
      </c>
      <c r="F3914" s="51" t="s">
        <v>28</v>
      </c>
      <c r="G3914" s="26">
        <v>2</v>
      </c>
      <c r="H3914" s="26">
        <v>2</v>
      </c>
      <c r="I3914" t="s">
        <v>15</v>
      </c>
      <c r="J3914" t="s">
        <v>82</v>
      </c>
      <c r="K3914" t="s">
        <v>133</v>
      </c>
      <c r="L3914" t="s">
        <v>128</v>
      </c>
      <c r="M3914" t="s">
        <v>93</v>
      </c>
      <c r="N3914">
        <v>622.47797781438555</v>
      </c>
      <c r="O3914">
        <v>622.47797781438555</v>
      </c>
      <c r="P3914" t="s">
        <v>64</v>
      </c>
      <c r="Q3914">
        <v>19.25</v>
      </c>
      <c r="R3914">
        <v>1</v>
      </c>
      <c r="S3914">
        <v>1</v>
      </c>
      <c r="T3914">
        <v>1</v>
      </c>
      <c r="U3914" t="s">
        <v>76</v>
      </c>
      <c r="V3914">
        <v>3</v>
      </c>
      <c r="W3914" t="s">
        <v>84</v>
      </c>
      <c r="X3914" s="51" t="s">
        <v>5858</v>
      </c>
      <c r="Y3914" s="51" t="s">
        <v>119</v>
      </c>
      <c r="Z3914" s="26">
        <v>2</v>
      </c>
      <c r="AA3914" s="51" t="s">
        <v>77</v>
      </c>
      <c r="AB3914" s="51" t="s">
        <v>69</v>
      </c>
    </row>
    <row r="3915" spans="1:28">
      <c r="A3915" s="51" t="s">
        <v>7208</v>
      </c>
      <c r="B3915" s="51" t="s">
        <v>71</v>
      </c>
      <c r="C3915" s="1">
        <v>42404</v>
      </c>
      <c r="D3915">
        <v>2016</v>
      </c>
      <c r="E3915" s="26">
        <v>2</v>
      </c>
      <c r="F3915" s="51" t="s">
        <v>22</v>
      </c>
      <c r="G3915" s="26">
        <v>9</v>
      </c>
      <c r="H3915" s="26">
        <v>9</v>
      </c>
      <c r="I3915" t="s">
        <v>15</v>
      </c>
      <c r="J3915" t="s">
        <v>60</v>
      </c>
      <c r="K3915" t="s">
        <v>61</v>
      </c>
      <c r="L3915" t="s">
        <v>110</v>
      </c>
      <c r="M3915" t="s">
        <v>104</v>
      </c>
      <c r="N3915">
        <v>20837.055774451743</v>
      </c>
      <c r="O3915">
        <v>20837.055774451743</v>
      </c>
      <c r="P3915" t="s">
        <v>64</v>
      </c>
      <c r="Q3915">
        <v>8.02</v>
      </c>
      <c r="R3915">
        <v>4</v>
      </c>
      <c r="S3915">
        <v>0</v>
      </c>
      <c r="T3915">
        <v>0</v>
      </c>
      <c r="U3915" t="s">
        <v>65</v>
      </c>
      <c r="V3915">
        <v>3</v>
      </c>
      <c r="W3915" t="s">
        <v>84</v>
      </c>
      <c r="X3915" s="51" t="s">
        <v>5401</v>
      </c>
      <c r="Y3915" s="51" t="s">
        <v>95</v>
      </c>
      <c r="Z3915" s="26">
        <v>3</v>
      </c>
      <c r="AA3915" s="51" t="s">
        <v>77</v>
      </c>
      <c r="AB3915" s="51" t="s">
        <v>69</v>
      </c>
    </row>
    <row r="3916" spans="1:28">
      <c r="A3916" s="51" t="s">
        <v>7209</v>
      </c>
      <c r="B3916" s="51" t="s">
        <v>140</v>
      </c>
      <c r="C3916" s="1">
        <v>41645</v>
      </c>
      <c r="D3916">
        <v>2014</v>
      </c>
      <c r="E3916" s="26">
        <v>1</v>
      </c>
      <c r="F3916" s="51" t="s">
        <v>21</v>
      </c>
      <c r="G3916" s="26">
        <v>11</v>
      </c>
      <c r="H3916" s="26">
        <v>11</v>
      </c>
      <c r="I3916" t="s">
        <v>15</v>
      </c>
      <c r="J3916" t="s">
        <v>102</v>
      </c>
      <c r="K3916" t="s">
        <v>73</v>
      </c>
      <c r="L3916" t="s">
        <v>116</v>
      </c>
      <c r="M3916" t="s">
        <v>93</v>
      </c>
      <c r="N3916">
        <v>1156.7885628960194</v>
      </c>
      <c r="O3916">
        <v>1156.7885628960194</v>
      </c>
      <c r="P3916" t="s">
        <v>64</v>
      </c>
      <c r="Q3916">
        <v>14.89</v>
      </c>
      <c r="R3916">
        <v>1</v>
      </c>
      <c r="S3916">
        <v>2</v>
      </c>
      <c r="T3916">
        <v>1</v>
      </c>
      <c r="U3916" t="s">
        <v>76</v>
      </c>
      <c r="V3916">
        <v>3</v>
      </c>
      <c r="W3916" t="s">
        <v>84</v>
      </c>
      <c r="X3916" s="51" t="s">
        <v>7210</v>
      </c>
      <c r="Y3916" s="51" t="s">
        <v>68</v>
      </c>
      <c r="Z3916" s="26">
        <v>3</v>
      </c>
      <c r="AA3916" s="51" t="s">
        <v>77</v>
      </c>
      <c r="AB3916" s="51" t="s">
        <v>69</v>
      </c>
    </row>
    <row r="3917" spans="1:28">
      <c r="A3917" s="51" t="s">
        <v>7211</v>
      </c>
      <c r="B3917" s="51" t="s">
        <v>121</v>
      </c>
      <c r="C3917" s="1">
        <v>42034</v>
      </c>
      <c r="D3917">
        <v>2015</v>
      </c>
      <c r="E3917" s="26">
        <v>1</v>
      </c>
      <c r="F3917" s="51" t="s">
        <v>21</v>
      </c>
      <c r="G3917" s="26">
        <v>10</v>
      </c>
      <c r="H3917" s="26">
        <v>10</v>
      </c>
      <c r="I3917" t="s">
        <v>15</v>
      </c>
      <c r="J3917" t="s">
        <v>102</v>
      </c>
      <c r="K3917" t="s">
        <v>83</v>
      </c>
      <c r="L3917" t="s">
        <v>202</v>
      </c>
      <c r="M3917" t="s">
        <v>63</v>
      </c>
      <c r="N3917">
        <v>4295.0406724328059</v>
      </c>
      <c r="O3917">
        <v>4295.0406724328059</v>
      </c>
      <c r="P3917" t="s">
        <v>64</v>
      </c>
      <c r="Q3917">
        <v>6.6</v>
      </c>
      <c r="R3917">
        <v>3</v>
      </c>
      <c r="S3917">
        <v>0</v>
      </c>
      <c r="T3917">
        <v>0</v>
      </c>
      <c r="U3917" t="s">
        <v>65</v>
      </c>
      <c r="V3917">
        <v>1</v>
      </c>
      <c r="W3917" t="s">
        <v>66</v>
      </c>
      <c r="X3917" s="51" t="s">
        <v>7212</v>
      </c>
      <c r="Y3917" s="51" t="s">
        <v>95</v>
      </c>
      <c r="Z3917" s="26">
        <v>1</v>
      </c>
      <c r="AA3917" s="51" t="s">
        <v>66</v>
      </c>
      <c r="AB3917" s="51" t="s">
        <v>69</v>
      </c>
    </row>
    <row r="3918" spans="1:28">
      <c r="A3918" s="51" t="s">
        <v>7213</v>
      </c>
      <c r="B3918" s="51" t="s">
        <v>81</v>
      </c>
      <c r="C3918" s="1">
        <v>43018</v>
      </c>
      <c r="D3918">
        <v>2017</v>
      </c>
      <c r="E3918" s="26">
        <v>10</v>
      </c>
      <c r="F3918" s="51" t="s">
        <v>10</v>
      </c>
      <c r="G3918" s="26">
        <v>8</v>
      </c>
      <c r="H3918" s="26">
        <v>8</v>
      </c>
      <c r="I3918" t="s">
        <v>15</v>
      </c>
      <c r="J3918" t="s">
        <v>60</v>
      </c>
      <c r="K3918" t="s">
        <v>88</v>
      </c>
      <c r="L3918" t="s">
        <v>89</v>
      </c>
      <c r="M3918" t="s">
        <v>93</v>
      </c>
      <c r="N3918">
        <v>15027.833370597193</v>
      </c>
      <c r="O3918">
        <v>15027.833370597193</v>
      </c>
      <c r="P3918" t="s">
        <v>64</v>
      </c>
      <c r="Q3918">
        <v>23.74</v>
      </c>
      <c r="R3918">
        <v>2</v>
      </c>
      <c r="S3918">
        <v>3</v>
      </c>
      <c r="T3918">
        <v>1</v>
      </c>
      <c r="U3918" t="s">
        <v>76</v>
      </c>
      <c r="V3918">
        <v>3</v>
      </c>
      <c r="W3918" t="s">
        <v>84</v>
      </c>
      <c r="X3918" s="51" t="s">
        <v>6509</v>
      </c>
      <c r="Y3918" s="51" t="s">
        <v>86</v>
      </c>
      <c r="Z3918" s="26">
        <v>5</v>
      </c>
      <c r="AA3918" s="51" t="s">
        <v>84</v>
      </c>
      <c r="AB3918" s="51" t="s">
        <v>108</v>
      </c>
    </row>
    <row r="3919" spans="1:28">
      <c r="A3919" s="51" t="s">
        <v>7214</v>
      </c>
      <c r="B3919" s="51" t="s">
        <v>121</v>
      </c>
      <c r="C3919" s="1">
        <v>41510</v>
      </c>
      <c r="D3919">
        <v>2013</v>
      </c>
      <c r="E3919" s="26">
        <v>8</v>
      </c>
      <c r="F3919" s="51" t="s">
        <v>28</v>
      </c>
      <c r="G3919" s="26">
        <v>12</v>
      </c>
      <c r="H3919" s="26">
        <v>12</v>
      </c>
      <c r="I3919" t="s">
        <v>15</v>
      </c>
      <c r="J3919" t="s">
        <v>102</v>
      </c>
      <c r="K3919" t="s">
        <v>133</v>
      </c>
      <c r="L3919" t="s">
        <v>74</v>
      </c>
      <c r="M3919" t="s">
        <v>152</v>
      </c>
      <c r="N3919">
        <v>9217.0037195767964</v>
      </c>
      <c r="O3919">
        <v>9217.0037195767964</v>
      </c>
      <c r="P3919" t="s">
        <v>64</v>
      </c>
      <c r="Q3919">
        <v>13.36</v>
      </c>
      <c r="R3919">
        <v>1</v>
      </c>
      <c r="S3919">
        <v>1</v>
      </c>
      <c r="T3919">
        <v>1</v>
      </c>
      <c r="U3919" t="s">
        <v>76</v>
      </c>
      <c r="V3919">
        <v>2</v>
      </c>
      <c r="W3919" t="s">
        <v>77</v>
      </c>
      <c r="X3919" s="51" t="s">
        <v>7215</v>
      </c>
      <c r="Y3919" s="51" t="s">
        <v>79</v>
      </c>
      <c r="Z3919" s="26">
        <v>1</v>
      </c>
      <c r="AA3919" s="51" t="s">
        <v>66</v>
      </c>
      <c r="AB3919" s="51" t="s">
        <v>69</v>
      </c>
    </row>
    <row r="3920" spans="1:28">
      <c r="A3920" s="51" t="s">
        <v>7216</v>
      </c>
      <c r="B3920" s="51" t="s">
        <v>121</v>
      </c>
      <c r="C3920" s="1">
        <v>43128</v>
      </c>
      <c r="D3920">
        <v>2018</v>
      </c>
      <c r="E3920" s="26">
        <v>1</v>
      </c>
      <c r="F3920" s="51" t="s">
        <v>21</v>
      </c>
      <c r="G3920" s="26">
        <v>7</v>
      </c>
      <c r="H3920" s="26">
        <v>7</v>
      </c>
      <c r="I3920" t="s">
        <v>15</v>
      </c>
      <c r="J3920" t="s">
        <v>60</v>
      </c>
      <c r="K3920" t="s">
        <v>88</v>
      </c>
      <c r="L3920" t="s">
        <v>62</v>
      </c>
      <c r="M3920" t="s">
        <v>75</v>
      </c>
      <c r="N3920">
        <v>5428.4585147616663</v>
      </c>
      <c r="O3920">
        <v>5428.4585147616663</v>
      </c>
      <c r="P3920" t="s">
        <v>64</v>
      </c>
      <c r="Q3920">
        <v>3.78</v>
      </c>
      <c r="R3920">
        <v>3</v>
      </c>
      <c r="S3920">
        <v>1</v>
      </c>
      <c r="T3920">
        <v>1</v>
      </c>
      <c r="U3920" t="s">
        <v>76</v>
      </c>
      <c r="V3920">
        <v>2</v>
      </c>
      <c r="W3920" t="s">
        <v>77</v>
      </c>
      <c r="X3920" s="51" t="s">
        <v>7217</v>
      </c>
      <c r="Y3920" s="51" t="s">
        <v>100</v>
      </c>
      <c r="Z3920" s="26">
        <v>0</v>
      </c>
      <c r="AA3920" s="51" t="s">
        <v>66</v>
      </c>
      <c r="AB3920" s="51" t="s">
        <v>69</v>
      </c>
    </row>
    <row r="3921" spans="1:28">
      <c r="A3921" s="51" t="s">
        <v>7218</v>
      </c>
      <c r="B3921" s="51" t="s">
        <v>71</v>
      </c>
      <c r="C3921" s="1">
        <v>44764</v>
      </c>
      <c r="D3921">
        <v>2022</v>
      </c>
      <c r="E3921" s="26">
        <v>7</v>
      </c>
      <c r="F3921" s="51" t="s">
        <v>27</v>
      </c>
      <c r="G3921" s="26">
        <v>3</v>
      </c>
      <c r="H3921" s="26">
        <v>3</v>
      </c>
      <c r="I3921" t="s">
        <v>15</v>
      </c>
      <c r="J3921" t="s">
        <v>82</v>
      </c>
      <c r="K3921" t="s">
        <v>88</v>
      </c>
      <c r="L3921" t="s">
        <v>89</v>
      </c>
      <c r="M3921" t="s">
        <v>75</v>
      </c>
      <c r="N3921">
        <v>9994.8684271672992</v>
      </c>
      <c r="O3921">
        <v>9994.8684271672992</v>
      </c>
      <c r="P3921" t="s">
        <v>64</v>
      </c>
      <c r="Q3921">
        <v>14.52</v>
      </c>
      <c r="R3921">
        <v>3</v>
      </c>
      <c r="S3921">
        <v>2</v>
      </c>
      <c r="T3921">
        <v>1</v>
      </c>
      <c r="U3921" t="s">
        <v>76</v>
      </c>
      <c r="V3921">
        <v>2</v>
      </c>
      <c r="W3921" t="s">
        <v>77</v>
      </c>
      <c r="X3921" s="51" t="s">
        <v>7219</v>
      </c>
      <c r="Y3921" s="51" t="s">
        <v>86</v>
      </c>
      <c r="Z3921" s="26">
        <v>0</v>
      </c>
      <c r="AA3921" s="51" t="s">
        <v>66</v>
      </c>
      <c r="AB3921" s="51" t="s">
        <v>69</v>
      </c>
    </row>
    <row r="3922" spans="1:28">
      <c r="A3922" s="51" t="s">
        <v>7220</v>
      </c>
      <c r="B3922" s="51" t="s">
        <v>59</v>
      </c>
      <c r="C3922" s="1">
        <v>41499</v>
      </c>
      <c r="D3922">
        <v>2013</v>
      </c>
      <c r="E3922" s="26">
        <v>8</v>
      </c>
      <c r="F3922" s="51" t="s">
        <v>28</v>
      </c>
      <c r="G3922" s="26">
        <v>12</v>
      </c>
      <c r="H3922" s="26">
        <v>12</v>
      </c>
      <c r="I3922" t="s">
        <v>15</v>
      </c>
      <c r="J3922" t="s">
        <v>102</v>
      </c>
      <c r="K3922" t="s">
        <v>88</v>
      </c>
      <c r="L3922" t="s">
        <v>128</v>
      </c>
      <c r="M3922" t="s">
        <v>90</v>
      </c>
      <c r="N3922">
        <v>4586.1434194314952</v>
      </c>
      <c r="O3922">
        <v>4586.1434194314952</v>
      </c>
      <c r="P3922" t="s">
        <v>64</v>
      </c>
      <c r="Q3922">
        <v>9.3000000000000007</v>
      </c>
      <c r="R3922">
        <v>2</v>
      </c>
      <c r="S3922">
        <v>2</v>
      </c>
      <c r="T3922">
        <v>1</v>
      </c>
      <c r="U3922" t="s">
        <v>76</v>
      </c>
      <c r="V3922">
        <v>1</v>
      </c>
      <c r="W3922" t="s">
        <v>66</v>
      </c>
      <c r="X3922" s="51" t="s">
        <v>7221</v>
      </c>
      <c r="Y3922" s="51" t="s">
        <v>79</v>
      </c>
      <c r="Z3922" s="26">
        <v>1</v>
      </c>
      <c r="AA3922" s="51" t="s">
        <v>66</v>
      </c>
      <c r="AB3922" s="51" t="s">
        <v>69</v>
      </c>
    </row>
    <row r="3923" spans="1:28">
      <c r="A3923" s="51" t="s">
        <v>7222</v>
      </c>
      <c r="B3923" s="51" t="s">
        <v>97</v>
      </c>
      <c r="C3923" s="1">
        <v>42478</v>
      </c>
      <c r="D3923">
        <v>2016</v>
      </c>
      <c r="E3923" s="26">
        <v>4</v>
      </c>
      <c r="F3923" s="51" t="s">
        <v>24</v>
      </c>
      <c r="G3923" s="26">
        <v>9</v>
      </c>
      <c r="H3923" s="26">
        <v>9</v>
      </c>
      <c r="I3923" t="s">
        <v>15</v>
      </c>
      <c r="J3923" t="s">
        <v>60</v>
      </c>
      <c r="K3923" t="s">
        <v>61</v>
      </c>
      <c r="L3923" t="s">
        <v>202</v>
      </c>
      <c r="M3923" t="s">
        <v>104</v>
      </c>
      <c r="N3923">
        <v>7080.7803530301489</v>
      </c>
      <c r="O3923">
        <v>7080.7803530301489</v>
      </c>
      <c r="P3923" t="s">
        <v>64</v>
      </c>
      <c r="Q3923">
        <v>26.53</v>
      </c>
      <c r="R3923">
        <v>1</v>
      </c>
      <c r="S3923">
        <v>2</v>
      </c>
      <c r="T3923">
        <v>1</v>
      </c>
      <c r="U3923" t="s">
        <v>76</v>
      </c>
      <c r="V3923">
        <v>3</v>
      </c>
      <c r="W3923" t="s">
        <v>84</v>
      </c>
      <c r="X3923" s="51" t="s">
        <v>2316</v>
      </c>
      <c r="Y3923" s="51" t="s">
        <v>95</v>
      </c>
      <c r="Z3923" s="26">
        <v>3</v>
      </c>
      <c r="AA3923" s="51" t="s">
        <v>77</v>
      </c>
      <c r="AB3923" s="51" t="s">
        <v>69</v>
      </c>
    </row>
    <row r="3924" spans="1:28">
      <c r="A3924" s="51" t="s">
        <v>7223</v>
      </c>
      <c r="B3924" s="51" t="s">
        <v>121</v>
      </c>
      <c r="C3924" s="1">
        <v>41473</v>
      </c>
      <c r="D3924">
        <v>2013</v>
      </c>
      <c r="E3924" s="26">
        <v>7</v>
      </c>
      <c r="F3924" s="51" t="s">
        <v>27</v>
      </c>
      <c r="G3924" s="26">
        <v>12</v>
      </c>
      <c r="H3924" s="26">
        <v>12</v>
      </c>
      <c r="I3924" t="s">
        <v>15</v>
      </c>
      <c r="J3924" t="s">
        <v>102</v>
      </c>
      <c r="K3924" t="s">
        <v>73</v>
      </c>
      <c r="L3924" t="s">
        <v>157</v>
      </c>
      <c r="M3924" t="s">
        <v>90</v>
      </c>
      <c r="N3924">
        <v>7894.312051968177</v>
      </c>
      <c r="O3924">
        <v>7894.312051968177</v>
      </c>
      <c r="P3924" t="s">
        <v>64</v>
      </c>
      <c r="Q3924">
        <v>23.99</v>
      </c>
      <c r="R3924">
        <v>3</v>
      </c>
      <c r="S3924">
        <v>4</v>
      </c>
      <c r="T3924">
        <v>1</v>
      </c>
      <c r="U3924" t="s">
        <v>76</v>
      </c>
      <c r="V3924">
        <v>3</v>
      </c>
      <c r="W3924" t="s">
        <v>84</v>
      </c>
      <c r="X3924" s="51" t="s">
        <v>7224</v>
      </c>
      <c r="Y3924" s="51" t="s">
        <v>119</v>
      </c>
      <c r="Z3924" s="26">
        <v>4</v>
      </c>
      <c r="AA3924" s="51" t="s">
        <v>84</v>
      </c>
      <c r="AB3924" s="51" t="s">
        <v>108</v>
      </c>
    </row>
    <row r="3925" spans="1:28">
      <c r="A3925" s="51" t="s">
        <v>7225</v>
      </c>
      <c r="B3925" s="51" t="s">
        <v>71</v>
      </c>
      <c r="C3925" s="1">
        <v>44624</v>
      </c>
      <c r="D3925">
        <v>2022</v>
      </c>
      <c r="E3925" s="26">
        <v>3</v>
      </c>
      <c r="F3925" s="51" t="s">
        <v>23</v>
      </c>
      <c r="G3925" s="26">
        <v>3</v>
      </c>
      <c r="H3925" s="26">
        <v>3</v>
      </c>
      <c r="I3925" t="s">
        <v>15</v>
      </c>
      <c r="J3925" t="s">
        <v>82</v>
      </c>
      <c r="K3925" t="s">
        <v>61</v>
      </c>
      <c r="L3925" t="s">
        <v>74</v>
      </c>
      <c r="M3925" t="s">
        <v>75</v>
      </c>
      <c r="N3925">
        <v>14905.758376915674</v>
      </c>
      <c r="O3925">
        <v>14905.758376915674</v>
      </c>
      <c r="P3925" t="s">
        <v>64</v>
      </c>
      <c r="Q3925">
        <v>16.54</v>
      </c>
      <c r="R3925">
        <v>5</v>
      </c>
      <c r="S3925">
        <v>1</v>
      </c>
      <c r="T3925">
        <v>1</v>
      </c>
      <c r="U3925" t="s">
        <v>76</v>
      </c>
      <c r="V3925">
        <v>3</v>
      </c>
      <c r="W3925" t="s">
        <v>84</v>
      </c>
      <c r="X3925" s="51" t="s">
        <v>7226</v>
      </c>
      <c r="Y3925" s="51" t="s">
        <v>68</v>
      </c>
      <c r="Z3925" s="26">
        <v>3</v>
      </c>
      <c r="AA3925" s="51" t="s">
        <v>77</v>
      </c>
      <c r="AB3925" s="51" t="s">
        <v>108</v>
      </c>
    </row>
    <row r="3926" spans="1:28">
      <c r="A3926" s="51" t="s">
        <v>7227</v>
      </c>
      <c r="B3926" s="51" t="s">
        <v>140</v>
      </c>
      <c r="C3926" s="1">
        <v>45119</v>
      </c>
      <c r="D3926">
        <v>2023</v>
      </c>
      <c r="E3926" s="26">
        <v>7</v>
      </c>
      <c r="F3926" s="51" t="s">
        <v>27</v>
      </c>
      <c r="G3926" s="26">
        <v>2</v>
      </c>
      <c r="H3926" s="26">
        <v>2</v>
      </c>
      <c r="I3926" t="s">
        <v>15</v>
      </c>
      <c r="J3926" t="s">
        <v>82</v>
      </c>
      <c r="K3926" t="s">
        <v>124</v>
      </c>
      <c r="L3926" t="s">
        <v>62</v>
      </c>
      <c r="M3926" t="s">
        <v>90</v>
      </c>
      <c r="N3926">
        <v>9261.9916180920554</v>
      </c>
      <c r="O3926">
        <v>9261.9916180920554</v>
      </c>
      <c r="P3926" t="s">
        <v>64</v>
      </c>
      <c r="Q3926">
        <v>11.15</v>
      </c>
      <c r="R3926">
        <v>2</v>
      </c>
      <c r="S3926">
        <v>3</v>
      </c>
      <c r="T3926">
        <v>1</v>
      </c>
      <c r="U3926" t="s">
        <v>76</v>
      </c>
      <c r="V3926">
        <v>2</v>
      </c>
      <c r="W3926" t="s">
        <v>77</v>
      </c>
      <c r="X3926" s="51" t="s">
        <v>7228</v>
      </c>
      <c r="Y3926" s="51" t="s">
        <v>144</v>
      </c>
      <c r="Z3926" s="26">
        <v>1</v>
      </c>
      <c r="AA3926" s="51" t="s">
        <v>66</v>
      </c>
      <c r="AB3926" s="51" t="s">
        <v>69</v>
      </c>
    </row>
    <row r="3927" spans="1:28">
      <c r="A3927" s="51" t="s">
        <v>7229</v>
      </c>
      <c r="B3927" s="51" t="s">
        <v>59</v>
      </c>
      <c r="C3927" s="1">
        <v>43832</v>
      </c>
      <c r="D3927">
        <v>2020</v>
      </c>
      <c r="E3927" s="26">
        <v>1</v>
      </c>
      <c r="F3927" s="51" t="s">
        <v>21</v>
      </c>
      <c r="G3927" s="26">
        <v>5</v>
      </c>
      <c r="H3927" s="26">
        <v>5</v>
      </c>
      <c r="I3927" t="s">
        <v>15</v>
      </c>
      <c r="J3927" t="s">
        <v>72</v>
      </c>
      <c r="K3927" t="s">
        <v>73</v>
      </c>
      <c r="L3927" t="s">
        <v>113</v>
      </c>
      <c r="M3927" t="s">
        <v>104</v>
      </c>
      <c r="N3927">
        <v>13165.801577532786</v>
      </c>
      <c r="O3927">
        <v>13165.801577532786</v>
      </c>
      <c r="P3927" t="s">
        <v>64</v>
      </c>
      <c r="Q3927">
        <v>9.5</v>
      </c>
      <c r="R3927">
        <v>4</v>
      </c>
      <c r="S3927">
        <v>2</v>
      </c>
      <c r="T3927">
        <v>1</v>
      </c>
      <c r="U3927" t="s">
        <v>76</v>
      </c>
      <c r="V3927">
        <v>3</v>
      </c>
      <c r="W3927" t="s">
        <v>84</v>
      </c>
      <c r="X3927" s="51" t="s">
        <v>7230</v>
      </c>
      <c r="Y3927" s="51" t="s">
        <v>68</v>
      </c>
      <c r="Z3927" s="26">
        <v>2</v>
      </c>
      <c r="AA3927" s="51" t="s">
        <v>77</v>
      </c>
      <c r="AB3927" s="51" t="s">
        <v>69</v>
      </c>
    </row>
    <row r="3928" spans="1:28">
      <c r="A3928" s="51" t="s">
        <v>7231</v>
      </c>
      <c r="B3928" s="51" t="s">
        <v>59</v>
      </c>
      <c r="C3928" s="1">
        <v>45124</v>
      </c>
      <c r="D3928">
        <v>2023</v>
      </c>
      <c r="E3928" s="26">
        <v>7</v>
      </c>
      <c r="F3928" s="51" t="s">
        <v>27</v>
      </c>
      <c r="G3928" s="26">
        <v>2</v>
      </c>
      <c r="H3928" s="26">
        <v>2</v>
      </c>
      <c r="I3928" t="s">
        <v>15</v>
      </c>
      <c r="J3928" t="s">
        <v>82</v>
      </c>
      <c r="K3928" t="s">
        <v>73</v>
      </c>
      <c r="L3928" t="s">
        <v>128</v>
      </c>
      <c r="M3928" t="s">
        <v>63</v>
      </c>
      <c r="N3928">
        <v>20861.32829988471</v>
      </c>
      <c r="O3928">
        <v>20861.32829988471</v>
      </c>
      <c r="P3928" t="s">
        <v>64</v>
      </c>
      <c r="Q3928">
        <v>17.899999999999999</v>
      </c>
      <c r="R3928">
        <v>4</v>
      </c>
      <c r="S3928">
        <v>3</v>
      </c>
      <c r="T3928">
        <v>1</v>
      </c>
      <c r="U3928" t="s">
        <v>76</v>
      </c>
      <c r="V3928">
        <v>3</v>
      </c>
      <c r="W3928" t="s">
        <v>84</v>
      </c>
      <c r="X3928" s="51" t="s">
        <v>751</v>
      </c>
      <c r="Y3928" s="51" t="s">
        <v>95</v>
      </c>
      <c r="Z3928" s="26">
        <v>4</v>
      </c>
      <c r="AA3928" s="51" t="s">
        <v>84</v>
      </c>
      <c r="AB3928" s="51" t="s">
        <v>108</v>
      </c>
    </row>
    <row r="3929" spans="1:28">
      <c r="A3929" s="51" t="s">
        <v>7232</v>
      </c>
      <c r="B3929" s="51" t="s">
        <v>121</v>
      </c>
      <c r="C3929" s="1">
        <v>41897</v>
      </c>
      <c r="D3929">
        <v>2014</v>
      </c>
      <c r="E3929" s="26">
        <v>9</v>
      </c>
      <c r="F3929" s="51" t="s">
        <v>29</v>
      </c>
      <c r="G3929" s="26">
        <v>11</v>
      </c>
      <c r="H3929" s="26">
        <v>11</v>
      </c>
      <c r="I3929" t="s">
        <v>15</v>
      </c>
      <c r="J3929" t="s">
        <v>102</v>
      </c>
      <c r="K3929" t="s">
        <v>73</v>
      </c>
      <c r="L3929" t="s">
        <v>110</v>
      </c>
      <c r="M3929" t="s">
        <v>90</v>
      </c>
      <c r="N3929">
        <v>3989.488178759786</v>
      </c>
      <c r="O3929">
        <v>3989.488178759786</v>
      </c>
      <c r="P3929" t="s">
        <v>64</v>
      </c>
      <c r="Q3929">
        <v>17.16</v>
      </c>
      <c r="R3929">
        <v>4</v>
      </c>
      <c r="S3929">
        <v>1</v>
      </c>
      <c r="T3929">
        <v>1</v>
      </c>
      <c r="U3929" t="s">
        <v>76</v>
      </c>
      <c r="V3929">
        <v>3</v>
      </c>
      <c r="W3929" t="s">
        <v>84</v>
      </c>
      <c r="X3929" s="51" t="s">
        <v>7233</v>
      </c>
      <c r="Y3929" s="51" t="s">
        <v>119</v>
      </c>
      <c r="Z3929" s="26">
        <v>3</v>
      </c>
      <c r="AA3929" s="51" t="s">
        <v>77</v>
      </c>
      <c r="AB3929" s="51" t="s">
        <v>69</v>
      </c>
    </row>
    <row r="3930" spans="1:28">
      <c r="A3930" s="51" t="s">
        <v>7234</v>
      </c>
      <c r="B3930" s="51" t="s">
        <v>140</v>
      </c>
      <c r="C3930" s="1">
        <v>44194</v>
      </c>
      <c r="D3930">
        <v>2020</v>
      </c>
      <c r="E3930" s="26">
        <v>12</v>
      </c>
      <c r="F3930" s="51" t="s">
        <v>20</v>
      </c>
      <c r="G3930" s="26">
        <v>5</v>
      </c>
      <c r="H3930" s="26">
        <v>5</v>
      </c>
      <c r="I3930" t="s">
        <v>15</v>
      </c>
      <c r="J3930" t="s">
        <v>72</v>
      </c>
      <c r="K3930" t="s">
        <v>83</v>
      </c>
      <c r="L3930" t="s">
        <v>116</v>
      </c>
      <c r="M3930" t="s">
        <v>93</v>
      </c>
      <c r="N3930">
        <v>8364.4606944729276</v>
      </c>
      <c r="O3930">
        <v>8364.4606944729276</v>
      </c>
      <c r="P3930" t="s">
        <v>64</v>
      </c>
      <c r="Q3930">
        <v>6.22</v>
      </c>
      <c r="R3930">
        <v>5</v>
      </c>
      <c r="S3930">
        <v>1</v>
      </c>
      <c r="T3930">
        <v>1</v>
      </c>
      <c r="U3930" t="s">
        <v>76</v>
      </c>
      <c r="V3930">
        <v>2</v>
      </c>
      <c r="W3930" t="s">
        <v>77</v>
      </c>
      <c r="X3930" s="51" t="s">
        <v>7235</v>
      </c>
      <c r="Y3930" s="51" t="s">
        <v>95</v>
      </c>
      <c r="Z3930" s="26">
        <v>0</v>
      </c>
      <c r="AA3930" s="51" t="s">
        <v>66</v>
      </c>
      <c r="AB3930" s="51" t="s">
        <v>69</v>
      </c>
    </row>
    <row r="3931" spans="1:28">
      <c r="A3931" s="51" t="s">
        <v>7236</v>
      </c>
      <c r="B3931" s="51" t="s">
        <v>97</v>
      </c>
      <c r="C3931" s="1">
        <v>42175</v>
      </c>
      <c r="D3931">
        <v>2015</v>
      </c>
      <c r="E3931" s="26">
        <v>6</v>
      </c>
      <c r="F3931" s="51" t="s">
        <v>26</v>
      </c>
      <c r="G3931" s="26">
        <v>10</v>
      </c>
      <c r="H3931" s="26">
        <v>10</v>
      </c>
      <c r="I3931" t="s">
        <v>15</v>
      </c>
      <c r="J3931" t="s">
        <v>102</v>
      </c>
      <c r="K3931" t="s">
        <v>61</v>
      </c>
      <c r="L3931" t="s">
        <v>125</v>
      </c>
      <c r="M3931" t="s">
        <v>93</v>
      </c>
      <c r="N3931">
        <v>5160.7160120143672</v>
      </c>
      <c r="O3931">
        <v>5160.7160120143672</v>
      </c>
      <c r="P3931" t="s">
        <v>64</v>
      </c>
      <c r="Q3931">
        <v>2.8</v>
      </c>
      <c r="R3931">
        <v>5</v>
      </c>
      <c r="S3931">
        <v>1</v>
      </c>
      <c r="T3931">
        <v>1</v>
      </c>
      <c r="U3931" t="s">
        <v>76</v>
      </c>
      <c r="V3931">
        <v>1</v>
      </c>
      <c r="W3931" t="s">
        <v>66</v>
      </c>
      <c r="X3931" s="51" t="s">
        <v>7237</v>
      </c>
      <c r="Y3931" s="51" t="s">
        <v>68</v>
      </c>
      <c r="Z3931" s="26">
        <v>1</v>
      </c>
      <c r="AA3931" s="51" t="s">
        <v>66</v>
      </c>
      <c r="AB3931" s="51" t="s">
        <v>69</v>
      </c>
    </row>
    <row r="3932" spans="1:28">
      <c r="A3932" s="51" t="s">
        <v>7238</v>
      </c>
      <c r="B3932" s="51" t="s">
        <v>59</v>
      </c>
      <c r="C3932" s="1">
        <v>45048</v>
      </c>
      <c r="D3932">
        <v>2023</v>
      </c>
      <c r="E3932" s="26">
        <v>5</v>
      </c>
      <c r="F3932" s="51" t="s">
        <v>25</v>
      </c>
      <c r="G3932" s="26">
        <v>2</v>
      </c>
      <c r="H3932" s="26">
        <v>2</v>
      </c>
      <c r="I3932" t="s">
        <v>15</v>
      </c>
      <c r="J3932" t="s">
        <v>82</v>
      </c>
      <c r="K3932" t="s">
        <v>133</v>
      </c>
      <c r="L3932" t="s">
        <v>98</v>
      </c>
      <c r="M3932" t="s">
        <v>104</v>
      </c>
      <c r="N3932">
        <v>-397.92062280833966</v>
      </c>
      <c r="O3932">
        <v>397.92062280833966</v>
      </c>
      <c r="P3932" t="s">
        <v>117</v>
      </c>
      <c r="Q3932">
        <v>2.56</v>
      </c>
      <c r="R3932">
        <v>4</v>
      </c>
      <c r="S3932">
        <v>1</v>
      </c>
      <c r="T3932">
        <v>1</v>
      </c>
      <c r="U3932" t="s">
        <v>76</v>
      </c>
      <c r="V3932">
        <v>1</v>
      </c>
      <c r="W3932" t="s">
        <v>66</v>
      </c>
      <c r="X3932" s="51" t="s">
        <v>1064</v>
      </c>
      <c r="Y3932" s="51" t="s">
        <v>86</v>
      </c>
      <c r="Z3932" s="26">
        <v>0</v>
      </c>
      <c r="AA3932" s="51" t="s">
        <v>66</v>
      </c>
      <c r="AB3932" s="51" t="s">
        <v>69</v>
      </c>
    </row>
    <row r="3933" spans="1:28">
      <c r="A3933" s="51" t="s">
        <v>7239</v>
      </c>
      <c r="B3933" s="51" t="s">
        <v>59</v>
      </c>
      <c r="C3933" s="1">
        <v>45307</v>
      </c>
      <c r="D3933">
        <v>2024</v>
      </c>
      <c r="E3933" s="26">
        <v>1</v>
      </c>
      <c r="F3933" s="51" t="s">
        <v>21</v>
      </c>
      <c r="G3933" s="26">
        <v>1</v>
      </c>
      <c r="H3933" s="26">
        <v>1</v>
      </c>
      <c r="I3933" t="s">
        <v>15</v>
      </c>
      <c r="J3933" t="s">
        <v>82</v>
      </c>
      <c r="K3933" t="s">
        <v>83</v>
      </c>
      <c r="L3933" t="s">
        <v>110</v>
      </c>
      <c r="M3933" t="s">
        <v>75</v>
      </c>
      <c r="N3933">
        <v>8235.9745371248791</v>
      </c>
      <c r="O3933">
        <v>8235.9745371248791</v>
      </c>
      <c r="P3933" t="s">
        <v>64</v>
      </c>
      <c r="Q3933">
        <v>7.67</v>
      </c>
      <c r="R3933">
        <v>4</v>
      </c>
      <c r="S3933">
        <v>2</v>
      </c>
      <c r="T3933">
        <v>1</v>
      </c>
      <c r="U3933" t="s">
        <v>76</v>
      </c>
      <c r="V3933">
        <v>1</v>
      </c>
      <c r="W3933" t="s">
        <v>66</v>
      </c>
      <c r="X3933" s="51" t="s">
        <v>7240</v>
      </c>
      <c r="Y3933" s="51" t="s">
        <v>68</v>
      </c>
      <c r="Z3933" s="26">
        <v>0</v>
      </c>
      <c r="AA3933" s="51" t="s">
        <v>66</v>
      </c>
      <c r="AB3933" s="51" t="s">
        <v>69</v>
      </c>
    </row>
    <row r="3934" spans="1:28">
      <c r="A3934" s="51" t="s">
        <v>7241</v>
      </c>
      <c r="B3934" s="51" t="s">
        <v>81</v>
      </c>
      <c r="C3934" s="1">
        <v>41751</v>
      </c>
      <c r="D3934">
        <v>2014</v>
      </c>
      <c r="E3934" s="26">
        <v>4</v>
      </c>
      <c r="F3934" s="51" t="s">
        <v>24</v>
      </c>
      <c r="G3934" s="26">
        <v>11</v>
      </c>
      <c r="H3934" s="26">
        <v>11</v>
      </c>
      <c r="I3934" t="s">
        <v>15</v>
      </c>
      <c r="J3934" t="s">
        <v>102</v>
      </c>
      <c r="K3934" t="s">
        <v>133</v>
      </c>
      <c r="L3934" t="s">
        <v>116</v>
      </c>
      <c r="M3934" t="s">
        <v>93</v>
      </c>
      <c r="N3934">
        <v>11961.285228230558</v>
      </c>
      <c r="O3934">
        <v>11961.285228230558</v>
      </c>
      <c r="P3934" t="s">
        <v>64</v>
      </c>
      <c r="Q3934">
        <v>8.4700000000000006</v>
      </c>
      <c r="R3934">
        <v>1</v>
      </c>
      <c r="S3934">
        <v>2</v>
      </c>
      <c r="T3934">
        <v>1</v>
      </c>
      <c r="U3934" t="s">
        <v>76</v>
      </c>
      <c r="V3934">
        <v>3</v>
      </c>
      <c r="W3934" t="s">
        <v>84</v>
      </c>
      <c r="X3934" s="51" t="s">
        <v>3654</v>
      </c>
      <c r="Y3934" s="51" t="s">
        <v>95</v>
      </c>
      <c r="Z3934" s="26">
        <v>2</v>
      </c>
      <c r="AA3934" s="51" t="s">
        <v>77</v>
      </c>
      <c r="AB3934" s="51" t="s">
        <v>69</v>
      </c>
    </row>
    <row r="3935" spans="1:28">
      <c r="A3935" s="51" t="s">
        <v>7242</v>
      </c>
      <c r="B3935" s="51" t="s">
        <v>81</v>
      </c>
      <c r="C3935" s="1">
        <v>44205</v>
      </c>
      <c r="D3935">
        <v>2021</v>
      </c>
      <c r="E3935" s="26">
        <v>1</v>
      </c>
      <c r="F3935" s="51" t="s">
        <v>21</v>
      </c>
      <c r="G3935" s="26">
        <v>4</v>
      </c>
      <c r="H3935" s="26">
        <v>4</v>
      </c>
      <c r="I3935" t="s">
        <v>15</v>
      </c>
      <c r="J3935" t="s">
        <v>72</v>
      </c>
      <c r="K3935" t="s">
        <v>83</v>
      </c>
      <c r="L3935" t="s">
        <v>110</v>
      </c>
      <c r="M3935" t="s">
        <v>63</v>
      </c>
      <c r="N3935">
        <v>9499.4323771075597</v>
      </c>
      <c r="O3935">
        <v>9499.4323771075597</v>
      </c>
      <c r="P3935" t="s">
        <v>64</v>
      </c>
      <c r="Q3935">
        <v>15.63</v>
      </c>
      <c r="R3935">
        <v>5</v>
      </c>
      <c r="S3935">
        <v>1</v>
      </c>
      <c r="T3935">
        <v>1</v>
      </c>
      <c r="U3935" t="s">
        <v>76</v>
      </c>
      <c r="V3935">
        <v>3</v>
      </c>
      <c r="W3935" t="s">
        <v>84</v>
      </c>
      <c r="X3935" s="51" t="s">
        <v>7243</v>
      </c>
      <c r="Y3935" s="51" t="s">
        <v>144</v>
      </c>
      <c r="Z3935" s="26">
        <v>2</v>
      </c>
      <c r="AA3935" s="51" t="s">
        <v>77</v>
      </c>
      <c r="AB3935" s="51" t="s">
        <v>69</v>
      </c>
    </row>
    <row r="3936" spans="1:28">
      <c r="A3936" s="51" t="s">
        <v>7244</v>
      </c>
      <c r="B3936" s="51" t="s">
        <v>121</v>
      </c>
      <c r="C3936" s="1">
        <v>44346</v>
      </c>
      <c r="D3936">
        <v>2021</v>
      </c>
      <c r="E3936" s="26">
        <v>5</v>
      </c>
      <c r="F3936" s="51" t="s">
        <v>25</v>
      </c>
      <c r="G3936" s="26">
        <v>4</v>
      </c>
      <c r="H3936" s="26">
        <v>4</v>
      </c>
      <c r="I3936" t="s">
        <v>15</v>
      </c>
      <c r="J3936" t="s">
        <v>72</v>
      </c>
      <c r="K3936" t="s">
        <v>88</v>
      </c>
      <c r="L3936" t="s">
        <v>202</v>
      </c>
      <c r="M3936" t="s">
        <v>104</v>
      </c>
      <c r="N3936">
        <v>19404.023439716369</v>
      </c>
      <c r="O3936">
        <v>19404.023439716369</v>
      </c>
      <c r="P3936" t="s">
        <v>64</v>
      </c>
      <c r="Q3936">
        <v>27.52</v>
      </c>
      <c r="R3936">
        <v>5</v>
      </c>
      <c r="S3936">
        <v>2</v>
      </c>
      <c r="T3936">
        <v>1</v>
      </c>
      <c r="U3936" t="s">
        <v>76</v>
      </c>
      <c r="V3936">
        <v>3</v>
      </c>
      <c r="W3936" t="s">
        <v>84</v>
      </c>
      <c r="X3936" s="51" t="s">
        <v>5765</v>
      </c>
      <c r="Y3936" s="51" t="s">
        <v>95</v>
      </c>
      <c r="Z3936" s="26">
        <v>3</v>
      </c>
      <c r="AA3936" s="51" t="s">
        <v>77</v>
      </c>
      <c r="AB3936" s="51" t="s">
        <v>108</v>
      </c>
    </row>
    <row r="3937" spans="1:28">
      <c r="A3937" s="51" t="s">
        <v>7245</v>
      </c>
      <c r="B3937" s="51" t="s">
        <v>97</v>
      </c>
      <c r="C3937" s="1">
        <v>42863</v>
      </c>
      <c r="D3937">
        <v>2017</v>
      </c>
      <c r="E3937" s="26">
        <v>5</v>
      </c>
      <c r="F3937" s="51" t="s">
        <v>25</v>
      </c>
      <c r="G3937" s="26">
        <v>8</v>
      </c>
      <c r="H3937" s="26">
        <v>8</v>
      </c>
      <c r="I3937" t="s">
        <v>15</v>
      </c>
      <c r="J3937" t="s">
        <v>60</v>
      </c>
      <c r="K3937" t="s">
        <v>88</v>
      </c>
      <c r="L3937" t="s">
        <v>128</v>
      </c>
      <c r="M3937" t="s">
        <v>93</v>
      </c>
      <c r="N3937">
        <v>4458.5363713334837</v>
      </c>
      <c r="O3937">
        <v>4458.5363713334837</v>
      </c>
      <c r="P3937" t="s">
        <v>64</v>
      </c>
      <c r="Q3937">
        <v>2.8</v>
      </c>
      <c r="R3937">
        <v>3</v>
      </c>
      <c r="S3937">
        <v>0</v>
      </c>
      <c r="T3937">
        <v>0</v>
      </c>
      <c r="U3937" t="s">
        <v>65</v>
      </c>
      <c r="V3937">
        <v>1</v>
      </c>
      <c r="W3937" t="s">
        <v>66</v>
      </c>
      <c r="X3937" s="51" t="s">
        <v>7246</v>
      </c>
      <c r="Y3937" s="51" t="s">
        <v>95</v>
      </c>
      <c r="Z3937" s="26">
        <v>1</v>
      </c>
      <c r="AA3937" s="51" t="s">
        <v>66</v>
      </c>
      <c r="AB3937" s="51" t="s">
        <v>69</v>
      </c>
    </row>
    <row r="3938" spans="1:28">
      <c r="A3938" s="51" t="s">
        <v>7247</v>
      </c>
      <c r="B3938" s="51" t="s">
        <v>121</v>
      </c>
      <c r="C3938" s="1">
        <v>44250</v>
      </c>
      <c r="D3938">
        <v>2021</v>
      </c>
      <c r="E3938" s="26">
        <v>2</v>
      </c>
      <c r="F3938" s="51" t="s">
        <v>22</v>
      </c>
      <c r="G3938" s="26">
        <v>4</v>
      </c>
      <c r="H3938" s="26">
        <v>4</v>
      </c>
      <c r="I3938" t="s">
        <v>15</v>
      </c>
      <c r="J3938" t="s">
        <v>72</v>
      </c>
      <c r="K3938" t="s">
        <v>124</v>
      </c>
      <c r="L3938" t="s">
        <v>110</v>
      </c>
      <c r="M3938" t="s">
        <v>90</v>
      </c>
      <c r="N3938">
        <v>6367.2724520871952</v>
      </c>
      <c r="O3938">
        <v>6367.2724520871952</v>
      </c>
      <c r="P3938" t="s">
        <v>64</v>
      </c>
      <c r="Q3938">
        <v>10.88</v>
      </c>
      <c r="R3938">
        <v>1</v>
      </c>
      <c r="S3938">
        <v>4</v>
      </c>
      <c r="T3938">
        <v>1</v>
      </c>
      <c r="U3938" t="s">
        <v>76</v>
      </c>
      <c r="V3938">
        <v>1</v>
      </c>
      <c r="W3938" t="s">
        <v>66</v>
      </c>
      <c r="X3938" s="51" t="s">
        <v>7248</v>
      </c>
      <c r="Y3938" s="51" t="s">
        <v>100</v>
      </c>
      <c r="Z3938" s="26">
        <v>1</v>
      </c>
      <c r="AA3938" s="51" t="s">
        <v>66</v>
      </c>
      <c r="AB3938" s="51" t="s">
        <v>69</v>
      </c>
    </row>
    <row r="3939" spans="1:28">
      <c r="A3939" s="51" t="s">
        <v>7249</v>
      </c>
      <c r="B3939" s="51" t="s">
        <v>121</v>
      </c>
      <c r="C3939" s="1">
        <v>44810</v>
      </c>
      <c r="D3939">
        <v>2022</v>
      </c>
      <c r="E3939" s="26">
        <v>9</v>
      </c>
      <c r="F3939" s="51" t="s">
        <v>29</v>
      </c>
      <c r="G3939" s="26">
        <v>3</v>
      </c>
      <c r="H3939" s="26">
        <v>3</v>
      </c>
      <c r="I3939" t="s">
        <v>15</v>
      </c>
      <c r="J3939" t="s">
        <v>82</v>
      </c>
      <c r="K3939" t="s">
        <v>88</v>
      </c>
      <c r="L3939" t="s">
        <v>89</v>
      </c>
      <c r="M3939" t="s">
        <v>93</v>
      </c>
      <c r="N3939">
        <v>5850.3783367284523</v>
      </c>
      <c r="O3939">
        <v>5850.3783367284523</v>
      </c>
      <c r="P3939" t="s">
        <v>64</v>
      </c>
      <c r="Q3939">
        <v>13.59</v>
      </c>
      <c r="R3939">
        <v>4</v>
      </c>
      <c r="S3939">
        <v>1</v>
      </c>
      <c r="T3939">
        <v>1</v>
      </c>
      <c r="U3939" t="s">
        <v>76</v>
      </c>
      <c r="V3939">
        <v>2</v>
      </c>
      <c r="W3939" t="s">
        <v>77</v>
      </c>
      <c r="X3939" s="51" t="s">
        <v>910</v>
      </c>
      <c r="Y3939" s="51" t="s">
        <v>95</v>
      </c>
      <c r="Z3939" s="26">
        <v>0</v>
      </c>
      <c r="AA3939" s="51" t="s">
        <v>66</v>
      </c>
      <c r="AB3939" s="51" t="s">
        <v>69</v>
      </c>
    </row>
    <row r="3940" spans="1:28">
      <c r="A3940" s="51" t="s">
        <v>7250</v>
      </c>
      <c r="B3940" s="51" t="s">
        <v>71</v>
      </c>
      <c r="C3940" s="1">
        <v>43764</v>
      </c>
      <c r="D3940">
        <v>2019</v>
      </c>
      <c r="E3940" s="26">
        <v>10</v>
      </c>
      <c r="F3940" s="51" t="s">
        <v>10</v>
      </c>
      <c r="G3940" s="26">
        <v>6</v>
      </c>
      <c r="H3940" s="26">
        <v>6</v>
      </c>
      <c r="I3940" t="s">
        <v>15</v>
      </c>
      <c r="J3940" t="s">
        <v>72</v>
      </c>
      <c r="K3940" t="s">
        <v>88</v>
      </c>
      <c r="L3940" t="s">
        <v>125</v>
      </c>
      <c r="M3940" t="s">
        <v>104</v>
      </c>
      <c r="N3940">
        <v>14723.857298312443</v>
      </c>
      <c r="O3940">
        <v>14723.857298312443</v>
      </c>
      <c r="P3940" t="s">
        <v>64</v>
      </c>
      <c r="Q3940">
        <v>14.31</v>
      </c>
      <c r="R3940">
        <v>1</v>
      </c>
      <c r="S3940">
        <v>2</v>
      </c>
      <c r="T3940">
        <v>1</v>
      </c>
      <c r="U3940" t="s">
        <v>76</v>
      </c>
      <c r="V3940">
        <v>2</v>
      </c>
      <c r="W3940" t="s">
        <v>77</v>
      </c>
      <c r="X3940" s="51" t="s">
        <v>7251</v>
      </c>
      <c r="Y3940" s="51" t="s">
        <v>68</v>
      </c>
      <c r="Z3940" s="26">
        <v>1</v>
      </c>
      <c r="AA3940" s="51" t="s">
        <v>66</v>
      </c>
      <c r="AB3940" s="51" t="s">
        <v>69</v>
      </c>
    </row>
    <row r="3941" spans="1:28">
      <c r="A3941" s="51" t="s">
        <v>7252</v>
      </c>
      <c r="B3941" s="51" t="s">
        <v>121</v>
      </c>
      <c r="C3941" s="1">
        <v>43369</v>
      </c>
      <c r="D3941">
        <v>2018</v>
      </c>
      <c r="E3941" s="26">
        <v>9</v>
      </c>
      <c r="F3941" s="51" t="s">
        <v>29</v>
      </c>
      <c r="G3941" s="26">
        <v>7</v>
      </c>
      <c r="H3941" s="26">
        <v>7</v>
      </c>
      <c r="I3941" t="s">
        <v>15</v>
      </c>
      <c r="J3941" t="s">
        <v>60</v>
      </c>
      <c r="K3941" t="s">
        <v>88</v>
      </c>
      <c r="L3941" t="s">
        <v>116</v>
      </c>
      <c r="M3941" t="s">
        <v>75</v>
      </c>
      <c r="N3941">
        <v>2023.385742792892</v>
      </c>
      <c r="O3941">
        <v>2023.385742792892</v>
      </c>
      <c r="P3941" t="s">
        <v>64</v>
      </c>
      <c r="Q3941">
        <v>8.0399999999999991</v>
      </c>
      <c r="R3941">
        <v>2</v>
      </c>
      <c r="S3941">
        <v>1</v>
      </c>
      <c r="T3941">
        <v>1</v>
      </c>
      <c r="U3941" t="s">
        <v>76</v>
      </c>
      <c r="V3941">
        <v>1</v>
      </c>
      <c r="W3941" t="s">
        <v>66</v>
      </c>
      <c r="X3941" s="51" t="s">
        <v>7253</v>
      </c>
      <c r="Y3941" s="51" t="s">
        <v>100</v>
      </c>
      <c r="Z3941" s="26">
        <v>0</v>
      </c>
      <c r="AA3941" s="51" t="s">
        <v>66</v>
      </c>
      <c r="AB3941" s="51" t="s">
        <v>69</v>
      </c>
    </row>
    <row r="3942" spans="1:28">
      <c r="A3942" s="51" t="s">
        <v>7254</v>
      </c>
      <c r="B3942" s="51" t="s">
        <v>71</v>
      </c>
      <c r="C3942" s="1">
        <v>44724</v>
      </c>
      <c r="D3942">
        <v>2022</v>
      </c>
      <c r="E3942" s="26">
        <v>6</v>
      </c>
      <c r="F3942" s="51" t="s">
        <v>26</v>
      </c>
      <c r="G3942" s="26">
        <v>3</v>
      </c>
      <c r="H3942" s="26">
        <v>3</v>
      </c>
      <c r="I3942" t="s">
        <v>15</v>
      </c>
      <c r="J3942" t="s">
        <v>82</v>
      </c>
      <c r="K3942" t="s">
        <v>124</v>
      </c>
      <c r="L3942" t="s">
        <v>110</v>
      </c>
      <c r="M3942" t="s">
        <v>93</v>
      </c>
      <c r="N3942">
        <v>21764.954871824</v>
      </c>
      <c r="O3942">
        <v>21764.954871824</v>
      </c>
      <c r="P3942" t="s">
        <v>64</v>
      </c>
      <c r="Q3942">
        <v>28.9</v>
      </c>
      <c r="R3942">
        <v>1</v>
      </c>
      <c r="S3942">
        <v>2</v>
      </c>
      <c r="T3942">
        <v>1</v>
      </c>
      <c r="U3942" t="s">
        <v>76</v>
      </c>
      <c r="V3942">
        <v>3</v>
      </c>
      <c r="W3942" t="s">
        <v>84</v>
      </c>
      <c r="X3942" s="51" t="s">
        <v>7255</v>
      </c>
      <c r="Y3942" s="51" t="s">
        <v>119</v>
      </c>
      <c r="Z3942" s="26">
        <v>3</v>
      </c>
      <c r="AA3942" s="51" t="s">
        <v>77</v>
      </c>
      <c r="AB3942" s="51" t="s">
        <v>108</v>
      </c>
    </row>
    <row r="3943" spans="1:28">
      <c r="A3943" s="51" t="s">
        <v>7256</v>
      </c>
      <c r="B3943" s="51" t="s">
        <v>140</v>
      </c>
      <c r="C3943" s="1">
        <v>45313</v>
      </c>
      <c r="D3943">
        <v>2024</v>
      </c>
      <c r="E3943" s="26">
        <v>1</v>
      </c>
      <c r="F3943" s="51" t="s">
        <v>21</v>
      </c>
      <c r="G3943" s="26">
        <v>1</v>
      </c>
      <c r="H3943" s="26">
        <v>1</v>
      </c>
      <c r="I3943" t="s">
        <v>15</v>
      </c>
      <c r="J3943" t="s">
        <v>82</v>
      </c>
      <c r="K3943" t="s">
        <v>73</v>
      </c>
      <c r="L3943" t="s">
        <v>116</v>
      </c>
      <c r="M3943" t="s">
        <v>152</v>
      </c>
      <c r="N3943">
        <v>3604.728372189707</v>
      </c>
      <c r="O3943">
        <v>3604.728372189707</v>
      </c>
      <c r="P3943" t="s">
        <v>64</v>
      </c>
      <c r="Q3943">
        <v>3.01</v>
      </c>
      <c r="R3943">
        <v>2</v>
      </c>
      <c r="S3943">
        <v>2</v>
      </c>
      <c r="T3943">
        <v>1</v>
      </c>
      <c r="U3943" t="s">
        <v>76</v>
      </c>
      <c r="V3943">
        <v>1</v>
      </c>
      <c r="W3943" t="s">
        <v>66</v>
      </c>
      <c r="X3943" s="51" t="s">
        <v>3871</v>
      </c>
      <c r="Y3943" s="51" t="s">
        <v>68</v>
      </c>
      <c r="Z3943" s="26">
        <v>0</v>
      </c>
      <c r="AA3943" s="51" t="s">
        <v>66</v>
      </c>
      <c r="AB3943" s="51" t="s">
        <v>69</v>
      </c>
    </row>
    <row r="3944" spans="1:28">
      <c r="A3944" s="51" t="s">
        <v>7257</v>
      </c>
      <c r="B3944" s="51" t="s">
        <v>121</v>
      </c>
      <c r="C3944" s="1">
        <v>43864</v>
      </c>
      <c r="D3944">
        <v>2020</v>
      </c>
      <c r="E3944" s="26">
        <v>2</v>
      </c>
      <c r="F3944" s="51" t="s">
        <v>22</v>
      </c>
      <c r="G3944" s="26">
        <v>5</v>
      </c>
      <c r="H3944" s="26">
        <v>5</v>
      </c>
      <c r="I3944" t="s">
        <v>15</v>
      </c>
      <c r="J3944" t="s">
        <v>72</v>
      </c>
      <c r="K3944" t="s">
        <v>133</v>
      </c>
      <c r="L3944" t="s">
        <v>157</v>
      </c>
      <c r="M3944" t="s">
        <v>63</v>
      </c>
      <c r="N3944">
        <v>5512.3474838333159</v>
      </c>
      <c r="O3944">
        <v>5512.3474838333159</v>
      </c>
      <c r="P3944" t="s">
        <v>64</v>
      </c>
      <c r="Q3944">
        <v>7.93</v>
      </c>
      <c r="R3944">
        <v>2</v>
      </c>
      <c r="S3944">
        <v>0</v>
      </c>
      <c r="T3944">
        <v>0</v>
      </c>
      <c r="U3944" t="s">
        <v>65</v>
      </c>
      <c r="V3944">
        <v>2</v>
      </c>
      <c r="W3944" t="s">
        <v>77</v>
      </c>
      <c r="X3944" s="51" t="s">
        <v>7258</v>
      </c>
      <c r="Y3944" s="51" t="s">
        <v>79</v>
      </c>
      <c r="Z3944" s="26">
        <v>0</v>
      </c>
      <c r="AA3944" s="51" t="s">
        <v>66</v>
      </c>
      <c r="AB3944" s="51" t="s">
        <v>69</v>
      </c>
    </row>
    <row r="3945" spans="1:28">
      <c r="A3945" s="51" t="s">
        <v>7259</v>
      </c>
      <c r="B3945" s="51" t="s">
        <v>59</v>
      </c>
      <c r="C3945" s="1">
        <v>43244</v>
      </c>
      <c r="D3945">
        <v>2018</v>
      </c>
      <c r="E3945" s="26">
        <v>5</v>
      </c>
      <c r="F3945" s="51" t="s">
        <v>25</v>
      </c>
      <c r="G3945" s="26">
        <v>7</v>
      </c>
      <c r="H3945" s="26">
        <v>7</v>
      </c>
      <c r="I3945" t="s">
        <v>15</v>
      </c>
      <c r="J3945" t="s">
        <v>60</v>
      </c>
      <c r="K3945" t="s">
        <v>124</v>
      </c>
      <c r="L3945" t="s">
        <v>98</v>
      </c>
      <c r="M3945" t="s">
        <v>75</v>
      </c>
      <c r="N3945">
        <v>6161.43103569509</v>
      </c>
      <c r="O3945">
        <v>6161.43103569509</v>
      </c>
      <c r="P3945" t="s">
        <v>64</v>
      </c>
      <c r="Q3945">
        <v>7.99</v>
      </c>
      <c r="R3945">
        <v>4</v>
      </c>
      <c r="S3945">
        <v>2</v>
      </c>
      <c r="T3945">
        <v>1</v>
      </c>
      <c r="U3945" t="s">
        <v>76</v>
      </c>
      <c r="V3945">
        <v>1</v>
      </c>
      <c r="W3945" t="s">
        <v>66</v>
      </c>
      <c r="X3945" s="51" t="s">
        <v>7260</v>
      </c>
      <c r="Y3945" s="51" t="s">
        <v>79</v>
      </c>
      <c r="Z3945" s="26">
        <v>0</v>
      </c>
      <c r="AA3945" s="51" t="s">
        <v>66</v>
      </c>
      <c r="AB3945" s="51" t="s">
        <v>69</v>
      </c>
    </row>
    <row r="3946" spans="1:28">
      <c r="A3946" s="51" t="s">
        <v>7261</v>
      </c>
      <c r="B3946" s="51" t="s">
        <v>59</v>
      </c>
      <c r="C3946" s="1">
        <v>44894</v>
      </c>
      <c r="D3946">
        <v>2022</v>
      </c>
      <c r="E3946" s="26">
        <v>11</v>
      </c>
      <c r="F3946" s="51" t="s">
        <v>19</v>
      </c>
      <c r="G3946" s="26">
        <v>3</v>
      </c>
      <c r="H3946" s="26">
        <v>3</v>
      </c>
      <c r="I3946" t="s">
        <v>15</v>
      </c>
      <c r="J3946" t="s">
        <v>82</v>
      </c>
      <c r="K3946" t="s">
        <v>124</v>
      </c>
      <c r="L3946" t="s">
        <v>116</v>
      </c>
      <c r="M3946" t="s">
        <v>90</v>
      </c>
      <c r="N3946">
        <v>3183.557931542467</v>
      </c>
      <c r="O3946">
        <v>3183.557931542467</v>
      </c>
      <c r="P3946" t="s">
        <v>64</v>
      </c>
      <c r="Q3946">
        <v>2.4500000000000002</v>
      </c>
      <c r="R3946">
        <v>5</v>
      </c>
      <c r="S3946">
        <v>4</v>
      </c>
      <c r="T3946">
        <v>1</v>
      </c>
      <c r="U3946" t="s">
        <v>76</v>
      </c>
      <c r="V3946">
        <v>2</v>
      </c>
      <c r="W3946" t="s">
        <v>77</v>
      </c>
      <c r="X3946" s="51" t="s">
        <v>7262</v>
      </c>
      <c r="Y3946" s="51" t="s">
        <v>119</v>
      </c>
      <c r="Z3946" s="26">
        <v>1</v>
      </c>
      <c r="AA3946" s="51" t="s">
        <v>66</v>
      </c>
      <c r="AB3946" s="51" t="s">
        <v>69</v>
      </c>
    </row>
    <row r="3947" spans="1:28">
      <c r="A3947" s="51" t="s">
        <v>7263</v>
      </c>
      <c r="B3947" s="51" t="s">
        <v>71</v>
      </c>
      <c r="C3947" s="1">
        <v>44465</v>
      </c>
      <c r="D3947">
        <v>2021</v>
      </c>
      <c r="E3947" s="26">
        <v>9</v>
      </c>
      <c r="F3947" s="51" t="s">
        <v>29</v>
      </c>
      <c r="G3947" s="26">
        <v>4</v>
      </c>
      <c r="H3947" s="26">
        <v>4</v>
      </c>
      <c r="I3947" t="s">
        <v>15</v>
      </c>
      <c r="J3947" t="s">
        <v>72</v>
      </c>
      <c r="K3947" t="s">
        <v>88</v>
      </c>
      <c r="L3947" t="s">
        <v>125</v>
      </c>
      <c r="M3947" t="s">
        <v>93</v>
      </c>
      <c r="N3947">
        <v>9896.8237698849498</v>
      </c>
      <c r="O3947">
        <v>9896.8237698849498</v>
      </c>
      <c r="P3947" t="s">
        <v>64</v>
      </c>
      <c r="Q3947">
        <v>2.36</v>
      </c>
      <c r="R3947">
        <v>4</v>
      </c>
      <c r="S3947">
        <v>2</v>
      </c>
      <c r="T3947">
        <v>1</v>
      </c>
      <c r="U3947" t="s">
        <v>76</v>
      </c>
      <c r="V3947">
        <v>2</v>
      </c>
      <c r="W3947" t="s">
        <v>77</v>
      </c>
      <c r="X3947" s="51" t="s">
        <v>7264</v>
      </c>
      <c r="Y3947" s="51" t="s">
        <v>79</v>
      </c>
      <c r="Z3947" s="26">
        <v>0</v>
      </c>
      <c r="AA3947" s="51" t="s">
        <v>66</v>
      </c>
      <c r="AB3947" s="51" t="s">
        <v>69</v>
      </c>
    </row>
    <row r="3948" spans="1:28">
      <c r="A3948" s="51" t="s">
        <v>7265</v>
      </c>
      <c r="B3948" s="51" t="s">
        <v>121</v>
      </c>
      <c r="C3948" s="1">
        <v>45320</v>
      </c>
      <c r="D3948">
        <v>2024</v>
      </c>
      <c r="E3948" s="26">
        <v>1</v>
      </c>
      <c r="F3948" s="51" t="s">
        <v>21</v>
      </c>
      <c r="G3948" s="26">
        <v>1</v>
      </c>
      <c r="H3948" s="26">
        <v>1</v>
      </c>
      <c r="I3948" t="s">
        <v>15</v>
      </c>
      <c r="J3948" t="s">
        <v>82</v>
      </c>
      <c r="K3948" t="s">
        <v>88</v>
      </c>
      <c r="L3948" t="s">
        <v>116</v>
      </c>
      <c r="M3948" t="s">
        <v>75</v>
      </c>
      <c r="N3948">
        <v>2767.4588211120945</v>
      </c>
      <c r="O3948">
        <v>2767.4588211120945</v>
      </c>
      <c r="P3948" t="s">
        <v>64</v>
      </c>
      <c r="Q3948">
        <v>10.220000000000001</v>
      </c>
      <c r="R3948">
        <v>5</v>
      </c>
      <c r="S3948">
        <v>2</v>
      </c>
      <c r="T3948">
        <v>1</v>
      </c>
      <c r="U3948" t="s">
        <v>76</v>
      </c>
      <c r="V3948">
        <v>1</v>
      </c>
      <c r="W3948" t="s">
        <v>66</v>
      </c>
      <c r="X3948" s="51" t="s">
        <v>7266</v>
      </c>
      <c r="Y3948" s="51" t="s">
        <v>79</v>
      </c>
      <c r="Z3948" s="26">
        <v>0</v>
      </c>
      <c r="AA3948" s="51" t="s">
        <v>66</v>
      </c>
      <c r="AB3948" s="51" t="s">
        <v>69</v>
      </c>
    </row>
    <row r="3949" spans="1:28">
      <c r="A3949" s="51" t="s">
        <v>7267</v>
      </c>
      <c r="B3949" s="51" t="s">
        <v>97</v>
      </c>
      <c r="C3949" s="1">
        <v>43656</v>
      </c>
      <c r="D3949">
        <v>2019</v>
      </c>
      <c r="E3949" s="26">
        <v>7</v>
      </c>
      <c r="F3949" s="51" t="s">
        <v>27</v>
      </c>
      <c r="G3949" s="26">
        <v>6</v>
      </c>
      <c r="H3949" s="26">
        <v>6</v>
      </c>
      <c r="I3949" t="s">
        <v>15</v>
      </c>
      <c r="J3949" t="s">
        <v>72</v>
      </c>
      <c r="K3949" t="s">
        <v>88</v>
      </c>
      <c r="L3949" t="s">
        <v>62</v>
      </c>
      <c r="M3949" t="s">
        <v>63</v>
      </c>
      <c r="N3949">
        <v>15408.758696331764</v>
      </c>
      <c r="O3949">
        <v>15408.758696331764</v>
      </c>
      <c r="P3949" t="s">
        <v>64</v>
      </c>
      <c r="Q3949">
        <v>16.93</v>
      </c>
      <c r="R3949">
        <v>2</v>
      </c>
      <c r="S3949">
        <v>2</v>
      </c>
      <c r="T3949">
        <v>1</v>
      </c>
      <c r="U3949" t="s">
        <v>76</v>
      </c>
      <c r="V3949">
        <v>2</v>
      </c>
      <c r="W3949" t="s">
        <v>77</v>
      </c>
      <c r="X3949" s="51" t="s">
        <v>7268</v>
      </c>
      <c r="Y3949" s="51" t="s">
        <v>95</v>
      </c>
      <c r="Z3949" s="26">
        <v>2</v>
      </c>
      <c r="AA3949" s="51" t="s">
        <v>77</v>
      </c>
      <c r="AB3949" s="51" t="s">
        <v>108</v>
      </c>
    </row>
    <row r="3950" spans="1:28">
      <c r="A3950" s="51" t="s">
        <v>7269</v>
      </c>
      <c r="B3950" s="51" t="s">
        <v>71</v>
      </c>
      <c r="C3950" s="1">
        <v>43618</v>
      </c>
      <c r="D3950">
        <v>2019</v>
      </c>
      <c r="E3950" s="26">
        <v>6</v>
      </c>
      <c r="F3950" s="51" t="s">
        <v>26</v>
      </c>
      <c r="G3950" s="26">
        <v>6</v>
      </c>
      <c r="H3950" s="26">
        <v>6</v>
      </c>
      <c r="I3950" t="s">
        <v>15</v>
      </c>
      <c r="J3950" t="s">
        <v>72</v>
      </c>
      <c r="K3950" t="s">
        <v>73</v>
      </c>
      <c r="L3950" t="s">
        <v>125</v>
      </c>
      <c r="M3950" t="s">
        <v>104</v>
      </c>
      <c r="N3950">
        <v>3826.8374469069458</v>
      </c>
      <c r="O3950">
        <v>3826.8374469069458</v>
      </c>
      <c r="P3950" t="s">
        <v>64</v>
      </c>
      <c r="Q3950">
        <v>7.79</v>
      </c>
      <c r="R3950">
        <v>5</v>
      </c>
      <c r="S3950">
        <v>1</v>
      </c>
      <c r="T3950">
        <v>1</v>
      </c>
      <c r="U3950" t="s">
        <v>76</v>
      </c>
      <c r="V3950">
        <v>2</v>
      </c>
      <c r="W3950" t="s">
        <v>77</v>
      </c>
      <c r="X3950" s="51" t="s">
        <v>7270</v>
      </c>
      <c r="Y3950" s="51" t="s">
        <v>79</v>
      </c>
      <c r="Z3950" s="26">
        <v>0</v>
      </c>
      <c r="AA3950" s="51" t="s">
        <v>66</v>
      </c>
      <c r="AB3950" s="51" t="s">
        <v>69</v>
      </c>
    </row>
    <row r="3951" spans="1:28">
      <c r="A3951" s="51" t="s">
        <v>7271</v>
      </c>
      <c r="B3951" s="51" t="s">
        <v>71</v>
      </c>
      <c r="C3951" s="1">
        <v>44111</v>
      </c>
      <c r="D3951">
        <v>2020</v>
      </c>
      <c r="E3951" s="26">
        <v>10</v>
      </c>
      <c r="F3951" s="51" t="s">
        <v>10</v>
      </c>
      <c r="G3951" s="26">
        <v>5</v>
      </c>
      <c r="H3951" s="26">
        <v>5</v>
      </c>
      <c r="I3951" t="s">
        <v>15</v>
      </c>
      <c r="J3951" t="s">
        <v>72</v>
      </c>
      <c r="K3951" t="s">
        <v>73</v>
      </c>
      <c r="L3951" t="s">
        <v>89</v>
      </c>
      <c r="M3951" t="s">
        <v>104</v>
      </c>
      <c r="N3951">
        <v>16564.735190419364</v>
      </c>
      <c r="O3951">
        <v>16564.735190419364</v>
      </c>
      <c r="P3951" t="s">
        <v>64</v>
      </c>
      <c r="Q3951">
        <v>11.73</v>
      </c>
      <c r="R3951">
        <v>5</v>
      </c>
      <c r="S3951">
        <v>2</v>
      </c>
      <c r="T3951">
        <v>1</v>
      </c>
      <c r="U3951" t="s">
        <v>76</v>
      </c>
      <c r="V3951">
        <v>3</v>
      </c>
      <c r="W3951" t="s">
        <v>84</v>
      </c>
      <c r="X3951" s="51" t="s">
        <v>7272</v>
      </c>
      <c r="Y3951" s="51" t="s">
        <v>119</v>
      </c>
      <c r="Z3951" s="26">
        <v>2</v>
      </c>
      <c r="AA3951" s="51" t="s">
        <v>77</v>
      </c>
      <c r="AB3951" s="51" t="s">
        <v>69</v>
      </c>
    </row>
    <row r="3952" spans="1:28">
      <c r="A3952" s="51" t="s">
        <v>7273</v>
      </c>
      <c r="B3952" s="51" t="s">
        <v>97</v>
      </c>
      <c r="C3952" s="1">
        <v>43677</v>
      </c>
      <c r="D3952">
        <v>2019</v>
      </c>
      <c r="E3952" s="26">
        <v>7</v>
      </c>
      <c r="F3952" s="51" t="s">
        <v>27</v>
      </c>
      <c r="G3952" s="26">
        <v>6</v>
      </c>
      <c r="H3952" s="26">
        <v>6</v>
      </c>
      <c r="I3952" t="s">
        <v>15</v>
      </c>
      <c r="J3952" t="s">
        <v>72</v>
      </c>
      <c r="K3952" t="s">
        <v>73</v>
      </c>
      <c r="L3952" t="s">
        <v>128</v>
      </c>
      <c r="M3952" t="s">
        <v>63</v>
      </c>
      <c r="N3952">
        <v>2238.8170075740845</v>
      </c>
      <c r="O3952">
        <v>2238.8170075740845</v>
      </c>
      <c r="P3952" t="s">
        <v>64</v>
      </c>
      <c r="Q3952">
        <v>2.83</v>
      </c>
      <c r="R3952">
        <v>1</v>
      </c>
      <c r="S3952">
        <v>1</v>
      </c>
      <c r="T3952">
        <v>1</v>
      </c>
      <c r="U3952" t="s">
        <v>76</v>
      </c>
      <c r="V3952">
        <v>2</v>
      </c>
      <c r="W3952" t="s">
        <v>77</v>
      </c>
      <c r="X3952" s="51" t="s">
        <v>7274</v>
      </c>
      <c r="Y3952" s="51" t="s">
        <v>119</v>
      </c>
      <c r="Z3952" s="26">
        <v>0</v>
      </c>
      <c r="AA3952" s="51" t="s">
        <v>66</v>
      </c>
      <c r="AB3952" s="51" t="s">
        <v>69</v>
      </c>
    </row>
    <row r="3953" spans="1:28">
      <c r="A3953" s="51" t="s">
        <v>7275</v>
      </c>
      <c r="B3953" s="51" t="s">
        <v>140</v>
      </c>
      <c r="C3953" s="1">
        <v>42153</v>
      </c>
      <c r="D3953">
        <v>2015</v>
      </c>
      <c r="E3953" s="26">
        <v>5</v>
      </c>
      <c r="F3953" s="51" t="s">
        <v>25</v>
      </c>
      <c r="G3953" s="26">
        <v>10</v>
      </c>
      <c r="H3953" s="26">
        <v>10</v>
      </c>
      <c r="I3953" t="s">
        <v>15</v>
      </c>
      <c r="J3953" t="s">
        <v>102</v>
      </c>
      <c r="K3953" t="s">
        <v>88</v>
      </c>
      <c r="L3953" t="s">
        <v>62</v>
      </c>
      <c r="M3953" t="s">
        <v>93</v>
      </c>
      <c r="N3953">
        <v>27817.00938675231</v>
      </c>
      <c r="O3953">
        <v>27817.00938675231</v>
      </c>
      <c r="P3953" t="s">
        <v>64</v>
      </c>
      <c r="Q3953">
        <v>14.48</v>
      </c>
      <c r="R3953">
        <v>4</v>
      </c>
      <c r="S3953">
        <v>0</v>
      </c>
      <c r="T3953">
        <v>0</v>
      </c>
      <c r="U3953" t="s">
        <v>65</v>
      </c>
      <c r="V3953">
        <v>3</v>
      </c>
      <c r="W3953" t="s">
        <v>84</v>
      </c>
      <c r="X3953" s="51" t="s">
        <v>7276</v>
      </c>
      <c r="Y3953" s="51" t="s">
        <v>119</v>
      </c>
      <c r="Z3953" s="26">
        <v>3</v>
      </c>
      <c r="AA3953" s="51" t="s">
        <v>77</v>
      </c>
      <c r="AB3953" s="51" t="s">
        <v>69</v>
      </c>
    </row>
    <row r="3954" spans="1:28">
      <c r="A3954" s="51" t="s">
        <v>7277</v>
      </c>
      <c r="B3954" s="51" t="s">
        <v>140</v>
      </c>
      <c r="C3954" s="1">
        <v>41416</v>
      </c>
      <c r="D3954">
        <v>2013</v>
      </c>
      <c r="E3954" s="26">
        <v>5</v>
      </c>
      <c r="F3954" s="51" t="s">
        <v>25</v>
      </c>
      <c r="G3954" s="26">
        <v>12</v>
      </c>
      <c r="H3954" s="26">
        <v>12</v>
      </c>
      <c r="I3954" t="s">
        <v>15</v>
      </c>
      <c r="J3954" t="s">
        <v>102</v>
      </c>
      <c r="K3954" t="s">
        <v>88</v>
      </c>
      <c r="L3954" t="s">
        <v>202</v>
      </c>
      <c r="M3954" t="s">
        <v>75</v>
      </c>
      <c r="N3954">
        <v>4752.6956165331649</v>
      </c>
      <c r="O3954">
        <v>4752.6956165331649</v>
      </c>
      <c r="P3954" t="s">
        <v>64</v>
      </c>
      <c r="Q3954">
        <v>3.38</v>
      </c>
      <c r="R3954">
        <v>3</v>
      </c>
      <c r="S3954">
        <v>1</v>
      </c>
      <c r="T3954">
        <v>1</v>
      </c>
      <c r="U3954" t="s">
        <v>76</v>
      </c>
      <c r="V3954">
        <v>2</v>
      </c>
      <c r="W3954" t="s">
        <v>77</v>
      </c>
      <c r="X3954" s="51" t="s">
        <v>7278</v>
      </c>
      <c r="Y3954" s="51" t="s">
        <v>95</v>
      </c>
      <c r="Z3954" s="26">
        <v>1</v>
      </c>
      <c r="AA3954" s="51" t="s">
        <v>66</v>
      </c>
      <c r="AB3954" s="51" t="s">
        <v>69</v>
      </c>
    </row>
    <row r="3955" spans="1:28">
      <c r="A3955" s="51" t="s">
        <v>7279</v>
      </c>
      <c r="B3955" s="51" t="s">
        <v>81</v>
      </c>
      <c r="C3955" s="1">
        <v>44322</v>
      </c>
      <c r="D3955">
        <v>2021</v>
      </c>
      <c r="E3955" s="26">
        <v>5</v>
      </c>
      <c r="F3955" s="51" t="s">
        <v>25</v>
      </c>
      <c r="G3955" s="26">
        <v>4</v>
      </c>
      <c r="H3955" s="26">
        <v>4</v>
      </c>
      <c r="I3955" t="s">
        <v>15</v>
      </c>
      <c r="J3955" t="s">
        <v>72</v>
      </c>
      <c r="K3955" t="s">
        <v>88</v>
      </c>
      <c r="L3955" t="s">
        <v>74</v>
      </c>
      <c r="M3955" t="s">
        <v>104</v>
      </c>
      <c r="N3955">
        <v>34937.222388522539</v>
      </c>
      <c r="O3955">
        <v>34937.222388522539</v>
      </c>
      <c r="P3955" t="s">
        <v>64</v>
      </c>
      <c r="Q3955">
        <v>20.83</v>
      </c>
      <c r="R3955">
        <v>3</v>
      </c>
      <c r="S3955">
        <v>1</v>
      </c>
      <c r="T3955">
        <v>1</v>
      </c>
      <c r="U3955" t="s">
        <v>76</v>
      </c>
      <c r="V3955">
        <v>3</v>
      </c>
      <c r="W3955" t="s">
        <v>84</v>
      </c>
      <c r="X3955" s="51" t="s">
        <v>7280</v>
      </c>
      <c r="Y3955" s="51" t="s">
        <v>95</v>
      </c>
      <c r="Z3955" s="26">
        <v>3</v>
      </c>
      <c r="AA3955" s="51" t="s">
        <v>77</v>
      </c>
      <c r="AB3955" s="51" t="s">
        <v>108</v>
      </c>
    </row>
    <row r="3956" spans="1:28">
      <c r="A3956" s="51" t="s">
        <v>7281</v>
      </c>
      <c r="B3956" s="51" t="s">
        <v>71</v>
      </c>
      <c r="C3956" s="1">
        <v>43454</v>
      </c>
      <c r="D3956">
        <v>2018</v>
      </c>
      <c r="E3956" s="26">
        <v>12</v>
      </c>
      <c r="F3956" s="51" t="s">
        <v>20</v>
      </c>
      <c r="G3956" s="26">
        <v>7</v>
      </c>
      <c r="H3956" s="26">
        <v>7</v>
      </c>
      <c r="I3956" t="s">
        <v>15</v>
      </c>
      <c r="J3956" t="s">
        <v>60</v>
      </c>
      <c r="K3956" t="s">
        <v>83</v>
      </c>
      <c r="L3956" t="s">
        <v>113</v>
      </c>
      <c r="M3956" t="s">
        <v>63</v>
      </c>
      <c r="N3956">
        <v>12832.856561069009</v>
      </c>
      <c r="O3956">
        <v>12832.856561069009</v>
      </c>
      <c r="P3956" t="s">
        <v>64</v>
      </c>
      <c r="Q3956">
        <v>7.58</v>
      </c>
      <c r="R3956">
        <v>3</v>
      </c>
      <c r="S3956">
        <v>2</v>
      </c>
      <c r="T3956">
        <v>1</v>
      </c>
      <c r="U3956" t="s">
        <v>76</v>
      </c>
      <c r="V3956">
        <v>2</v>
      </c>
      <c r="W3956" t="s">
        <v>77</v>
      </c>
      <c r="X3956" s="51" t="s">
        <v>7282</v>
      </c>
      <c r="Y3956" s="51" t="s">
        <v>95</v>
      </c>
      <c r="Z3956" s="26">
        <v>1</v>
      </c>
      <c r="AA3956" s="51" t="s">
        <v>66</v>
      </c>
      <c r="AB3956" s="51" t="s">
        <v>69</v>
      </c>
    </row>
    <row r="3957" spans="1:28">
      <c r="A3957" s="51" t="s">
        <v>7283</v>
      </c>
      <c r="B3957" s="51" t="s">
        <v>97</v>
      </c>
      <c r="C3957" s="1">
        <v>43945</v>
      </c>
      <c r="D3957">
        <v>2020</v>
      </c>
      <c r="E3957" s="26">
        <v>4</v>
      </c>
      <c r="F3957" s="51" t="s">
        <v>24</v>
      </c>
      <c r="G3957" s="26">
        <v>5</v>
      </c>
      <c r="H3957" s="26">
        <v>5</v>
      </c>
      <c r="I3957" t="s">
        <v>15</v>
      </c>
      <c r="J3957" t="s">
        <v>72</v>
      </c>
      <c r="K3957" t="s">
        <v>61</v>
      </c>
      <c r="L3957" t="s">
        <v>116</v>
      </c>
      <c r="M3957" t="s">
        <v>104</v>
      </c>
      <c r="N3957">
        <v>9248.3546952433444</v>
      </c>
      <c r="O3957">
        <v>9248.3546952433444</v>
      </c>
      <c r="P3957" t="s">
        <v>64</v>
      </c>
      <c r="Q3957">
        <v>14.66</v>
      </c>
      <c r="R3957">
        <v>1</v>
      </c>
      <c r="S3957">
        <v>1</v>
      </c>
      <c r="T3957">
        <v>1</v>
      </c>
      <c r="U3957" t="s">
        <v>76</v>
      </c>
      <c r="V3957">
        <v>2</v>
      </c>
      <c r="W3957" t="s">
        <v>77</v>
      </c>
      <c r="X3957" s="51" t="s">
        <v>3501</v>
      </c>
      <c r="Y3957" s="51" t="s">
        <v>100</v>
      </c>
      <c r="Z3957" s="26">
        <v>1</v>
      </c>
      <c r="AA3957" s="51" t="s">
        <v>66</v>
      </c>
      <c r="AB3957" s="51" t="s">
        <v>69</v>
      </c>
    </row>
    <row r="3958" spans="1:28">
      <c r="A3958" s="51" t="s">
        <v>7284</v>
      </c>
      <c r="B3958" s="51" t="s">
        <v>81</v>
      </c>
      <c r="C3958" s="1">
        <v>44201</v>
      </c>
      <c r="D3958">
        <v>2021</v>
      </c>
      <c r="E3958" s="26">
        <v>1</v>
      </c>
      <c r="F3958" s="51" t="s">
        <v>21</v>
      </c>
      <c r="G3958" s="26">
        <v>4</v>
      </c>
      <c r="H3958" s="26">
        <v>4</v>
      </c>
      <c r="I3958" t="s">
        <v>15</v>
      </c>
      <c r="J3958" t="s">
        <v>72</v>
      </c>
      <c r="K3958" t="s">
        <v>88</v>
      </c>
      <c r="L3958" t="s">
        <v>157</v>
      </c>
      <c r="M3958" t="s">
        <v>152</v>
      </c>
      <c r="N3958">
        <v>7993.5375554919046</v>
      </c>
      <c r="O3958">
        <v>7993.5375554919046</v>
      </c>
      <c r="P3958" t="s">
        <v>64</v>
      </c>
      <c r="Q3958">
        <v>14.14</v>
      </c>
      <c r="R3958">
        <v>4</v>
      </c>
      <c r="S3958">
        <v>0</v>
      </c>
      <c r="T3958">
        <v>0</v>
      </c>
      <c r="U3958" t="s">
        <v>65</v>
      </c>
      <c r="V3958">
        <v>2</v>
      </c>
      <c r="W3958" t="s">
        <v>77</v>
      </c>
      <c r="X3958" s="51" t="s">
        <v>3018</v>
      </c>
      <c r="Y3958" s="51" t="s">
        <v>119</v>
      </c>
      <c r="Z3958" s="26">
        <v>0</v>
      </c>
      <c r="AA3958" s="51" t="s">
        <v>66</v>
      </c>
      <c r="AB3958" s="51" t="s">
        <v>69</v>
      </c>
    </row>
    <row r="3959" spans="1:28">
      <c r="A3959" s="51" t="s">
        <v>7285</v>
      </c>
      <c r="B3959" s="51" t="s">
        <v>97</v>
      </c>
      <c r="C3959" s="1">
        <v>42052</v>
      </c>
      <c r="D3959">
        <v>2015</v>
      </c>
      <c r="E3959" s="26">
        <v>2</v>
      </c>
      <c r="F3959" s="51" t="s">
        <v>22</v>
      </c>
      <c r="G3959" s="26">
        <v>10</v>
      </c>
      <c r="H3959" s="26">
        <v>10</v>
      </c>
      <c r="I3959" t="s">
        <v>15</v>
      </c>
      <c r="J3959" t="s">
        <v>102</v>
      </c>
      <c r="K3959" t="s">
        <v>73</v>
      </c>
      <c r="L3959" t="s">
        <v>125</v>
      </c>
      <c r="M3959" t="s">
        <v>152</v>
      </c>
      <c r="N3959">
        <v>1297.3865275659316</v>
      </c>
      <c r="O3959">
        <v>1297.3865275659316</v>
      </c>
      <c r="P3959" t="s">
        <v>64</v>
      </c>
      <c r="Q3959">
        <v>8.49</v>
      </c>
      <c r="R3959">
        <v>4</v>
      </c>
      <c r="S3959">
        <v>0</v>
      </c>
      <c r="T3959">
        <v>0</v>
      </c>
      <c r="U3959" t="s">
        <v>65</v>
      </c>
      <c r="V3959">
        <v>1</v>
      </c>
      <c r="W3959" t="s">
        <v>66</v>
      </c>
      <c r="X3959" s="51" t="s">
        <v>7286</v>
      </c>
      <c r="Y3959" s="51" t="s">
        <v>79</v>
      </c>
      <c r="Z3959" s="26">
        <v>1</v>
      </c>
      <c r="AA3959" s="51" t="s">
        <v>66</v>
      </c>
      <c r="AB3959" s="51" t="s">
        <v>69</v>
      </c>
    </row>
    <row r="3960" spans="1:28">
      <c r="A3960" s="51" t="s">
        <v>7287</v>
      </c>
      <c r="B3960" s="51" t="s">
        <v>59</v>
      </c>
      <c r="C3960" s="1">
        <v>43116</v>
      </c>
      <c r="D3960">
        <v>2018</v>
      </c>
      <c r="E3960" s="26">
        <v>1</v>
      </c>
      <c r="F3960" s="51" t="s">
        <v>21</v>
      </c>
      <c r="G3960" s="26">
        <v>7</v>
      </c>
      <c r="H3960" s="26">
        <v>7</v>
      </c>
      <c r="I3960" t="s">
        <v>15</v>
      </c>
      <c r="J3960" t="s">
        <v>60</v>
      </c>
      <c r="K3960" t="s">
        <v>83</v>
      </c>
      <c r="L3960" t="s">
        <v>125</v>
      </c>
      <c r="M3960" t="s">
        <v>63</v>
      </c>
      <c r="N3960">
        <v>12902.712942480441</v>
      </c>
      <c r="O3960">
        <v>12902.712942480441</v>
      </c>
      <c r="P3960" t="s">
        <v>64</v>
      </c>
      <c r="Q3960">
        <v>13.48</v>
      </c>
      <c r="R3960">
        <v>2</v>
      </c>
      <c r="S3960">
        <v>1</v>
      </c>
      <c r="T3960">
        <v>1</v>
      </c>
      <c r="U3960" t="s">
        <v>76</v>
      </c>
      <c r="V3960">
        <v>3</v>
      </c>
      <c r="W3960" t="s">
        <v>84</v>
      </c>
      <c r="X3960" s="51" t="s">
        <v>7288</v>
      </c>
      <c r="Y3960" s="51" t="s">
        <v>95</v>
      </c>
      <c r="Z3960" s="26">
        <v>2</v>
      </c>
      <c r="AA3960" s="51" t="s">
        <v>77</v>
      </c>
      <c r="AB3960" s="51" t="s">
        <v>69</v>
      </c>
    </row>
    <row r="3961" spans="1:28">
      <c r="A3961" s="51" t="s">
        <v>7289</v>
      </c>
      <c r="B3961" s="51" t="s">
        <v>97</v>
      </c>
      <c r="C3961" s="1">
        <v>42995</v>
      </c>
      <c r="D3961">
        <v>2017</v>
      </c>
      <c r="E3961" s="26">
        <v>9</v>
      </c>
      <c r="F3961" s="51" t="s">
        <v>29</v>
      </c>
      <c r="G3961" s="26">
        <v>8</v>
      </c>
      <c r="H3961" s="26">
        <v>8</v>
      </c>
      <c r="I3961" t="s">
        <v>15</v>
      </c>
      <c r="J3961" t="s">
        <v>60</v>
      </c>
      <c r="K3961" t="s">
        <v>83</v>
      </c>
      <c r="L3961" t="s">
        <v>157</v>
      </c>
      <c r="M3961" t="s">
        <v>104</v>
      </c>
      <c r="N3961">
        <v>17886.792959874048</v>
      </c>
      <c r="O3961">
        <v>17886.792959874048</v>
      </c>
      <c r="P3961" t="s">
        <v>64</v>
      </c>
      <c r="Q3961">
        <v>25.73</v>
      </c>
      <c r="R3961">
        <v>5</v>
      </c>
      <c r="S3961">
        <v>1</v>
      </c>
      <c r="T3961">
        <v>1</v>
      </c>
      <c r="U3961" t="s">
        <v>76</v>
      </c>
      <c r="V3961">
        <v>3</v>
      </c>
      <c r="W3961" t="s">
        <v>84</v>
      </c>
      <c r="X3961" s="51" t="s">
        <v>7290</v>
      </c>
      <c r="Y3961" s="51" t="s">
        <v>79</v>
      </c>
      <c r="Z3961" s="26">
        <v>4</v>
      </c>
      <c r="AA3961" s="51" t="s">
        <v>84</v>
      </c>
      <c r="AB3961" s="51" t="s">
        <v>108</v>
      </c>
    </row>
    <row r="3962" spans="1:28">
      <c r="A3962" s="51" t="s">
        <v>7291</v>
      </c>
      <c r="B3962" s="51" t="s">
        <v>71</v>
      </c>
      <c r="C3962" s="1">
        <v>43522</v>
      </c>
      <c r="D3962">
        <v>2019</v>
      </c>
      <c r="E3962" s="26">
        <v>2</v>
      </c>
      <c r="F3962" s="51" t="s">
        <v>22</v>
      </c>
      <c r="G3962" s="26">
        <v>6</v>
      </c>
      <c r="H3962" s="26">
        <v>6</v>
      </c>
      <c r="I3962" t="s">
        <v>15</v>
      </c>
      <c r="J3962" t="s">
        <v>72</v>
      </c>
      <c r="K3962" t="s">
        <v>88</v>
      </c>
      <c r="L3962" t="s">
        <v>98</v>
      </c>
      <c r="M3962" t="s">
        <v>152</v>
      </c>
      <c r="N3962">
        <v>14849.852024811144</v>
      </c>
      <c r="O3962">
        <v>14849.852024811144</v>
      </c>
      <c r="P3962" t="s">
        <v>64</v>
      </c>
      <c r="Q3962">
        <v>18.510000000000002</v>
      </c>
      <c r="R3962">
        <v>4</v>
      </c>
      <c r="S3962">
        <v>1</v>
      </c>
      <c r="T3962">
        <v>1</v>
      </c>
      <c r="U3962" t="s">
        <v>76</v>
      </c>
      <c r="V3962">
        <v>3</v>
      </c>
      <c r="W3962" t="s">
        <v>84</v>
      </c>
      <c r="X3962" s="51" t="s">
        <v>7292</v>
      </c>
      <c r="Y3962" s="51" t="s">
        <v>100</v>
      </c>
      <c r="Z3962" s="26">
        <v>3</v>
      </c>
      <c r="AA3962" s="51" t="s">
        <v>77</v>
      </c>
      <c r="AB3962" s="51" t="s">
        <v>108</v>
      </c>
    </row>
    <row r="3963" spans="1:28">
      <c r="A3963" s="51" t="s">
        <v>7293</v>
      </c>
      <c r="B3963" s="51" t="s">
        <v>71</v>
      </c>
      <c r="C3963" s="1">
        <v>42046</v>
      </c>
      <c r="D3963">
        <v>2015</v>
      </c>
      <c r="E3963" s="26">
        <v>2</v>
      </c>
      <c r="F3963" s="51" t="s">
        <v>22</v>
      </c>
      <c r="G3963" s="26">
        <v>10</v>
      </c>
      <c r="H3963" s="26">
        <v>10</v>
      </c>
      <c r="I3963" t="s">
        <v>15</v>
      </c>
      <c r="J3963" t="s">
        <v>102</v>
      </c>
      <c r="K3963" t="s">
        <v>88</v>
      </c>
      <c r="L3963" t="s">
        <v>103</v>
      </c>
      <c r="M3963" t="s">
        <v>93</v>
      </c>
      <c r="N3963">
        <v>4964.0083932682774</v>
      </c>
      <c r="O3963">
        <v>4964.0083932682774</v>
      </c>
      <c r="P3963" t="s">
        <v>64</v>
      </c>
      <c r="Q3963">
        <v>19.04</v>
      </c>
      <c r="R3963">
        <v>4</v>
      </c>
      <c r="S3963">
        <v>7</v>
      </c>
      <c r="T3963">
        <v>1</v>
      </c>
      <c r="U3963" t="s">
        <v>76</v>
      </c>
      <c r="V3963">
        <v>3</v>
      </c>
      <c r="W3963" t="s">
        <v>84</v>
      </c>
      <c r="X3963" s="51" t="s">
        <v>5082</v>
      </c>
      <c r="Y3963" s="51" t="s">
        <v>100</v>
      </c>
      <c r="Z3963" s="26">
        <v>4</v>
      </c>
      <c r="AA3963" s="51" t="s">
        <v>84</v>
      </c>
      <c r="AB3963" s="51" t="s">
        <v>108</v>
      </c>
    </row>
    <row r="3964" spans="1:28">
      <c r="A3964" s="51" t="s">
        <v>7294</v>
      </c>
      <c r="B3964" s="51" t="s">
        <v>140</v>
      </c>
      <c r="C3964" s="1">
        <v>44985</v>
      </c>
      <c r="D3964">
        <v>2023</v>
      </c>
      <c r="E3964" s="26">
        <v>2</v>
      </c>
      <c r="F3964" s="51" t="s">
        <v>22</v>
      </c>
      <c r="G3964" s="26">
        <v>2</v>
      </c>
      <c r="H3964" s="26">
        <v>2</v>
      </c>
      <c r="I3964" t="s">
        <v>15</v>
      </c>
      <c r="J3964" t="s">
        <v>82</v>
      </c>
      <c r="K3964" t="s">
        <v>88</v>
      </c>
      <c r="L3964" t="s">
        <v>202</v>
      </c>
      <c r="M3964" t="s">
        <v>63</v>
      </c>
      <c r="N3964">
        <v>7674.8639517109268</v>
      </c>
      <c r="O3964">
        <v>7674.8639517109268</v>
      </c>
      <c r="P3964" t="s">
        <v>64</v>
      </c>
      <c r="Q3964">
        <v>13</v>
      </c>
      <c r="R3964">
        <v>5</v>
      </c>
      <c r="S3964">
        <v>4</v>
      </c>
      <c r="T3964">
        <v>1</v>
      </c>
      <c r="U3964" t="s">
        <v>76</v>
      </c>
      <c r="V3964">
        <v>2</v>
      </c>
      <c r="W3964" t="s">
        <v>77</v>
      </c>
      <c r="X3964" s="51" t="s">
        <v>5386</v>
      </c>
      <c r="Y3964" s="51" t="s">
        <v>144</v>
      </c>
      <c r="Z3964" s="26">
        <v>1</v>
      </c>
      <c r="AA3964" s="51" t="s">
        <v>66</v>
      </c>
      <c r="AB3964" s="51" t="s">
        <v>69</v>
      </c>
    </row>
    <row r="3965" spans="1:28">
      <c r="A3965" s="51" t="s">
        <v>7295</v>
      </c>
      <c r="B3965" s="51" t="s">
        <v>81</v>
      </c>
      <c r="C3965" s="1">
        <v>41439</v>
      </c>
      <c r="D3965">
        <v>2013</v>
      </c>
      <c r="E3965" s="26">
        <v>6</v>
      </c>
      <c r="F3965" s="51" t="s">
        <v>26</v>
      </c>
      <c r="G3965" s="26">
        <v>12</v>
      </c>
      <c r="H3965" s="26">
        <v>12</v>
      </c>
      <c r="I3965" t="s">
        <v>15</v>
      </c>
      <c r="J3965" t="s">
        <v>102</v>
      </c>
      <c r="K3965" t="s">
        <v>124</v>
      </c>
      <c r="L3965" t="s">
        <v>74</v>
      </c>
      <c r="M3965" t="s">
        <v>90</v>
      </c>
      <c r="N3965">
        <v>1756.497990842754</v>
      </c>
      <c r="O3965">
        <v>1756.497990842754</v>
      </c>
      <c r="P3965" t="s">
        <v>64</v>
      </c>
      <c r="Q3965">
        <v>7.57</v>
      </c>
      <c r="R3965">
        <v>5</v>
      </c>
      <c r="S3965">
        <v>2</v>
      </c>
      <c r="T3965">
        <v>1</v>
      </c>
      <c r="U3965" t="s">
        <v>76</v>
      </c>
      <c r="V3965">
        <v>1</v>
      </c>
      <c r="W3965" t="s">
        <v>66</v>
      </c>
      <c r="X3965" s="51" t="s">
        <v>7296</v>
      </c>
      <c r="Y3965" s="51" t="s">
        <v>119</v>
      </c>
      <c r="Z3965" s="26">
        <v>1</v>
      </c>
      <c r="AA3965" s="51" t="s">
        <v>66</v>
      </c>
      <c r="AB3965" s="51" t="s">
        <v>69</v>
      </c>
    </row>
    <row r="3966" spans="1:28">
      <c r="A3966" s="51" t="s">
        <v>7297</v>
      </c>
      <c r="B3966" s="51" t="s">
        <v>97</v>
      </c>
      <c r="C3966" s="1">
        <v>42930</v>
      </c>
      <c r="D3966">
        <v>2017</v>
      </c>
      <c r="E3966" s="26">
        <v>7</v>
      </c>
      <c r="F3966" s="51" t="s">
        <v>27</v>
      </c>
      <c r="G3966" s="26">
        <v>8</v>
      </c>
      <c r="H3966" s="26">
        <v>8</v>
      </c>
      <c r="I3966" t="s">
        <v>15</v>
      </c>
      <c r="J3966" t="s">
        <v>60</v>
      </c>
      <c r="K3966" t="s">
        <v>124</v>
      </c>
      <c r="L3966" t="s">
        <v>113</v>
      </c>
      <c r="M3966" t="s">
        <v>104</v>
      </c>
      <c r="N3966">
        <v>5692.9160261511815</v>
      </c>
      <c r="O3966">
        <v>5692.9160261511815</v>
      </c>
      <c r="P3966" t="s">
        <v>64</v>
      </c>
      <c r="Q3966">
        <v>9.7100000000000009</v>
      </c>
      <c r="R3966">
        <v>1</v>
      </c>
      <c r="S3966">
        <v>2</v>
      </c>
      <c r="T3966">
        <v>1</v>
      </c>
      <c r="U3966" t="s">
        <v>76</v>
      </c>
      <c r="V3966">
        <v>1</v>
      </c>
      <c r="W3966" t="s">
        <v>66</v>
      </c>
      <c r="X3966" s="51" t="s">
        <v>7298</v>
      </c>
      <c r="Y3966" s="51" t="s">
        <v>79</v>
      </c>
      <c r="Z3966" s="26">
        <v>1</v>
      </c>
      <c r="AA3966" s="51" t="s">
        <v>66</v>
      </c>
      <c r="AB3966" s="51" t="s">
        <v>69</v>
      </c>
    </row>
    <row r="3967" spans="1:28">
      <c r="A3967" s="51" t="s">
        <v>7299</v>
      </c>
      <c r="B3967" s="51" t="s">
        <v>71</v>
      </c>
      <c r="C3967" s="1">
        <v>42767</v>
      </c>
      <c r="D3967">
        <v>2017</v>
      </c>
      <c r="E3967" s="26">
        <v>2</v>
      </c>
      <c r="F3967" s="51" t="s">
        <v>22</v>
      </c>
      <c r="G3967" s="26">
        <v>8</v>
      </c>
      <c r="H3967" s="26">
        <v>8</v>
      </c>
      <c r="I3967" t="s">
        <v>15</v>
      </c>
      <c r="J3967" t="s">
        <v>60</v>
      </c>
      <c r="K3967" t="s">
        <v>133</v>
      </c>
      <c r="L3967" t="s">
        <v>62</v>
      </c>
      <c r="M3967" t="s">
        <v>152</v>
      </c>
      <c r="N3967">
        <v>9546.4155266340313</v>
      </c>
      <c r="O3967">
        <v>9546.4155266340313</v>
      </c>
      <c r="P3967" t="s">
        <v>64</v>
      </c>
      <c r="Q3967">
        <v>5.99</v>
      </c>
      <c r="R3967">
        <v>2</v>
      </c>
      <c r="S3967">
        <v>2</v>
      </c>
      <c r="T3967">
        <v>1</v>
      </c>
      <c r="U3967" t="s">
        <v>76</v>
      </c>
      <c r="V3967">
        <v>2</v>
      </c>
      <c r="W3967" t="s">
        <v>77</v>
      </c>
      <c r="X3967" s="51" t="s">
        <v>7300</v>
      </c>
      <c r="Y3967" s="51" t="s">
        <v>68</v>
      </c>
      <c r="Z3967" s="26">
        <v>1</v>
      </c>
      <c r="AA3967" s="51" t="s">
        <v>66</v>
      </c>
      <c r="AB3967" s="51" t="s">
        <v>69</v>
      </c>
    </row>
    <row r="3968" spans="1:28">
      <c r="A3968" s="51" t="s">
        <v>7301</v>
      </c>
      <c r="B3968" s="51" t="s">
        <v>121</v>
      </c>
      <c r="C3968" s="1">
        <v>41465</v>
      </c>
      <c r="D3968">
        <v>2013</v>
      </c>
      <c r="E3968" s="26">
        <v>7</v>
      </c>
      <c r="F3968" s="51" t="s">
        <v>27</v>
      </c>
      <c r="G3968" s="26">
        <v>12</v>
      </c>
      <c r="H3968" s="26">
        <v>12</v>
      </c>
      <c r="I3968" t="s">
        <v>15</v>
      </c>
      <c r="J3968" t="s">
        <v>102</v>
      </c>
      <c r="K3968" t="s">
        <v>61</v>
      </c>
      <c r="L3968" t="s">
        <v>116</v>
      </c>
      <c r="M3968" t="s">
        <v>90</v>
      </c>
      <c r="N3968">
        <v>11531.621108652223</v>
      </c>
      <c r="O3968">
        <v>11531.621108652223</v>
      </c>
      <c r="P3968" t="s">
        <v>64</v>
      </c>
      <c r="Q3968">
        <v>10.75</v>
      </c>
      <c r="R3968">
        <v>3</v>
      </c>
      <c r="S3968">
        <v>2</v>
      </c>
      <c r="T3968">
        <v>1</v>
      </c>
      <c r="U3968" t="s">
        <v>76</v>
      </c>
      <c r="V3968">
        <v>3</v>
      </c>
      <c r="W3968" t="s">
        <v>84</v>
      </c>
      <c r="X3968" s="51" t="s">
        <v>6577</v>
      </c>
      <c r="Y3968" s="51" t="s">
        <v>95</v>
      </c>
      <c r="Z3968" s="26">
        <v>2</v>
      </c>
      <c r="AA3968" s="51" t="s">
        <v>77</v>
      </c>
      <c r="AB3968" s="51" t="s">
        <v>69</v>
      </c>
    </row>
    <row r="3969" spans="1:28">
      <c r="A3969" s="51" t="s">
        <v>7302</v>
      </c>
      <c r="B3969" s="51" t="s">
        <v>81</v>
      </c>
      <c r="C3969" s="1">
        <v>44758</v>
      </c>
      <c r="D3969">
        <v>2022</v>
      </c>
      <c r="E3969" s="26">
        <v>7</v>
      </c>
      <c r="F3969" s="51" t="s">
        <v>27</v>
      </c>
      <c r="G3969" s="26">
        <v>3</v>
      </c>
      <c r="H3969" s="26">
        <v>3</v>
      </c>
      <c r="I3969" t="s">
        <v>15</v>
      </c>
      <c r="J3969" t="s">
        <v>82</v>
      </c>
      <c r="K3969" t="s">
        <v>133</v>
      </c>
      <c r="L3969" t="s">
        <v>89</v>
      </c>
      <c r="M3969" t="s">
        <v>75</v>
      </c>
      <c r="N3969">
        <v>9772.5850274207714</v>
      </c>
      <c r="O3969">
        <v>9772.5850274207714</v>
      </c>
      <c r="P3969" t="s">
        <v>64</v>
      </c>
      <c r="Q3969">
        <v>12.47</v>
      </c>
      <c r="R3969">
        <v>2</v>
      </c>
      <c r="S3969">
        <v>0</v>
      </c>
      <c r="T3969">
        <v>0</v>
      </c>
      <c r="U3969" t="s">
        <v>65</v>
      </c>
      <c r="V3969">
        <v>2</v>
      </c>
      <c r="W3969" t="s">
        <v>77</v>
      </c>
      <c r="X3969" s="51" t="s">
        <v>7303</v>
      </c>
      <c r="Y3969" s="51" t="s">
        <v>79</v>
      </c>
      <c r="Z3969" s="26">
        <v>0</v>
      </c>
      <c r="AA3969" s="51" t="s">
        <v>66</v>
      </c>
      <c r="AB3969" s="51" t="s">
        <v>69</v>
      </c>
    </row>
    <row r="3970" spans="1:28">
      <c r="A3970" s="51" t="s">
        <v>7304</v>
      </c>
      <c r="B3970" s="51" t="s">
        <v>121</v>
      </c>
      <c r="C3970" s="1">
        <v>43659</v>
      </c>
      <c r="D3970">
        <v>2019</v>
      </c>
      <c r="E3970" s="26">
        <v>7</v>
      </c>
      <c r="F3970" s="51" t="s">
        <v>27</v>
      </c>
      <c r="G3970" s="26">
        <v>6</v>
      </c>
      <c r="H3970" s="26">
        <v>6</v>
      </c>
      <c r="I3970" t="s">
        <v>15</v>
      </c>
      <c r="J3970" t="s">
        <v>72</v>
      </c>
      <c r="K3970" t="s">
        <v>83</v>
      </c>
      <c r="L3970" t="s">
        <v>89</v>
      </c>
      <c r="M3970" t="s">
        <v>63</v>
      </c>
      <c r="N3970">
        <v>6901.5695981647159</v>
      </c>
      <c r="O3970">
        <v>6901.5695981647159</v>
      </c>
      <c r="P3970" t="s">
        <v>64</v>
      </c>
      <c r="Q3970">
        <v>12.84</v>
      </c>
      <c r="R3970">
        <v>5</v>
      </c>
      <c r="S3970">
        <v>4</v>
      </c>
      <c r="T3970">
        <v>1</v>
      </c>
      <c r="U3970" t="s">
        <v>76</v>
      </c>
      <c r="V3970">
        <v>2</v>
      </c>
      <c r="W3970" t="s">
        <v>77</v>
      </c>
      <c r="X3970" s="51" t="s">
        <v>7305</v>
      </c>
      <c r="Y3970" s="51" t="s">
        <v>144</v>
      </c>
      <c r="Z3970" s="26">
        <v>1</v>
      </c>
      <c r="AA3970" s="51" t="s">
        <v>66</v>
      </c>
      <c r="AB3970" s="51" t="s">
        <v>69</v>
      </c>
    </row>
    <row r="3971" spans="1:28">
      <c r="A3971" s="51" t="s">
        <v>7306</v>
      </c>
      <c r="B3971" s="51" t="s">
        <v>59</v>
      </c>
      <c r="C3971" s="1">
        <v>43701</v>
      </c>
      <c r="D3971">
        <v>2019</v>
      </c>
      <c r="E3971" s="26">
        <v>8</v>
      </c>
      <c r="F3971" s="51" t="s">
        <v>28</v>
      </c>
      <c r="G3971" s="26">
        <v>6</v>
      </c>
      <c r="H3971" s="26">
        <v>6</v>
      </c>
      <c r="I3971" t="s">
        <v>15</v>
      </c>
      <c r="J3971" t="s">
        <v>72</v>
      </c>
      <c r="K3971" t="s">
        <v>73</v>
      </c>
      <c r="L3971" t="s">
        <v>89</v>
      </c>
      <c r="M3971" t="s">
        <v>90</v>
      </c>
      <c r="N3971">
        <v>5231.4375041451704</v>
      </c>
      <c r="O3971">
        <v>5231.4375041451704</v>
      </c>
      <c r="P3971" t="s">
        <v>64</v>
      </c>
      <c r="Q3971">
        <v>15.29</v>
      </c>
      <c r="R3971">
        <v>1</v>
      </c>
      <c r="S3971">
        <v>2</v>
      </c>
      <c r="T3971">
        <v>1</v>
      </c>
      <c r="U3971" t="s">
        <v>76</v>
      </c>
      <c r="V3971">
        <v>2</v>
      </c>
      <c r="W3971" t="s">
        <v>77</v>
      </c>
      <c r="X3971" s="51" t="s">
        <v>258</v>
      </c>
      <c r="Y3971" s="51" t="s">
        <v>119</v>
      </c>
      <c r="Z3971" s="26">
        <v>1</v>
      </c>
      <c r="AA3971" s="51" t="s">
        <v>66</v>
      </c>
      <c r="AB3971" s="51" t="s">
        <v>69</v>
      </c>
    </row>
    <row r="3972" spans="1:28">
      <c r="A3972" s="51" t="s">
        <v>7307</v>
      </c>
      <c r="B3972" s="51" t="s">
        <v>140</v>
      </c>
      <c r="C3972" s="1">
        <v>43110</v>
      </c>
      <c r="D3972">
        <v>2018</v>
      </c>
      <c r="E3972" s="26">
        <v>1</v>
      </c>
      <c r="F3972" s="51" t="s">
        <v>21</v>
      </c>
      <c r="G3972" s="26">
        <v>7</v>
      </c>
      <c r="H3972" s="26">
        <v>7</v>
      </c>
      <c r="I3972" t="s">
        <v>15</v>
      </c>
      <c r="J3972" t="s">
        <v>60</v>
      </c>
      <c r="K3972" t="s">
        <v>73</v>
      </c>
      <c r="L3972" t="s">
        <v>74</v>
      </c>
      <c r="M3972" t="s">
        <v>152</v>
      </c>
      <c r="N3972">
        <v>3977.4715375828109</v>
      </c>
      <c r="O3972">
        <v>3977.4715375828109</v>
      </c>
      <c r="P3972" t="s">
        <v>64</v>
      </c>
      <c r="Q3972">
        <v>14.3</v>
      </c>
      <c r="R3972">
        <v>5</v>
      </c>
      <c r="S3972">
        <v>0</v>
      </c>
      <c r="T3972">
        <v>0</v>
      </c>
      <c r="U3972" t="s">
        <v>65</v>
      </c>
      <c r="V3972">
        <v>2</v>
      </c>
      <c r="W3972" t="s">
        <v>77</v>
      </c>
      <c r="X3972" s="51" t="s">
        <v>4603</v>
      </c>
      <c r="Y3972" s="51" t="s">
        <v>119</v>
      </c>
      <c r="Z3972" s="26">
        <v>0</v>
      </c>
      <c r="AA3972" s="51" t="s">
        <v>66</v>
      </c>
      <c r="AB3972" s="51" t="s">
        <v>69</v>
      </c>
    </row>
    <row r="3973" spans="1:28">
      <c r="A3973" s="51" t="s">
        <v>7308</v>
      </c>
      <c r="B3973" s="51" t="s">
        <v>121</v>
      </c>
      <c r="C3973" s="1">
        <v>42760</v>
      </c>
      <c r="D3973">
        <v>2017</v>
      </c>
      <c r="E3973" s="26">
        <v>1</v>
      </c>
      <c r="F3973" s="51" t="s">
        <v>21</v>
      </c>
      <c r="G3973" s="26">
        <v>8</v>
      </c>
      <c r="H3973" s="26">
        <v>8</v>
      </c>
      <c r="I3973" t="s">
        <v>15</v>
      </c>
      <c r="J3973" t="s">
        <v>60</v>
      </c>
      <c r="K3973" t="s">
        <v>133</v>
      </c>
      <c r="L3973" t="s">
        <v>89</v>
      </c>
      <c r="M3973" t="s">
        <v>152</v>
      </c>
      <c r="N3973">
        <v>11479.204722644996</v>
      </c>
      <c r="O3973">
        <v>11479.204722644996</v>
      </c>
      <c r="P3973" t="s">
        <v>64</v>
      </c>
      <c r="Q3973">
        <v>16.170000000000002</v>
      </c>
      <c r="R3973">
        <v>5</v>
      </c>
      <c r="S3973">
        <v>1</v>
      </c>
      <c r="T3973">
        <v>1</v>
      </c>
      <c r="U3973" t="s">
        <v>76</v>
      </c>
      <c r="V3973">
        <v>2</v>
      </c>
      <c r="W3973" t="s">
        <v>77</v>
      </c>
      <c r="X3973" s="51" t="s">
        <v>192</v>
      </c>
      <c r="Y3973" s="51" t="s">
        <v>119</v>
      </c>
      <c r="Z3973" s="26">
        <v>2</v>
      </c>
      <c r="AA3973" s="51" t="s">
        <v>77</v>
      </c>
      <c r="AB3973" s="51" t="s">
        <v>69</v>
      </c>
    </row>
    <row r="3974" spans="1:28">
      <c r="A3974" s="51" t="s">
        <v>7309</v>
      </c>
      <c r="B3974" s="51" t="s">
        <v>71</v>
      </c>
      <c r="C3974" s="1">
        <v>44088</v>
      </c>
      <c r="D3974">
        <v>2020</v>
      </c>
      <c r="E3974" s="26">
        <v>9</v>
      </c>
      <c r="F3974" s="51" t="s">
        <v>29</v>
      </c>
      <c r="G3974" s="26">
        <v>5</v>
      </c>
      <c r="H3974" s="26">
        <v>5</v>
      </c>
      <c r="I3974" t="s">
        <v>15</v>
      </c>
      <c r="J3974" t="s">
        <v>72</v>
      </c>
      <c r="K3974" t="s">
        <v>88</v>
      </c>
      <c r="L3974" t="s">
        <v>128</v>
      </c>
      <c r="M3974" t="s">
        <v>63</v>
      </c>
      <c r="N3974">
        <v>26116.772928503819</v>
      </c>
      <c r="O3974">
        <v>26116.772928503819</v>
      </c>
      <c r="P3974" t="s">
        <v>64</v>
      </c>
      <c r="Q3974">
        <v>24.23</v>
      </c>
      <c r="R3974">
        <v>5</v>
      </c>
      <c r="S3974">
        <v>0</v>
      </c>
      <c r="T3974">
        <v>0</v>
      </c>
      <c r="U3974" t="s">
        <v>65</v>
      </c>
      <c r="V3974">
        <v>3</v>
      </c>
      <c r="W3974" t="s">
        <v>84</v>
      </c>
      <c r="X3974" s="51" t="s">
        <v>7310</v>
      </c>
      <c r="Y3974" s="51" t="s">
        <v>100</v>
      </c>
      <c r="Z3974" s="26">
        <v>3</v>
      </c>
      <c r="AA3974" s="51" t="s">
        <v>77</v>
      </c>
      <c r="AB3974" s="51" t="s">
        <v>108</v>
      </c>
    </row>
    <row r="3975" spans="1:28">
      <c r="A3975" s="51" t="s">
        <v>7311</v>
      </c>
      <c r="B3975" s="51" t="s">
        <v>121</v>
      </c>
      <c r="C3975" s="1">
        <v>45038</v>
      </c>
      <c r="D3975">
        <v>2023</v>
      </c>
      <c r="E3975" s="26">
        <v>4</v>
      </c>
      <c r="F3975" s="51" t="s">
        <v>24</v>
      </c>
      <c r="G3975" s="26">
        <v>2</v>
      </c>
      <c r="H3975" s="26">
        <v>2</v>
      </c>
      <c r="I3975" t="s">
        <v>15</v>
      </c>
      <c r="J3975" t="s">
        <v>82</v>
      </c>
      <c r="K3975" t="s">
        <v>73</v>
      </c>
      <c r="L3975" t="s">
        <v>103</v>
      </c>
      <c r="M3975" t="s">
        <v>63</v>
      </c>
      <c r="N3975">
        <v>-4679.6202442682434</v>
      </c>
      <c r="O3975">
        <v>4679.6202442682434</v>
      </c>
      <c r="P3975" t="s">
        <v>117</v>
      </c>
      <c r="Q3975">
        <v>13.45</v>
      </c>
      <c r="R3975">
        <v>4</v>
      </c>
      <c r="S3975">
        <v>4</v>
      </c>
      <c r="T3975">
        <v>1</v>
      </c>
      <c r="U3975" t="s">
        <v>76</v>
      </c>
      <c r="V3975">
        <v>3</v>
      </c>
      <c r="W3975" t="s">
        <v>84</v>
      </c>
      <c r="X3975" s="51" t="s">
        <v>5765</v>
      </c>
      <c r="Y3975" s="51" t="s">
        <v>95</v>
      </c>
      <c r="Z3975" s="26">
        <v>2</v>
      </c>
      <c r="AA3975" s="51" t="s">
        <v>77</v>
      </c>
      <c r="AB3975" s="51" t="s">
        <v>108</v>
      </c>
    </row>
    <row r="3976" spans="1:28">
      <c r="A3976" s="51" t="s">
        <v>7312</v>
      </c>
      <c r="B3976" s="51" t="s">
        <v>97</v>
      </c>
      <c r="C3976" s="1">
        <v>42910</v>
      </c>
      <c r="D3976">
        <v>2017</v>
      </c>
      <c r="E3976" s="26">
        <v>6</v>
      </c>
      <c r="F3976" s="51" t="s">
        <v>26</v>
      </c>
      <c r="G3976" s="26">
        <v>8</v>
      </c>
      <c r="H3976" s="26">
        <v>8</v>
      </c>
      <c r="I3976" t="s">
        <v>15</v>
      </c>
      <c r="J3976" t="s">
        <v>60</v>
      </c>
      <c r="K3976" t="s">
        <v>124</v>
      </c>
      <c r="L3976" t="s">
        <v>157</v>
      </c>
      <c r="M3976" t="s">
        <v>75</v>
      </c>
      <c r="N3976">
        <v>7516.7495442160998</v>
      </c>
      <c r="O3976">
        <v>7516.7495442160998</v>
      </c>
      <c r="P3976" t="s">
        <v>64</v>
      </c>
      <c r="Q3976">
        <v>8.4700000000000006</v>
      </c>
      <c r="R3976">
        <v>2</v>
      </c>
      <c r="S3976">
        <v>2</v>
      </c>
      <c r="T3976">
        <v>1</v>
      </c>
      <c r="U3976" t="s">
        <v>76</v>
      </c>
      <c r="V3976">
        <v>2</v>
      </c>
      <c r="W3976" t="s">
        <v>77</v>
      </c>
      <c r="X3976" s="51" t="s">
        <v>7313</v>
      </c>
      <c r="Y3976" s="51" t="s">
        <v>100</v>
      </c>
      <c r="Z3976" s="26">
        <v>1</v>
      </c>
      <c r="AA3976" s="51" t="s">
        <v>66</v>
      </c>
      <c r="AB3976" s="51" t="s">
        <v>69</v>
      </c>
    </row>
    <row r="3977" spans="1:28">
      <c r="A3977" s="51" t="s">
        <v>7314</v>
      </c>
      <c r="B3977" s="51" t="s">
        <v>71</v>
      </c>
      <c r="C3977" s="1">
        <v>43608</v>
      </c>
      <c r="D3977">
        <v>2019</v>
      </c>
      <c r="E3977" s="26">
        <v>5</v>
      </c>
      <c r="F3977" s="51" t="s">
        <v>25</v>
      </c>
      <c r="G3977" s="26">
        <v>6</v>
      </c>
      <c r="H3977" s="26">
        <v>6</v>
      </c>
      <c r="I3977" t="s">
        <v>15</v>
      </c>
      <c r="J3977" t="s">
        <v>72</v>
      </c>
      <c r="K3977" t="s">
        <v>61</v>
      </c>
      <c r="L3977" t="s">
        <v>128</v>
      </c>
      <c r="M3977" t="s">
        <v>152</v>
      </c>
      <c r="N3977">
        <v>14333.434882639607</v>
      </c>
      <c r="O3977">
        <v>14333.434882639607</v>
      </c>
      <c r="P3977" t="s">
        <v>64</v>
      </c>
      <c r="Q3977">
        <v>15.36</v>
      </c>
      <c r="R3977">
        <v>3</v>
      </c>
      <c r="S3977">
        <v>1</v>
      </c>
      <c r="T3977">
        <v>1</v>
      </c>
      <c r="U3977" t="s">
        <v>76</v>
      </c>
      <c r="V3977">
        <v>3</v>
      </c>
      <c r="W3977" t="s">
        <v>84</v>
      </c>
      <c r="X3977" s="51" t="s">
        <v>7315</v>
      </c>
      <c r="Y3977" s="51" t="s">
        <v>95</v>
      </c>
      <c r="Z3977" s="26">
        <v>3</v>
      </c>
      <c r="AA3977" s="51" t="s">
        <v>77</v>
      </c>
      <c r="AB3977" s="51" t="s">
        <v>108</v>
      </c>
    </row>
    <row r="3978" spans="1:28">
      <c r="A3978" s="51" t="s">
        <v>7316</v>
      </c>
      <c r="B3978" s="51" t="s">
        <v>71</v>
      </c>
      <c r="C3978" s="1">
        <v>42305</v>
      </c>
      <c r="D3978">
        <v>2015</v>
      </c>
      <c r="E3978" s="26">
        <v>10</v>
      </c>
      <c r="F3978" s="51" t="s">
        <v>10</v>
      </c>
      <c r="G3978" s="26">
        <v>10</v>
      </c>
      <c r="H3978" s="26">
        <v>10</v>
      </c>
      <c r="I3978" t="s">
        <v>15</v>
      </c>
      <c r="J3978" t="s">
        <v>102</v>
      </c>
      <c r="K3978" t="s">
        <v>73</v>
      </c>
      <c r="L3978" t="s">
        <v>74</v>
      </c>
      <c r="M3978" t="s">
        <v>63</v>
      </c>
      <c r="N3978">
        <v>1985.942604037315</v>
      </c>
      <c r="O3978">
        <v>1985.942604037315</v>
      </c>
      <c r="P3978" t="s">
        <v>64</v>
      </c>
      <c r="Q3978">
        <v>3.48</v>
      </c>
      <c r="R3978">
        <v>3</v>
      </c>
      <c r="S3978">
        <v>2</v>
      </c>
      <c r="T3978">
        <v>1</v>
      </c>
      <c r="U3978" t="s">
        <v>76</v>
      </c>
      <c r="V3978">
        <v>1</v>
      </c>
      <c r="W3978" t="s">
        <v>66</v>
      </c>
      <c r="X3978" s="51" t="s">
        <v>7317</v>
      </c>
      <c r="Y3978" s="51" t="s">
        <v>79</v>
      </c>
      <c r="Z3978" s="26">
        <v>1</v>
      </c>
      <c r="AA3978" s="51" t="s">
        <v>66</v>
      </c>
      <c r="AB3978" s="51" t="s">
        <v>69</v>
      </c>
    </row>
    <row r="3979" spans="1:28">
      <c r="A3979" s="51" t="s">
        <v>7318</v>
      </c>
      <c r="B3979" s="51" t="s">
        <v>97</v>
      </c>
      <c r="C3979" s="1">
        <v>41482</v>
      </c>
      <c r="D3979">
        <v>2013</v>
      </c>
      <c r="E3979" s="26">
        <v>7</v>
      </c>
      <c r="F3979" s="51" t="s">
        <v>27</v>
      </c>
      <c r="G3979" s="26">
        <v>12</v>
      </c>
      <c r="H3979" s="26">
        <v>12</v>
      </c>
      <c r="I3979" t="s">
        <v>15</v>
      </c>
      <c r="J3979" t="s">
        <v>102</v>
      </c>
      <c r="K3979" t="s">
        <v>133</v>
      </c>
      <c r="L3979" t="s">
        <v>110</v>
      </c>
      <c r="M3979" t="s">
        <v>104</v>
      </c>
      <c r="N3979">
        <v>13378.020542527462</v>
      </c>
      <c r="O3979">
        <v>13378.020542527462</v>
      </c>
      <c r="P3979" t="s">
        <v>64</v>
      </c>
      <c r="Q3979">
        <v>6.07</v>
      </c>
      <c r="R3979">
        <v>4</v>
      </c>
      <c r="S3979">
        <v>2</v>
      </c>
      <c r="T3979">
        <v>1</v>
      </c>
      <c r="U3979" t="s">
        <v>76</v>
      </c>
      <c r="V3979">
        <v>2</v>
      </c>
      <c r="W3979" t="s">
        <v>77</v>
      </c>
      <c r="X3979" s="51" t="s">
        <v>7319</v>
      </c>
      <c r="Y3979" s="51" t="s">
        <v>119</v>
      </c>
      <c r="Z3979" s="26">
        <v>2</v>
      </c>
      <c r="AA3979" s="51" t="s">
        <v>77</v>
      </c>
      <c r="AB3979" s="51" t="s">
        <v>69</v>
      </c>
    </row>
    <row r="3980" spans="1:28">
      <c r="A3980" s="51" t="s">
        <v>7320</v>
      </c>
      <c r="B3980" s="51" t="s">
        <v>121</v>
      </c>
      <c r="C3980" s="1">
        <v>44227</v>
      </c>
      <c r="D3980">
        <v>2021</v>
      </c>
      <c r="E3980" s="26">
        <v>1</v>
      </c>
      <c r="F3980" s="51" t="s">
        <v>21</v>
      </c>
      <c r="G3980" s="26">
        <v>4</v>
      </c>
      <c r="H3980" s="26">
        <v>4</v>
      </c>
      <c r="I3980" t="s">
        <v>15</v>
      </c>
      <c r="J3980" t="s">
        <v>72</v>
      </c>
      <c r="K3980" t="s">
        <v>133</v>
      </c>
      <c r="L3980" t="s">
        <v>113</v>
      </c>
      <c r="M3980" t="s">
        <v>63</v>
      </c>
      <c r="N3980">
        <v>5773.6450741036942</v>
      </c>
      <c r="O3980">
        <v>5773.6450741036942</v>
      </c>
      <c r="P3980" t="s">
        <v>64</v>
      </c>
      <c r="Q3980">
        <v>5.54</v>
      </c>
      <c r="R3980">
        <v>4</v>
      </c>
      <c r="S3980">
        <v>2</v>
      </c>
      <c r="T3980">
        <v>1</v>
      </c>
      <c r="U3980" t="s">
        <v>76</v>
      </c>
      <c r="V3980">
        <v>1</v>
      </c>
      <c r="W3980" t="s">
        <v>66</v>
      </c>
      <c r="X3980" s="51" t="s">
        <v>4477</v>
      </c>
      <c r="Y3980" s="51" t="s">
        <v>95</v>
      </c>
      <c r="Z3980" s="26">
        <v>0</v>
      </c>
      <c r="AA3980" s="51" t="s">
        <v>66</v>
      </c>
      <c r="AB3980" s="51" t="s">
        <v>69</v>
      </c>
    </row>
    <row r="3981" spans="1:28">
      <c r="A3981" s="51" t="s">
        <v>7321</v>
      </c>
      <c r="B3981" s="51" t="s">
        <v>59</v>
      </c>
      <c r="C3981" s="1">
        <v>41399</v>
      </c>
      <c r="D3981">
        <v>2013</v>
      </c>
      <c r="E3981" s="26">
        <v>5</v>
      </c>
      <c r="F3981" s="51" t="s">
        <v>25</v>
      </c>
      <c r="G3981" s="26">
        <v>12</v>
      </c>
      <c r="H3981" s="26">
        <v>12</v>
      </c>
      <c r="I3981" t="s">
        <v>15</v>
      </c>
      <c r="J3981" t="s">
        <v>102</v>
      </c>
      <c r="K3981" t="s">
        <v>83</v>
      </c>
      <c r="L3981" t="s">
        <v>116</v>
      </c>
      <c r="M3981" t="s">
        <v>104</v>
      </c>
      <c r="N3981">
        <v>4934.2389196867434</v>
      </c>
      <c r="O3981">
        <v>4934.2389196867434</v>
      </c>
      <c r="P3981" t="s">
        <v>64</v>
      </c>
      <c r="Q3981">
        <v>7.62</v>
      </c>
      <c r="R3981">
        <v>1</v>
      </c>
      <c r="S3981">
        <v>1</v>
      </c>
      <c r="T3981">
        <v>1</v>
      </c>
      <c r="U3981" t="s">
        <v>76</v>
      </c>
      <c r="V3981">
        <v>1</v>
      </c>
      <c r="W3981" t="s">
        <v>66</v>
      </c>
      <c r="X3981" s="51" t="s">
        <v>6878</v>
      </c>
      <c r="Y3981" s="51" t="s">
        <v>79</v>
      </c>
      <c r="Z3981" s="26">
        <v>1</v>
      </c>
      <c r="AA3981" s="51" t="s">
        <v>66</v>
      </c>
      <c r="AB3981" s="51" t="s">
        <v>69</v>
      </c>
    </row>
    <row r="3982" spans="1:28">
      <c r="A3982" s="51" t="s">
        <v>7322</v>
      </c>
      <c r="B3982" s="51" t="s">
        <v>71</v>
      </c>
      <c r="C3982" s="1">
        <v>43384</v>
      </c>
      <c r="D3982">
        <v>2018</v>
      </c>
      <c r="E3982" s="26">
        <v>10</v>
      </c>
      <c r="F3982" s="51" t="s">
        <v>10</v>
      </c>
      <c r="G3982" s="26">
        <v>7</v>
      </c>
      <c r="H3982" s="26">
        <v>7</v>
      </c>
      <c r="I3982" t="s">
        <v>15</v>
      </c>
      <c r="J3982" t="s">
        <v>60</v>
      </c>
      <c r="K3982" t="s">
        <v>124</v>
      </c>
      <c r="L3982" t="s">
        <v>128</v>
      </c>
      <c r="M3982" t="s">
        <v>90</v>
      </c>
      <c r="N3982">
        <v>4947.2162990420884</v>
      </c>
      <c r="O3982">
        <v>4947.2162990420884</v>
      </c>
      <c r="P3982" t="s">
        <v>64</v>
      </c>
      <c r="Q3982">
        <v>14.73</v>
      </c>
      <c r="R3982">
        <v>1</v>
      </c>
      <c r="S3982">
        <v>2</v>
      </c>
      <c r="T3982">
        <v>1</v>
      </c>
      <c r="U3982" t="s">
        <v>76</v>
      </c>
      <c r="V3982">
        <v>3</v>
      </c>
      <c r="W3982" t="s">
        <v>84</v>
      </c>
      <c r="X3982" s="51" t="s">
        <v>7323</v>
      </c>
      <c r="Y3982" s="51" t="s">
        <v>100</v>
      </c>
      <c r="Z3982" s="26">
        <v>2</v>
      </c>
      <c r="AA3982" s="51" t="s">
        <v>77</v>
      </c>
      <c r="AB3982" s="51" t="s">
        <v>69</v>
      </c>
    </row>
    <row r="3983" spans="1:28">
      <c r="A3983" s="51" t="s">
        <v>7324</v>
      </c>
      <c r="B3983" s="51" t="s">
        <v>81</v>
      </c>
      <c r="C3983" s="1">
        <v>45005</v>
      </c>
      <c r="D3983">
        <v>2023</v>
      </c>
      <c r="E3983" s="26">
        <v>3</v>
      </c>
      <c r="F3983" s="51" t="s">
        <v>23</v>
      </c>
      <c r="G3983" s="26">
        <v>2</v>
      </c>
      <c r="H3983" s="26">
        <v>2</v>
      </c>
      <c r="I3983" t="s">
        <v>15</v>
      </c>
      <c r="J3983" t="s">
        <v>82</v>
      </c>
      <c r="K3983" t="s">
        <v>133</v>
      </c>
      <c r="L3983" t="s">
        <v>103</v>
      </c>
      <c r="M3983" t="s">
        <v>93</v>
      </c>
      <c r="N3983">
        <v>4962.078750920321</v>
      </c>
      <c r="O3983">
        <v>4962.078750920321</v>
      </c>
      <c r="P3983" t="s">
        <v>64</v>
      </c>
      <c r="Q3983">
        <v>3.13</v>
      </c>
      <c r="R3983">
        <v>5</v>
      </c>
      <c r="S3983">
        <v>0</v>
      </c>
      <c r="T3983">
        <v>0</v>
      </c>
      <c r="U3983" t="s">
        <v>65</v>
      </c>
      <c r="V3983">
        <v>2</v>
      </c>
      <c r="W3983" t="s">
        <v>77</v>
      </c>
      <c r="X3983" s="51" t="s">
        <v>4542</v>
      </c>
      <c r="Y3983" s="51" t="s">
        <v>95</v>
      </c>
      <c r="Z3983" s="26">
        <v>0</v>
      </c>
      <c r="AA3983" s="51" t="s">
        <v>66</v>
      </c>
      <c r="AB3983" s="51" t="s">
        <v>69</v>
      </c>
    </row>
    <row r="3984" spans="1:28">
      <c r="A3984" s="51" t="s">
        <v>7325</v>
      </c>
      <c r="B3984" s="51" t="s">
        <v>140</v>
      </c>
      <c r="C3984" s="1">
        <v>43755</v>
      </c>
      <c r="D3984">
        <v>2019</v>
      </c>
      <c r="E3984" s="26">
        <v>10</v>
      </c>
      <c r="F3984" s="51" t="s">
        <v>10</v>
      </c>
      <c r="G3984" s="26">
        <v>6</v>
      </c>
      <c r="H3984" s="26">
        <v>6</v>
      </c>
      <c r="I3984" t="s">
        <v>15</v>
      </c>
      <c r="J3984" t="s">
        <v>72</v>
      </c>
      <c r="K3984" t="s">
        <v>61</v>
      </c>
      <c r="L3984" t="s">
        <v>202</v>
      </c>
      <c r="M3984" t="s">
        <v>152</v>
      </c>
      <c r="N3984">
        <v>11653.935943559678</v>
      </c>
      <c r="O3984">
        <v>11653.935943559678</v>
      </c>
      <c r="P3984" t="s">
        <v>64</v>
      </c>
      <c r="Q3984">
        <v>11.73</v>
      </c>
      <c r="R3984">
        <v>4</v>
      </c>
      <c r="S3984">
        <v>2</v>
      </c>
      <c r="T3984">
        <v>1</v>
      </c>
      <c r="U3984" t="s">
        <v>76</v>
      </c>
      <c r="V3984">
        <v>3</v>
      </c>
      <c r="W3984" t="s">
        <v>84</v>
      </c>
      <c r="X3984" s="51" t="s">
        <v>7326</v>
      </c>
      <c r="Y3984" s="51" t="s">
        <v>144</v>
      </c>
      <c r="Z3984" s="26">
        <v>1</v>
      </c>
      <c r="AA3984" s="51" t="s">
        <v>66</v>
      </c>
      <c r="AB3984" s="51" t="s">
        <v>69</v>
      </c>
    </row>
    <row r="3985" spans="1:28">
      <c r="A3985" s="51" t="s">
        <v>7327</v>
      </c>
      <c r="B3985" s="51" t="s">
        <v>140</v>
      </c>
      <c r="C3985" s="1">
        <v>43253</v>
      </c>
      <c r="D3985">
        <v>2018</v>
      </c>
      <c r="E3985" s="26">
        <v>6</v>
      </c>
      <c r="F3985" s="51" t="s">
        <v>26</v>
      </c>
      <c r="G3985" s="26">
        <v>7</v>
      </c>
      <c r="H3985" s="26">
        <v>7</v>
      </c>
      <c r="I3985" t="s">
        <v>15</v>
      </c>
      <c r="J3985" t="s">
        <v>60</v>
      </c>
      <c r="K3985" t="s">
        <v>133</v>
      </c>
      <c r="L3985" t="s">
        <v>74</v>
      </c>
      <c r="M3985" t="s">
        <v>93</v>
      </c>
      <c r="N3985">
        <v>2142.321320574817</v>
      </c>
      <c r="O3985">
        <v>2142.321320574817</v>
      </c>
      <c r="P3985" t="s">
        <v>64</v>
      </c>
      <c r="Q3985">
        <v>6.22</v>
      </c>
      <c r="R3985">
        <v>2</v>
      </c>
      <c r="S3985">
        <v>1</v>
      </c>
      <c r="T3985">
        <v>1</v>
      </c>
      <c r="U3985" t="s">
        <v>76</v>
      </c>
      <c r="V3985">
        <v>3</v>
      </c>
      <c r="W3985" t="s">
        <v>84</v>
      </c>
      <c r="X3985" s="51" t="s">
        <v>7328</v>
      </c>
      <c r="Y3985" s="51" t="s">
        <v>95</v>
      </c>
      <c r="Z3985" s="26">
        <v>1</v>
      </c>
      <c r="AA3985" s="51" t="s">
        <v>66</v>
      </c>
      <c r="AB3985" s="51" t="s">
        <v>69</v>
      </c>
    </row>
    <row r="3986" spans="1:28">
      <c r="A3986" s="51" t="s">
        <v>7329</v>
      </c>
      <c r="B3986" s="51" t="s">
        <v>140</v>
      </c>
      <c r="C3986" s="1">
        <v>42707</v>
      </c>
      <c r="D3986">
        <v>2016</v>
      </c>
      <c r="E3986" s="26">
        <v>12</v>
      </c>
      <c r="F3986" s="51" t="s">
        <v>20</v>
      </c>
      <c r="G3986" s="26">
        <v>9</v>
      </c>
      <c r="H3986" s="26">
        <v>9</v>
      </c>
      <c r="I3986" t="s">
        <v>15</v>
      </c>
      <c r="J3986" t="s">
        <v>60</v>
      </c>
      <c r="K3986" t="s">
        <v>124</v>
      </c>
      <c r="L3986" t="s">
        <v>62</v>
      </c>
      <c r="M3986" t="s">
        <v>90</v>
      </c>
      <c r="N3986">
        <v>13298.314235956315</v>
      </c>
      <c r="O3986">
        <v>13298.314235956315</v>
      </c>
      <c r="P3986" t="s">
        <v>64</v>
      </c>
      <c r="Q3986">
        <v>29.92</v>
      </c>
      <c r="R3986">
        <v>2</v>
      </c>
      <c r="S3986">
        <v>3</v>
      </c>
      <c r="T3986">
        <v>1</v>
      </c>
      <c r="U3986" t="s">
        <v>76</v>
      </c>
      <c r="V3986">
        <v>3</v>
      </c>
      <c r="W3986" t="s">
        <v>84</v>
      </c>
      <c r="X3986" s="51" t="s">
        <v>2663</v>
      </c>
      <c r="Y3986" s="51" t="s">
        <v>79</v>
      </c>
      <c r="Z3986" s="26">
        <v>5</v>
      </c>
      <c r="AA3986" s="51" t="s">
        <v>84</v>
      </c>
      <c r="AB3986" s="51" t="s">
        <v>108</v>
      </c>
    </row>
    <row r="3987" spans="1:28">
      <c r="A3987" s="51" t="s">
        <v>7330</v>
      </c>
      <c r="B3987" s="51" t="s">
        <v>59</v>
      </c>
      <c r="C3987" s="1">
        <v>42721</v>
      </c>
      <c r="D3987">
        <v>2016</v>
      </c>
      <c r="E3987" s="26">
        <v>12</v>
      </c>
      <c r="F3987" s="51" t="s">
        <v>20</v>
      </c>
      <c r="G3987" s="26">
        <v>9</v>
      </c>
      <c r="H3987" s="26">
        <v>9</v>
      </c>
      <c r="I3987" t="s">
        <v>15</v>
      </c>
      <c r="J3987" t="s">
        <v>60</v>
      </c>
      <c r="K3987" t="s">
        <v>133</v>
      </c>
      <c r="L3987" t="s">
        <v>157</v>
      </c>
      <c r="M3987" t="s">
        <v>152</v>
      </c>
      <c r="N3987">
        <v>8936.4426351782749</v>
      </c>
      <c r="O3987">
        <v>8936.4426351782749</v>
      </c>
      <c r="P3987" t="s">
        <v>64</v>
      </c>
      <c r="Q3987">
        <v>9.5</v>
      </c>
      <c r="R3987">
        <v>1</v>
      </c>
      <c r="S3987">
        <v>1</v>
      </c>
      <c r="T3987">
        <v>1</v>
      </c>
      <c r="U3987" t="s">
        <v>76</v>
      </c>
      <c r="V3987">
        <v>2</v>
      </c>
      <c r="W3987" t="s">
        <v>77</v>
      </c>
      <c r="X3987" s="51" t="s">
        <v>7331</v>
      </c>
      <c r="Y3987" s="51" t="s">
        <v>100</v>
      </c>
      <c r="Z3987" s="26">
        <v>1</v>
      </c>
      <c r="AA3987" s="51" t="s">
        <v>66</v>
      </c>
      <c r="AB3987" s="51" t="s">
        <v>69</v>
      </c>
    </row>
    <row r="3988" spans="1:28">
      <c r="A3988" s="51" t="s">
        <v>7332</v>
      </c>
      <c r="B3988" s="51" t="s">
        <v>59</v>
      </c>
      <c r="C3988" s="1">
        <v>43560</v>
      </c>
      <c r="D3988">
        <v>2019</v>
      </c>
      <c r="E3988" s="26">
        <v>4</v>
      </c>
      <c r="F3988" s="51" t="s">
        <v>24</v>
      </c>
      <c r="G3988" s="26">
        <v>6</v>
      </c>
      <c r="H3988" s="26">
        <v>6</v>
      </c>
      <c r="I3988" t="s">
        <v>15</v>
      </c>
      <c r="J3988" t="s">
        <v>72</v>
      </c>
      <c r="K3988" t="s">
        <v>124</v>
      </c>
      <c r="L3988" t="s">
        <v>110</v>
      </c>
      <c r="M3988" t="s">
        <v>104</v>
      </c>
      <c r="N3988">
        <v>9553.3531869086291</v>
      </c>
      <c r="O3988">
        <v>9553.3531869086291</v>
      </c>
      <c r="P3988" t="s">
        <v>64</v>
      </c>
      <c r="Q3988">
        <v>3.68</v>
      </c>
      <c r="R3988">
        <v>5</v>
      </c>
      <c r="S3988">
        <v>0</v>
      </c>
      <c r="T3988">
        <v>0</v>
      </c>
      <c r="U3988" t="s">
        <v>65</v>
      </c>
      <c r="V3988">
        <v>2</v>
      </c>
      <c r="W3988" t="s">
        <v>77</v>
      </c>
      <c r="X3988" s="51" t="s">
        <v>7333</v>
      </c>
      <c r="Y3988" s="51" t="s">
        <v>95</v>
      </c>
      <c r="Z3988" s="26">
        <v>0</v>
      </c>
      <c r="AA3988" s="51" t="s">
        <v>66</v>
      </c>
      <c r="AB3988" s="51" t="s">
        <v>69</v>
      </c>
    </row>
    <row r="3989" spans="1:28">
      <c r="A3989" s="51" t="s">
        <v>7334</v>
      </c>
      <c r="B3989" s="51" t="s">
        <v>121</v>
      </c>
      <c r="C3989" s="1">
        <v>41384</v>
      </c>
      <c r="D3989">
        <v>2013</v>
      </c>
      <c r="E3989" s="26">
        <v>4</v>
      </c>
      <c r="F3989" s="51" t="s">
        <v>24</v>
      </c>
      <c r="G3989" s="26">
        <v>12</v>
      </c>
      <c r="H3989" s="26">
        <v>12</v>
      </c>
      <c r="I3989" t="s">
        <v>15</v>
      </c>
      <c r="J3989" t="s">
        <v>102</v>
      </c>
      <c r="K3989" t="s">
        <v>61</v>
      </c>
      <c r="L3989" t="s">
        <v>125</v>
      </c>
      <c r="M3989" t="s">
        <v>75</v>
      </c>
      <c r="N3989">
        <v>5555.0753821020944</v>
      </c>
      <c r="O3989">
        <v>5555.0753821020944</v>
      </c>
      <c r="P3989" t="s">
        <v>64</v>
      </c>
      <c r="Q3989">
        <v>10.72</v>
      </c>
      <c r="R3989">
        <v>5</v>
      </c>
      <c r="S3989">
        <v>0</v>
      </c>
      <c r="T3989">
        <v>0</v>
      </c>
      <c r="U3989" t="s">
        <v>65</v>
      </c>
      <c r="V3989">
        <v>2</v>
      </c>
      <c r="W3989" t="s">
        <v>77</v>
      </c>
      <c r="X3989" s="51" t="s">
        <v>7335</v>
      </c>
      <c r="Y3989" s="51" t="s">
        <v>119</v>
      </c>
      <c r="Z3989" s="26">
        <v>1</v>
      </c>
      <c r="AA3989" s="51" t="s">
        <v>66</v>
      </c>
      <c r="AB3989" s="51" t="s">
        <v>69</v>
      </c>
    </row>
    <row r="3990" spans="1:28">
      <c r="A3990" s="51" t="s">
        <v>7336</v>
      </c>
      <c r="B3990" s="51" t="s">
        <v>97</v>
      </c>
      <c r="C3990" s="1">
        <v>44327</v>
      </c>
      <c r="D3990">
        <v>2021</v>
      </c>
      <c r="E3990" s="26">
        <v>5</v>
      </c>
      <c r="F3990" s="51" t="s">
        <v>25</v>
      </c>
      <c r="G3990" s="26">
        <v>4</v>
      </c>
      <c r="H3990" s="26">
        <v>4</v>
      </c>
      <c r="I3990" t="s">
        <v>15</v>
      </c>
      <c r="J3990" t="s">
        <v>72</v>
      </c>
      <c r="K3990" t="s">
        <v>83</v>
      </c>
      <c r="L3990" t="s">
        <v>103</v>
      </c>
      <c r="M3990" t="s">
        <v>63</v>
      </c>
      <c r="N3990">
        <v>9517.6775977783327</v>
      </c>
      <c r="O3990">
        <v>9517.6775977783327</v>
      </c>
      <c r="P3990" t="s">
        <v>64</v>
      </c>
      <c r="Q3990">
        <v>1.45</v>
      </c>
      <c r="R3990">
        <v>3</v>
      </c>
      <c r="S3990">
        <v>0</v>
      </c>
      <c r="T3990">
        <v>0</v>
      </c>
      <c r="U3990" t="s">
        <v>65</v>
      </c>
      <c r="V3990">
        <v>1</v>
      </c>
      <c r="W3990" t="s">
        <v>66</v>
      </c>
      <c r="X3990" s="51" t="s">
        <v>7337</v>
      </c>
      <c r="Y3990" s="51" t="s">
        <v>95</v>
      </c>
      <c r="Z3990" s="26">
        <v>0</v>
      </c>
      <c r="AA3990" s="51" t="s">
        <v>66</v>
      </c>
      <c r="AB3990" s="51" t="s">
        <v>69</v>
      </c>
    </row>
    <row r="3991" spans="1:28">
      <c r="A3991" s="51" t="s">
        <v>7338</v>
      </c>
      <c r="B3991" s="51" t="s">
        <v>81</v>
      </c>
      <c r="C3991" s="1">
        <v>42501</v>
      </c>
      <c r="D3991">
        <v>2016</v>
      </c>
      <c r="E3991" s="26">
        <v>5</v>
      </c>
      <c r="F3991" s="51" t="s">
        <v>25</v>
      </c>
      <c r="G3991" s="26">
        <v>9</v>
      </c>
      <c r="H3991" s="26">
        <v>9</v>
      </c>
      <c r="I3991" t="s">
        <v>15</v>
      </c>
      <c r="J3991" t="s">
        <v>60</v>
      </c>
      <c r="K3991" t="s">
        <v>73</v>
      </c>
      <c r="L3991" t="s">
        <v>157</v>
      </c>
      <c r="M3991" t="s">
        <v>63</v>
      </c>
      <c r="N3991">
        <v>5277.3668228405877</v>
      </c>
      <c r="O3991">
        <v>5277.3668228405877</v>
      </c>
      <c r="P3991" t="s">
        <v>64</v>
      </c>
      <c r="Q3991">
        <v>4.96</v>
      </c>
      <c r="R3991">
        <v>2</v>
      </c>
      <c r="S3991">
        <v>0</v>
      </c>
      <c r="T3991">
        <v>0</v>
      </c>
      <c r="U3991" t="s">
        <v>65</v>
      </c>
      <c r="V3991">
        <v>1</v>
      </c>
      <c r="W3991" t="s">
        <v>66</v>
      </c>
      <c r="X3991" s="51" t="s">
        <v>7339</v>
      </c>
      <c r="Y3991" s="51" t="s">
        <v>100</v>
      </c>
      <c r="Z3991" s="26">
        <v>1</v>
      </c>
      <c r="AA3991" s="51" t="s">
        <v>66</v>
      </c>
      <c r="AB3991" s="51" t="s">
        <v>69</v>
      </c>
    </row>
    <row r="3992" spans="1:28">
      <c r="A3992" s="51" t="s">
        <v>7340</v>
      </c>
      <c r="B3992" s="51" t="s">
        <v>97</v>
      </c>
      <c r="C3992" s="1">
        <v>44729</v>
      </c>
      <c r="D3992">
        <v>2022</v>
      </c>
      <c r="E3992" s="26">
        <v>6</v>
      </c>
      <c r="F3992" s="51" t="s">
        <v>26</v>
      </c>
      <c r="G3992" s="26">
        <v>3</v>
      </c>
      <c r="H3992" s="26">
        <v>3</v>
      </c>
      <c r="I3992" t="s">
        <v>15</v>
      </c>
      <c r="J3992" t="s">
        <v>82</v>
      </c>
      <c r="K3992" t="s">
        <v>133</v>
      </c>
      <c r="L3992" t="s">
        <v>202</v>
      </c>
      <c r="M3992" t="s">
        <v>63</v>
      </c>
      <c r="N3992">
        <v>4596.2710117339129</v>
      </c>
      <c r="O3992">
        <v>4596.2710117339129</v>
      </c>
      <c r="P3992" t="s">
        <v>64</v>
      </c>
      <c r="Q3992">
        <v>3.51</v>
      </c>
      <c r="R3992">
        <v>3</v>
      </c>
      <c r="S3992">
        <v>1</v>
      </c>
      <c r="T3992">
        <v>1</v>
      </c>
      <c r="U3992" t="s">
        <v>76</v>
      </c>
      <c r="V3992">
        <v>1</v>
      </c>
      <c r="W3992" t="s">
        <v>66</v>
      </c>
      <c r="X3992" s="51" t="s">
        <v>7341</v>
      </c>
      <c r="Y3992" s="51" t="s">
        <v>79</v>
      </c>
      <c r="Z3992" s="26">
        <v>0</v>
      </c>
      <c r="AA3992" s="51" t="s">
        <v>66</v>
      </c>
      <c r="AB3992" s="51" t="s">
        <v>69</v>
      </c>
    </row>
    <row r="3993" spans="1:28">
      <c r="A3993" s="51" t="s">
        <v>7342</v>
      </c>
      <c r="B3993" s="51" t="s">
        <v>71</v>
      </c>
      <c r="C3993" s="1">
        <v>44065</v>
      </c>
      <c r="D3993">
        <v>2020</v>
      </c>
      <c r="E3993" s="26">
        <v>8</v>
      </c>
      <c r="F3993" s="51" t="s">
        <v>28</v>
      </c>
      <c r="G3993" s="26">
        <v>5</v>
      </c>
      <c r="H3993" s="26">
        <v>5</v>
      </c>
      <c r="I3993" t="s">
        <v>15</v>
      </c>
      <c r="J3993" t="s">
        <v>72</v>
      </c>
      <c r="K3993" t="s">
        <v>73</v>
      </c>
      <c r="L3993" t="s">
        <v>157</v>
      </c>
      <c r="M3993" t="s">
        <v>152</v>
      </c>
      <c r="N3993">
        <v>11309.536573898758</v>
      </c>
      <c r="O3993">
        <v>11309.536573898758</v>
      </c>
      <c r="P3993" t="s">
        <v>64</v>
      </c>
      <c r="Q3993">
        <v>13.46</v>
      </c>
      <c r="R3993">
        <v>3</v>
      </c>
      <c r="S3993">
        <v>2</v>
      </c>
      <c r="T3993">
        <v>1</v>
      </c>
      <c r="U3993" t="s">
        <v>76</v>
      </c>
      <c r="V3993">
        <v>3</v>
      </c>
      <c r="W3993" t="s">
        <v>84</v>
      </c>
      <c r="X3993" s="51" t="s">
        <v>7343</v>
      </c>
      <c r="Y3993" s="51" t="s">
        <v>95</v>
      </c>
      <c r="Z3993" s="26">
        <v>1</v>
      </c>
      <c r="AA3993" s="51" t="s">
        <v>66</v>
      </c>
      <c r="AB3993" s="51" t="s">
        <v>69</v>
      </c>
    </row>
    <row r="3994" spans="1:28">
      <c r="A3994" s="51" t="s">
        <v>7344</v>
      </c>
      <c r="B3994" s="51" t="s">
        <v>59</v>
      </c>
      <c r="C3994" s="1">
        <v>41903</v>
      </c>
      <c r="D3994">
        <v>2014</v>
      </c>
      <c r="E3994" s="26">
        <v>9</v>
      </c>
      <c r="F3994" s="51" t="s">
        <v>29</v>
      </c>
      <c r="G3994" s="26">
        <v>11</v>
      </c>
      <c r="H3994" s="26">
        <v>11</v>
      </c>
      <c r="I3994" t="s">
        <v>15</v>
      </c>
      <c r="J3994" t="s">
        <v>102</v>
      </c>
      <c r="K3994" t="s">
        <v>83</v>
      </c>
      <c r="L3994" t="s">
        <v>113</v>
      </c>
      <c r="M3994" t="s">
        <v>93</v>
      </c>
      <c r="N3994">
        <v>14199.40539081172</v>
      </c>
      <c r="O3994">
        <v>14199.40539081172</v>
      </c>
      <c r="P3994" t="s">
        <v>64</v>
      </c>
      <c r="Q3994">
        <v>12</v>
      </c>
      <c r="R3994">
        <v>2</v>
      </c>
      <c r="S3994">
        <v>0</v>
      </c>
      <c r="T3994">
        <v>0</v>
      </c>
      <c r="U3994" t="s">
        <v>65</v>
      </c>
      <c r="V3994">
        <v>3</v>
      </c>
      <c r="W3994" t="s">
        <v>84</v>
      </c>
      <c r="X3994" s="51" t="s">
        <v>7345</v>
      </c>
      <c r="Y3994" s="51" t="s">
        <v>95</v>
      </c>
      <c r="Z3994" s="26">
        <v>3</v>
      </c>
      <c r="AA3994" s="51" t="s">
        <v>77</v>
      </c>
      <c r="AB3994" s="51" t="s">
        <v>69</v>
      </c>
    </row>
    <row r="3995" spans="1:28">
      <c r="A3995" s="51" t="s">
        <v>7346</v>
      </c>
      <c r="B3995" s="51" t="s">
        <v>81</v>
      </c>
      <c r="C3995" s="1">
        <v>43082</v>
      </c>
      <c r="D3995">
        <v>2017</v>
      </c>
      <c r="E3995" s="26">
        <v>12</v>
      </c>
      <c r="F3995" s="51" t="s">
        <v>20</v>
      </c>
      <c r="G3995" s="26">
        <v>8</v>
      </c>
      <c r="H3995" s="26">
        <v>8</v>
      </c>
      <c r="I3995" t="s">
        <v>15</v>
      </c>
      <c r="J3995" t="s">
        <v>60</v>
      </c>
      <c r="K3995" t="s">
        <v>133</v>
      </c>
      <c r="L3995" t="s">
        <v>89</v>
      </c>
      <c r="M3995" t="s">
        <v>75</v>
      </c>
      <c r="N3995">
        <v>9646.0397939327286</v>
      </c>
      <c r="O3995">
        <v>9646.0397939327286</v>
      </c>
      <c r="P3995" t="s">
        <v>64</v>
      </c>
      <c r="Q3995">
        <v>3.55</v>
      </c>
      <c r="R3995">
        <v>4</v>
      </c>
      <c r="S3995">
        <v>0</v>
      </c>
      <c r="T3995">
        <v>0</v>
      </c>
      <c r="U3995" t="s">
        <v>65</v>
      </c>
      <c r="V3995">
        <v>1</v>
      </c>
      <c r="W3995" t="s">
        <v>66</v>
      </c>
      <c r="X3995" s="51" t="s">
        <v>1562</v>
      </c>
      <c r="Y3995" s="51" t="s">
        <v>68</v>
      </c>
      <c r="Z3995" s="26">
        <v>1</v>
      </c>
      <c r="AA3995" s="51" t="s">
        <v>66</v>
      </c>
      <c r="AB3995" s="51" t="s">
        <v>69</v>
      </c>
    </row>
    <row r="3996" spans="1:28">
      <c r="A3996" s="51" t="s">
        <v>7347</v>
      </c>
      <c r="B3996" s="51" t="s">
        <v>59</v>
      </c>
      <c r="C3996" s="1">
        <v>44500</v>
      </c>
      <c r="D3996">
        <v>2021</v>
      </c>
      <c r="E3996" s="26">
        <v>10</v>
      </c>
      <c r="F3996" s="51" t="s">
        <v>10</v>
      </c>
      <c r="G3996" s="26">
        <v>4</v>
      </c>
      <c r="H3996" s="26">
        <v>4</v>
      </c>
      <c r="I3996" t="s">
        <v>15</v>
      </c>
      <c r="J3996" t="s">
        <v>72</v>
      </c>
      <c r="K3996" t="s">
        <v>83</v>
      </c>
      <c r="L3996" t="s">
        <v>98</v>
      </c>
      <c r="M3996" t="s">
        <v>152</v>
      </c>
      <c r="N3996">
        <v>16991.67033311613</v>
      </c>
      <c r="O3996">
        <v>16991.67033311613</v>
      </c>
      <c r="P3996" t="s">
        <v>64</v>
      </c>
      <c r="Q3996">
        <v>22.49</v>
      </c>
      <c r="R3996">
        <v>2</v>
      </c>
      <c r="S3996">
        <v>2</v>
      </c>
      <c r="T3996">
        <v>1</v>
      </c>
      <c r="U3996" t="s">
        <v>76</v>
      </c>
      <c r="V3996">
        <v>3</v>
      </c>
      <c r="W3996" t="s">
        <v>84</v>
      </c>
      <c r="X3996" s="51" t="s">
        <v>7348</v>
      </c>
      <c r="Y3996" s="51" t="s">
        <v>86</v>
      </c>
      <c r="Z3996" s="26">
        <v>3</v>
      </c>
      <c r="AA3996" s="51" t="s">
        <v>77</v>
      </c>
      <c r="AB3996" s="51" t="s">
        <v>108</v>
      </c>
    </row>
    <row r="3997" spans="1:28">
      <c r="A3997" s="51" t="s">
        <v>7349</v>
      </c>
      <c r="B3997" s="51" t="s">
        <v>140</v>
      </c>
      <c r="C3997" s="1">
        <v>43969</v>
      </c>
      <c r="D3997">
        <v>2020</v>
      </c>
      <c r="E3997" s="26">
        <v>5</v>
      </c>
      <c r="F3997" s="51" t="s">
        <v>25</v>
      </c>
      <c r="G3997" s="26">
        <v>5</v>
      </c>
      <c r="H3997" s="26">
        <v>5</v>
      </c>
      <c r="I3997" t="s">
        <v>15</v>
      </c>
      <c r="J3997" t="s">
        <v>72</v>
      </c>
      <c r="K3997" t="s">
        <v>88</v>
      </c>
      <c r="L3997" t="s">
        <v>157</v>
      </c>
      <c r="M3997" t="s">
        <v>63</v>
      </c>
      <c r="N3997">
        <v>24952.939680763982</v>
      </c>
      <c r="O3997">
        <v>24952.939680763982</v>
      </c>
      <c r="P3997" t="s">
        <v>64</v>
      </c>
      <c r="Q3997">
        <v>23.24</v>
      </c>
      <c r="R3997">
        <v>5</v>
      </c>
      <c r="S3997">
        <v>2</v>
      </c>
      <c r="T3997">
        <v>1</v>
      </c>
      <c r="U3997" t="s">
        <v>76</v>
      </c>
      <c r="V3997">
        <v>3</v>
      </c>
      <c r="W3997" t="s">
        <v>84</v>
      </c>
      <c r="X3997" s="51" t="s">
        <v>4245</v>
      </c>
      <c r="Y3997" s="51" t="s">
        <v>119</v>
      </c>
      <c r="Z3997" s="26">
        <v>3</v>
      </c>
      <c r="AA3997" s="51" t="s">
        <v>77</v>
      </c>
      <c r="AB3997" s="51" t="s">
        <v>108</v>
      </c>
    </row>
    <row r="3998" spans="1:28">
      <c r="A3998" s="51" t="s">
        <v>7350</v>
      </c>
      <c r="B3998" s="51" t="s">
        <v>121</v>
      </c>
      <c r="C3998" s="1">
        <v>43712</v>
      </c>
      <c r="D3998">
        <v>2019</v>
      </c>
      <c r="E3998" s="26">
        <v>9</v>
      </c>
      <c r="F3998" s="51" t="s">
        <v>29</v>
      </c>
      <c r="G3998" s="26">
        <v>6</v>
      </c>
      <c r="H3998" s="26">
        <v>6</v>
      </c>
      <c r="I3998" t="s">
        <v>15</v>
      </c>
      <c r="J3998" t="s">
        <v>72</v>
      </c>
      <c r="K3998" t="s">
        <v>124</v>
      </c>
      <c r="L3998" t="s">
        <v>128</v>
      </c>
      <c r="M3998" t="s">
        <v>104</v>
      </c>
      <c r="N3998">
        <v>6265.761799834253</v>
      </c>
      <c r="O3998">
        <v>6265.761799834253</v>
      </c>
      <c r="P3998" t="s">
        <v>64</v>
      </c>
      <c r="Q3998">
        <v>2.58</v>
      </c>
      <c r="R3998">
        <v>3</v>
      </c>
      <c r="S3998">
        <v>1</v>
      </c>
      <c r="T3998">
        <v>1</v>
      </c>
      <c r="U3998" t="s">
        <v>76</v>
      </c>
      <c r="V3998">
        <v>2</v>
      </c>
      <c r="W3998" t="s">
        <v>77</v>
      </c>
      <c r="X3998" s="51" t="s">
        <v>7351</v>
      </c>
      <c r="Y3998" s="51" t="s">
        <v>95</v>
      </c>
      <c r="Z3998" s="26">
        <v>0</v>
      </c>
      <c r="AA3998" s="51" t="s">
        <v>66</v>
      </c>
      <c r="AB3998" s="51" t="s">
        <v>69</v>
      </c>
    </row>
    <row r="3999" spans="1:28">
      <c r="A3999" s="51" t="s">
        <v>7352</v>
      </c>
      <c r="B3999" s="51" t="s">
        <v>71</v>
      </c>
      <c r="C3999" s="1">
        <v>42902</v>
      </c>
      <c r="D3999">
        <v>2017</v>
      </c>
      <c r="E3999" s="26">
        <v>6</v>
      </c>
      <c r="F3999" s="51" t="s">
        <v>26</v>
      </c>
      <c r="G3999" s="26">
        <v>8</v>
      </c>
      <c r="H3999" s="26">
        <v>8</v>
      </c>
      <c r="I3999" t="s">
        <v>15</v>
      </c>
      <c r="J3999" t="s">
        <v>60</v>
      </c>
      <c r="K3999" t="s">
        <v>73</v>
      </c>
      <c r="L3999" t="s">
        <v>113</v>
      </c>
      <c r="M3999" t="s">
        <v>104</v>
      </c>
      <c r="N3999">
        <v>12518.729995843349</v>
      </c>
      <c r="O3999">
        <v>12518.729995843349</v>
      </c>
      <c r="P3999" t="s">
        <v>64</v>
      </c>
      <c r="Q3999">
        <v>22.88</v>
      </c>
      <c r="R3999">
        <v>4</v>
      </c>
      <c r="S3999">
        <v>1</v>
      </c>
      <c r="T3999">
        <v>1</v>
      </c>
      <c r="U3999" t="s">
        <v>76</v>
      </c>
      <c r="V3999">
        <v>3</v>
      </c>
      <c r="W3999" t="s">
        <v>84</v>
      </c>
      <c r="X3999" s="51" t="s">
        <v>7353</v>
      </c>
      <c r="Y3999" s="51" t="s">
        <v>100</v>
      </c>
      <c r="Z3999" s="26">
        <v>4</v>
      </c>
      <c r="AA3999" s="51" t="s">
        <v>84</v>
      </c>
      <c r="AB3999" s="51" t="s">
        <v>108</v>
      </c>
    </row>
    <row r="4000" spans="1:28">
      <c r="A4000" s="51" t="s">
        <v>7354</v>
      </c>
      <c r="B4000" s="51" t="s">
        <v>121</v>
      </c>
      <c r="C4000" s="1">
        <v>43736</v>
      </c>
      <c r="D4000">
        <v>2019</v>
      </c>
      <c r="E4000" s="26">
        <v>9</v>
      </c>
      <c r="F4000" s="51" t="s">
        <v>29</v>
      </c>
      <c r="G4000" s="26">
        <v>6</v>
      </c>
      <c r="H4000" s="26">
        <v>6</v>
      </c>
      <c r="I4000" t="s">
        <v>15</v>
      </c>
      <c r="J4000" t="s">
        <v>72</v>
      </c>
      <c r="K4000" t="s">
        <v>73</v>
      </c>
      <c r="L4000" t="s">
        <v>157</v>
      </c>
      <c r="M4000" t="s">
        <v>104</v>
      </c>
      <c r="N4000">
        <v>15166.917937206748</v>
      </c>
      <c r="O4000">
        <v>15166.917937206748</v>
      </c>
      <c r="P4000" t="s">
        <v>64</v>
      </c>
      <c r="Q4000">
        <v>26.66</v>
      </c>
      <c r="R4000">
        <v>2</v>
      </c>
      <c r="S4000">
        <v>1</v>
      </c>
      <c r="T4000">
        <v>1</v>
      </c>
      <c r="U4000" t="s">
        <v>76</v>
      </c>
      <c r="V4000">
        <v>3</v>
      </c>
      <c r="W4000" t="s">
        <v>84</v>
      </c>
      <c r="X4000" s="51" t="s">
        <v>456</v>
      </c>
      <c r="Y4000" s="51" t="s">
        <v>95</v>
      </c>
      <c r="Z4000" s="26">
        <v>3</v>
      </c>
      <c r="AA4000" s="51" t="s">
        <v>77</v>
      </c>
      <c r="AB4000" s="51" t="s">
        <v>108</v>
      </c>
    </row>
    <row r="4001" spans="1:28">
      <c r="A4001" s="51" t="s">
        <v>7355</v>
      </c>
      <c r="B4001" s="51" t="s">
        <v>97</v>
      </c>
      <c r="C4001" s="1">
        <v>41914</v>
      </c>
      <c r="D4001">
        <v>2014</v>
      </c>
      <c r="E4001" s="26">
        <v>10</v>
      </c>
      <c r="F4001" s="51" t="s">
        <v>10</v>
      </c>
      <c r="G4001" s="26">
        <v>11</v>
      </c>
      <c r="H4001" s="26">
        <v>11</v>
      </c>
      <c r="I4001" t="s">
        <v>15</v>
      </c>
      <c r="J4001" t="s">
        <v>102</v>
      </c>
      <c r="K4001" t="s">
        <v>88</v>
      </c>
      <c r="L4001" t="s">
        <v>116</v>
      </c>
      <c r="M4001" t="s">
        <v>93</v>
      </c>
      <c r="N4001">
        <v>5057.2013962416486</v>
      </c>
      <c r="O4001">
        <v>5057.2013962416486</v>
      </c>
      <c r="P4001" t="s">
        <v>64</v>
      </c>
      <c r="Q4001">
        <v>9.18</v>
      </c>
      <c r="R4001">
        <v>1</v>
      </c>
      <c r="S4001">
        <v>4</v>
      </c>
      <c r="T4001">
        <v>1</v>
      </c>
      <c r="U4001" t="s">
        <v>76</v>
      </c>
      <c r="V4001">
        <v>2</v>
      </c>
      <c r="W4001" t="s">
        <v>77</v>
      </c>
      <c r="X4001" s="51" t="s">
        <v>814</v>
      </c>
      <c r="Y4001" s="51" t="s">
        <v>95</v>
      </c>
      <c r="Z4001" s="26">
        <v>2</v>
      </c>
      <c r="AA4001" s="51" t="s">
        <v>77</v>
      </c>
      <c r="AB4001" s="51" t="s">
        <v>108</v>
      </c>
    </row>
    <row r="4002" spans="1:28">
      <c r="A4002" s="51" t="s">
        <v>7356</v>
      </c>
      <c r="B4002" s="51" t="s">
        <v>97</v>
      </c>
      <c r="C4002" s="1">
        <v>44960</v>
      </c>
      <c r="D4002">
        <v>2023</v>
      </c>
      <c r="E4002" s="26">
        <v>2</v>
      </c>
      <c r="F4002" s="51" t="s">
        <v>22</v>
      </c>
      <c r="G4002" s="26">
        <v>2</v>
      </c>
      <c r="H4002" s="26">
        <v>2</v>
      </c>
      <c r="I4002" t="s">
        <v>15</v>
      </c>
      <c r="J4002" t="s">
        <v>82</v>
      </c>
      <c r="K4002" t="s">
        <v>73</v>
      </c>
      <c r="L4002" t="s">
        <v>116</v>
      </c>
      <c r="M4002" t="s">
        <v>104</v>
      </c>
      <c r="N4002">
        <v>533.72512645953464</v>
      </c>
      <c r="O4002">
        <v>533.72512645953464</v>
      </c>
      <c r="P4002" t="s">
        <v>64</v>
      </c>
      <c r="Q4002">
        <v>6.05</v>
      </c>
      <c r="R4002">
        <v>3</v>
      </c>
      <c r="S4002">
        <v>1</v>
      </c>
      <c r="T4002">
        <v>1</v>
      </c>
      <c r="U4002" t="s">
        <v>76</v>
      </c>
      <c r="V4002">
        <v>1</v>
      </c>
      <c r="W4002" t="s">
        <v>66</v>
      </c>
      <c r="X4002" s="51" t="s">
        <v>4569</v>
      </c>
      <c r="Y4002" s="51" t="s">
        <v>119</v>
      </c>
      <c r="Z4002" s="26">
        <v>0</v>
      </c>
      <c r="AA4002" s="51" t="s">
        <v>66</v>
      </c>
      <c r="AB4002" s="51" t="s">
        <v>69</v>
      </c>
    </row>
    <row r="4003" spans="1:28">
      <c r="A4003" s="51" t="s">
        <v>7357</v>
      </c>
      <c r="B4003" s="51" t="s">
        <v>97</v>
      </c>
      <c r="C4003" s="1">
        <v>41867</v>
      </c>
      <c r="D4003">
        <v>2014</v>
      </c>
      <c r="E4003" s="26">
        <v>8</v>
      </c>
      <c r="F4003" s="51" t="s">
        <v>28</v>
      </c>
      <c r="G4003" s="26">
        <v>11</v>
      </c>
      <c r="H4003" s="26">
        <v>11</v>
      </c>
      <c r="I4003" t="s">
        <v>15</v>
      </c>
      <c r="J4003" t="s">
        <v>102</v>
      </c>
      <c r="K4003" t="s">
        <v>88</v>
      </c>
      <c r="L4003" t="s">
        <v>128</v>
      </c>
      <c r="M4003" t="s">
        <v>93</v>
      </c>
      <c r="N4003">
        <v>67.950183883775566</v>
      </c>
      <c r="O4003">
        <v>67.950183883775566</v>
      </c>
      <c r="P4003" t="s">
        <v>64</v>
      </c>
      <c r="Q4003">
        <v>2.7</v>
      </c>
      <c r="R4003">
        <v>3</v>
      </c>
      <c r="S4003">
        <v>3</v>
      </c>
      <c r="T4003">
        <v>1</v>
      </c>
      <c r="U4003" t="s">
        <v>76</v>
      </c>
      <c r="V4003">
        <v>1</v>
      </c>
      <c r="W4003" t="s">
        <v>66</v>
      </c>
      <c r="X4003" s="51" t="s">
        <v>5706</v>
      </c>
      <c r="Y4003" s="51" t="s">
        <v>86</v>
      </c>
      <c r="Z4003" s="26">
        <v>2</v>
      </c>
      <c r="AA4003" s="51" t="s">
        <v>77</v>
      </c>
      <c r="AB4003" s="51" t="s">
        <v>108</v>
      </c>
    </row>
    <row r="4004" spans="1:28">
      <c r="A4004" s="51" t="s">
        <v>7358</v>
      </c>
      <c r="B4004" s="51" t="s">
        <v>97</v>
      </c>
      <c r="C4004" s="1">
        <v>44086</v>
      </c>
      <c r="D4004">
        <v>2020</v>
      </c>
      <c r="E4004" s="26">
        <v>9</v>
      </c>
      <c r="F4004" s="51" t="s">
        <v>29</v>
      </c>
      <c r="G4004" s="26">
        <v>5</v>
      </c>
      <c r="H4004" s="26">
        <v>5</v>
      </c>
      <c r="I4004" t="s">
        <v>15</v>
      </c>
      <c r="J4004" t="s">
        <v>72</v>
      </c>
      <c r="K4004" t="s">
        <v>133</v>
      </c>
      <c r="L4004" t="s">
        <v>89</v>
      </c>
      <c r="M4004" t="s">
        <v>75</v>
      </c>
      <c r="N4004">
        <v>6421.4647029527068</v>
      </c>
      <c r="O4004">
        <v>6421.4647029527068</v>
      </c>
      <c r="P4004" t="s">
        <v>64</v>
      </c>
      <c r="Q4004">
        <v>2.76</v>
      </c>
      <c r="R4004">
        <v>1</v>
      </c>
      <c r="S4004">
        <v>2</v>
      </c>
      <c r="T4004">
        <v>1</v>
      </c>
      <c r="U4004" t="s">
        <v>76</v>
      </c>
      <c r="V4004">
        <v>1</v>
      </c>
      <c r="W4004" t="s">
        <v>66</v>
      </c>
      <c r="X4004" s="51" t="s">
        <v>7359</v>
      </c>
      <c r="Y4004" s="51" t="s">
        <v>95</v>
      </c>
      <c r="Z4004" s="26">
        <v>0</v>
      </c>
      <c r="AA4004" s="51" t="s">
        <v>66</v>
      </c>
      <c r="AB4004" s="51" t="s">
        <v>69</v>
      </c>
    </row>
    <row r="4005" spans="1:28">
      <c r="A4005" s="51" t="s">
        <v>7360</v>
      </c>
      <c r="B4005" s="51" t="s">
        <v>97</v>
      </c>
      <c r="C4005" s="1">
        <v>43106</v>
      </c>
      <c r="D4005">
        <v>2018</v>
      </c>
      <c r="E4005" s="26">
        <v>1</v>
      </c>
      <c r="F4005" s="51" t="s">
        <v>21</v>
      </c>
      <c r="G4005" s="26">
        <v>7</v>
      </c>
      <c r="H4005" s="26">
        <v>7</v>
      </c>
      <c r="I4005" t="s">
        <v>15</v>
      </c>
      <c r="J4005" t="s">
        <v>60</v>
      </c>
      <c r="K4005" t="s">
        <v>73</v>
      </c>
      <c r="L4005" t="s">
        <v>103</v>
      </c>
      <c r="M4005" t="s">
        <v>104</v>
      </c>
      <c r="N4005">
        <v>16354.371409674775</v>
      </c>
      <c r="O4005">
        <v>16354.371409674775</v>
      </c>
      <c r="P4005" t="s">
        <v>64</v>
      </c>
      <c r="Q4005">
        <v>14.74</v>
      </c>
      <c r="R4005">
        <v>2</v>
      </c>
      <c r="S4005">
        <v>1</v>
      </c>
      <c r="T4005">
        <v>1</v>
      </c>
      <c r="U4005" t="s">
        <v>76</v>
      </c>
      <c r="V4005">
        <v>3</v>
      </c>
      <c r="W4005" t="s">
        <v>84</v>
      </c>
      <c r="X4005" s="51" t="s">
        <v>7361</v>
      </c>
      <c r="Y4005" s="51" t="s">
        <v>100</v>
      </c>
      <c r="Z4005" s="26">
        <v>3</v>
      </c>
      <c r="AA4005" s="51" t="s">
        <v>77</v>
      </c>
      <c r="AB4005" s="51" t="s">
        <v>108</v>
      </c>
    </row>
    <row r="4006" spans="1:28">
      <c r="A4006" s="51" t="s">
        <v>7362</v>
      </c>
      <c r="B4006" s="51" t="s">
        <v>140</v>
      </c>
      <c r="C4006" s="1">
        <v>43997</v>
      </c>
      <c r="D4006">
        <v>2020</v>
      </c>
      <c r="E4006" s="26">
        <v>6</v>
      </c>
      <c r="F4006" s="51" t="s">
        <v>26</v>
      </c>
      <c r="G4006" s="26">
        <v>5</v>
      </c>
      <c r="H4006" s="26">
        <v>5</v>
      </c>
      <c r="I4006" t="s">
        <v>15</v>
      </c>
      <c r="J4006" t="s">
        <v>72</v>
      </c>
      <c r="K4006" t="s">
        <v>83</v>
      </c>
      <c r="L4006" t="s">
        <v>116</v>
      </c>
      <c r="M4006" t="s">
        <v>93</v>
      </c>
      <c r="N4006">
        <v>3810.1933658684429</v>
      </c>
      <c r="O4006">
        <v>3810.1933658684429</v>
      </c>
      <c r="P4006" t="s">
        <v>64</v>
      </c>
      <c r="Q4006">
        <v>3.22</v>
      </c>
      <c r="R4006">
        <v>4</v>
      </c>
      <c r="S4006">
        <v>2</v>
      </c>
      <c r="T4006">
        <v>1</v>
      </c>
      <c r="U4006" t="s">
        <v>76</v>
      </c>
      <c r="V4006">
        <v>1</v>
      </c>
      <c r="W4006" t="s">
        <v>66</v>
      </c>
      <c r="X4006" s="51" t="s">
        <v>7363</v>
      </c>
      <c r="Y4006" s="51" t="s">
        <v>95</v>
      </c>
      <c r="Z4006" s="26">
        <v>0</v>
      </c>
      <c r="AA4006" s="51" t="s">
        <v>66</v>
      </c>
      <c r="AB4006" s="51" t="s">
        <v>69</v>
      </c>
    </row>
    <row r="4007" spans="1:28">
      <c r="A4007" s="51" t="s">
        <v>7364</v>
      </c>
      <c r="B4007" s="51" t="s">
        <v>71</v>
      </c>
      <c r="C4007" s="1">
        <v>44342</v>
      </c>
      <c r="D4007">
        <v>2021</v>
      </c>
      <c r="E4007" s="26">
        <v>5</v>
      </c>
      <c r="F4007" s="51" t="s">
        <v>25</v>
      </c>
      <c r="G4007" s="26">
        <v>4</v>
      </c>
      <c r="H4007" s="26">
        <v>4</v>
      </c>
      <c r="I4007" t="s">
        <v>15</v>
      </c>
      <c r="J4007" t="s">
        <v>72</v>
      </c>
      <c r="K4007" t="s">
        <v>83</v>
      </c>
      <c r="L4007" t="s">
        <v>74</v>
      </c>
      <c r="M4007" t="s">
        <v>75</v>
      </c>
      <c r="N4007">
        <v>3286.6026493400109</v>
      </c>
      <c r="O4007">
        <v>3286.6026493400109</v>
      </c>
      <c r="P4007" t="s">
        <v>64</v>
      </c>
      <c r="Q4007">
        <v>4.1900000000000004</v>
      </c>
      <c r="R4007">
        <v>1</v>
      </c>
      <c r="S4007">
        <v>1</v>
      </c>
      <c r="T4007">
        <v>1</v>
      </c>
      <c r="U4007" t="s">
        <v>76</v>
      </c>
      <c r="V4007">
        <v>1</v>
      </c>
      <c r="W4007" t="s">
        <v>66</v>
      </c>
      <c r="X4007" s="51" t="s">
        <v>4437</v>
      </c>
      <c r="Y4007" s="51" t="s">
        <v>79</v>
      </c>
      <c r="Z4007" s="26">
        <v>0</v>
      </c>
      <c r="AA4007" s="51" t="s">
        <v>66</v>
      </c>
      <c r="AB4007" s="51" t="s">
        <v>69</v>
      </c>
    </row>
    <row r="4008" spans="1:28">
      <c r="A4008" s="51" t="s">
        <v>7365</v>
      </c>
      <c r="B4008" s="51" t="s">
        <v>140</v>
      </c>
      <c r="C4008" s="1">
        <v>42551</v>
      </c>
      <c r="D4008">
        <v>2016</v>
      </c>
      <c r="E4008" s="26">
        <v>6</v>
      </c>
      <c r="F4008" s="51" t="s">
        <v>26</v>
      </c>
      <c r="G4008" s="26">
        <v>9</v>
      </c>
      <c r="H4008" s="26">
        <v>9</v>
      </c>
      <c r="I4008" t="s">
        <v>15</v>
      </c>
      <c r="J4008" t="s">
        <v>60</v>
      </c>
      <c r="K4008" t="s">
        <v>61</v>
      </c>
      <c r="L4008" t="s">
        <v>62</v>
      </c>
      <c r="M4008" t="s">
        <v>90</v>
      </c>
      <c r="N4008">
        <v>17625.786315034227</v>
      </c>
      <c r="O4008">
        <v>17625.786315034227</v>
      </c>
      <c r="P4008" t="s">
        <v>64</v>
      </c>
      <c r="Q4008">
        <v>11.19</v>
      </c>
      <c r="R4008">
        <v>1</v>
      </c>
      <c r="S4008">
        <v>5</v>
      </c>
      <c r="T4008">
        <v>1</v>
      </c>
      <c r="U4008" t="s">
        <v>76</v>
      </c>
      <c r="V4008">
        <v>3</v>
      </c>
      <c r="W4008" t="s">
        <v>84</v>
      </c>
      <c r="X4008" s="51" t="s">
        <v>7366</v>
      </c>
      <c r="Y4008" s="51" t="s">
        <v>100</v>
      </c>
      <c r="Z4008" s="26">
        <v>4</v>
      </c>
      <c r="AA4008" s="51" t="s">
        <v>84</v>
      </c>
      <c r="AB4008" s="51" t="s">
        <v>108</v>
      </c>
    </row>
    <row r="4009" spans="1:28">
      <c r="A4009" s="51" t="s">
        <v>7367</v>
      </c>
      <c r="B4009" s="51" t="s">
        <v>81</v>
      </c>
      <c r="C4009" s="1">
        <v>45393</v>
      </c>
      <c r="D4009">
        <v>2024</v>
      </c>
      <c r="E4009" s="26">
        <v>4</v>
      </c>
      <c r="F4009" s="51" t="s">
        <v>24</v>
      </c>
      <c r="G4009" s="26">
        <v>1</v>
      </c>
      <c r="H4009" s="26">
        <v>1</v>
      </c>
      <c r="I4009" t="s">
        <v>15</v>
      </c>
      <c r="J4009" t="s">
        <v>82</v>
      </c>
      <c r="K4009" t="s">
        <v>73</v>
      </c>
      <c r="L4009" t="s">
        <v>89</v>
      </c>
      <c r="M4009" t="s">
        <v>93</v>
      </c>
      <c r="N4009">
        <v>5606.3920715100066</v>
      </c>
      <c r="O4009">
        <v>5606.3920715100066</v>
      </c>
      <c r="P4009" t="s">
        <v>64</v>
      </c>
      <c r="Q4009">
        <v>29.77</v>
      </c>
      <c r="R4009">
        <v>1</v>
      </c>
      <c r="S4009">
        <v>0</v>
      </c>
      <c r="T4009">
        <v>0</v>
      </c>
      <c r="U4009" t="s">
        <v>65</v>
      </c>
      <c r="V4009">
        <v>3</v>
      </c>
      <c r="W4009" t="s">
        <v>84</v>
      </c>
      <c r="X4009" s="51" t="s">
        <v>7368</v>
      </c>
      <c r="Y4009" s="51" t="s">
        <v>119</v>
      </c>
      <c r="Z4009" s="26">
        <v>2</v>
      </c>
      <c r="AA4009" s="51" t="s">
        <v>77</v>
      </c>
      <c r="AB4009" s="51" t="s">
        <v>69</v>
      </c>
    </row>
    <row r="4010" spans="1:28">
      <c r="A4010" s="51" t="s">
        <v>7369</v>
      </c>
      <c r="B4010" s="51" t="s">
        <v>71</v>
      </c>
      <c r="C4010" s="1">
        <v>44737</v>
      </c>
      <c r="D4010">
        <v>2022</v>
      </c>
      <c r="E4010" s="26">
        <v>6</v>
      </c>
      <c r="F4010" s="51" t="s">
        <v>26</v>
      </c>
      <c r="G4010" s="26">
        <v>3</v>
      </c>
      <c r="H4010" s="26">
        <v>3</v>
      </c>
      <c r="I4010" t="s">
        <v>15</v>
      </c>
      <c r="J4010" t="s">
        <v>82</v>
      </c>
      <c r="K4010" t="s">
        <v>88</v>
      </c>
      <c r="L4010" t="s">
        <v>98</v>
      </c>
      <c r="M4010" t="s">
        <v>75</v>
      </c>
      <c r="N4010">
        <v>25607.79664516696</v>
      </c>
      <c r="O4010">
        <v>25607.79664516696</v>
      </c>
      <c r="P4010" t="s">
        <v>64</v>
      </c>
      <c r="Q4010">
        <v>10.74</v>
      </c>
      <c r="R4010">
        <v>1</v>
      </c>
      <c r="S4010">
        <v>2</v>
      </c>
      <c r="T4010">
        <v>1</v>
      </c>
      <c r="U4010" t="s">
        <v>76</v>
      </c>
      <c r="V4010">
        <v>3</v>
      </c>
      <c r="W4010" t="s">
        <v>84</v>
      </c>
      <c r="X4010" s="51" t="s">
        <v>5198</v>
      </c>
      <c r="Y4010" s="51" t="s">
        <v>144</v>
      </c>
      <c r="Z4010" s="26">
        <v>2</v>
      </c>
      <c r="AA4010" s="51" t="s">
        <v>77</v>
      </c>
      <c r="AB4010" s="51" t="s">
        <v>69</v>
      </c>
    </row>
    <row r="4011" spans="1:28">
      <c r="A4011" s="51" t="s">
        <v>7370</v>
      </c>
      <c r="B4011" s="51" t="s">
        <v>81</v>
      </c>
      <c r="C4011" s="1">
        <v>41464</v>
      </c>
      <c r="D4011">
        <v>2013</v>
      </c>
      <c r="E4011" s="26">
        <v>7</v>
      </c>
      <c r="F4011" s="51" t="s">
        <v>27</v>
      </c>
      <c r="G4011" s="26">
        <v>12</v>
      </c>
      <c r="H4011" s="26">
        <v>12</v>
      </c>
      <c r="I4011" t="s">
        <v>15</v>
      </c>
      <c r="J4011" t="s">
        <v>102</v>
      </c>
      <c r="K4011" t="s">
        <v>88</v>
      </c>
      <c r="L4011" t="s">
        <v>125</v>
      </c>
      <c r="M4011" t="s">
        <v>63</v>
      </c>
      <c r="N4011">
        <v>6152.4699748233552</v>
      </c>
      <c r="O4011">
        <v>6152.4699748233552</v>
      </c>
      <c r="P4011" t="s">
        <v>64</v>
      </c>
      <c r="Q4011">
        <v>8.7100000000000009</v>
      </c>
      <c r="R4011">
        <v>5</v>
      </c>
      <c r="S4011">
        <v>2</v>
      </c>
      <c r="T4011">
        <v>1</v>
      </c>
      <c r="U4011" t="s">
        <v>76</v>
      </c>
      <c r="V4011">
        <v>1</v>
      </c>
      <c r="W4011" t="s">
        <v>66</v>
      </c>
      <c r="X4011" s="51" t="s">
        <v>1007</v>
      </c>
      <c r="Y4011" s="51" t="s">
        <v>100</v>
      </c>
      <c r="Z4011" s="26">
        <v>1</v>
      </c>
      <c r="AA4011" s="51" t="s">
        <v>66</v>
      </c>
      <c r="AB4011" s="51" t="s">
        <v>69</v>
      </c>
    </row>
    <row r="4012" spans="1:28">
      <c r="A4012" s="51" t="s">
        <v>7371</v>
      </c>
      <c r="B4012" s="51" t="s">
        <v>121</v>
      </c>
      <c r="C4012" s="1">
        <v>42218</v>
      </c>
      <c r="D4012">
        <v>2015</v>
      </c>
      <c r="E4012" s="26">
        <v>8</v>
      </c>
      <c r="F4012" s="51" t="s">
        <v>28</v>
      </c>
      <c r="G4012" s="26">
        <v>10</v>
      </c>
      <c r="H4012" s="26">
        <v>10</v>
      </c>
      <c r="I4012" t="s">
        <v>15</v>
      </c>
      <c r="J4012" t="s">
        <v>102</v>
      </c>
      <c r="K4012" t="s">
        <v>124</v>
      </c>
      <c r="L4012" t="s">
        <v>113</v>
      </c>
      <c r="M4012" t="s">
        <v>104</v>
      </c>
      <c r="N4012">
        <v>12033.915841212582</v>
      </c>
      <c r="O4012">
        <v>12033.915841212582</v>
      </c>
      <c r="P4012" t="s">
        <v>64</v>
      </c>
      <c r="Q4012">
        <v>4.8899999999999997</v>
      </c>
      <c r="R4012">
        <v>3</v>
      </c>
      <c r="S4012">
        <v>0</v>
      </c>
      <c r="T4012">
        <v>0</v>
      </c>
      <c r="U4012" t="s">
        <v>65</v>
      </c>
      <c r="V4012">
        <v>3</v>
      </c>
      <c r="W4012" t="s">
        <v>84</v>
      </c>
      <c r="X4012" s="51" t="s">
        <v>7372</v>
      </c>
      <c r="Y4012" s="51" t="s">
        <v>119</v>
      </c>
      <c r="Z4012" s="26">
        <v>3</v>
      </c>
      <c r="AA4012" s="51" t="s">
        <v>77</v>
      </c>
      <c r="AB4012" s="51" t="s">
        <v>69</v>
      </c>
    </row>
    <row r="4013" spans="1:28">
      <c r="A4013" s="51" t="s">
        <v>7373</v>
      </c>
      <c r="B4013" s="51" t="s">
        <v>71</v>
      </c>
      <c r="C4013" s="1">
        <v>41498</v>
      </c>
      <c r="D4013">
        <v>2013</v>
      </c>
      <c r="E4013" s="26">
        <v>8</v>
      </c>
      <c r="F4013" s="51" t="s">
        <v>28</v>
      </c>
      <c r="G4013" s="26">
        <v>12</v>
      </c>
      <c r="H4013" s="26">
        <v>12</v>
      </c>
      <c r="I4013" t="s">
        <v>15</v>
      </c>
      <c r="J4013" t="s">
        <v>102</v>
      </c>
      <c r="K4013" t="s">
        <v>124</v>
      </c>
      <c r="L4013" t="s">
        <v>62</v>
      </c>
      <c r="M4013" t="s">
        <v>104</v>
      </c>
      <c r="N4013">
        <v>13515.050689051561</v>
      </c>
      <c r="O4013">
        <v>13515.050689051561</v>
      </c>
      <c r="P4013" t="s">
        <v>64</v>
      </c>
      <c r="Q4013">
        <v>7.17</v>
      </c>
      <c r="R4013">
        <v>2</v>
      </c>
      <c r="S4013">
        <v>0</v>
      </c>
      <c r="T4013">
        <v>0</v>
      </c>
      <c r="U4013" t="s">
        <v>65</v>
      </c>
      <c r="V4013">
        <v>2</v>
      </c>
      <c r="W4013" t="s">
        <v>77</v>
      </c>
      <c r="X4013" s="51" t="s">
        <v>7374</v>
      </c>
      <c r="Y4013" s="51" t="s">
        <v>100</v>
      </c>
      <c r="Z4013" s="26">
        <v>2</v>
      </c>
      <c r="AA4013" s="51" t="s">
        <v>77</v>
      </c>
      <c r="AB4013" s="51" t="s">
        <v>69</v>
      </c>
    </row>
    <row r="4014" spans="1:28">
      <c r="A4014" s="51" t="s">
        <v>7375</v>
      </c>
      <c r="B4014" s="51" t="s">
        <v>97</v>
      </c>
      <c r="C4014" s="1">
        <v>42658</v>
      </c>
      <c r="D4014">
        <v>2016</v>
      </c>
      <c r="E4014" s="26">
        <v>10</v>
      </c>
      <c r="F4014" s="51" t="s">
        <v>10</v>
      </c>
      <c r="G4014" s="26">
        <v>9</v>
      </c>
      <c r="H4014" s="26">
        <v>9</v>
      </c>
      <c r="I4014" t="s">
        <v>15</v>
      </c>
      <c r="J4014" t="s">
        <v>60</v>
      </c>
      <c r="K4014" t="s">
        <v>61</v>
      </c>
      <c r="L4014" t="s">
        <v>103</v>
      </c>
      <c r="M4014" t="s">
        <v>93</v>
      </c>
      <c r="N4014">
        <v>2209.9346920859221</v>
      </c>
      <c r="O4014">
        <v>2209.9346920859221</v>
      </c>
      <c r="P4014" t="s">
        <v>64</v>
      </c>
      <c r="Q4014">
        <v>9.5299999999999994</v>
      </c>
      <c r="R4014">
        <v>4</v>
      </c>
      <c r="S4014">
        <v>3</v>
      </c>
      <c r="T4014">
        <v>1</v>
      </c>
      <c r="U4014" t="s">
        <v>76</v>
      </c>
      <c r="V4014">
        <v>2</v>
      </c>
      <c r="W4014" t="s">
        <v>77</v>
      </c>
      <c r="X4014" s="51" t="s">
        <v>7274</v>
      </c>
      <c r="Y4014" s="51" t="s">
        <v>119</v>
      </c>
      <c r="Z4014" s="26">
        <v>2</v>
      </c>
      <c r="AA4014" s="51" t="s">
        <v>77</v>
      </c>
      <c r="AB4014" s="51" t="s">
        <v>108</v>
      </c>
    </row>
    <row r="4015" spans="1:28">
      <c r="A4015" s="51" t="s">
        <v>7376</v>
      </c>
      <c r="B4015" s="51" t="s">
        <v>81</v>
      </c>
      <c r="C4015" s="1">
        <v>44941</v>
      </c>
      <c r="D4015">
        <v>2023</v>
      </c>
      <c r="E4015" s="26">
        <v>1</v>
      </c>
      <c r="F4015" s="51" t="s">
        <v>21</v>
      </c>
      <c r="G4015" s="26">
        <v>2</v>
      </c>
      <c r="H4015" s="26">
        <v>2</v>
      </c>
      <c r="I4015" t="s">
        <v>15</v>
      </c>
      <c r="J4015" t="s">
        <v>82</v>
      </c>
      <c r="K4015" t="s">
        <v>88</v>
      </c>
      <c r="L4015" t="s">
        <v>125</v>
      </c>
      <c r="M4015" t="s">
        <v>152</v>
      </c>
      <c r="N4015">
        <v>17759.229127659059</v>
      </c>
      <c r="O4015">
        <v>17759.229127659059</v>
      </c>
      <c r="P4015" t="s">
        <v>64</v>
      </c>
      <c r="Q4015">
        <v>5.21</v>
      </c>
      <c r="R4015">
        <v>3</v>
      </c>
      <c r="S4015">
        <v>4</v>
      </c>
      <c r="T4015">
        <v>1</v>
      </c>
      <c r="U4015" t="s">
        <v>76</v>
      </c>
      <c r="V4015">
        <v>2</v>
      </c>
      <c r="W4015" t="s">
        <v>77</v>
      </c>
      <c r="X4015" s="51" t="s">
        <v>3664</v>
      </c>
      <c r="Y4015" s="51" t="s">
        <v>100</v>
      </c>
      <c r="Z4015" s="26">
        <v>2</v>
      </c>
      <c r="AA4015" s="51" t="s">
        <v>77</v>
      </c>
      <c r="AB4015" s="51" t="s">
        <v>69</v>
      </c>
    </row>
    <row r="4016" spans="1:28">
      <c r="A4016" s="51" t="s">
        <v>7377</v>
      </c>
      <c r="B4016" s="51" t="s">
        <v>97</v>
      </c>
      <c r="C4016" s="1">
        <v>44832</v>
      </c>
      <c r="D4016">
        <v>2022</v>
      </c>
      <c r="E4016" s="26">
        <v>9</v>
      </c>
      <c r="F4016" s="51" t="s">
        <v>29</v>
      </c>
      <c r="G4016" s="26">
        <v>3</v>
      </c>
      <c r="H4016" s="26">
        <v>3</v>
      </c>
      <c r="I4016" t="s">
        <v>15</v>
      </c>
      <c r="J4016" t="s">
        <v>82</v>
      </c>
      <c r="K4016" t="s">
        <v>83</v>
      </c>
      <c r="L4016" t="s">
        <v>62</v>
      </c>
      <c r="M4016" t="s">
        <v>93</v>
      </c>
      <c r="N4016">
        <v>8339.9969077975402</v>
      </c>
      <c r="O4016">
        <v>8339.9969077975402</v>
      </c>
      <c r="P4016" t="s">
        <v>64</v>
      </c>
      <c r="Q4016">
        <v>3.08</v>
      </c>
      <c r="R4016">
        <v>1</v>
      </c>
      <c r="S4016">
        <v>1</v>
      </c>
      <c r="T4016">
        <v>1</v>
      </c>
      <c r="U4016" t="s">
        <v>76</v>
      </c>
      <c r="V4016">
        <v>3</v>
      </c>
      <c r="W4016" t="s">
        <v>84</v>
      </c>
      <c r="X4016" s="51" t="s">
        <v>7378</v>
      </c>
      <c r="Y4016" s="51" t="s">
        <v>86</v>
      </c>
      <c r="Z4016" s="26">
        <v>1</v>
      </c>
      <c r="AA4016" s="51" t="s">
        <v>66</v>
      </c>
      <c r="AB4016" s="51" t="s">
        <v>69</v>
      </c>
    </row>
    <row r="4017" spans="1:28">
      <c r="A4017" s="51" t="s">
        <v>7379</v>
      </c>
      <c r="B4017" s="51" t="s">
        <v>140</v>
      </c>
      <c r="C4017" s="1">
        <v>43249</v>
      </c>
      <c r="D4017">
        <v>2018</v>
      </c>
      <c r="E4017" s="26">
        <v>5</v>
      </c>
      <c r="F4017" s="51" t="s">
        <v>25</v>
      </c>
      <c r="G4017" s="26">
        <v>7</v>
      </c>
      <c r="H4017" s="26">
        <v>7</v>
      </c>
      <c r="I4017" t="s">
        <v>15</v>
      </c>
      <c r="J4017" t="s">
        <v>60</v>
      </c>
      <c r="K4017" t="s">
        <v>88</v>
      </c>
      <c r="L4017" t="s">
        <v>98</v>
      </c>
      <c r="M4017" t="s">
        <v>90</v>
      </c>
      <c r="N4017">
        <v>-1206.7969379202784</v>
      </c>
      <c r="O4017">
        <v>1206.7969379202784</v>
      </c>
      <c r="P4017" t="s">
        <v>117</v>
      </c>
      <c r="Q4017">
        <v>9.2899999999999991</v>
      </c>
      <c r="R4017">
        <v>4</v>
      </c>
      <c r="S4017">
        <v>2</v>
      </c>
      <c r="T4017">
        <v>1</v>
      </c>
      <c r="U4017" t="s">
        <v>76</v>
      </c>
      <c r="V4017">
        <v>1</v>
      </c>
      <c r="W4017" t="s">
        <v>66</v>
      </c>
      <c r="X4017" s="51" t="s">
        <v>7380</v>
      </c>
      <c r="Y4017" s="51" t="s">
        <v>79</v>
      </c>
      <c r="Z4017" s="26">
        <v>0</v>
      </c>
      <c r="AA4017" s="51" t="s">
        <v>66</v>
      </c>
      <c r="AB4017" s="51" t="s">
        <v>69</v>
      </c>
    </row>
    <row r="4018" spans="1:28">
      <c r="A4018" s="51" t="s">
        <v>7381</v>
      </c>
      <c r="B4018" s="51" t="s">
        <v>81</v>
      </c>
      <c r="C4018" s="1">
        <v>44577</v>
      </c>
      <c r="D4018">
        <v>2022</v>
      </c>
      <c r="E4018" s="26">
        <v>1</v>
      </c>
      <c r="F4018" s="51" t="s">
        <v>21</v>
      </c>
      <c r="G4018" s="26">
        <v>3</v>
      </c>
      <c r="H4018" s="26">
        <v>3</v>
      </c>
      <c r="I4018" t="s">
        <v>15</v>
      </c>
      <c r="J4018" t="s">
        <v>82</v>
      </c>
      <c r="K4018" t="s">
        <v>73</v>
      </c>
      <c r="L4018" t="s">
        <v>113</v>
      </c>
      <c r="M4018" t="s">
        <v>104</v>
      </c>
      <c r="N4018">
        <v>8233.8366694672059</v>
      </c>
      <c r="O4018">
        <v>8233.8366694672059</v>
      </c>
      <c r="P4018" t="s">
        <v>64</v>
      </c>
      <c r="Q4018">
        <v>8.98</v>
      </c>
      <c r="R4018">
        <v>5</v>
      </c>
      <c r="S4018">
        <v>2</v>
      </c>
      <c r="T4018">
        <v>1</v>
      </c>
      <c r="U4018" t="s">
        <v>76</v>
      </c>
      <c r="V4018">
        <v>2</v>
      </c>
      <c r="W4018" t="s">
        <v>77</v>
      </c>
      <c r="X4018" s="51" t="s">
        <v>896</v>
      </c>
      <c r="Y4018" s="51" t="s">
        <v>95</v>
      </c>
      <c r="Z4018" s="26">
        <v>0</v>
      </c>
      <c r="AA4018" s="51" t="s">
        <v>66</v>
      </c>
      <c r="AB4018" s="51" t="s">
        <v>69</v>
      </c>
    </row>
    <row r="4019" spans="1:28">
      <c r="A4019" s="51" t="s">
        <v>7382</v>
      </c>
      <c r="B4019" s="51" t="s">
        <v>121</v>
      </c>
      <c r="C4019" s="1">
        <v>42876</v>
      </c>
      <c r="D4019">
        <v>2017</v>
      </c>
      <c r="E4019" s="26">
        <v>5</v>
      </c>
      <c r="F4019" s="51" t="s">
        <v>25</v>
      </c>
      <c r="G4019" s="26">
        <v>8</v>
      </c>
      <c r="H4019" s="26">
        <v>8</v>
      </c>
      <c r="I4019" t="s">
        <v>15</v>
      </c>
      <c r="J4019" t="s">
        <v>60</v>
      </c>
      <c r="K4019" t="s">
        <v>83</v>
      </c>
      <c r="L4019" t="s">
        <v>202</v>
      </c>
      <c r="M4019" t="s">
        <v>104</v>
      </c>
      <c r="N4019">
        <v>9785.1446314494879</v>
      </c>
      <c r="O4019">
        <v>9785.1446314494879</v>
      </c>
      <c r="P4019" t="s">
        <v>64</v>
      </c>
      <c r="Q4019">
        <v>6.54</v>
      </c>
      <c r="R4019">
        <v>3</v>
      </c>
      <c r="S4019">
        <v>3</v>
      </c>
      <c r="T4019">
        <v>1</v>
      </c>
      <c r="U4019" t="s">
        <v>76</v>
      </c>
      <c r="V4019">
        <v>3</v>
      </c>
      <c r="W4019" t="s">
        <v>84</v>
      </c>
      <c r="X4019" s="51" t="s">
        <v>7383</v>
      </c>
      <c r="Y4019" s="51" t="s">
        <v>144</v>
      </c>
      <c r="Z4019" s="26">
        <v>3</v>
      </c>
      <c r="AA4019" s="51" t="s">
        <v>77</v>
      </c>
      <c r="AB4019" s="51" t="s">
        <v>108</v>
      </c>
    </row>
    <row r="4020" spans="1:28">
      <c r="A4020" s="51" t="s">
        <v>7384</v>
      </c>
      <c r="B4020" s="51" t="s">
        <v>121</v>
      </c>
      <c r="C4020" s="1">
        <v>45029</v>
      </c>
      <c r="D4020">
        <v>2023</v>
      </c>
      <c r="E4020" s="26">
        <v>4</v>
      </c>
      <c r="F4020" s="51" t="s">
        <v>24</v>
      </c>
      <c r="G4020" s="26">
        <v>2</v>
      </c>
      <c r="H4020" s="26">
        <v>2</v>
      </c>
      <c r="I4020" t="s">
        <v>15</v>
      </c>
      <c r="J4020" t="s">
        <v>82</v>
      </c>
      <c r="K4020" t="s">
        <v>133</v>
      </c>
      <c r="L4020" t="s">
        <v>98</v>
      </c>
      <c r="M4020" t="s">
        <v>75</v>
      </c>
      <c r="N4020">
        <v>15645.846476808454</v>
      </c>
      <c r="O4020">
        <v>15645.846476808454</v>
      </c>
      <c r="P4020" t="s">
        <v>64</v>
      </c>
      <c r="Q4020">
        <v>6.94</v>
      </c>
      <c r="R4020">
        <v>2</v>
      </c>
      <c r="S4020">
        <v>1</v>
      </c>
      <c r="T4020">
        <v>1</v>
      </c>
      <c r="U4020" t="s">
        <v>76</v>
      </c>
      <c r="V4020">
        <v>2</v>
      </c>
      <c r="W4020" t="s">
        <v>77</v>
      </c>
      <c r="X4020" s="51" t="s">
        <v>2145</v>
      </c>
      <c r="Y4020" s="51" t="s">
        <v>100</v>
      </c>
      <c r="Z4020" s="26">
        <v>1</v>
      </c>
      <c r="AA4020" s="51" t="s">
        <v>66</v>
      </c>
      <c r="AB4020" s="51" t="s">
        <v>69</v>
      </c>
    </row>
    <row r="4021" spans="1:28">
      <c r="A4021" s="51" t="s">
        <v>7385</v>
      </c>
      <c r="B4021" s="51" t="s">
        <v>81</v>
      </c>
      <c r="C4021" s="1">
        <v>44349</v>
      </c>
      <c r="D4021">
        <v>2021</v>
      </c>
      <c r="E4021" s="26">
        <v>6</v>
      </c>
      <c r="F4021" s="51" t="s">
        <v>26</v>
      </c>
      <c r="G4021" s="26">
        <v>4</v>
      </c>
      <c r="H4021" s="26">
        <v>4</v>
      </c>
      <c r="I4021" t="s">
        <v>15</v>
      </c>
      <c r="J4021" t="s">
        <v>72</v>
      </c>
      <c r="K4021" t="s">
        <v>88</v>
      </c>
      <c r="L4021" t="s">
        <v>157</v>
      </c>
      <c r="M4021" t="s">
        <v>152</v>
      </c>
      <c r="N4021">
        <v>-140.213809995346</v>
      </c>
      <c r="O4021">
        <v>140.213809995346</v>
      </c>
      <c r="P4021" t="s">
        <v>117</v>
      </c>
      <c r="Q4021">
        <v>17.54</v>
      </c>
      <c r="R4021">
        <v>4</v>
      </c>
      <c r="S4021">
        <v>0</v>
      </c>
      <c r="T4021">
        <v>0</v>
      </c>
      <c r="U4021" t="s">
        <v>65</v>
      </c>
      <c r="V4021">
        <v>2</v>
      </c>
      <c r="W4021" t="s">
        <v>77</v>
      </c>
      <c r="X4021" s="51" t="s">
        <v>7386</v>
      </c>
      <c r="Y4021" s="51" t="s">
        <v>79</v>
      </c>
      <c r="Z4021" s="26">
        <v>1</v>
      </c>
      <c r="AA4021" s="51" t="s">
        <v>66</v>
      </c>
      <c r="AB4021" s="51" t="s">
        <v>69</v>
      </c>
    </row>
    <row r="4022" spans="1:28">
      <c r="A4022" s="51" t="s">
        <v>7387</v>
      </c>
      <c r="B4022" s="51" t="s">
        <v>81</v>
      </c>
      <c r="C4022" s="1">
        <v>44911</v>
      </c>
      <c r="D4022">
        <v>2022</v>
      </c>
      <c r="E4022" s="26">
        <v>12</v>
      </c>
      <c r="F4022" s="51" t="s">
        <v>20</v>
      </c>
      <c r="G4022" s="26">
        <v>3</v>
      </c>
      <c r="H4022" s="26">
        <v>3</v>
      </c>
      <c r="I4022" t="s">
        <v>15</v>
      </c>
      <c r="J4022" t="s">
        <v>82</v>
      </c>
      <c r="K4022" t="s">
        <v>124</v>
      </c>
      <c r="L4022" t="s">
        <v>98</v>
      </c>
      <c r="M4022" t="s">
        <v>104</v>
      </c>
      <c r="N4022">
        <v>3541.5190052515841</v>
      </c>
      <c r="O4022">
        <v>3541.5190052515841</v>
      </c>
      <c r="P4022" t="s">
        <v>64</v>
      </c>
      <c r="Q4022">
        <v>5.88</v>
      </c>
      <c r="R4022">
        <v>1</v>
      </c>
      <c r="S4022">
        <v>2</v>
      </c>
      <c r="T4022">
        <v>1</v>
      </c>
      <c r="U4022" t="s">
        <v>76</v>
      </c>
      <c r="V4022">
        <v>2</v>
      </c>
      <c r="W4022" t="s">
        <v>77</v>
      </c>
      <c r="X4022" s="51" t="s">
        <v>3746</v>
      </c>
      <c r="Y4022" s="51" t="s">
        <v>86</v>
      </c>
      <c r="Z4022" s="26">
        <v>0</v>
      </c>
      <c r="AA4022" s="51" t="s">
        <v>66</v>
      </c>
      <c r="AB4022" s="51" t="s">
        <v>69</v>
      </c>
    </row>
    <row r="4023" spans="1:28">
      <c r="A4023" s="51" t="s">
        <v>7388</v>
      </c>
      <c r="B4023" s="51" t="s">
        <v>97</v>
      </c>
      <c r="C4023" s="1">
        <v>42436</v>
      </c>
      <c r="D4023">
        <v>2016</v>
      </c>
      <c r="E4023" s="26">
        <v>3</v>
      </c>
      <c r="F4023" s="51" t="s">
        <v>23</v>
      </c>
      <c r="G4023" s="26">
        <v>9</v>
      </c>
      <c r="H4023" s="26">
        <v>9</v>
      </c>
      <c r="I4023" t="s">
        <v>15</v>
      </c>
      <c r="J4023" t="s">
        <v>60</v>
      </c>
      <c r="K4023" t="s">
        <v>61</v>
      </c>
      <c r="L4023" t="s">
        <v>125</v>
      </c>
      <c r="M4023" t="s">
        <v>90</v>
      </c>
      <c r="N4023">
        <v>109.92737862996128</v>
      </c>
      <c r="O4023">
        <v>109.92737862996128</v>
      </c>
      <c r="P4023" t="s">
        <v>64</v>
      </c>
      <c r="Q4023">
        <v>6.15</v>
      </c>
      <c r="R4023">
        <v>4</v>
      </c>
      <c r="S4023">
        <v>4</v>
      </c>
      <c r="T4023">
        <v>1</v>
      </c>
      <c r="U4023" t="s">
        <v>76</v>
      </c>
      <c r="V4023">
        <v>1</v>
      </c>
      <c r="W4023" t="s">
        <v>66</v>
      </c>
      <c r="X4023" s="51" t="s">
        <v>7389</v>
      </c>
      <c r="Y4023" s="51" t="s">
        <v>100</v>
      </c>
      <c r="Z4023" s="26">
        <v>2</v>
      </c>
      <c r="AA4023" s="51" t="s">
        <v>77</v>
      </c>
      <c r="AB4023" s="51" t="s">
        <v>108</v>
      </c>
    </row>
    <row r="4024" spans="1:28">
      <c r="A4024" s="51" t="s">
        <v>7390</v>
      </c>
      <c r="B4024" s="51" t="s">
        <v>59</v>
      </c>
      <c r="C4024" s="1">
        <v>42548</v>
      </c>
      <c r="D4024">
        <v>2016</v>
      </c>
      <c r="E4024" s="26">
        <v>6</v>
      </c>
      <c r="F4024" s="51" t="s">
        <v>26</v>
      </c>
      <c r="G4024" s="26">
        <v>9</v>
      </c>
      <c r="H4024" s="26">
        <v>9</v>
      </c>
      <c r="I4024" t="s">
        <v>15</v>
      </c>
      <c r="J4024" t="s">
        <v>60</v>
      </c>
      <c r="K4024" t="s">
        <v>88</v>
      </c>
      <c r="L4024" t="s">
        <v>157</v>
      </c>
      <c r="M4024" t="s">
        <v>90</v>
      </c>
      <c r="N4024">
        <v>5338.3499463697308</v>
      </c>
      <c r="O4024">
        <v>5338.3499463697308</v>
      </c>
      <c r="P4024" t="s">
        <v>64</v>
      </c>
      <c r="Q4024">
        <v>10.54</v>
      </c>
      <c r="R4024">
        <v>5</v>
      </c>
      <c r="S4024">
        <v>3</v>
      </c>
      <c r="T4024">
        <v>1</v>
      </c>
      <c r="U4024" t="s">
        <v>76</v>
      </c>
      <c r="V4024">
        <v>2</v>
      </c>
      <c r="W4024" t="s">
        <v>77</v>
      </c>
      <c r="X4024" s="51" t="s">
        <v>7391</v>
      </c>
      <c r="Y4024" s="51" t="s">
        <v>119</v>
      </c>
      <c r="Z4024" s="26">
        <v>2</v>
      </c>
      <c r="AA4024" s="51" t="s">
        <v>77</v>
      </c>
      <c r="AB4024" s="51" t="s">
        <v>108</v>
      </c>
    </row>
    <row r="4025" spans="1:28">
      <c r="A4025" s="51" t="s">
        <v>7392</v>
      </c>
      <c r="B4025" s="51" t="s">
        <v>97</v>
      </c>
      <c r="C4025" s="1">
        <v>44186</v>
      </c>
      <c r="D4025">
        <v>2020</v>
      </c>
      <c r="E4025" s="26">
        <v>12</v>
      </c>
      <c r="F4025" s="51" t="s">
        <v>20</v>
      </c>
      <c r="G4025" s="26">
        <v>5</v>
      </c>
      <c r="H4025" s="26">
        <v>5</v>
      </c>
      <c r="I4025" t="s">
        <v>15</v>
      </c>
      <c r="J4025" t="s">
        <v>72</v>
      </c>
      <c r="K4025" t="s">
        <v>124</v>
      </c>
      <c r="L4025" t="s">
        <v>125</v>
      </c>
      <c r="M4025" t="s">
        <v>63</v>
      </c>
      <c r="N4025">
        <v>12777.891526499803</v>
      </c>
      <c r="O4025">
        <v>12777.891526499803</v>
      </c>
      <c r="P4025" t="s">
        <v>64</v>
      </c>
      <c r="Q4025">
        <v>11.54</v>
      </c>
      <c r="R4025">
        <v>3</v>
      </c>
      <c r="S4025">
        <v>3</v>
      </c>
      <c r="T4025">
        <v>1</v>
      </c>
      <c r="U4025" t="s">
        <v>76</v>
      </c>
      <c r="V4025">
        <v>3</v>
      </c>
      <c r="W4025" t="s">
        <v>84</v>
      </c>
      <c r="X4025" s="51" t="s">
        <v>5829</v>
      </c>
      <c r="Y4025" s="51" t="s">
        <v>95</v>
      </c>
      <c r="Z4025" s="26">
        <v>3</v>
      </c>
      <c r="AA4025" s="51" t="s">
        <v>77</v>
      </c>
      <c r="AB4025" s="51" t="s">
        <v>108</v>
      </c>
    </row>
    <row r="4026" spans="1:28">
      <c r="A4026" s="51" t="s">
        <v>7393</v>
      </c>
      <c r="B4026" s="51" t="s">
        <v>97</v>
      </c>
      <c r="C4026" s="1">
        <v>42324</v>
      </c>
      <c r="D4026">
        <v>2015</v>
      </c>
      <c r="E4026" s="26">
        <v>11</v>
      </c>
      <c r="F4026" s="51" t="s">
        <v>19</v>
      </c>
      <c r="G4026" s="26">
        <v>10</v>
      </c>
      <c r="H4026" s="26">
        <v>10</v>
      </c>
      <c r="I4026" t="s">
        <v>15</v>
      </c>
      <c r="J4026" t="s">
        <v>102</v>
      </c>
      <c r="K4026" t="s">
        <v>133</v>
      </c>
      <c r="L4026" t="s">
        <v>89</v>
      </c>
      <c r="M4026" t="s">
        <v>63</v>
      </c>
      <c r="N4026">
        <v>11449.199041740048</v>
      </c>
      <c r="O4026">
        <v>11449.199041740048</v>
      </c>
      <c r="P4026" t="s">
        <v>64</v>
      </c>
      <c r="Q4026">
        <v>14.53</v>
      </c>
      <c r="R4026">
        <v>3</v>
      </c>
      <c r="S4026">
        <v>2</v>
      </c>
      <c r="T4026">
        <v>1</v>
      </c>
      <c r="U4026" t="s">
        <v>76</v>
      </c>
      <c r="V4026">
        <v>2</v>
      </c>
      <c r="W4026" t="s">
        <v>77</v>
      </c>
      <c r="X4026" s="51" t="s">
        <v>7394</v>
      </c>
      <c r="Y4026" s="51" t="s">
        <v>68</v>
      </c>
      <c r="Z4026" s="26">
        <v>1</v>
      </c>
      <c r="AA4026" s="51" t="s">
        <v>66</v>
      </c>
      <c r="AB4026" s="51" t="s">
        <v>69</v>
      </c>
    </row>
    <row r="4027" spans="1:28">
      <c r="A4027" s="51" t="s">
        <v>7395</v>
      </c>
      <c r="B4027" s="51" t="s">
        <v>140</v>
      </c>
      <c r="C4027" s="1">
        <v>44632</v>
      </c>
      <c r="D4027">
        <v>2022</v>
      </c>
      <c r="E4027" s="26">
        <v>3</v>
      </c>
      <c r="F4027" s="51" t="s">
        <v>23</v>
      </c>
      <c r="G4027" s="26">
        <v>3</v>
      </c>
      <c r="H4027" s="26">
        <v>3</v>
      </c>
      <c r="I4027" t="s">
        <v>15</v>
      </c>
      <c r="J4027" t="s">
        <v>82</v>
      </c>
      <c r="K4027" t="s">
        <v>61</v>
      </c>
      <c r="L4027" t="s">
        <v>110</v>
      </c>
      <c r="M4027" t="s">
        <v>152</v>
      </c>
      <c r="N4027">
        <v>5574.7151197045387</v>
      </c>
      <c r="O4027">
        <v>5574.7151197045387</v>
      </c>
      <c r="P4027" t="s">
        <v>64</v>
      </c>
      <c r="Q4027">
        <v>4.88</v>
      </c>
      <c r="R4027">
        <v>3</v>
      </c>
      <c r="S4027">
        <v>3</v>
      </c>
      <c r="T4027">
        <v>1</v>
      </c>
      <c r="U4027" t="s">
        <v>76</v>
      </c>
      <c r="V4027">
        <v>1</v>
      </c>
      <c r="W4027" t="s">
        <v>66</v>
      </c>
      <c r="X4027" s="51" t="s">
        <v>6690</v>
      </c>
      <c r="Y4027" s="51" t="s">
        <v>119</v>
      </c>
      <c r="Z4027" s="26">
        <v>1</v>
      </c>
      <c r="AA4027" s="51" t="s">
        <v>66</v>
      </c>
      <c r="AB4027" s="51" t="s">
        <v>69</v>
      </c>
    </row>
    <row r="4028" spans="1:28">
      <c r="A4028" s="51" t="s">
        <v>7396</v>
      </c>
      <c r="B4028" s="51" t="s">
        <v>71</v>
      </c>
      <c r="C4028" s="1">
        <v>43620</v>
      </c>
      <c r="D4028">
        <v>2019</v>
      </c>
      <c r="E4028" s="26">
        <v>6</v>
      </c>
      <c r="F4028" s="51" t="s">
        <v>26</v>
      </c>
      <c r="G4028" s="26">
        <v>6</v>
      </c>
      <c r="H4028" s="26">
        <v>6</v>
      </c>
      <c r="I4028" t="s">
        <v>15</v>
      </c>
      <c r="J4028" t="s">
        <v>72</v>
      </c>
      <c r="K4028" t="s">
        <v>133</v>
      </c>
      <c r="L4028" t="s">
        <v>89</v>
      </c>
      <c r="M4028" t="s">
        <v>90</v>
      </c>
      <c r="N4028">
        <v>23856.112177047529</v>
      </c>
      <c r="O4028">
        <v>23856.112177047529</v>
      </c>
      <c r="P4028" t="s">
        <v>64</v>
      </c>
      <c r="Q4028">
        <v>24.91</v>
      </c>
      <c r="R4028">
        <v>5</v>
      </c>
      <c r="S4028">
        <v>1</v>
      </c>
      <c r="T4028">
        <v>1</v>
      </c>
      <c r="U4028" t="s">
        <v>76</v>
      </c>
      <c r="V4028">
        <v>3</v>
      </c>
      <c r="W4028" t="s">
        <v>84</v>
      </c>
      <c r="X4028" s="51" t="s">
        <v>7372</v>
      </c>
      <c r="Y4028" s="51" t="s">
        <v>119</v>
      </c>
      <c r="Z4028" s="26">
        <v>3</v>
      </c>
      <c r="AA4028" s="51" t="s">
        <v>77</v>
      </c>
      <c r="AB4028" s="51" t="s">
        <v>108</v>
      </c>
    </row>
    <row r="4029" spans="1:28">
      <c r="A4029" s="51" t="s">
        <v>7397</v>
      </c>
      <c r="B4029" s="51" t="s">
        <v>140</v>
      </c>
      <c r="C4029" s="1">
        <v>42008</v>
      </c>
      <c r="D4029">
        <v>2015</v>
      </c>
      <c r="E4029" s="26">
        <v>1</v>
      </c>
      <c r="F4029" s="51" t="s">
        <v>21</v>
      </c>
      <c r="G4029" s="26">
        <v>10</v>
      </c>
      <c r="H4029" s="26">
        <v>10</v>
      </c>
      <c r="I4029" t="s">
        <v>15</v>
      </c>
      <c r="J4029" t="s">
        <v>102</v>
      </c>
      <c r="K4029" t="s">
        <v>133</v>
      </c>
      <c r="L4029" t="s">
        <v>103</v>
      </c>
      <c r="M4029" t="s">
        <v>93</v>
      </c>
      <c r="N4029">
        <v>12369.112205481348</v>
      </c>
      <c r="O4029">
        <v>12369.112205481348</v>
      </c>
      <c r="P4029" t="s">
        <v>64</v>
      </c>
      <c r="Q4029">
        <v>16.39</v>
      </c>
      <c r="R4029">
        <v>5</v>
      </c>
      <c r="S4029">
        <v>4</v>
      </c>
      <c r="T4029">
        <v>1</v>
      </c>
      <c r="U4029" t="s">
        <v>76</v>
      </c>
      <c r="V4029">
        <v>3</v>
      </c>
      <c r="W4029" t="s">
        <v>84</v>
      </c>
      <c r="X4029" s="51" t="s">
        <v>7398</v>
      </c>
      <c r="Y4029" s="51" t="s">
        <v>100</v>
      </c>
      <c r="Z4029" s="26">
        <v>5</v>
      </c>
      <c r="AA4029" s="51" t="s">
        <v>84</v>
      </c>
      <c r="AB4029" s="51" t="s">
        <v>108</v>
      </c>
    </row>
    <row r="4030" spans="1:28">
      <c r="A4030" s="51" t="s">
        <v>7399</v>
      </c>
      <c r="B4030" s="51" t="s">
        <v>81</v>
      </c>
      <c r="C4030" s="1">
        <v>43294</v>
      </c>
      <c r="D4030">
        <v>2018</v>
      </c>
      <c r="E4030" s="26">
        <v>7</v>
      </c>
      <c r="F4030" s="51" t="s">
        <v>27</v>
      </c>
      <c r="G4030" s="26">
        <v>7</v>
      </c>
      <c r="H4030" s="26">
        <v>7</v>
      </c>
      <c r="I4030" t="s">
        <v>15</v>
      </c>
      <c r="J4030" t="s">
        <v>60</v>
      </c>
      <c r="K4030" t="s">
        <v>83</v>
      </c>
      <c r="L4030" t="s">
        <v>110</v>
      </c>
      <c r="M4030" t="s">
        <v>93</v>
      </c>
      <c r="N4030">
        <v>13300.141505970609</v>
      </c>
      <c r="O4030">
        <v>13300.141505970609</v>
      </c>
      <c r="P4030" t="s">
        <v>64</v>
      </c>
      <c r="Q4030">
        <v>4.5</v>
      </c>
      <c r="R4030">
        <v>4</v>
      </c>
      <c r="S4030">
        <v>2</v>
      </c>
      <c r="T4030">
        <v>1</v>
      </c>
      <c r="U4030" t="s">
        <v>76</v>
      </c>
      <c r="V4030">
        <v>3</v>
      </c>
      <c r="W4030" t="s">
        <v>84</v>
      </c>
      <c r="X4030" s="51" t="s">
        <v>6347</v>
      </c>
      <c r="Y4030" s="51" t="s">
        <v>68</v>
      </c>
      <c r="Z4030" s="26">
        <v>2</v>
      </c>
      <c r="AA4030" s="51" t="s">
        <v>77</v>
      </c>
      <c r="AB4030" s="51" t="s">
        <v>69</v>
      </c>
    </row>
    <row r="4031" spans="1:28">
      <c r="A4031" s="51" t="s">
        <v>7400</v>
      </c>
      <c r="B4031" s="51" t="s">
        <v>59</v>
      </c>
      <c r="C4031" s="1">
        <v>42621</v>
      </c>
      <c r="D4031">
        <v>2016</v>
      </c>
      <c r="E4031" s="26">
        <v>9</v>
      </c>
      <c r="F4031" s="51" t="s">
        <v>29</v>
      </c>
      <c r="G4031" s="26">
        <v>9</v>
      </c>
      <c r="H4031" s="26">
        <v>9</v>
      </c>
      <c r="I4031" t="s">
        <v>15</v>
      </c>
      <c r="J4031" t="s">
        <v>60</v>
      </c>
      <c r="K4031" t="s">
        <v>83</v>
      </c>
      <c r="L4031" t="s">
        <v>113</v>
      </c>
      <c r="M4031" t="s">
        <v>75</v>
      </c>
      <c r="N4031">
        <v>4742.3965854083544</v>
      </c>
      <c r="O4031">
        <v>4742.3965854083544</v>
      </c>
      <c r="P4031" t="s">
        <v>64</v>
      </c>
      <c r="Q4031">
        <v>3.18</v>
      </c>
      <c r="R4031">
        <v>5</v>
      </c>
      <c r="S4031">
        <v>6</v>
      </c>
      <c r="T4031">
        <v>1</v>
      </c>
      <c r="U4031" t="s">
        <v>76</v>
      </c>
      <c r="V4031">
        <v>1</v>
      </c>
      <c r="W4031" t="s">
        <v>66</v>
      </c>
      <c r="X4031" s="51" t="s">
        <v>7401</v>
      </c>
      <c r="Y4031" s="51" t="s">
        <v>68</v>
      </c>
      <c r="Z4031" s="26">
        <v>2</v>
      </c>
      <c r="AA4031" s="51" t="s">
        <v>77</v>
      </c>
      <c r="AB4031" s="51" t="s">
        <v>108</v>
      </c>
    </row>
    <row r="4032" spans="1:28">
      <c r="A4032" s="51" t="s">
        <v>7402</v>
      </c>
      <c r="B4032" s="51" t="s">
        <v>81</v>
      </c>
      <c r="C4032" s="1">
        <v>41641</v>
      </c>
      <c r="D4032">
        <v>2014</v>
      </c>
      <c r="E4032" s="26">
        <v>1</v>
      </c>
      <c r="F4032" s="51" t="s">
        <v>21</v>
      </c>
      <c r="G4032" s="26">
        <v>11</v>
      </c>
      <c r="H4032" s="26">
        <v>11</v>
      </c>
      <c r="I4032" t="s">
        <v>15</v>
      </c>
      <c r="J4032" t="s">
        <v>102</v>
      </c>
      <c r="K4032" t="s">
        <v>133</v>
      </c>
      <c r="L4032" t="s">
        <v>98</v>
      </c>
      <c r="M4032" t="s">
        <v>152</v>
      </c>
      <c r="N4032">
        <v>9419.7802241623249</v>
      </c>
      <c r="O4032">
        <v>9419.7802241623249</v>
      </c>
      <c r="P4032" t="s">
        <v>64</v>
      </c>
      <c r="Q4032">
        <v>11.4</v>
      </c>
      <c r="R4032">
        <v>2</v>
      </c>
      <c r="S4032">
        <v>5</v>
      </c>
      <c r="T4032">
        <v>1</v>
      </c>
      <c r="U4032" t="s">
        <v>76</v>
      </c>
      <c r="V4032">
        <v>2</v>
      </c>
      <c r="W4032" t="s">
        <v>77</v>
      </c>
      <c r="X4032" s="51" t="s">
        <v>1137</v>
      </c>
      <c r="Y4032" s="51" t="s">
        <v>100</v>
      </c>
      <c r="Z4032" s="26">
        <v>2</v>
      </c>
      <c r="AA4032" s="51" t="s">
        <v>77</v>
      </c>
      <c r="AB4032" s="51" t="s">
        <v>108</v>
      </c>
    </row>
    <row r="4033" spans="1:28">
      <c r="A4033" s="51" t="s">
        <v>7403</v>
      </c>
      <c r="B4033" s="51" t="s">
        <v>140</v>
      </c>
      <c r="C4033" s="1">
        <v>41910</v>
      </c>
      <c r="D4033">
        <v>2014</v>
      </c>
      <c r="E4033" s="26">
        <v>9</v>
      </c>
      <c r="F4033" s="51" t="s">
        <v>29</v>
      </c>
      <c r="G4033" s="26">
        <v>11</v>
      </c>
      <c r="H4033" s="26">
        <v>11</v>
      </c>
      <c r="I4033" t="s">
        <v>15</v>
      </c>
      <c r="J4033" t="s">
        <v>102</v>
      </c>
      <c r="K4033" t="s">
        <v>61</v>
      </c>
      <c r="L4033" t="s">
        <v>113</v>
      </c>
      <c r="M4033" t="s">
        <v>90</v>
      </c>
      <c r="N4033">
        <v>3676.8658536414446</v>
      </c>
      <c r="O4033">
        <v>3676.8658536414446</v>
      </c>
      <c r="P4033" t="s">
        <v>64</v>
      </c>
      <c r="Q4033">
        <v>3.15</v>
      </c>
      <c r="R4033">
        <v>4</v>
      </c>
      <c r="S4033">
        <v>1</v>
      </c>
      <c r="T4033">
        <v>1</v>
      </c>
      <c r="U4033" t="s">
        <v>76</v>
      </c>
      <c r="V4033">
        <v>1</v>
      </c>
      <c r="W4033" t="s">
        <v>66</v>
      </c>
      <c r="X4033" s="51" t="s">
        <v>7404</v>
      </c>
      <c r="Y4033" s="51" t="s">
        <v>100</v>
      </c>
      <c r="Z4033" s="26">
        <v>1</v>
      </c>
      <c r="AA4033" s="51" t="s">
        <v>66</v>
      </c>
      <c r="AB4033" s="51" t="s">
        <v>69</v>
      </c>
    </row>
    <row r="4034" spans="1:28">
      <c r="A4034" s="51" t="s">
        <v>7405</v>
      </c>
      <c r="B4034" s="51" t="s">
        <v>97</v>
      </c>
      <c r="C4034" s="1">
        <v>42929</v>
      </c>
      <c r="D4034">
        <v>2017</v>
      </c>
      <c r="E4034" s="26">
        <v>7</v>
      </c>
      <c r="F4034" s="51" t="s">
        <v>27</v>
      </c>
      <c r="G4034" s="26">
        <v>8</v>
      </c>
      <c r="H4034" s="26">
        <v>8</v>
      </c>
      <c r="I4034" t="s">
        <v>15</v>
      </c>
      <c r="J4034" t="s">
        <v>60</v>
      </c>
      <c r="K4034" t="s">
        <v>124</v>
      </c>
      <c r="L4034" t="s">
        <v>89</v>
      </c>
      <c r="M4034" t="s">
        <v>152</v>
      </c>
      <c r="N4034">
        <v>8736.2627157146399</v>
      </c>
      <c r="O4034">
        <v>8736.2627157146399</v>
      </c>
      <c r="P4034" t="s">
        <v>64</v>
      </c>
      <c r="Q4034">
        <v>12.68</v>
      </c>
      <c r="R4034">
        <v>4</v>
      </c>
      <c r="S4034">
        <v>2</v>
      </c>
      <c r="T4034">
        <v>1</v>
      </c>
      <c r="U4034" t="s">
        <v>76</v>
      </c>
      <c r="V4034">
        <v>2</v>
      </c>
      <c r="W4034" t="s">
        <v>77</v>
      </c>
      <c r="X4034" s="51" t="s">
        <v>7406</v>
      </c>
      <c r="Y4034" s="51" t="s">
        <v>95</v>
      </c>
      <c r="Z4034" s="26">
        <v>1</v>
      </c>
      <c r="AA4034" s="51" t="s">
        <v>66</v>
      </c>
      <c r="AB4034" s="51" t="s">
        <v>69</v>
      </c>
    </row>
    <row r="4035" spans="1:28">
      <c r="A4035" s="51" t="s">
        <v>7407</v>
      </c>
      <c r="B4035" s="51" t="s">
        <v>121</v>
      </c>
      <c r="C4035" s="1">
        <v>41944</v>
      </c>
      <c r="D4035">
        <v>2014</v>
      </c>
      <c r="E4035" s="26">
        <v>11</v>
      </c>
      <c r="F4035" s="51" t="s">
        <v>19</v>
      </c>
      <c r="G4035" s="26">
        <v>11</v>
      </c>
      <c r="H4035" s="26">
        <v>11</v>
      </c>
      <c r="I4035" t="s">
        <v>15</v>
      </c>
      <c r="J4035" t="s">
        <v>102</v>
      </c>
      <c r="K4035" t="s">
        <v>124</v>
      </c>
      <c r="L4035" t="s">
        <v>116</v>
      </c>
      <c r="M4035" t="s">
        <v>75</v>
      </c>
      <c r="N4035">
        <v>7353.6228923881854</v>
      </c>
      <c r="O4035">
        <v>7353.6228923881854</v>
      </c>
      <c r="P4035" t="s">
        <v>64</v>
      </c>
      <c r="Q4035">
        <v>20.399999999999999</v>
      </c>
      <c r="R4035">
        <v>5</v>
      </c>
      <c r="S4035">
        <v>2</v>
      </c>
      <c r="T4035">
        <v>1</v>
      </c>
      <c r="U4035" t="s">
        <v>76</v>
      </c>
      <c r="V4035">
        <v>3</v>
      </c>
      <c r="W4035" t="s">
        <v>84</v>
      </c>
      <c r="X4035" s="51" t="s">
        <v>7408</v>
      </c>
      <c r="Y4035" s="51" t="s">
        <v>95</v>
      </c>
      <c r="Z4035" s="26">
        <v>3</v>
      </c>
      <c r="AA4035" s="51" t="s">
        <v>77</v>
      </c>
      <c r="AB4035" s="51" t="s">
        <v>69</v>
      </c>
    </row>
    <row r="4036" spans="1:28">
      <c r="A4036" s="51" t="s">
        <v>7409</v>
      </c>
      <c r="B4036" s="51" t="s">
        <v>59</v>
      </c>
      <c r="C4036" s="1">
        <v>43989</v>
      </c>
      <c r="D4036">
        <v>2020</v>
      </c>
      <c r="E4036" s="26">
        <v>6</v>
      </c>
      <c r="F4036" s="51" t="s">
        <v>26</v>
      </c>
      <c r="G4036" s="26">
        <v>5</v>
      </c>
      <c r="H4036" s="26">
        <v>5</v>
      </c>
      <c r="I4036" t="s">
        <v>15</v>
      </c>
      <c r="J4036" t="s">
        <v>72</v>
      </c>
      <c r="K4036" t="s">
        <v>73</v>
      </c>
      <c r="L4036" t="s">
        <v>74</v>
      </c>
      <c r="M4036" t="s">
        <v>104</v>
      </c>
      <c r="N4036">
        <v>5337.5468438909447</v>
      </c>
      <c r="O4036">
        <v>5337.5468438909447</v>
      </c>
      <c r="P4036" t="s">
        <v>64</v>
      </c>
      <c r="Q4036">
        <v>4.87</v>
      </c>
      <c r="R4036">
        <v>4</v>
      </c>
      <c r="S4036">
        <v>0</v>
      </c>
      <c r="T4036">
        <v>0</v>
      </c>
      <c r="U4036" t="s">
        <v>65</v>
      </c>
      <c r="V4036">
        <v>2</v>
      </c>
      <c r="W4036" t="s">
        <v>77</v>
      </c>
      <c r="X4036" s="51" t="s">
        <v>1681</v>
      </c>
      <c r="Y4036" s="51" t="s">
        <v>95</v>
      </c>
      <c r="Z4036" s="26">
        <v>0</v>
      </c>
      <c r="AA4036" s="51" t="s">
        <v>66</v>
      </c>
      <c r="AB4036" s="51" t="s">
        <v>69</v>
      </c>
    </row>
    <row r="4037" spans="1:28">
      <c r="A4037" s="51" t="s">
        <v>7410</v>
      </c>
      <c r="B4037" s="51" t="s">
        <v>140</v>
      </c>
      <c r="C4037" s="1">
        <v>44576</v>
      </c>
      <c r="D4037">
        <v>2022</v>
      </c>
      <c r="E4037" s="26">
        <v>1</v>
      </c>
      <c r="F4037" s="51" t="s">
        <v>21</v>
      </c>
      <c r="G4037" s="26">
        <v>3</v>
      </c>
      <c r="H4037" s="26">
        <v>3</v>
      </c>
      <c r="I4037" t="s">
        <v>15</v>
      </c>
      <c r="J4037" t="s">
        <v>82</v>
      </c>
      <c r="K4037" t="s">
        <v>83</v>
      </c>
      <c r="L4037" t="s">
        <v>103</v>
      </c>
      <c r="M4037" t="s">
        <v>75</v>
      </c>
      <c r="N4037">
        <v>14578.174590869585</v>
      </c>
      <c r="O4037">
        <v>14578.174590869585</v>
      </c>
      <c r="P4037" t="s">
        <v>64</v>
      </c>
      <c r="Q4037">
        <v>27.31</v>
      </c>
      <c r="R4037">
        <v>3</v>
      </c>
      <c r="S4037">
        <v>3</v>
      </c>
      <c r="T4037">
        <v>1</v>
      </c>
      <c r="U4037" t="s">
        <v>76</v>
      </c>
      <c r="V4037">
        <v>3</v>
      </c>
      <c r="W4037" t="s">
        <v>84</v>
      </c>
      <c r="X4037" s="51" t="s">
        <v>7411</v>
      </c>
      <c r="Y4037" s="51" t="s">
        <v>144</v>
      </c>
      <c r="Z4037" s="26">
        <v>4</v>
      </c>
      <c r="AA4037" s="51" t="s">
        <v>84</v>
      </c>
      <c r="AB4037" s="51" t="s">
        <v>108</v>
      </c>
    </row>
    <row r="4038" spans="1:28">
      <c r="A4038" s="51" t="s">
        <v>7412</v>
      </c>
      <c r="B4038" s="51" t="s">
        <v>59</v>
      </c>
      <c r="C4038" s="1">
        <v>44814</v>
      </c>
      <c r="D4038">
        <v>2022</v>
      </c>
      <c r="E4038" s="26">
        <v>9</v>
      </c>
      <c r="F4038" s="51" t="s">
        <v>29</v>
      </c>
      <c r="G4038" s="26">
        <v>3</v>
      </c>
      <c r="H4038" s="26">
        <v>3</v>
      </c>
      <c r="I4038" t="s">
        <v>15</v>
      </c>
      <c r="J4038" t="s">
        <v>82</v>
      </c>
      <c r="K4038" t="s">
        <v>73</v>
      </c>
      <c r="L4038" t="s">
        <v>98</v>
      </c>
      <c r="M4038" t="s">
        <v>152</v>
      </c>
      <c r="N4038">
        <v>7095.6959395112954</v>
      </c>
      <c r="O4038">
        <v>7095.6959395112954</v>
      </c>
      <c r="P4038" t="s">
        <v>64</v>
      </c>
      <c r="Q4038">
        <v>12.59</v>
      </c>
      <c r="R4038">
        <v>3</v>
      </c>
      <c r="S4038">
        <v>4</v>
      </c>
      <c r="T4038">
        <v>1</v>
      </c>
      <c r="U4038" t="s">
        <v>76</v>
      </c>
      <c r="V4038">
        <v>2</v>
      </c>
      <c r="W4038" t="s">
        <v>77</v>
      </c>
      <c r="X4038" s="51" t="s">
        <v>2305</v>
      </c>
      <c r="Y4038" s="51" t="s">
        <v>95</v>
      </c>
      <c r="Z4038" s="26">
        <v>1</v>
      </c>
      <c r="AA4038" s="51" t="s">
        <v>66</v>
      </c>
      <c r="AB4038" s="51" t="s">
        <v>69</v>
      </c>
    </row>
    <row r="4039" spans="1:28">
      <c r="A4039" s="51" t="s">
        <v>7413</v>
      </c>
      <c r="B4039" s="51" t="s">
        <v>59</v>
      </c>
      <c r="C4039" s="1">
        <v>43106</v>
      </c>
      <c r="D4039">
        <v>2018</v>
      </c>
      <c r="E4039" s="26">
        <v>1</v>
      </c>
      <c r="F4039" s="51" t="s">
        <v>21</v>
      </c>
      <c r="G4039" s="26">
        <v>7</v>
      </c>
      <c r="H4039" s="26">
        <v>7</v>
      </c>
      <c r="I4039" t="s">
        <v>15</v>
      </c>
      <c r="J4039" t="s">
        <v>60</v>
      </c>
      <c r="K4039" t="s">
        <v>133</v>
      </c>
      <c r="L4039" t="s">
        <v>74</v>
      </c>
      <c r="M4039" t="s">
        <v>104</v>
      </c>
      <c r="N4039">
        <v>11745.787903800046</v>
      </c>
      <c r="O4039">
        <v>11745.787903800046</v>
      </c>
      <c r="P4039" t="s">
        <v>64</v>
      </c>
      <c r="Q4039">
        <v>13.21</v>
      </c>
      <c r="R4039">
        <v>5</v>
      </c>
      <c r="S4039">
        <v>1</v>
      </c>
      <c r="T4039">
        <v>1</v>
      </c>
      <c r="U4039" t="s">
        <v>76</v>
      </c>
      <c r="V4039">
        <v>3</v>
      </c>
      <c r="W4039" t="s">
        <v>84</v>
      </c>
      <c r="X4039" s="51" t="s">
        <v>7414</v>
      </c>
      <c r="Y4039" s="51" t="s">
        <v>79</v>
      </c>
      <c r="Z4039" s="26">
        <v>1</v>
      </c>
      <c r="AA4039" s="51" t="s">
        <v>66</v>
      </c>
      <c r="AB4039" s="51" t="s">
        <v>69</v>
      </c>
    </row>
    <row r="4040" spans="1:28">
      <c r="A4040" s="51" t="s">
        <v>7415</v>
      </c>
      <c r="B4040" s="51" t="s">
        <v>59</v>
      </c>
      <c r="C4040" s="1">
        <v>44329</v>
      </c>
      <c r="D4040">
        <v>2021</v>
      </c>
      <c r="E4040" s="26">
        <v>5</v>
      </c>
      <c r="F4040" s="51" t="s">
        <v>25</v>
      </c>
      <c r="G4040" s="26">
        <v>4</v>
      </c>
      <c r="H4040" s="26">
        <v>4</v>
      </c>
      <c r="I4040" t="s">
        <v>15</v>
      </c>
      <c r="J4040" t="s">
        <v>72</v>
      </c>
      <c r="K4040" t="s">
        <v>73</v>
      </c>
      <c r="L4040" t="s">
        <v>128</v>
      </c>
      <c r="M4040" t="s">
        <v>63</v>
      </c>
      <c r="N4040">
        <v>6120.2576291319247</v>
      </c>
      <c r="O4040">
        <v>6120.2576291319247</v>
      </c>
      <c r="P4040" t="s">
        <v>64</v>
      </c>
      <c r="Q4040">
        <v>5.08</v>
      </c>
      <c r="R4040">
        <v>4</v>
      </c>
      <c r="S4040">
        <v>1</v>
      </c>
      <c r="T4040">
        <v>1</v>
      </c>
      <c r="U4040" t="s">
        <v>76</v>
      </c>
      <c r="V4040">
        <v>2</v>
      </c>
      <c r="W4040" t="s">
        <v>77</v>
      </c>
      <c r="X4040" s="51" t="s">
        <v>7416</v>
      </c>
      <c r="Y4040" s="51" t="s">
        <v>144</v>
      </c>
      <c r="Z4040" s="26">
        <v>0</v>
      </c>
      <c r="AA4040" s="51" t="s">
        <v>66</v>
      </c>
      <c r="AB4040" s="51" t="s">
        <v>69</v>
      </c>
    </row>
    <row r="4041" spans="1:28">
      <c r="A4041" s="51" t="s">
        <v>7417</v>
      </c>
      <c r="B4041" s="51" t="s">
        <v>81</v>
      </c>
      <c r="C4041" s="1">
        <v>43793</v>
      </c>
      <c r="D4041">
        <v>2019</v>
      </c>
      <c r="E4041" s="26">
        <v>11</v>
      </c>
      <c r="F4041" s="51" t="s">
        <v>19</v>
      </c>
      <c r="G4041" s="26">
        <v>6</v>
      </c>
      <c r="H4041" s="26">
        <v>6</v>
      </c>
      <c r="I4041" t="s">
        <v>15</v>
      </c>
      <c r="J4041" t="s">
        <v>72</v>
      </c>
      <c r="K4041" t="s">
        <v>61</v>
      </c>
      <c r="L4041" t="s">
        <v>89</v>
      </c>
      <c r="M4041" t="s">
        <v>104</v>
      </c>
      <c r="N4041">
        <v>3545.0601165209232</v>
      </c>
      <c r="O4041">
        <v>3545.0601165209232</v>
      </c>
      <c r="P4041" t="s">
        <v>64</v>
      </c>
      <c r="Q4041">
        <v>2.72</v>
      </c>
      <c r="R4041">
        <v>4</v>
      </c>
      <c r="S4041">
        <v>3</v>
      </c>
      <c r="T4041">
        <v>1</v>
      </c>
      <c r="U4041" t="s">
        <v>76</v>
      </c>
      <c r="V4041">
        <v>1</v>
      </c>
      <c r="W4041" t="s">
        <v>66</v>
      </c>
      <c r="X4041" s="51" t="s">
        <v>7418</v>
      </c>
      <c r="Y4041" s="51" t="s">
        <v>100</v>
      </c>
      <c r="Z4041" s="26">
        <v>1</v>
      </c>
      <c r="AA4041" s="51" t="s">
        <v>66</v>
      </c>
      <c r="AB4041" s="51" t="s">
        <v>69</v>
      </c>
    </row>
    <row r="4042" spans="1:28">
      <c r="A4042" s="51" t="s">
        <v>7419</v>
      </c>
      <c r="B4042" s="51" t="s">
        <v>97</v>
      </c>
      <c r="C4042" s="1">
        <v>45130</v>
      </c>
      <c r="D4042">
        <v>2023</v>
      </c>
      <c r="E4042" s="26">
        <v>7</v>
      </c>
      <c r="F4042" s="51" t="s">
        <v>27</v>
      </c>
      <c r="G4042" s="26">
        <v>2</v>
      </c>
      <c r="H4042" s="26">
        <v>2</v>
      </c>
      <c r="I4042" t="s">
        <v>15</v>
      </c>
      <c r="J4042" t="s">
        <v>82</v>
      </c>
      <c r="K4042" t="s">
        <v>124</v>
      </c>
      <c r="L4042" t="s">
        <v>89</v>
      </c>
      <c r="M4042" t="s">
        <v>75</v>
      </c>
      <c r="N4042">
        <v>12564.733452620609</v>
      </c>
      <c r="O4042">
        <v>12564.733452620609</v>
      </c>
      <c r="P4042" t="s">
        <v>64</v>
      </c>
      <c r="Q4042">
        <v>9.0500000000000007</v>
      </c>
      <c r="R4042">
        <v>1</v>
      </c>
      <c r="S4042">
        <v>1</v>
      </c>
      <c r="T4042">
        <v>1</v>
      </c>
      <c r="U4042" t="s">
        <v>76</v>
      </c>
      <c r="V4042">
        <v>2</v>
      </c>
      <c r="W4042" t="s">
        <v>77</v>
      </c>
      <c r="X4042" s="51" t="s">
        <v>7420</v>
      </c>
      <c r="Y4042" s="51" t="s">
        <v>119</v>
      </c>
      <c r="Z4042" s="26">
        <v>1</v>
      </c>
      <c r="AA4042" s="51" t="s">
        <v>66</v>
      </c>
      <c r="AB4042" s="51" t="s">
        <v>69</v>
      </c>
    </row>
    <row r="4043" spans="1:28">
      <c r="A4043" s="51" t="s">
        <v>7421</v>
      </c>
      <c r="B4043" s="51" t="s">
        <v>59</v>
      </c>
      <c r="C4043" s="1">
        <v>43642</v>
      </c>
      <c r="D4043">
        <v>2019</v>
      </c>
      <c r="E4043" s="26">
        <v>6</v>
      </c>
      <c r="F4043" s="51" t="s">
        <v>26</v>
      </c>
      <c r="G4043" s="26">
        <v>6</v>
      </c>
      <c r="H4043" s="26">
        <v>6</v>
      </c>
      <c r="I4043" t="s">
        <v>15</v>
      </c>
      <c r="J4043" t="s">
        <v>72</v>
      </c>
      <c r="K4043" t="s">
        <v>88</v>
      </c>
      <c r="L4043" t="s">
        <v>89</v>
      </c>
      <c r="M4043" t="s">
        <v>152</v>
      </c>
      <c r="N4043">
        <v>1255.3270689400431</v>
      </c>
      <c r="O4043">
        <v>1255.3270689400431</v>
      </c>
      <c r="P4043" t="s">
        <v>64</v>
      </c>
      <c r="Q4043">
        <v>3.55</v>
      </c>
      <c r="R4043">
        <v>5</v>
      </c>
      <c r="S4043">
        <v>0</v>
      </c>
      <c r="T4043">
        <v>0</v>
      </c>
      <c r="U4043" t="s">
        <v>65</v>
      </c>
      <c r="V4043">
        <v>1</v>
      </c>
      <c r="W4043" t="s">
        <v>66</v>
      </c>
      <c r="X4043" s="51" t="s">
        <v>7422</v>
      </c>
      <c r="Y4043" s="51" t="s">
        <v>79</v>
      </c>
      <c r="Z4043" s="26">
        <v>0</v>
      </c>
      <c r="AA4043" s="51" t="s">
        <v>66</v>
      </c>
      <c r="AB4043" s="51" t="s">
        <v>69</v>
      </c>
    </row>
    <row r="4044" spans="1:28">
      <c r="A4044" s="51" t="s">
        <v>7423</v>
      </c>
      <c r="B4044" s="51" t="s">
        <v>59</v>
      </c>
      <c r="C4044" s="1">
        <v>44233</v>
      </c>
      <c r="D4044">
        <v>2021</v>
      </c>
      <c r="E4044" s="26">
        <v>2</v>
      </c>
      <c r="F4044" s="51" t="s">
        <v>22</v>
      </c>
      <c r="G4044" s="26">
        <v>4</v>
      </c>
      <c r="H4044" s="26">
        <v>4</v>
      </c>
      <c r="I4044" t="s">
        <v>15</v>
      </c>
      <c r="J4044" t="s">
        <v>72</v>
      </c>
      <c r="K4044" t="s">
        <v>133</v>
      </c>
      <c r="L4044" t="s">
        <v>128</v>
      </c>
      <c r="M4044" t="s">
        <v>93</v>
      </c>
      <c r="N4044">
        <v>5045.2150953917144</v>
      </c>
      <c r="O4044">
        <v>5045.2150953917144</v>
      </c>
      <c r="P4044" t="s">
        <v>64</v>
      </c>
      <c r="Q4044">
        <v>3.07</v>
      </c>
      <c r="R4044">
        <v>5</v>
      </c>
      <c r="S4044">
        <v>1</v>
      </c>
      <c r="T4044">
        <v>1</v>
      </c>
      <c r="U4044" t="s">
        <v>76</v>
      </c>
      <c r="V4044">
        <v>2</v>
      </c>
      <c r="W4044" t="s">
        <v>77</v>
      </c>
      <c r="X4044" s="51" t="s">
        <v>7424</v>
      </c>
      <c r="Y4044" s="51" t="s">
        <v>144</v>
      </c>
      <c r="Z4044" s="26">
        <v>0</v>
      </c>
      <c r="AA4044" s="51" t="s">
        <v>66</v>
      </c>
      <c r="AB4044" s="51" t="s">
        <v>69</v>
      </c>
    </row>
    <row r="4045" spans="1:28">
      <c r="A4045" s="51" t="s">
        <v>7425</v>
      </c>
      <c r="B4045" s="51" t="s">
        <v>71</v>
      </c>
      <c r="C4045" s="1">
        <v>44041</v>
      </c>
      <c r="D4045">
        <v>2020</v>
      </c>
      <c r="E4045" s="26">
        <v>7</v>
      </c>
      <c r="F4045" s="51" t="s">
        <v>27</v>
      </c>
      <c r="G4045" s="26">
        <v>5</v>
      </c>
      <c r="H4045" s="26">
        <v>5</v>
      </c>
      <c r="I4045" t="s">
        <v>15</v>
      </c>
      <c r="J4045" t="s">
        <v>72</v>
      </c>
      <c r="K4045" t="s">
        <v>124</v>
      </c>
      <c r="L4045" t="s">
        <v>74</v>
      </c>
      <c r="M4045" t="s">
        <v>93</v>
      </c>
      <c r="N4045">
        <v>7582.2364129070284</v>
      </c>
      <c r="O4045">
        <v>7582.2364129070284</v>
      </c>
      <c r="P4045" t="s">
        <v>64</v>
      </c>
      <c r="Q4045">
        <v>8.81</v>
      </c>
      <c r="R4045">
        <v>3</v>
      </c>
      <c r="S4045">
        <v>1</v>
      </c>
      <c r="T4045">
        <v>1</v>
      </c>
      <c r="U4045" t="s">
        <v>76</v>
      </c>
      <c r="V4045">
        <v>1</v>
      </c>
      <c r="W4045" t="s">
        <v>66</v>
      </c>
      <c r="X4045" s="51" t="s">
        <v>7426</v>
      </c>
      <c r="Y4045" s="51" t="s">
        <v>86</v>
      </c>
      <c r="Z4045" s="26">
        <v>0</v>
      </c>
      <c r="AA4045" s="51" t="s">
        <v>66</v>
      </c>
      <c r="AB4045" s="51" t="s">
        <v>69</v>
      </c>
    </row>
    <row r="4046" spans="1:28">
      <c r="A4046" s="51" t="s">
        <v>7427</v>
      </c>
      <c r="B4046" s="51" t="s">
        <v>71</v>
      </c>
      <c r="C4046" s="1">
        <v>44788</v>
      </c>
      <c r="D4046">
        <v>2022</v>
      </c>
      <c r="E4046" s="26">
        <v>8</v>
      </c>
      <c r="F4046" s="51" t="s">
        <v>28</v>
      </c>
      <c r="G4046" s="26">
        <v>3</v>
      </c>
      <c r="H4046" s="26">
        <v>3</v>
      </c>
      <c r="I4046" t="s">
        <v>15</v>
      </c>
      <c r="J4046" t="s">
        <v>82</v>
      </c>
      <c r="K4046" t="s">
        <v>61</v>
      </c>
      <c r="L4046" t="s">
        <v>110</v>
      </c>
      <c r="M4046" t="s">
        <v>152</v>
      </c>
      <c r="N4046">
        <v>767.57611325652863</v>
      </c>
      <c r="O4046">
        <v>767.57611325652863</v>
      </c>
      <c r="P4046" t="s">
        <v>64</v>
      </c>
      <c r="Q4046">
        <v>11.1</v>
      </c>
      <c r="R4046">
        <v>5</v>
      </c>
      <c r="S4046">
        <v>4</v>
      </c>
      <c r="T4046">
        <v>1</v>
      </c>
      <c r="U4046" t="s">
        <v>76</v>
      </c>
      <c r="V4046">
        <v>2</v>
      </c>
      <c r="W4046" t="s">
        <v>77</v>
      </c>
      <c r="X4046" s="51" t="s">
        <v>7428</v>
      </c>
      <c r="Y4046" s="51" t="s">
        <v>100</v>
      </c>
      <c r="Z4046" s="26">
        <v>1</v>
      </c>
      <c r="AA4046" s="51" t="s">
        <v>66</v>
      </c>
      <c r="AB4046" s="51" t="s">
        <v>69</v>
      </c>
    </row>
    <row r="4047" spans="1:28">
      <c r="A4047" s="51" t="s">
        <v>7429</v>
      </c>
      <c r="B4047" s="51" t="s">
        <v>59</v>
      </c>
      <c r="C4047" s="1">
        <v>44341</v>
      </c>
      <c r="D4047">
        <v>2021</v>
      </c>
      <c r="E4047" s="26">
        <v>5</v>
      </c>
      <c r="F4047" s="51" t="s">
        <v>25</v>
      </c>
      <c r="G4047" s="26">
        <v>4</v>
      </c>
      <c r="H4047" s="26">
        <v>4</v>
      </c>
      <c r="I4047" t="s">
        <v>15</v>
      </c>
      <c r="J4047" t="s">
        <v>72</v>
      </c>
      <c r="K4047" t="s">
        <v>73</v>
      </c>
      <c r="L4047" t="s">
        <v>128</v>
      </c>
      <c r="M4047" t="s">
        <v>63</v>
      </c>
      <c r="N4047">
        <v>5295.8035308429817</v>
      </c>
      <c r="O4047">
        <v>5295.8035308429817</v>
      </c>
      <c r="P4047" t="s">
        <v>64</v>
      </c>
      <c r="Q4047">
        <v>9.8800000000000008</v>
      </c>
      <c r="R4047">
        <v>4</v>
      </c>
      <c r="S4047">
        <v>3</v>
      </c>
      <c r="T4047">
        <v>1</v>
      </c>
      <c r="U4047" t="s">
        <v>76</v>
      </c>
      <c r="V4047">
        <v>2</v>
      </c>
      <c r="W4047" t="s">
        <v>77</v>
      </c>
      <c r="X4047" s="51" t="s">
        <v>7430</v>
      </c>
      <c r="Y4047" s="51" t="s">
        <v>86</v>
      </c>
      <c r="Z4047" s="26">
        <v>1</v>
      </c>
      <c r="AA4047" s="51" t="s">
        <v>66</v>
      </c>
      <c r="AB4047" s="51" t="s">
        <v>69</v>
      </c>
    </row>
    <row r="4048" spans="1:28">
      <c r="A4048" s="51" t="s">
        <v>7431</v>
      </c>
      <c r="B4048" s="51" t="s">
        <v>97</v>
      </c>
      <c r="C4048" s="1">
        <v>42928</v>
      </c>
      <c r="D4048">
        <v>2017</v>
      </c>
      <c r="E4048" s="26">
        <v>7</v>
      </c>
      <c r="F4048" s="51" t="s">
        <v>27</v>
      </c>
      <c r="G4048" s="26">
        <v>8</v>
      </c>
      <c r="H4048" s="26">
        <v>8</v>
      </c>
      <c r="I4048" t="s">
        <v>15</v>
      </c>
      <c r="J4048" t="s">
        <v>60</v>
      </c>
      <c r="K4048" t="s">
        <v>124</v>
      </c>
      <c r="L4048" t="s">
        <v>113</v>
      </c>
      <c r="M4048" t="s">
        <v>90</v>
      </c>
      <c r="N4048">
        <v>4919.7349291090677</v>
      </c>
      <c r="O4048">
        <v>4919.7349291090677</v>
      </c>
      <c r="P4048" t="s">
        <v>64</v>
      </c>
      <c r="Q4048">
        <v>9.4</v>
      </c>
      <c r="R4048">
        <v>1</v>
      </c>
      <c r="S4048">
        <v>2</v>
      </c>
      <c r="T4048">
        <v>1</v>
      </c>
      <c r="U4048" t="s">
        <v>76</v>
      </c>
      <c r="V4048">
        <v>1</v>
      </c>
      <c r="W4048" t="s">
        <v>66</v>
      </c>
      <c r="X4048" s="51" t="s">
        <v>5143</v>
      </c>
      <c r="Y4048" s="51" t="s">
        <v>68</v>
      </c>
      <c r="Z4048" s="26">
        <v>1</v>
      </c>
      <c r="AA4048" s="51" t="s">
        <v>66</v>
      </c>
      <c r="AB4048" s="51" t="s">
        <v>69</v>
      </c>
    </row>
    <row r="4049" spans="1:28">
      <c r="A4049" s="51" t="s">
        <v>7432</v>
      </c>
      <c r="B4049" s="51" t="s">
        <v>140</v>
      </c>
      <c r="C4049" s="1">
        <v>44410</v>
      </c>
      <c r="D4049">
        <v>2021</v>
      </c>
      <c r="E4049" s="26">
        <v>8</v>
      </c>
      <c r="F4049" s="51" t="s">
        <v>28</v>
      </c>
      <c r="G4049" s="26">
        <v>4</v>
      </c>
      <c r="H4049" s="26">
        <v>4</v>
      </c>
      <c r="I4049" t="s">
        <v>15</v>
      </c>
      <c r="J4049" t="s">
        <v>72</v>
      </c>
      <c r="K4049" t="s">
        <v>88</v>
      </c>
      <c r="L4049" t="s">
        <v>62</v>
      </c>
      <c r="M4049" t="s">
        <v>93</v>
      </c>
      <c r="N4049">
        <v>6376.8864008879164</v>
      </c>
      <c r="O4049">
        <v>6376.8864008879164</v>
      </c>
      <c r="P4049" t="s">
        <v>64</v>
      </c>
      <c r="Q4049">
        <v>26.71</v>
      </c>
      <c r="R4049">
        <v>4</v>
      </c>
      <c r="S4049">
        <v>2</v>
      </c>
      <c r="T4049">
        <v>1</v>
      </c>
      <c r="U4049" t="s">
        <v>76</v>
      </c>
      <c r="V4049">
        <v>3</v>
      </c>
      <c r="W4049" t="s">
        <v>84</v>
      </c>
      <c r="X4049" s="51" t="s">
        <v>7433</v>
      </c>
      <c r="Y4049" s="51" t="s">
        <v>100</v>
      </c>
      <c r="Z4049" s="26">
        <v>2</v>
      </c>
      <c r="AA4049" s="51" t="s">
        <v>77</v>
      </c>
      <c r="AB4049" s="51" t="s">
        <v>69</v>
      </c>
    </row>
    <row r="4050" spans="1:28">
      <c r="A4050" s="51" t="s">
        <v>7434</v>
      </c>
      <c r="B4050" s="51" t="s">
        <v>140</v>
      </c>
      <c r="C4050" s="1">
        <v>44626</v>
      </c>
      <c r="D4050">
        <v>2022</v>
      </c>
      <c r="E4050" s="26">
        <v>3</v>
      </c>
      <c r="F4050" s="51" t="s">
        <v>23</v>
      </c>
      <c r="G4050" s="26">
        <v>3</v>
      </c>
      <c r="H4050" s="26">
        <v>3</v>
      </c>
      <c r="I4050" t="s">
        <v>15</v>
      </c>
      <c r="J4050" t="s">
        <v>82</v>
      </c>
      <c r="K4050" t="s">
        <v>83</v>
      </c>
      <c r="L4050" t="s">
        <v>110</v>
      </c>
      <c r="M4050" t="s">
        <v>104</v>
      </c>
      <c r="N4050">
        <v>11263.440129797429</v>
      </c>
      <c r="O4050">
        <v>11263.440129797429</v>
      </c>
      <c r="P4050" t="s">
        <v>64</v>
      </c>
      <c r="Q4050">
        <v>17.739999999999998</v>
      </c>
      <c r="R4050">
        <v>3</v>
      </c>
      <c r="S4050">
        <v>0</v>
      </c>
      <c r="T4050">
        <v>0</v>
      </c>
      <c r="U4050" t="s">
        <v>65</v>
      </c>
      <c r="V4050">
        <v>2</v>
      </c>
      <c r="W4050" t="s">
        <v>77</v>
      </c>
      <c r="X4050" s="51" t="s">
        <v>7435</v>
      </c>
      <c r="Y4050" s="51" t="s">
        <v>100</v>
      </c>
      <c r="Z4050" s="26">
        <v>1</v>
      </c>
      <c r="AA4050" s="51" t="s">
        <v>66</v>
      </c>
      <c r="AB4050" s="51" t="s">
        <v>69</v>
      </c>
    </row>
    <row r="4051" spans="1:28">
      <c r="A4051" s="51" t="s">
        <v>7436</v>
      </c>
      <c r="B4051" s="51" t="s">
        <v>97</v>
      </c>
      <c r="C4051" s="1">
        <v>44301</v>
      </c>
      <c r="D4051">
        <v>2021</v>
      </c>
      <c r="E4051" s="26">
        <v>4</v>
      </c>
      <c r="F4051" s="51" t="s">
        <v>24</v>
      </c>
      <c r="G4051" s="26">
        <v>4</v>
      </c>
      <c r="H4051" s="26">
        <v>4</v>
      </c>
      <c r="I4051" t="s">
        <v>15</v>
      </c>
      <c r="J4051" t="s">
        <v>72</v>
      </c>
      <c r="K4051" t="s">
        <v>61</v>
      </c>
      <c r="L4051" t="s">
        <v>202</v>
      </c>
      <c r="M4051" t="s">
        <v>75</v>
      </c>
      <c r="N4051">
        <v>5791.4006307181289</v>
      </c>
      <c r="O4051">
        <v>5791.4006307181289</v>
      </c>
      <c r="P4051" t="s">
        <v>64</v>
      </c>
      <c r="Q4051">
        <v>12.89</v>
      </c>
      <c r="R4051">
        <v>4</v>
      </c>
      <c r="S4051">
        <v>1</v>
      </c>
      <c r="T4051">
        <v>1</v>
      </c>
      <c r="U4051" t="s">
        <v>76</v>
      </c>
      <c r="V4051">
        <v>2</v>
      </c>
      <c r="W4051" t="s">
        <v>77</v>
      </c>
      <c r="X4051" s="51" t="s">
        <v>6941</v>
      </c>
      <c r="Y4051" s="51" t="s">
        <v>119</v>
      </c>
      <c r="Z4051" s="26">
        <v>0</v>
      </c>
      <c r="AA4051" s="51" t="s">
        <v>66</v>
      </c>
      <c r="AB4051" s="51" t="s">
        <v>69</v>
      </c>
    </row>
    <row r="4052" spans="1:28">
      <c r="A4052" s="51" t="s">
        <v>7437</v>
      </c>
      <c r="B4052" s="51" t="s">
        <v>121</v>
      </c>
      <c r="C4052" s="1">
        <v>41574</v>
      </c>
      <c r="D4052">
        <v>2013</v>
      </c>
      <c r="E4052" s="26">
        <v>10</v>
      </c>
      <c r="F4052" s="51" t="s">
        <v>10</v>
      </c>
      <c r="G4052" s="26">
        <v>12</v>
      </c>
      <c r="H4052" s="26">
        <v>12</v>
      </c>
      <c r="I4052" t="s">
        <v>15</v>
      </c>
      <c r="J4052" t="s">
        <v>102</v>
      </c>
      <c r="K4052" t="s">
        <v>83</v>
      </c>
      <c r="L4052" t="s">
        <v>89</v>
      </c>
      <c r="M4052" t="s">
        <v>152</v>
      </c>
      <c r="N4052">
        <v>13230.276307583579</v>
      </c>
      <c r="O4052">
        <v>13230.276307583579</v>
      </c>
      <c r="P4052" t="s">
        <v>64</v>
      </c>
      <c r="Q4052">
        <v>13.03</v>
      </c>
      <c r="R4052">
        <v>2</v>
      </c>
      <c r="S4052">
        <v>1</v>
      </c>
      <c r="T4052">
        <v>1</v>
      </c>
      <c r="U4052" t="s">
        <v>76</v>
      </c>
      <c r="V4052">
        <v>2</v>
      </c>
      <c r="W4052" t="s">
        <v>77</v>
      </c>
      <c r="X4052" s="51" t="s">
        <v>1568</v>
      </c>
      <c r="Y4052" s="51" t="s">
        <v>68</v>
      </c>
      <c r="Z4052" s="26">
        <v>2</v>
      </c>
      <c r="AA4052" s="51" t="s">
        <v>77</v>
      </c>
      <c r="AB4052" s="51" t="s">
        <v>69</v>
      </c>
    </row>
    <row r="4053" spans="1:28">
      <c r="A4053" s="51" t="s">
        <v>7438</v>
      </c>
      <c r="B4053" s="51" t="s">
        <v>59</v>
      </c>
      <c r="C4053" s="1">
        <v>41952</v>
      </c>
      <c r="D4053">
        <v>2014</v>
      </c>
      <c r="E4053" s="26">
        <v>11</v>
      </c>
      <c r="F4053" s="51" t="s">
        <v>19</v>
      </c>
      <c r="G4053" s="26">
        <v>11</v>
      </c>
      <c r="H4053" s="26">
        <v>11</v>
      </c>
      <c r="I4053" t="s">
        <v>15</v>
      </c>
      <c r="J4053" t="s">
        <v>102</v>
      </c>
      <c r="K4053" t="s">
        <v>124</v>
      </c>
      <c r="L4053" t="s">
        <v>125</v>
      </c>
      <c r="M4053" t="s">
        <v>104</v>
      </c>
      <c r="N4053">
        <v>4526.9778945542812</v>
      </c>
      <c r="O4053">
        <v>4526.9778945542812</v>
      </c>
      <c r="P4053" t="s">
        <v>64</v>
      </c>
      <c r="Q4053">
        <v>1.61</v>
      </c>
      <c r="R4053">
        <v>4</v>
      </c>
      <c r="S4053">
        <v>3</v>
      </c>
      <c r="T4053">
        <v>1</v>
      </c>
      <c r="U4053" t="s">
        <v>76</v>
      </c>
      <c r="V4053">
        <v>1</v>
      </c>
      <c r="W4053" t="s">
        <v>66</v>
      </c>
      <c r="X4053" s="51" t="s">
        <v>7439</v>
      </c>
      <c r="Y4053" s="51" t="s">
        <v>100</v>
      </c>
      <c r="Z4053" s="26">
        <v>2</v>
      </c>
      <c r="AA4053" s="51" t="s">
        <v>77</v>
      </c>
      <c r="AB4053" s="51" t="s">
        <v>108</v>
      </c>
    </row>
    <row r="4054" spans="1:28">
      <c r="A4054" s="51" t="s">
        <v>7440</v>
      </c>
      <c r="B4054" s="51" t="s">
        <v>140</v>
      </c>
      <c r="C4054" s="1">
        <v>43469</v>
      </c>
      <c r="D4054">
        <v>2019</v>
      </c>
      <c r="E4054" s="26">
        <v>1</v>
      </c>
      <c r="F4054" s="51" t="s">
        <v>21</v>
      </c>
      <c r="G4054" s="26">
        <v>6</v>
      </c>
      <c r="H4054" s="26">
        <v>6</v>
      </c>
      <c r="I4054" t="s">
        <v>15</v>
      </c>
      <c r="J4054" t="s">
        <v>72</v>
      </c>
      <c r="K4054" t="s">
        <v>61</v>
      </c>
      <c r="L4054" t="s">
        <v>89</v>
      </c>
      <c r="M4054" t="s">
        <v>90</v>
      </c>
      <c r="N4054">
        <v>5277.7144518902105</v>
      </c>
      <c r="O4054">
        <v>5277.7144518902105</v>
      </c>
      <c r="P4054" t="s">
        <v>64</v>
      </c>
      <c r="Q4054">
        <v>7.54</v>
      </c>
      <c r="R4054">
        <v>5</v>
      </c>
      <c r="S4054">
        <v>1</v>
      </c>
      <c r="T4054">
        <v>1</v>
      </c>
      <c r="U4054" t="s">
        <v>76</v>
      </c>
      <c r="V4054">
        <v>1</v>
      </c>
      <c r="W4054" t="s">
        <v>66</v>
      </c>
      <c r="X4054" s="51" t="s">
        <v>7441</v>
      </c>
      <c r="Y4054" s="51" t="s">
        <v>79</v>
      </c>
      <c r="Z4054" s="26">
        <v>0</v>
      </c>
      <c r="AA4054" s="51" t="s">
        <v>66</v>
      </c>
      <c r="AB4054" s="51" t="s">
        <v>69</v>
      </c>
    </row>
    <row r="4055" spans="1:28">
      <c r="A4055" s="51" t="s">
        <v>7442</v>
      </c>
      <c r="B4055" s="51" t="s">
        <v>140</v>
      </c>
      <c r="C4055" s="1">
        <v>42763</v>
      </c>
      <c r="D4055">
        <v>2017</v>
      </c>
      <c r="E4055" s="26">
        <v>1</v>
      </c>
      <c r="F4055" s="51" t="s">
        <v>21</v>
      </c>
      <c r="G4055" s="26">
        <v>8</v>
      </c>
      <c r="H4055" s="26">
        <v>8</v>
      </c>
      <c r="I4055" t="s">
        <v>15</v>
      </c>
      <c r="J4055" t="s">
        <v>60</v>
      </c>
      <c r="K4055" t="s">
        <v>133</v>
      </c>
      <c r="L4055" t="s">
        <v>157</v>
      </c>
      <c r="M4055" t="s">
        <v>152</v>
      </c>
      <c r="N4055">
        <v>8996.1366797731225</v>
      </c>
      <c r="O4055">
        <v>8996.1366797731225</v>
      </c>
      <c r="P4055" t="s">
        <v>64</v>
      </c>
      <c r="Q4055">
        <v>4.7</v>
      </c>
      <c r="R4055">
        <v>1</v>
      </c>
      <c r="S4055">
        <v>2</v>
      </c>
      <c r="T4055">
        <v>1</v>
      </c>
      <c r="U4055" t="s">
        <v>76</v>
      </c>
      <c r="V4055">
        <v>2</v>
      </c>
      <c r="W4055" t="s">
        <v>77</v>
      </c>
      <c r="X4055" s="51" t="s">
        <v>7443</v>
      </c>
      <c r="Y4055" s="51" t="s">
        <v>144</v>
      </c>
      <c r="Z4055" s="26">
        <v>1</v>
      </c>
      <c r="AA4055" s="51" t="s">
        <v>66</v>
      </c>
      <c r="AB4055" s="51" t="s">
        <v>69</v>
      </c>
    </row>
    <row r="4056" spans="1:28">
      <c r="A4056" s="51" t="s">
        <v>7444</v>
      </c>
      <c r="B4056" s="51" t="s">
        <v>81</v>
      </c>
      <c r="C4056" s="1">
        <v>44079</v>
      </c>
      <c r="D4056">
        <v>2020</v>
      </c>
      <c r="E4056" s="26">
        <v>9</v>
      </c>
      <c r="F4056" s="51" t="s">
        <v>29</v>
      </c>
      <c r="G4056" s="26">
        <v>5</v>
      </c>
      <c r="H4056" s="26">
        <v>5</v>
      </c>
      <c r="I4056" t="s">
        <v>15</v>
      </c>
      <c r="J4056" t="s">
        <v>72</v>
      </c>
      <c r="K4056" t="s">
        <v>83</v>
      </c>
      <c r="L4056" t="s">
        <v>116</v>
      </c>
      <c r="M4056" t="s">
        <v>90</v>
      </c>
      <c r="N4056">
        <v>20869.372680312521</v>
      </c>
      <c r="O4056">
        <v>20869.372680312521</v>
      </c>
      <c r="P4056" t="s">
        <v>64</v>
      </c>
      <c r="Q4056">
        <v>22.77</v>
      </c>
      <c r="R4056">
        <v>3</v>
      </c>
      <c r="S4056">
        <v>0</v>
      </c>
      <c r="T4056">
        <v>0</v>
      </c>
      <c r="U4056" t="s">
        <v>65</v>
      </c>
      <c r="V4056">
        <v>3</v>
      </c>
      <c r="W4056" t="s">
        <v>84</v>
      </c>
      <c r="X4056" s="51" t="s">
        <v>5695</v>
      </c>
      <c r="Y4056" s="51" t="s">
        <v>95</v>
      </c>
      <c r="Z4056" s="26">
        <v>3</v>
      </c>
      <c r="AA4056" s="51" t="s">
        <v>77</v>
      </c>
      <c r="AB4056" s="51" t="s">
        <v>108</v>
      </c>
    </row>
    <row r="4057" spans="1:28">
      <c r="A4057" s="51" t="s">
        <v>7445</v>
      </c>
      <c r="B4057" s="51" t="s">
        <v>59</v>
      </c>
      <c r="C4057" s="1">
        <v>44323</v>
      </c>
      <c r="D4057">
        <v>2021</v>
      </c>
      <c r="E4057" s="26">
        <v>5</v>
      </c>
      <c r="F4057" s="51" t="s">
        <v>25</v>
      </c>
      <c r="G4057" s="26">
        <v>4</v>
      </c>
      <c r="H4057" s="26">
        <v>4</v>
      </c>
      <c r="I4057" t="s">
        <v>15</v>
      </c>
      <c r="J4057" t="s">
        <v>72</v>
      </c>
      <c r="K4057" t="s">
        <v>61</v>
      </c>
      <c r="L4057" t="s">
        <v>110</v>
      </c>
      <c r="M4057" t="s">
        <v>152</v>
      </c>
      <c r="N4057">
        <v>12169.586245085377</v>
      </c>
      <c r="O4057">
        <v>12169.586245085377</v>
      </c>
      <c r="P4057" t="s">
        <v>64</v>
      </c>
      <c r="Q4057">
        <v>9.09</v>
      </c>
      <c r="R4057">
        <v>5</v>
      </c>
      <c r="S4057">
        <v>0</v>
      </c>
      <c r="T4057">
        <v>0</v>
      </c>
      <c r="U4057" t="s">
        <v>65</v>
      </c>
      <c r="V4057">
        <v>3</v>
      </c>
      <c r="W4057" t="s">
        <v>84</v>
      </c>
      <c r="X4057" s="51" t="s">
        <v>7446</v>
      </c>
      <c r="Y4057" s="51" t="s">
        <v>95</v>
      </c>
      <c r="Z4057" s="26">
        <v>2</v>
      </c>
      <c r="AA4057" s="51" t="s">
        <v>77</v>
      </c>
      <c r="AB4057" s="51" t="s">
        <v>69</v>
      </c>
    </row>
    <row r="4058" spans="1:28">
      <c r="A4058" s="51" t="s">
        <v>7447</v>
      </c>
      <c r="B4058" s="51" t="s">
        <v>71</v>
      </c>
      <c r="C4058" s="1">
        <v>44518</v>
      </c>
      <c r="D4058">
        <v>2021</v>
      </c>
      <c r="E4058" s="26">
        <v>11</v>
      </c>
      <c r="F4058" s="51" t="s">
        <v>19</v>
      </c>
      <c r="G4058" s="26">
        <v>4</v>
      </c>
      <c r="H4058" s="26">
        <v>4</v>
      </c>
      <c r="I4058" t="s">
        <v>15</v>
      </c>
      <c r="J4058" t="s">
        <v>72</v>
      </c>
      <c r="K4058" t="s">
        <v>83</v>
      </c>
      <c r="L4058" t="s">
        <v>98</v>
      </c>
      <c r="M4058" t="s">
        <v>90</v>
      </c>
      <c r="N4058">
        <v>1881.0155914500688</v>
      </c>
      <c r="O4058">
        <v>1881.0155914500688</v>
      </c>
      <c r="P4058" t="s">
        <v>64</v>
      </c>
      <c r="Q4058">
        <v>6.24</v>
      </c>
      <c r="R4058">
        <v>1</v>
      </c>
      <c r="S4058">
        <v>3</v>
      </c>
      <c r="T4058">
        <v>1</v>
      </c>
      <c r="U4058" t="s">
        <v>76</v>
      </c>
      <c r="V4058">
        <v>1</v>
      </c>
      <c r="W4058" t="s">
        <v>66</v>
      </c>
      <c r="X4058" s="51" t="s">
        <v>4211</v>
      </c>
      <c r="Y4058" s="51" t="s">
        <v>95</v>
      </c>
      <c r="Z4058" s="26">
        <v>1</v>
      </c>
      <c r="AA4058" s="51" t="s">
        <v>66</v>
      </c>
      <c r="AB4058" s="51" t="s">
        <v>69</v>
      </c>
    </row>
    <row r="4059" spans="1:28">
      <c r="A4059" s="51" t="s">
        <v>7448</v>
      </c>
      <c r="B4059" s="51" t="s">
        <v>121</v>
      </c>
      <c r="C4059" s="1">
        <v>43515</v>
      </c>
      <c r="D4059">
        <v>2019</v>
      </c>
      <c r="E4059" s="26">
        <v>2</v>
      </c>
      <c r="F4059" s="51" t="s">
        <v>22</v>
      </c>
      <c r="G4059" s="26">
        <v>6</v>
      </c>
      <c r="H4059" s="26">
        <v>6</v>
      </c>
      <c r="I4059" t="s">
        <v>15</v>
      </c>
      <c r="J4059" t="s">
        <v>72</v>
      </c>
      <c r="K4059" t="s">
        <v>133</v>
      </c>
      <c r="L4059" t="s">
        <v>89</v>
      </c>
      <c r="M4059" t="s">
        <v>75</v>
      </c>
      <c r="N4059">
        <v>3940.3531829636599</v>
      </c>
      <c r="O4059">
        <v>3940.3531829636599</v>
      </c>
      <c r="P4059" t="s">
        <v>64</v>
      </c>
      <c r="Q4059">
        <v>10.4</v>
      </c>
      <c r="R4059">
        <v>1</v>
      </c>
      <c r="S4059">
        <v>0</v>
      </c>
      <c r="T4059">
        <v>0</v>
      </c>
      <c r="U4059" t="s">
        <v>65</v>
      </c>
      <c r="V4059">
        <v>3</v>
      </c>
      <c r="W4059" t="s">
        <v>84</v>
      </c>
      <c r="X4059" s="51" t="s">
        <v>7449</v>
      </c>
      <c r="Y4059" s="51" t="s">
        <v>79</v>
      </c>
      <c r="Z4059" s="26">
        <v>1</v>
      </c>
      <c r="AA4059" s="51" t="s">
        <v>66</v>
      </c>
      <c r="AB4059" s="51" t="s">
        <v>69</v>
      </c>
    </row>
    <row r="4060" spans="1:28">
      <c r="A4060" s="51" t="s">
        <v>7450</v>
      </c>
      <c r="B4060" s="51" t="s">
        <v>121</v>
      </c>
      <c r="C4060" s="1">
        <v>41718</v>
      </c>
      <c r="D4060">
        <v>2014</v>
      </c>
      <c r="E4060" s="26">
        <v>3</v>
      </c>
      <c r="F4060" s="51" t="s">
        <v>23</v>
      </c>
      <c r="G4060" s="26">
        <v>11</v>
      </c>
      <c r="H4060" s="26">
        <v>11</v>
      </c>
      <c r="I4060" t="s">
        <v>15</v>
      </c>
      <c r="J4060" t="s">
        <v>102</v>
      </c>
      <c r="K4060" t="s">
        <v>61</v>
      </c>
      <c r="L4060" t="s">
        <v>116</v>
      </c>
      <c r="M4060" t="s">
        <v>63</v>
      </c>
      <c r="N4060">
        <v>6286.78602085702</v>
      </c>
      <c r="O4060">
        <v>6286.78602085702</v>
      </c>
      <c r="P4060" t="s">
        <v>64</v>
      </c>
      <c r="Q4060">
        <v>17.36</v>
      </c>
      <c r="R4060">
        <v>1</v>
      </c>
      <c r="S4060">
        <v>2</v>
      </c>
      <c r="T4060">
        <v>1</v>
      </c>
      <c r="U4060" t="s">
        <v>76</v>
      </c>
      <c r="V4060">
        <v>2</v>
      </c>
      <c r="W4060" t="s">
        <v>77</v>
      </c>
      <c r="X4060" s="51" t="s">
        <v>3977</v>
      </c>
      <c r="Y4060" s="51" t="s">
        <v>86</v>
      </c>
      <c r="Z4060" s="26">
        <v>2</v>
      </c>
      <c r="AA4060" s="51" t="s">
        <v>77</v>
      </c>
      <c r="AB4060" s="51" t="s">
        <v>69</v>
      </c>
    </row>
    <row r="4061" spans="1:28">
      <c r="A4061" s="51" t="s">
        <v>7451</v>
      </c>
      <c r="B4061" s="51" t="s">
        <v>71</v>
      </c>
      <c r="C4061" s="1">
        <v>43482</v>
      </c>
      <c r="D4061">
        <v>2019</v>
      </c>
      <c r="E4061" s="26">
        <v>1</v>
      </c>
      <c r="F4061" s="51" t="s">
        <v>21</v>
      </c>
      <c r="G4061" s="26">
        <v>6</v>
      </c>
      <c r="H4061" s="26">
        <v>6</v>
      </c>
      <c r="I4061" t="s">
        <v>15</v>
      </c>
      <c r="J4061" t="s">
        <v>72</v>
      </c>
      <c r="K4061" t="s">
        <v>133</v>
      </c>
      <c r="L4061" t="s">
        <v>89</v>
      </c>
      <c r="M4061" t="s">
        <v>63</v>
      </c>
      <c r="N4061">
        <v>5383.4198628075046</v>
      </c>
      <c r="O4061">
        <v>5383.4198628075046</v>
      </c>
      <c r="P4061" t="s">
        <v>64</v>
      </c>
      <c r="Q4061">
        <v>3.74</v>
      </c>
      <c r="R4061">
        <v>4</v>
      </c>
      <c r="S4061">
        <v>1</v>
      </c>
      <c r="T4061">
        <v>1</v>
      </c>
      <c r="U4061" t="s">
        <v>76</v>
      </c>
      <c r="V4061">
        <v>1</v>
      </c>
      <c r="W4061" t="s">
        <v>66</v>
      </c>
      <c r="X4061" s="51" t="s">
        <v>7452</v>
      </c>
      <c r="Y4061" s="51" t="s">
        <v>119</v>
      </c>
      <c r="Z4061" s="26">
        <v>0</v>
      </c>
      <c r="AA4061" s="51" t="s">
        <v>66</v>
      </c>
      <c r="AB4061" s="51" t="s">
        <v>69</v>
      </c>
    </row>
    <row r="4062" spans="1:28">
      <c r="A4062" s="51" t="s">
        <v>7453</v>
      </c>
      <c r="B4062" s="51" t="s">
        <v>97</v>
      </c>
      <c r="C4062" s="1">
        <v>43687</v>
      </c>
      <c r="D4062">
        <v>2019</v>
      </c>
      <c r="E4062" s="26">
        <v>8</v>
      </c>
      <c r="F4062" s="51" t="s">
        <v>28</v>
      </c>
      <c r="G4062" s="26">
        <v>6</v>
      </c>
      <c r="H4062" s="26">
        <v>6</v>
      </c>
      <c r="I4062" t="s">
        <v>15</v>
      </c>
      <c r="J4062" t="s">
        <v>72</v>
      </c>
      <c r="K4062" t="s">
        <v>61</v>
      </c>
      <c r="L4062" t="s">
        <v>113</v>
      </c>
      <c r="M4062" t="s">
        <v>152</v>
      </c>
      <c r="N4062">
        <v>7362.034153106847</v>
      </c>
      <c r="O4062">
        <v>7362.034153106847</v>
      </c>
      <c r="P4062" t="s">
        <v>64</v>
      </c>
      <c r="Q4062">
        <v>6.81</v>
      </c>
      <c r="R4062">
        <v>1</v>
      </c>
      <c r="S4062">
        <v>0</v>
      </c>
      <c r="T4062">
        <v>0</v>
      </c>
      <c r="U4062" t="s">
        <v>65</v>
      </c>
      <c r="V4062">
        <v>3</v>
      </c>
      <c r="W4062" t="s">
        <v>84</v>
      </c>
      <c r="X4062" s="51" t="s">
        <v>7454</v>
      </c>
      <c r="Y4062" s="51" t="s">
        <v>95</v>
      </c>
      <c r="Z4062" s="26">
        <v>1</v>
      </c>
      <c r="AA4062" s="51" t="s">
        <v>66</v>
      </c>
      <c r="AB4062" s="51" t="s">
        <v>69</v>
      </c>
    </row>
    <row r="4063" spans="1:28">
      <c r="A4063" s="51" t="s">
        <v>7455</v>
      </c>
      <c r="B4063" s="51" t="s">
        <v>59</v>
      </c>
      <c r="C4063" s="1">
        <v>45231</v>
      </c>
      <c r="D4063">
        <v>2023</v>
      </c>
      <c r="E4063" s="26">
        <v>11</v>
      </c>
      <c r="F4063" s="51" t="s">
        <v>19</v>
      </c>
      <c r="G4063" s="26">
        <v>2</v>
      </c>
      <c r="H4063" s="26">
        <v>2</v>
      </c>
      <c r="I4063" t="s">
        <v>15</v>
      </c>
      <c r="J4063" t="s">
        <v>82</v>
      </c>
      <c r="K4063" t="s">
        <v>124</v>
      </c>
      <c r="L4063" t="s">
        <v>125</v>
      </c>
      <c r="M4063" t="s">
        <v>152</v>
      </c>
      <c r="N4063">
        <v>-723.27684534838124</v>
      </c>
      <c r="O4063">
        <v>723.27684534838124</v>
      </c>
      <c r="P4063" t="s">
        <v>117</v>
      </c>
      <c r="Q4063">
        <v>1.67</v>
      </c>
      <c r="R4063">
        <v>2</v>
      </c>
      <c r="S4063">
        <v>2</v>
      </c>
      <c r="T4063">
        <v>1</v>
      </c>
      <c r="U4063" t="s">
        <v>76</v>
      </c>
      <c r="V4063">
        <v>1</v>
      </c>
      <c r="W4063" t="s">
        <v>66</v>
      </c>
      <c r="X4063" s="51" t="s">
        <v>7456</v>
      </c>
      <c r="Y4063" s="51" t="s">
        <v>100</v>
      </c>
      <c r="Z4063" s="26">
        <v>0</v>
      </c>
      <c r="AA4063" s="51" t="s">
        <v>66</v>
      </c>
      <c r="AB4063" s="51" t="s">
        <v>69</v>
      </c>
    </row>
    <row r="4064" spans="1:28">
      <c r="A4064" s="51" t="s">
        <v>7457</v>
      </c>
      <c r="B4064" s="51" t="s">
        <v>97</v>
      </c>
      <c r="C4064" s="1">
        <v>41789</v>
      </c>
      <c r="D4064">
        <v>2014</v>
      </c>
      <c r="E4064" s="26">
        <v>5</v>
      </c>
      <c r="F4064" s="51" t="s">
        <v>25</v>
      </c>
      <c r="G4064" s="26">
        <v>11</v>
      </c>
      <c r="H4064" s="26">
        <v>11</v>
      </c>
      <c r="I4064" t="s">
        <v>15</v>
      </c>
      <c r="J4064" t="s">
        <v>102</v>
      </c>
      <c r="K4064" t="s">
        <v>61</v>
      </c>
      <c r="L4064" t="s">
        <v>89</v>
      </c>
      <c r="M4064" t="s">
        <v>90</v>
      </c>
      <c r="N4064">
        <v>6039.3023612184297</v>
      </c>
      <c r="O4064">
        <v>6039.3023612184297</v>
      </c>
      <c r="P4064" t="s">
        <v>64</v>
      </c>
      <c r="Q4064">
        <v>8.49</v>
      </c>
      <c r="R4064">
        <v>3</v>
      </c>
      <c r="S4064">
        <v>1</v>
      </c>
      <c r="T4064">
        <v>1</v>
      </c>
      <c r="U4064" t="s">
        <v>76</v>
      </c>
      <c r="V4064">
        <v>1</v>
      </c>
      <c r="W4064" t="s">
        <v>66</v>
      </c>
      <c r="X4064" s="51" t="s">
        <v>7458</v>
      </c>
      <c r="Y4064" s="51" t="s">
        <v>100</v>
      </c>
      <c r="Z4064" s="26">
        <v>1</v>
      </c>
      <c r="AA4064" s="51" t="s">
        <v>66</v>
      </c>
      <c r="AB4064" s="51" t="s">
        <v>69</v>
      </c>
    </row>
    <row r="4065" spans="1:28">
      <c r="A4065" s="51" t="s">
        <v>7459</v>
      </c>
      <c r="B4065" s="51" t="s">
        <v>81</v>
      </c>
      <c r="C4065" s="1">
        <v>45331</v>
      </c>
      <c r="D4065">
        <v>2024</v>
      </c>
      <c r="E4065" s="26">
        <v>2</v>
      </c>
      <c r="F4065" s="51" t="s">
        <v>22</v>
      </c>
      <c r="G4065" s="26">
        <v>1</v>
      </c>
      <c r="H4065" s="26">
        <v>1</v>
      </c>
      <c r="I4065" t="s">
        <v>15</v>
      </c>
      <c r="J4065" t="s">
        <v>82</v>
      </c>
      <c r="K4065" t="s">
        <v>73</v>
      </c>
      <c r="L4065" t="s">
        <v>98</v>
      </c>
      <c r="M4065" t="s">
        <v>104</v>
      </c>
      <c r="N4065">
        <v>7329.611180382878</v>
      </c>
      <c r="O4065">
        <v>7329.611180382878</v>
      </c>
      <c r="P4065" t="s">
        <v>64</v>
      </c>
      <c r="Q4065">
        <v>10.75</v>
      </c>
      <c r="R4065">
        <v>2</v>
      </c>
      <c r="S4065">
        <v>2</v>
      </c>
      <c r="T4065">
        <v>1</v>
      </c>
      <c r="U4065" t="s">
        <v>76</v>
      </c>
      <c r="V4065">
        <v>2</v>
      </c>
      <c r="W4065" t="s">
        <v>77</v>
      </c>
      <c r="X4065" s="51" t="s">
        <v>7460</v>
      </c>
      <c r="Y4065" s="51" t="s">
        <v>79</v>
      </c>
      <c r="Z4065" s="26">
        <v>0</v>
      </c>
      <c r="AA4065" s="51" t="s">
        <v>66</v>
      </c>
      <c r="AB4065" s="51" t="s">
        <v>69</v>
      </c>
    </row>
    <row r="4066" spans="1:28">
      <c r="A4066" s="51" t="s">
        <v>7461</v>
      </c>
      <c r="B4066" s="51" t="s">
        <v>140</v>
      </c>
      <c r="C4066" s="1">
        <v>43073</v>
      </c>
      <c r="D4066">
        <v>2017</v>
      </c>
      <c r="E4066" s="26">
        <v>12</v>
      </c>
      <c r="F4066" s="51" t="s">
        <v>20</v>
      </c>
      <c r="G4066" s="26">
        <v>8</v>
      </c>
      <c r="H4066" s="26">
        <v>8</v>
      </c>
      <c r="I4066" t="s">
        <v>15</v>
      </c>
      <c r="J4066" t="s">
        <v>60</v>
      </c>
      <c r="K4066" t="s">
        <v>88</v>
      </c>
      <c r="L4066" t="s">
        <v>202</v>
      </c>
      <c r="M4066" t="s">
        <v>90</v>
      </c>
      <c r="N4066">
        <v>6739.1461038967127</v>
      </c>
      <c r="O4066">
        <v>6739.1461038967127</v>
      </c>
      <c r="P4066" t="s">
        <v>64</v>
      </c>
      <c r="Q4066">
        <v>8.33</v>
      </c>
      <c r="R4066">
        <v>2</v>
      </c>
      <c r="S4066">
        <v>1</v>
      </c>
      <c r="T4066">
        <v>1</v>
      </c>
      <c r="U4066" t="s">
        <v>76</v>
      </c>
      <c r="V4066">
        <v>1</v>
      </c>
      <c r="W4066" t="s">
        <v>66</v>
      </c>
      <c r="X4066" s="51" t="s">
        <v>7462</v>
      </c>
      <c r="Y4066" s="51" t="s">
        <v>79</v>
      </c>
      <c r="Z4066" s="26">
        <v>1</v>
      </c>
      <c r="AA4066" s="51" t="s">
        <v>66</v>
      </c>
      <c r="AB4066" s="51" t="s">
        <v>69</v>
      </c>
    </row>
    <row r="4067" spans="1:28">
      <c r="A4067" s="51" t="s">
        <v>7463</v>
      </c>
      <c r="B4067" s="51" t="s">
        <v>81</v>
      </c>
      <c r="C4067" s="1">
        <v>43425</v>
      </c>
      <c r="D4067">
        <v>2018</v>
      </c>
      <c r="E4067" s="26">
        <v>11</v>
      </c>
      <c r="F4067" s="51" t="s">
        <v>19</v>
      </c>
      <c r="G4067" s="26">
        <v>7</v>
      </c>
      <c r="H4067" s="26">
        <v>7</v>
      </c>
      <c r="I4067" t="s">
        <v>15</v>
      </c>
      <c r="J4067" t="s">
        <v>60</v>
      </c>
      <c r="K4067" t="s">
        <v>83</v>
      </c>
      <c r="L4067" t="s">
        <v>125</v>
      </c>
      <c r="M4067" t="s">
        <v>93</v>
      </c>
      <c r="N4067">
        <v>8662.9826140623081</v>
      </c>
      <c r="O4067">
        <v>8662.9826140623081</v>
      </c>
      <c r="P4067" t="s">
        <v>64</v>
      </c>
      <c r="Q4067">
        <v>12.82</v>
      </c>
      <c r="R4067">
        <v>2</v>
      </c>
      <c r="S4067">
        <v>0</v>
      </c>
      <c r="T4067">
        <v>0</v>
      </c>
      <c r="U4067" t="s">
        <v>65</v>
      </c>
      <c r="V4067">
        <v>2</v>
      </c>
      <c r="W4067" t="s">
        <v>77</v>
      </c>
      <c r="X4067" s="51" t="s">
        <v>7464</v>
      </c>
      <c r="Y4067" s="51" t="s">
        <v>68</v>
      </c>
      <c r="Z4067" s="26">
        <v>0</v>
      </c>
      <c r="AA4067" s="51" t="s">
        <v>66</v>
      </c>
      <c r="AB4067" s="51" t="s">
        <v>69</v>
      </c>
    </row>
    <row r="4068" spans="1:28">
      <c r="A4068" s="51" t="s">
        <v>7465</v>
      </c>
      <c r="B4068" s="51" t="s">
        <v>59</v>
      </c>
      <c r="C4068" s="1">
        <v>45052</v>
      </c>
      <c r="D4068">
        <v>2023</v>
      </c>
      <c r="E4068" s="26">
        <v>5</v>
      </c>
      <c r="F4068" s="51" t="s">
        <v>25</v>
      </c>
      <c r="G4068" s="26">
        <v>2</v>
      </c>
      <c r="H4068" s="26">
        <v>2</v>
      </c>
      <c r="I4068" t="s">
        <v>15</v>
      </c>
      <c r="J4068" t="s">
        <v>82</v>
      </c>
      <c r="K4068" t="s">
        <v>83</v>
      </c>
      <c r="L4068" t="s">
        <v>125</v>
      </c>
      <c r="M4068" t="s">
        <v>90</v>
      </c>
      <c r="N4068">
        <v>19675.014760554772</v>
      </c>
      <c r="O4068">
        <v>19675.014760554772</v>
      </c>
      <c r="P4068" t="s">
        <v>64</v>
      </c>
      <c r="Q4068">
        <v>16.59</v>
      </c>
      <c r="R4068">
        <v>1</v>
      </c>
      <c r="S4068">
        <v>0</v>
      </c>
      <c r="T4068">
        <v>0</v>
      </c>
      <c r="U4068" t="s">
        <v>65</v>
      </c>
      <c r="V4068">
        <v>3</v>
      </c>
      <c r="W4068" t="s">
        <v>84</v>
      </c>
      <c r="X4068" s="51" t="s">
        <v>7466</v>
      </c>
      <c r="Y4068" s="51" t="s">
        <v>68</v>
      </c>
      <c r="Z4068" s="26">
        <v>3</v>
      </c>
      <c r="AA4068" s="51" t="s">
        <v>77</v>
      </c>
      <c r="AB4068" s="51" t="s">
        <v>108</v>
      </c>
    </row>
    <row r="4069" spans="1:28">
      <c r="A4069" s="51" t="s">
        <v>7467</v>
      </c>
      <c r="B4069" s="51" t="s">
        <v>121</v>
      </c>
      <c r="C4069" s="1">
        <v>44624</v>
      </c>
      <c r="D4069">
        <v>2022</v>
      </c>
      <c r="E4069" s="26">
        <v>3</v>
      </c>
      <c r="F4069" s="51" t="s">
        <v>23</v>
      </c>
      <c r="G4069" s="26">
        <v>3</v>
      </c>
      <c r="H4069" s="26">
        <v>3</v>
      </c>
      <c r="I4069" t="s">
        <v>15</v>
      </c>
      <c r="J4069" t="s">
        <v>82</v>
      </c>
      <c r="K4069" t="s">
        <v>83</v>
      </c>
      <c r="L4069" t="s">
        <v>74</v>
      </c>
      <c r="M4069" t="s">
        <v>93</v>
      </c>
      <c r="N4069">
        <v>2253.5326344160312</v>
      </c>
      <c r="O4069">
        <v>2253.5326344160312</v>
      </c>
      <c r="P4069" t="s">
        <v>64</v>
      </c>
      <c r="Q4069">
        <v>5.44</v>
      </c>
      <c r="R4069">
        <v>4</v>
      </c>
      <c r="S4069">
        <v>1</v>
      </c>
      <c r="T4069">
        <v>1</v>
      </c>
      <c r="U4069" t="s">
        <v>76</v>
      </c>
      <c r="V4069">
        <v>1</v>
      </c>
      <c r="W4069" t="s">
        <v>66</v>
      </c>
      <c r="X4069" s="51" t="s">
        <v>4816</v>
      </c>
      <c r="Y4069" s="51" t="s">
        <v>100</v>
      </c>
      <c r="Z4069" s="26">
        <v>0</v>
      </c>
      <c r="AA4069" s="51" t="s">
        <v>66</v>
      </c>
      <c r="AB4069" s="51" t="s">
        <v>69</v>
      </c>
    </row>
    <row r="4070" spans="1:28">
      <c r="A4070" s="51" t="s">
        <v>7468</v>
      </c>
      <c r="B4070" s="51" t="s">
        <v>71</v>
      </c>
      <c r="C4070" s="1">
        <v>41913</v>
      </c>
      <c r="D4070">
        <v>2014</v>
      </c>
      <c r="E4070" s="26">
        <v>10</v>
      </c>
      <c r="F4070" s="51" t="s">
        <v>10</v>
      </c>
      <c r="G4070" s="26">
        <v>11</v>
      </c>
      <c r="H4070" s="26">
        <v>11</v>
      </c>
      <c r="I4070" t="s">
        <v>15</v>
      </c>
      <c r="J4070" t="s">
        <v>102</v>
      </c>
      <c r="K4070" t="s">
        <v>88</v>
      </c>
      <c r="L4070" t="s">
        <v>98</v>
      </c>
      <c r="M4070" t="s">
        <v>152</v>
      </c>
      <c r="N4070">
        <v>6644.5309407764335</v>
      </c>
      <c r="O4070">
        <v>6644.5309407764335</v>
      </c>
      <c r="P4070" t="s">
        <v>64</v>
      </c>
      <c r="Q4070">
        <v>10.36</v>
      </c>
      <c r="R4070">
        <v>5</v>
      </c>
      <c r="S4070">
        <v>1</v>
      </c>
      <c r="T4070">
        <v>1</v>
      </c>
      <c r="U4070" t="s">
        <v>76</v>
      </c>
      <c r="V4070">
        <v>1</v>
      </c>
      <c r="W4070" t="s">
        <v>66</v>
      </c>
      <c r="X4070" s="51" t="s">
        <v>7469</v>
      </c>
      <c r="Y4070" s="51" t="s">
        <v>144</v>
      </c>
      <c r="Z4070" s="26">
        <v>1</v>
      </c>
      <c r="AA4070" s="51" t="s">
        <v>66</v>
      </c>
      <c r="AB4070" s="51" t="s">
        <v>69</v>
      </c>
    </row>
    <row r="4071" spans="1:28">
      <c r="A4071" s="51" t="s">
        <v>7470</v>
      </c>
      <c r="B4071" s="51" t="s">
        <v>121</v>
      </c>
      <c r="C4071" s="1">
        <v>44745</v>
      </c>
      <c r="D4071">
        <v>2022</v>
      </c>
      <c r="E4071" s="26">
        <v>7</v>
      </c>
      <c r="F4071" s="51" t="s">
        <v>27</v>
      </c>
      <c r="G4071" s="26">
        <v>3</v>
      </c>
      <c r="H4071" s="26">
        <v>3</v>
      </c>
      <c r="I4071" t="s">
        <v>15</v>
      </c>
      <c r="J4071" t="s">
        <v>82</v>
      </c>
      <c r="K4071" t="s">
        <v>61</v>
      </c>
      <c r="L4071" t="s">
        <v>125</v>
      </c>
      <c r="M4071" t="s">
        <v>63</v>
      </c>
      <c r="N4071">
        <v>4218.4621974839702</v>
      </c>
      <c r="O4071">
        <v>4218.4621974839702</v>
      </c>
      <c r="P4071" t="s">
        <v>64</v>
      </c>
      <c r="Q4071">
        <v>1.1399999999999999</v>
      </c>
      <c r="R4071">
        <v>2</v>
      </c>
      <c r="S4071">
        <v>4</v>
      </c>
      <c r="T4071">
        <v>1</v>
      </c>
      <c r="U4071" t="s">
        <v>76</v>
      </c>
      <c r="V4071">
        <v>1</v>
      </c>
      <c r="W4071" t="s">
        <v>66</v>
      </c>
      <c r="X4071" s="51" t="s">
        <v>7471</v>
      </c>
      <c r="Y4071" s="51" t="s">
        <v>95</v>
      </c>
      <c r="Z4071" s="26">
        <v>1</v>
      </c>
      <c r="AA4071" s="51" t="s">
        <v>66</v>
      </c>
      <c r="AB4071" s="51" t="s">
        <v>69</v>
      </c>
    </row>
    <row r="4072" spans="1:28">
      <c r="A4072" s="51" t="s">
        <v>7472</v>
      </c>
      <c r="B4072" s="51" t="s">
        <v>140</v>
      </c>
      <c r="C4072" s="1">
        <v>42962</v>
      </c>
      <c r="D4072">
        <v>2017</v>
      </c>
      <c r="E4072" s="26">
        <v>8</v>
      </c>
      <c r="F4072" s="51" t="s">
        <v>28</v>
      </c>
      <c r="G4072" s="26">
        <v>8</v>
      </c>
      <c r="H4072" s="26">
        <v>8</v>
      </c>
      <c r="I4072" t="s">
        <v>15</v>
      </c>
      <c r="J4072" t="s">
        <v>60</v>
      </c>
      <c r="K4072" t="s">
        <v>88</v>
      </c>
      <c r="L4072" t="s">
        <v>98</v>
      </c>
      <c r="M4072" t="s">
        <v>90</v>
      </c>
      <c r="N4072">
        <v>7470.2951590462544</v>
      </c>
      <c r="O4072">
        <v>7470.2951590462544</v>
      </c>
      <c r="P4072" t="s">
        <v>64</v>
      </c>
      <c r="Q4072">
        <v>3.8</v>
      </c>
      <c r="R4072">
        <v>4</v>
      </c>
      <c r="S4072">
        <v>5</v>
      </c>
      <c r="T4072">
        <v>1</v>
      </c>
      <c r="U4072" t="s">
        <v>76</v>
      </c>
      <c r="V4072">
        <v>1</v>
      </c>
      <c r="W4072" t="s">
        <v>66</v>
      </c>
      <c r="X4072" s="51" t="s">
        <v>3842</v>
      </c>
      <c r="Y4072" s="51" t="s">
        <v>95</v>
      </c>
      <c r="Z4072" s="26">
        <v>2</v>
      </c>
      <c r="AA4072" s="51" t="s">
        <v>77</v>
      </c>
      <c r="AB4072" s="51" t="s">
        <v>69</v>
      </c>
    </row>
    <row r="4073" spans="1:28">
      <c r="A4073" s="51" t="s">
        <v>7473</v>
      </c>
      <c r="B4073" s="51" t="s">
        <v>71</v>
      </c>
      <c r="C4073" s="1">
        <v>43971</v>
      </c>
      <c r="D4073">
        <v>2020</v>
      </c>
      <c r="E4073" s="26">
        <v>5</v>
      </c>
      <c r="F4073" s="51" t="s">
        <v>25</v>
      </c>
      <c r="G4073" s="26">
        <v>5</v>
      </c>
      <c r="H4073" s="26">
        <v>5</v>
      </c>
      <c r="I4073" t="s">
        <v>15</v>
      </c>
      <c r="J4073" t="s">
        <v>72</v>
      </c>
      <c r="K4073" t="s">
        <v>124</v>
      </c>
      <c r="L4073" t="s">
        <v>128</v>
      </c>
      <c r="M4073" t="s">
        <v>152</v>
      </c>
      <c r="N4073">
        <v>10397.788030172367</v>
      </c>
      <c r="O4073">
        <v>10397.788030172367</v>
      </c>
      <c r="P4073" t="s">
        <v>64</v>
      </c>
      <c r="Q4073">
        <v>9.08</v>
      </c>
      <c r="R4073">
        <v>4</v>
      </c>
      <c r="S4073">
        <v>4</v>
      </c>
      <c r="T4073">
        <v>1</v>
      </c>
      <c r="U4073" t="s">
        <v>76</v>
      </c>
      <c r="V4073">
        <v>3</v>
      </c>
      <c r="W4073" t="s">
        <v>84</v>
      </c>
      <c r="X4073" s="51" t="s">
        <v>7474</v>
      </c>
      <c r="Y4073" s="51" t="s">
        <v>119</v>
      </c>
      <c r="Z4073" s="26">
        <v>2</v>
      </c>
      <c r="AA4073" s="51" t="s">
        <v>77</v>
      </c>
      <c r="AB4073" s="51" t="s">
        <v>108</v>
      </c>
    </row>
    <row r="4074" spans="1:28">
      <c r="A4074" s="51" t="s">
        <v>7475</v>
      </c>
      <c r="B4074" s="51" t="s">
        <v>59</v>
      </c>
      <c r="C4074" s="1">
        <v>44681</v>
      </c>
      <c r="D4074">
        <v>2022</v>
      </c>
      <c r="E4074" s="26">
        <v>4</v>
      </c>
      <c r="F4074" s="51" t="s">
        <v>24</v>
      </c>
      <c r="G4074" s="26">
        <v>3</v>
      </c>
      <c r="H4074" s="26">
        <v>3</v>
      </c>
      <c r="I4074" t="s">
        <v>15</v>
      </c>
      <c r="J4074" t="s">
        <v>82</v>
      </c>
      <c r="K4074" t="s">
        <v>124</v>
      </c>
      <c r="L4074" t="s">
        <v>202</v>
      </c>
      <c r="M4074" t="s">
        <v>152</v>
      </c>
      <c r="N4074">
        <v>9378.2030682533277</v>
      </c>
      <c r="O4074">
        <v>9378.2030682533277</v>
      </c>
      <c r="P4074" t="s">
        <v>64</v>
      </c>
      <c r="Q4074">
        <v>7.11</v>
      </c>
      <c r="R4074">
        <v>3</v>
      </c>
      <c r="S4074">
        <v>2</v>
      </c>
      <c r="T4074">
        <v>1</v>
      </c>
      <c r="U4074" t="s">
        <v>76</v>
      </c>
      <c r="V4074">
        <v>3</v>
      </c>
      <c r="W4074" t="s">
        <v>84</v>
      </c>
      <c r="X4074" s="51" t="s">
        <v>7476</v>
      </c>
      <c r="Y4074" s="51" t="s">
        <v>144</v>
      </c>
      <c r="Z4074" s="26">
        <v>1</v>
      </c>
      <c r="AA4074" s="51" t="s">
        <v>66</v>
      </c>
      <c r="AB4074" s="51" t="s">
        <v>69</v>
      </c>
    </row>
    <row r="4075" spans="1:28">
      <c r="A4075" s="51" t="s">
        <v>7477</v>
      </c>
      <c r="B4075" s="51" t="s">
        <v>59</v>
      </c>
      <c r="C4075" s="1">
        <v>43848</v>
      </c>
      <c r="D4075">
        <v>2020</v>
      </c>
      <c r="E4075" s="26">
        <v>1</v>
      </c>
      <c r="F4075" s="51" t="s">
        <v>21</v>
      </c>
      <c r="G4075" s="26">
        <v>5</v>
      </c>
      <c r="H4075" s="26">
        <v>5</v>
      </c>
      <c r="I4075" t="s">
        <v>15</v>
      </c>
      <c r="J4075" t="s">
        <v>72</v>
      </c>
      <c r="K4075" t="s">
        <v>61</v>
      </c>
      <c r="L4075" t="s">
        <v>202</v>
      </c>
      <c r="M4075" t="s">
        <v>152</v>
      </c>
      <c r="N4075">
        <v>19527.62746591344</v>
      </c>
      <c r="O4075">
        <v>19527.62746591344</v>
      </c>
      <c r="P4075" t="s">
        <v>64</v>
      </c>
      <c r="Q4075">
        <v>24.97</v>
      </c>
      <c r="R4075">
        <v>5</v>
      </c>
      <c r="S4075">
        <v>2</v>
      </c>
      <c r="T4075">
        <v>1</v>
      </c>
      <c r="U4075" t="s">
        <v>76</v>
      </c>
      <c r="V4075">
        <v>3</v>
      </c>
      <c r="W4075" t="s">
        <v>84</v>
      </c>
      <c r="X4075" s="51" t="s">
        <v>6233</v>
      </c>
      <c r="Y4075" s="51" t="s">
        <v>95</v>
      </c>
      <c r="Z4075" s="26">
        <v>3</v>
      </c>
      <c r="AA4075" s="51" t="s">
        <v>77</v>
      </c>
      <c r="AB4075" s="51" t="s">
        <v>108</v>
      </c>
    </row>
    <row r="4076" spans="1:28">
      <c r="A4076" s="51" t="s">
        <v>7478</v>
      </c>
      <c r="B4076" s="51" t="s">
        <v>81</v>
      </c>
      <c r="C4076" s="1">
        <v>43110</v>
      </c>
      <c r="D4076">
        <v>2018</v>
      </c>
      <c r="E4076" s="26">
        <v>1</v>
      </c>
      <c r="F4076" s="51" t="s">
        <v>21</v>
      </c>
      <c r="G4076" s="26">
        <v>7</v>
      </c>
      <c r="H4076" s="26">
        <v>7</v>
      </c>
      <c r="I4076" t="s">
        <v>15</v>
      </c>
      <c r="J4076" t="s">
        <v>60</v>
      </c>
      <c r="K4076" t="s">
        <v>133</v>
      </c>
      <c r="L4076" t="s">
        <v>125</v>
      </c>
      <c r="M4076" t="s">
        <v>152</v>
      </c>
      <c r="N4076">
        <v>12053.709633185552</v>
      </c>
      <c r="O4076">
        <v>12053.709633185552</v>
      </c>
      <c r="P4076" t="s">
        <v>64</v>
      </c>
      <c r="Q4076">
        <v>17.079999999999998</v>
      </c>
      <c r="R4076">
        <v>5</v>
      </c>
      <c r="S4076">
        <v>1</v>
      </c>
      <c r="T4076">
        <v>1</v>
      </c>
      <c r="U4076" t="s">
        <v>76</v>
      </c>
      <c r="V4076">
        <v>2</v>
      </c>
      <c r="W4076" t="s">
        <v>77</v>
      </c>
      <c r="X4076" s="51" t="s">
        <v>7479</v>
      </c>
      <c r="Y4076" s="51" t="s">
        <v>119</v>
      </c>
      <c r="Z4076" s="26">
        <v>2</v>
      </c>
      <c r="AA4076" s="51" t="s">
        <v>77</v>
      </c>
      <c r="AB4076" s="51" t="s">
        <v>108</v>
      </c>
    </row>
    <row r="4077" spans="1:28">
      <c r="A4077" s="51" t="s">
        <v>7480</v>
      </c>
      <c r="B4077" s="51" t="s">
        <v>81</v>
      </c>
      <c r="C4077" s="1">
        <v>43299</v>
      </c>
      <c r="D4077">
        <v>2018</v>
      </c>
      <c r="E4077" s="26">
        <v>7</v>
      </c>
      <c r="F4077" s="51" t="s">
        <v>27</v>
      </c>
      <c r="G4077" s="26">
        <v>7</v>
      </c>
      <c r="H4077" s="26">
        <v>7</v>
      </c>
      <c r="I4077" t="s">
        <v>15</v>
      </c>
      <c r="J4077" t="s">
        <v>60</v>
      </c>
      <c r="K4077" t="s">
        <v>133</v>
      </c>
      <c r="L4077" t="s">
        <v>74</v>
      </c>
      <c r="M4077" t="s">
        <v>93</v>
      </c>
      <c r="N4077">
        <v>12449.949813152134</v>
      </c>
      <c r="O4077">
        <v>12449.949813152134</v>
      </c>
      <c r="P4077" t="s">
        <v>64</v>
      </c>
      <c r="Q4077">
        <v>23.12</v>
      </c>
      <c r="R4077">
        <v>5</v>
      </c>
      <c r="S4077">
        <v>1</v>
      </c>
      <c r="T4077">
        <v>1</v>
      </c>
      <c r="U4077" t="s">
        <v>76</v>
      </c>
      <c r="V4077">
        <v>3</v>
      </c>
      <c r="W4077" t="s">
        <v>84</v>
      </c>
      <c r="X4077" s="51" t="s">
        <v>7481</v>
      </c>
      <c r="Y4077" s="51" t="s">
        <v>95</v>
      </c>
      <c r="Z4077" s="26">
        <v>3</v>
      </c>
      <c r="AA4077" s="51" t="s">
        <v>77</v>
      </c>
      <c r="AB4077" s="51" t="s">
        <v>108</v>
      </c>
    </row>
    <row r="4078" spans="1:28">
      <c r="A4078" s="51" t="s">
        <v>7482</v>
      </c>
      <c r="B4078" s="51" t="s">
        <v>121</v>
      </c>
      <c r="C4078" s="1">
        <v>41512</v>
      </c>
      <c r="D4078">
        <v>2013</v>
      </c>
      <c r="E4078" s="26">
        <v>8</v>
      </c>
      <c r="F4078" s="51" t="s">
        <v>28</v>
      </c>
      <c r="G4078" s="26">
        <v>12</v>
      </c>
      <c r="H4078" s="26">
        <v>12</v>
      </c>
      <c r="I4078" t="s">
        <v>15</v>
      </c>
      <c r="J4078" t="s">
        <v>102</v>
      </c>
      <c r="K4078" t="s">
        <v>88</v>
      </c>
      <c r="L4078" t="s">
        <v>103</v>
      </c>
      <c r="M4078" t="s">
        <v>75</v>
      </c>
      <c r="N4078">
        <v>5174.4111338915454</v>
      </c>
      <c r="O4078">
        <v>5174.4111338915454</v>
      </c>
      <c r="P4078" t="s">
        <v>64</v>
      </c>
      <c r="Q4078">
        <v>8.7799999999999994</v>
      </c>
      <c r="R4078">
        <v>1</v>
      </c>
      <c r="S4078">
        <v>4</v>
      </c>
      <c r="T4078">
        <v>1</v>
      </c>
      <c r="U4078" t="s">
        <v>76</v>
      </c>
      <c r="V4078">
        <v>1</v>
      </c>
      <c r="W4078" t="s">
        <v>66</v>
      </c>
      <c r="X4078" s="51" t="s">
        <v>7483</v>
      </c>
      <c r="Y4078" s="51" t="s">
        <v>119</v>
      </c>
      <c r="Z4078" s="26">
        <v>2</v>
      </c>
      <c r="AA4078" s="51" t="s">
        <v>77</v>
      </c>
      <c r="AB4078" s="51" t="s">
        <v>108</v>
      </c>
    </row>
    <row r="4079" spans="1:28">
      <c r="A4079" s="51" t="s">
        <v>7484</v>
      </c>
      <c r="B4079" s="51" t="s">
        <v>121</v>
      </c>
      <c r="C4079" s="1">
        <v>42008</v>
      </c>
      <c r="D4079">
        <v>2015</v>
      </c>
      <c r="E4079" s="26">
        <v>1</v>
      </c>
      <c r="F4079" s="51" t="s">
        <v>21</v>
      </c>
      <c r="G4079" s="26">
        <v>10</v>
      </c>
      <c r="H4079" s="26">
        <v>10</v>
      </c>
      <c r="I4079" t="s">
        <v>15</v>
      </c>
      <c r="J4079" t="s">
        <v>102</v>
      </c>
      <c r="K4079" t="s">
        <v>61</v>
      </c>
      <c r="L4079" t="s">
        <v>116</v>
      </c>
      <c r="M4079" t="s">
        <v>93</v>
      </c>
      <c r="N4079">
        <v>2551.5635985045587</v>
      </c>
      <c r="O4079">
        <v>2551.5635985045587</v>
      </c>
      <c r="P4079" t="s">
        <v>64</v>
      </c>
      <c r="Q4079">
        <v>6.24</v>
      </c>
      <c r="R4079">
        <v>1</v>
      </c>
      <c r="S4079">
        <v>3</v>
      </c>
      <c r="T4079">
        <v>1</v>
      </c>
      <c r="U4079" t="s">
        <v>76</v>
      </c>
      <c r="V4079">
        <v>1</v>
      </c>
      <c r="W4079" t="s">
        <v>66</v>
      </c>
      <c r="X4079" s="51" t="s">
        <v>7485</v>
      </c>
      <c r="Y4079" s="51" t="s">
        <v>119</v>
      </c>
      <c r="Z4079" s="26">
        <v>2</v>
      </c>
      <c r="AA4079" s="51" t="s">
        <v>77</v>
      </c>
      <c r="AB4079" s="51" t="s">
        <v>108</v>
      </c>
    </row>
    <row r="4080" spans="1:28">
      <c r="A4080" s="51" t="s">
        <v>7486</v>
      </c>
      <c r="B4080" s="51" t="s">
        <v>59</v>
      </c>
      <c r="C4080" s="1">
        <v>44938</v>
      </c>
      <c r="D4080">
        <v>2023</v>
      </c>
      <c r="E4080" s="26">
        <v>1</v>
      </c>
      <c r="F4080" s="51" t="s">
        <v>21</v>
      </c>
      <c r="G4080" s="26">
        <v>2</v>
      </c>
      <c r="H4080" s="26">
        <v>2</v>
      </c>
      <c r="I4080" t="s">
        <v>15</v>
      </c>
      <c r="J4080" t="s">
        <v>82</v>
      </c>
      <c r="K4080" t="s">
        <v>61</v>
      </c>
      <c r="L4080" t="s">
        <v>74</v>
      </c>
      <c r="M4080" t="s">
        <v>152</v>
      </c>
      <c r="N4080">
        <v>17886.564123974546</v>
      </c>
      <c r="O4080">
        <v>17886.564123974546</v>
      </c>
      <c r="P4080" t="s">
        <v>64</v>
      </c>
      <c r="Q4080">
        <v>26.57</v>
      </c>
      <c r="R4080">
        <v>1</v>
      </c>
      <c r="S4080">
        <v>2</v>
      </c>
      <c r="T4080">
        <v>1</v>
      </c>
      <c r="U4080" t="s">
        <v>76</v>
      </c>
      <c r="V4080">
        <v>3</v>
      </c>
      <c r="W4080" t="s">
        <v>84</v>
      </c>
      <c r="X4080" s="51" t="s">
        <v>7487</v>
      </c>
      <c r="Y4080" s="51" t="s">
        <v>68</v>
      </c>
      <c r="Z4080" s="26">
        <v>3</v>
      </c>
      <c r="AA4080" s="51" t="s">
        <v>77</v>
      </c>
      <c r="AB4080" s="51" t="s">
        <v>108</v>
      </c>
    </row>
    <row r="4081" spans="1:28">
      <c r="A4081" s="51" t="s">
        <v>7488</v>
      </c>
      <c r="B4081" s="51" t="s">
        <v>121</v>
      </c>
      <c r="C4081" s="1">
        <v>43746</v>
      </c>
      <c r="D4081">
        <v>2019</v>
      </c>
      <c r="E4081" s="26">
        <v>10</v>
      </c>
      <c r="F4081" s="51" t="s">
        <v>10</v>
      </c>
      <c r="G4081" s="26">
        <v>6</v>
      </c>
      <c r="H4081" s="26">
        <v>6</v>
      </c>
      <c r="I4081" t="s">
        <v>15</v>
      </c>
      <c r="J4081" t="s">
        <v>72</v>
      </c>
      <c r="K4081" t="s">
        <v>83</v>
      </c>
      <c r="L4081" t="s">
        <v>74</v>
      </c>
      <c r="M4081" t="s">
        <v>93</v>
      </c>
      <c r="N4081">
        <v>15858.823317237257</v>
      </c>
      <c r="O4081">
        <v>15858.823317237257</v>
      </c>
      <c r="P4081" t="s">
        <v>64</v>
      </c>
      <c r="Q4081">
        <v>5.6</v>
      </c>
      <c r="R4081">
        <v>3</v>
      </c>
      <c r="S4081">
        <v>0</v>
      </c>
      <c r="T4081">
        <v>0</v>
      </c>
      <c r="U4081" t="s">
        <v>65</v>
      </c>
      <c r="V4081">
        <v>3</v>
      </c>
      <c r="W4081" t="s">
        <v>84</v>
      </c>
      <c r="X4081" s="51" t="s">
        <v>7489</v>
      </c>
      <c r="Y4081" s="51" t="s">
        <v>119</v>
      </c>
      <c r="Z4081" s="26">
        <v>2</v>
      </c>
      <c r="AA4081" s="51" t="s">
        <v>77</v>
      </c>
      <c r="AB4081" s="51" t="s">
        <v>69</v>
      </c>
    </row>
    <row r="4082" spans="1:28">
      <c r="A4082" s="51" t="s">
        <v>7490</v>
      </c>
      <c r="B4082" s="51" t="s">
        <v>81</v>
      </c>
      <c r="C4082" s="1">
        <v>43175</v>
      </c>
      <c r="D4082">
        <v>2018</v>
      </c>
      <c r="E4082" s="26">
        <v>3</v>
      </c>
      <c r="F4082" s="51" t="s">
        <v>23</v>
      </c>
      <c r="G4082" s="26">
        <v>7</v>
      </c>
      <c r="H4082" s="26">
        <v>7</v>
      </c>
      <c r="I4082" t="s">
        <v>15</v>
      </c>
      <c r="J4082" t="s">
        <v>60</v>
      </c>
      <c r="K4082" t="s">
        <v>124</v>
      </c>
      <c r="L4082" t="s">
        <v>110</v>
      </c>
      <c r="M4082" t="s">
        <v>93</v>
      </c>
      <c r="N4082">
        <v>4918.2324956648245</v>
      </c>
      <c r="O4082">
        <v>4918.2324956648245</v>
      </c>
      <c r="P4082" t="s">
        <v>64</v>
      </c>
      <c r="Q4082">
        <v>9.82</v>
      </c>
      <c r="R4082">
        <v>5</v>
      </c>
      <c r="S4082">
        <v>2</v>
      </c>
      <c r="T4082">
        <v>1</v>
      </c>
      <c r="U4082" t="s">
        <v>76</v>
      </c>
      <c r="V4082">
        <v>1</v>
      </c>
      <c r="W4082" t="s">
        <v>66</v>
      </c>
      <c r="X4082" s="51" t="s">
        <v>7491</v>
      </c>
      <c r="Y4082" s="51" t="s">
        <v>79</v>
      </c>
      <c r="Z4082" s="26">
        <v>0</v>
      </c>
      <c r="AA4082" s="51" t="s">
        <v>66</v>
      </c>
      <c r="AB4082" s="51" t="s">
        <v>69</v>
      </c>
    </row>
    <row r="4083" spans="1:28">
      <c r="A4083" s="51" t="s">
        <v>7492</v>
      </c>
      <c r="B4083" s="51" t="s">
        <v>97</v>
      </c>
      <c r="C4083" s="1">
        <v>43064</v>
      </c>
      <c r="D4083">
        <v>2017</v>
      </c>
      <c r="E4083" s="26">
        <v>11</v>
      </c>
      <c r="F4083" s="51" t="s">
        <v>19</v>
      </c>
      <c r="G4083" s="26">
        <v>8</v>
      </c>
      <c r="H4083" s="26">
        <v>8</v>
      </c>
      <c r="I4083" t="s">
        <v>15</v>
      </c>
      <c r="J4083" t="s">
        <v>60</v>
      </c>
      <c r="K4083" t="s">
        <v>124</v>
      </c>
      <c r="L4083" t="s">
        <v>113</v>
      </c>
      <c r="M4083" t="s">
        <v>152</v>
      </c>
      <c r="N4083">
        <v>20583.86131353461</v>
      </c>
      <c r="O4083">
        <v>20583.86131353461</v>
      </c>
      <c r="P4083" t="s">
        <v>64</v>
      </c>
      <c r="Q4083">
        <v>24.11</v>
      </c>
      <c r="R4083">
        <v>2</v>
      </c>
      <c r="S4083">
        <v>3</v>
      </c>
      <c r="T4083">
        <v>1</v>
      </c>
      <c r="U4083" t="s">
        <v>76</v>
      </c>
      <c r="V4083">
        <v>3</v>
      </c>
      <c r="W4083" t="s">
        <v>84</v>
      </c>
      <c r="X4083" s="51" t="s">
        <v>7493</v>
      </c>
      <c r="Y4083" s="51" t="s">
        <v>95</v>
      </c>
      <c r="Z4083" s="26">
        <v>5</v>
      </c>
      <c r="AA4083" s="51" t="s">
        <v>84</v>
      </c>
      <c r="AB4083" s="51" t="s">
        <v>108</v>
      </c>
    </row>
    <row r="4084" spans="1:28">
      <c r="A4084" s="51" t="s">
        <v>7494</v>
      </c>
      <c r="B4084" s="51" t="s">
        <v>97</v>
      </c>
      <c r="C4084" s="1">
        <v>44720</v>
      </c>
      <c r="D4084">
        <v>2022</v>
      </c>
      <c r="E4084" s="26">
        <v>6</v>
      </c>
      <c r="F4084" s="51" t="s">
        <v>26</v>
      </c>
      <c r="G4084" s="26">
        <v>3</v>
      </c>
      <c r="H4084" s="26">
        <v>3</v>
      </c>
      <c r="I4084" t="s">
        <v>15</v>
      </c>
      <c r="J4084" t="s">
        <v>82</v>
      </c>
      <c r="K4084" t="s">
        <v>88</v>
      </c>
      <c r="L4084" t="s">
        <v>128</v>
      </c>
      <c r="M4084" t="s">
        <v>93</v>
      </c>
      <c r="N4084">
        <v>2779.701458029273</v>
      </c>
      <c r="O4084">
        <v>2779.701458029273</v>
      </c>
      <c r="P4084" t="s">
        <v>64</v>
      </c>
      <c r="Q4084">
        <v>9.8800000000000008</v>
      </c>
      <c r="R4084">
        <v>1</v>
      </c>
      <c r="S4084">
        <v>2</v>
      </c>
      <c r="T4084">
        <v>1</v>
      </c>
      <c r="U4084" t="s">
        <v>76</v>
      </c>
      <c r="V4084">
        <v>1</v>
      </c>
      <c r="W4084" t="s">
        <v>66</v>
      </c>
      <c r="X4084" s="51" t="s">
        <v>7495</v>
      </c>
      <c r="Y4084" s="51" t="s">
        <v>100</v>
      </c>
      <c r="Z4084" s="26">
        <v>0</v>
      </c>
      <c r="AA4084" s="51" t="s">
        <v>66</v>
      </c>
      <c r="AB4084" s="51" t="s">
        <v>69</v>
      </c>
    </row>
    <row r="4085" spans="1:28">
      <c r="A4085" s="51" t="s">
        <v>7496</v>
      </c>
      <c r="B4085" s="51" t="s">
        <v>71</v>
      </c>
      <c r="C4085" s="1">
        <v>44009</v>
      </c>
      <c r="D4085">
        <v>2020</v>
      </c>
      <c r="E4085" s="26">
        <v>6</v>
      </c>
      <c r="F4085" s="51" t="s">
        <v>26</v>
      </c>
      <c r="G4085" s="26">
        <v>5</v>
      </c>
      <c r="H4085" s="26">
        <v>5</v>
      </c>
      <c r="I4085" t="s">
        <v>15</v>
      </c>
      <c r="J4085" t="s">
        <v>72</v>
      </c>
      <c r="K4085" t="s">
        <v>133</v>
      </c>
      <c r="L4085" t="s">
        <v>113</v>
      </c>
      <c r="M4085" t="s">
        <v>63</v>
      </c>
      <c r="N4085">
        <v>10282.711745786364</v>
      </c>
      <c r="O4085">
        <v>10282.711745786364</v>
      </c>
      <c r="P4085" t="s">
        <v>64</v>
      </c>
      <c r="Q4085">
        <v>27.1</v>
      </c>
      <c r="R4085">
        <v>2</v>
      </c>
      <c r="S4085">
        <v>0</v>
      </c>
      <c r="T4085">
        <v>0</v>
      </c>
      <c r="U4085" t="s">
        <v>65</v>
      </c>
      <c r="V4085">
        <v>3</v>
      </c>
      <c r="W4085" t="s">
        <v>84</v>
      </c>
      <c r="X4085" s="51" t="s">
        <v>7497</v>
      </c>
      <c r="Y4085" s="51" t="s">
        <v>95</v>
      </c>
      <c r="Z4085" s="26">
        <v>2</v>
      </c>
      <c r="AA4085" s="51" t="s">
        <v>77</v>
      </c>
      <c r="AB4085" s="51" t="s">
        <v>69</v>
      </c>
    </row>
    <row r="4086" spans="1:28">
      <c r="A4086" s="51" t="s">
        <v>7498</v>
      </c>
      <c r="B4086" s="51" t="s">
        <v>71</v>
      </c>
      <c r="C4086" s="1">
        <v>45138</v>
      </c>
      <c r="D4086">
        <v>2023</v>
      </c>
      <c r="E4086" s="26">
        <v>7</v>
      </c>
      <c r="F4086" s="51" t="s">
        <v>27</v>
      </c>
      <c r="G4086" s="26">
        <v>2</v>
      </c>
      <c r="H4086" s="26">
        <v>2</v>
      </c>
      <c r="I4086" t="s">
        <v>15</v>
      </c>
      <c r="J4086" t="s">
        <v>82</v>
      </c>
      <c r="K4086" t="s">
        <v>61</v>
      </c>
      <c r="L4086" t="s">
        <v>128</v>
      </c>
      <c r="M4086" t="s">
        <v>104</v>
      </c>
      <c r="N4086">
        <v>9763.5967215864439</v>
      </c>
      <c r="O4086">
        <v>9763.5967215864439</v>
      </c>
      <c r="P4086" t="s">
        <v>64</v>
      </c>
      <c r="Q4086">
        <v>15.7</v>
      </c>
      <c r="R4086">
        <v>1</v>
      </c>
      <c r="S4086">
        <v>2</v>
      </c>
      <c r="T4086">
        <v>1</v>
      </c>
      <c r="U4086" t="s">
        <v>76</v>
      </c>
      <c r="V4086">
        <v>2</v>
      </c>
      <c r="W4086" t="s">
        <v>77</v>
      </c>
      <c r="X4086" s="51" t="s">
        <v>5397</v>
      </c>
      <c r="Y4086" s="51" t="s">
        <v>95</v>
      </c>
      <c r="Z4086" s="26">
        <v>1</v>
      </c>
      <c r="AA4086" s="51" t="s">
        <v>66</v>
      </c>
      <c r="AB4086" s="51" t="s">
        <v>69</v>
      </c>
    </row>
    <row r="4087" spans="1:28">
      <c r="A4087" s="51" t="s">
        <v>7499</v>
      </c>
      <c r="B4087" s="51" t="s">
        <v>121</v>
      </c>
      <c r="C4087" s="1">
        <v>42725</v>
      </c>
      <c r="D4087">
        <v>2016</v>
      </c>
      <c r="E4087" s="26">
        <v>12</v>
      </c>
      <c r="F4087" s="51" t="s">
        <v>20</v>
      </c>
      <c r="G4087" s="26">
        <v>9</v>
      </c>
      <c r="H4087" s="26">
        <v>9</v>
      </c>
      <c r="I4087" t="s">
        <v>15</v>
      </c>
      <c r="J4087" t="s">
        <v>60</v>
      </c>
      <c r="K4087" t="s">
        <v>88</v>
      </c>
      <c r="L4087" t="s">
        <v>62</v>
      </c>
      <c r="M4087" t="s">
        <v>104</v>
      </c>
      <c r="N4087">
        <v>4964.4826473703833</v>
      </c>
      <c r="O4087">
        <v>4964.4826473703833</v>
      </c>
      <c r="P4087" t="s">
        <v>64</v>
      </c>
      <c r="Q4087">
        <v>2.61</v>
      </c>
      <c r="R4087">
        <v>3</v>
      </c>
      <c r="S4087">
        <v>2</v>
      </c>
      <c r="T4087">
        <v>1</v>
      </c>
      <c r="U4087" t="s">
        <v>76</v>
      </c>
      <c r="V4087">
        <v>1</v>
      </c>
      <c r="W4087" t="s">
        <v>66</v>
      </c>
      <c r="X4087" s="51" t="s">
        <v>7500</v>
      </c>
      <c r="Y4087" s="51" t="s">
        <v>95</v>
      </c>
      <c r="Z4087" s="26">
        <v>1</v>
      </c>
      <c r="AA4087" s="51" t="s">
        <v>66</v>
      </c>
      <c r="AB4087" s="51" t="s">
        <v>69</v>
      </c>
    </row>
    <row r="4088" spans="1:28">
      <c r="A4088" s="51" t="s">
        <v>7501</v>
      </c>
      <c r="B4088" s="51" t="s">
        <v>71</v>
      </c>
      <c r="C4088" s="1">
        <v>44764</v>
      </c>
      <c r="D4088">
        <v>2022</v>
      </c>
      <c r="E4088" s="26">
        <v>7</v>
      </c>
      <c r="F4088" s="51" t="s">
        <v>27</v>
      </c>
      <c r="G4088" s="26">
        <v>3</v>
      </c>
      <c r="H4088" s="26">
        <v>3</v>
      </c>
      <c r="I4088" t="s">
        <v>15</v>
      </c>
      <c r="J4088" t="s">
        <v>82</v>
      </c>
      <c r="K4088" t="s">
        <v>73</v>
      </c>
      <c r="L4088" t="s">
        <v>125</v>
      </c>
      <c r="M4088" t="s">
        <v>63</v>
      </c>
      <c r="N4088">
        <v>4187.7205792485011</v>
      </c>
      <c r="O4088">
        <v>4187.7205792485011</v>
      </c>
      <c r="P4088" t="s">
        <v>64</v>
      </c>
      <c r="Q4088">
        <v>18.98</v>
      </c>
      <c r="R4088">
        <v>5</v>
      </c>
      <c r="S4088">
        <v>2</v>
      </c>
      <c r="T4088">
        <v>1</v>
      </c>
      <c r="U4088" t="s">
        <v>76</v>
      </c>
      <c r="V4088">
        <v>2</v>
      </c>
      <c r="W4088" t="s">
        <v>77</v>
      </c>
      <c r="X4088" s="51" t="s">
        <v>7502</v>
      </c>
      <c r="Y4088" s="51" t="s">
        <v>119</v>
      </c>
      <c r="Z4088" s="26">
        <v>1</v>
      </c>
      <c r="AA4088" s="51" t="s">
        <v>66</v>
      </c>
      <c r="AB4088" s="51" t="s">
        <v>69</v>
      </c>
    </row>
    <row r="4089" spans="1:28">
      <c r="A4089" s="51" t="s">
        <v>7503</v>
      </c>
      <c r="B4089" s="51" t="s">
        <v>71</v>
      </c>
      <c r="C4089" s="1">
        <v>44754</v>
      </c>
      <c r="D4089">
        <v>2022</v>
      </c>
      <c r="E4089" s="26">
        <v>7</v>
      </c>
      <c r="F4089" s="51" t="s">
        <v>27</v>
      </c>
      <c r="G4089" s="26">
        <v>3</v>
      </c>
      <c r="H4089" s="26">
        <v>3</v>
      </c>
      <c r="I4089" t="s">
        <v>15</v>
      </c>
      <c r="J4089" t="s">
        <v>82</v>
      </c>
      <c r="K4089" t="s">
        <v>73</v>
      </c>
      <c r="L4089" t="s">
        <v>113</v>
      </c>
      <c r="M4089" t="s">
        <v>104</v>
      </c>
      <c r="N4089">
        <v>4417.7438734346524</v>
      </c>
      <c r="O4089">
        <v>4417.7438734346524</v>
      </c>
      <c r="P4089" t="s">
        <v>64</v>
      </c>
      <c r="Q4089">
        <v>5.66</v>
      </c>
      <c r="R4089">
        <v>3</v>
      </c>
      <c r="S4089">
        <v>1</v>
      </c>
      <c r="T4089">
        <v>1</v>
      </c>
      <c r="U4089" t="s">
        <v>76</v>
      </c>
      <c r="V4089">
        <v>1</v>
      </c>
      <c r="W4089" t="s">
        <v>66</v>
      </c>
      <c r="X4089" s="51" t="s">
        <v>7504</v>
      </c>
      <c r="Y4089" s="51" t="s">
        <v>95</v>
      </c>
      <c r="Z4089" s="26">
        <v>0</v>
      </c>
      <c r="AA4089" s="51" t="s">
        <v>66</v>
      </c>
      <c r="AB4089" s="51" t="s">
        <v>69</v>
      </c>
    </row>
    <row r="4090" spans="1:28">
      <c r="A4090" s="51" t="s">
        <v>7505</v>
      </c>
      <c r="B4090" s="51" t="s">
        <v>140</v>
      </c>
      <c r="C4090" s="1">
        <v>43473</v>
      </c>
      <c r="D4090">
        <v>2019</v>
      </c>
      <c r="E4090" s="26">
        <v>1</v>
      </c>
      <c r="F4090" s="51" t="s">
        <v>21</v>
      </c>
      <c r="G4090" s="26">
        <v>6</v>
      </c>
      <c r="H4090" s="26">
        <v>6</v>
      </c>
      <c r="I4090" t="s">
        <v>15</v>
      </c>
      <c r="J4090" t="s">
        <v>72</v>
      </c>
      <c r="K4090" t="s">
        <v>88</v>
      </c>
      <c r="L4090" t="s">
        <v>128</v>
      </c>
      <c r="M4090" t="s">
        <v>75</v>
      </c>
      <c r="N4090">
        <v>2930.8141941430285</v>
      </c>
      <c r="O4090">
        <v>2930.8141941430285</v>
      </c>
      <c r="P4090" t="s">
        <v>64</v>
      </c>
      <c r="Q4090">
        <v>4.9000000000000004</v>
      </c>
      <c r="R4090">
        <v>3</v>
      </c>
      <c r="S4090">
        <v>1</v>
      </c>
      <c r="T4090">
        <v>1</v>
      </c>
      <c r="U4090" t="s">
        <v>76</v>
      </c>
      <c r="V4090">
        <v>1</v>
      </c>
      <c r="W4090" t="s">
        <v>66</v>
      </c>
      <c r="X4090" s="51" t="s">
        <v>7506</v>
      </c>
      <c r="Y4090" s="51" t="s">
        <v>100</v>
      </c>
      <c r="Z4090" s="26">
        <v>0</v>
      </c>
      <c r="AA4090" s="51" t="s">
        <v>66</v>
      </c>
      <c r="AB4090" s="51" t="s">
        <v>69</v>
      </c>
    </row>
    <row r="4091" spans="1:28">
      <c r="A4091" s="51" t="s">
        <v>7507</v>
      </c>
      <c r="B4091" s="51" t="s">
        <v>71</v>
      </c>
      <c r="C4091" s="1">
        <v>41605</v>
      </c>
      <c r="D4091">
        <v>2013</v>
      </c>
      <c r="E4091" s="26">
        <v>11</v>
      </c>
      <c r="F4091" s="51" t="s">
        <v>19</v>
      </c>
      <c r="G4091" s="26">
        <v>12</v>
      </c>
      <c r="H4091" s="26">
        <v>12</v>
      </c>
      <c r="I4091" t="s">
        <v>15</v>
      </c>
      <c r="J4091" t="s">
        <v>102</v>
      </c>
      <c r="K4091" t="s">
        <v>61</v>
      </c>
      <c r="L4091" t="s">
        <v>202</v>
      </c>
      <c r="M4091" t="s">
        <v>104</v>
      </c>
      <c r="N4091">
        <v>644.59859576958445</v>
      </c>
      <c r="O4091">
        <v>644.59859576958445</v>
      </c>
      <c r="P4091" t="s">
        <v>64</v>
      </c>
      <c r="Q4091">
        <v>2.31</v>
      </c>
      <c r="R4091">
        <v>3</v>
      </c>
      <c r="S4091">
        <v>1</v>
      </c>
      <c r="T4091">
        <v>1</v>
      </c>
      <c r="U4091" t="s">
        <v>76</v>
      </c>
      <c r="V4091">
        <v>2</v>
      </c>
      <c r="W4091" t="s">
        <v>77</v>
      </c>
      <c r="X4091" s="51" t="s">
        <v>7508</v>
      </c>
      <c r="Y4091" s="51" t="s">
        <v>119</v>
      </c>
      <c r="Z4091" s="26">
        <v>1</v>
      </c>
      <c r="AA4091" s="51" t="s">
        <v>66</v>
      </c>
      <c r="AB4091" s="51" t="s">
        <v>69</v>
      </c>
    </row>
    <row r="4092" spans="1:28">
      <c r="A4092" s="51" t="s">
        <v>7509</v>
      </c>
      <c r="B4092" s="51" t="s">
        <v>97</v>
      </c>
      <c r="C4092" s="1">
        <v>42964</v>
      </c>
      <c r="D4092">
        <v>2017</v>
      </c>
      <c r="E4092" s="26">
        <v>8</v>
      </c>
      <c r="F4092" s="51" t="s">
        <v>28</v>
      </c>
      <c r="G4092" s="26">
        <v>8</v>
      </c>
      <c r="H4092" s="26">
        <v>8</v>
      </c>
      <c r="I4092" t="s">
        <v>15</v>
      </c>
      <c r="J4092" t="s">
        <v>60</v>
      </c>
      <c r="K4092" t="s">
        <v>83</v>
      </c>
      <c r="L4092" t="s">
        <v>74</v>
      </c>
      <c r="M4092" t="s">
        <v>93</v>
      </c>
      <c r="N4092">
        <v>12473.379594865744</v>
      </c>
      <c r="O4092">
        <v>12473.379594865744</v>
      </c>
      <c r="P4092" t="s">
        <v>64</v>
      </c>
      <c r="Q4092">
        <v>25.46</v>
      </c>
      <c r="R4092">
        <v>5</v>
      </c>
      <c r="S4092">
        <v>2</v>
      </c>
      <c r="T4092">
        <v>1</v>
      </c>
      <c r="U4092" t="s">
        <v>76</v>
      </c>
      <c r="V4092">
        <v>3</v>
      </c>
      <c r="W4092" t="s">
        <v>84</v>
      </c>
      <c r="X4092" s="51" t="s">
        <v>5029</v>
      </c>
      <c r="Y4092" s="51" t="s">
        <v>95</v>
      </c>
      <c r="Z4092" s="26">
        <v>4</v>
      </c>
      <c r="AA4092" s="51" t="s">
        <v>84</v>
      </c>
      <c r="AB4092" s="51" t="s">
        <v>108</v>
      </c>
    </row>
    <row r="4093" spans="1:28">
      <c r="A4093" s="51" t="s">
        <v>7510</v>
      </c>
      <c r="B4093" s="51" t="s">
        <v>81</v>
      </c>
      <c r="C4093" s="1">
        <v>42976</v>
      </c>
      <c r="D4093">
        <v>2017</v>
      </c>
      <c r="E4093" s="26">
        <v>8</v>
      </c>
      <c r="F4093" s="51" t="s">
        <v>28</v>
      </c>
      <c r="G4093" s="26">
        <v>8</v>
      </c>
      <c r="H4093" s="26">
        <v>8</v>
      </c>
      <c r="I4093" t="s">
        <v>15</v>
      </c>
      <c r="J4093" t="s">
        <v>60</v>
      </c>
      <c r="K4093" t="s">
        <v>61</v>
      </c>
      <c r="L4093" t="s">
        <v>125</v>
      </c>
      <c r="M4093" t="s">
        <v>93</v>
      </c>
      <c r="N4093">
        <v>1557.2554184021196</v>
      </c>
      <c r="O4093">
        <v>1557.2554184021196</v>
      </c>
      <c r="P4093" t="s">
        <v>64</v>
      </c>
      <c r="Q4093">
        <v>16.350000000000001</v>
      </c>
      <c r="R4093">
        <v>2</v>
      </c>
      <c r="S4093">
        <v>1</v>
      </c>
      <c r="T4093">
        <v>1</v>
      </c>
      <c r="U4093" t="s">
        <v>76</v>
      </c>
      <c r="V4093">
        <v>2</v>
      </c>
      <c r="W4093" t="s">
        <v>77</v>
      </c>
      <c r="X4093" s="51" t="s">
        <v>5894</v>
      </c>
      <c r="Y4093" s="51" t="s">
        <v>119</v>
      </c>
      <c r="Z4093" s="26">
        <v>2</v>
      </c>
      <c r="AA4093" s="51" t="s">
        <v>77</v>
      </c>
      <c r="AB4093" s="51" t="s">
        <v>69</v>
      </c>
    </row>
    <row r="4094" spans="1:28">
      <c r="A4094" s="51" t="s">
        <v>7511</v>
      </c>
      <c r="B4094" s="51" t="s">
        <v>121</v>
      </c>
      <c r="C4094" s="1">
        <v>43012</v>
      </c>
      <c r="D4094">
        <v>2017</v>
      </c>
      <c r="E4094" s="26">
        <v>10</v>
      </c>
      <c r="F4094" s="51" t="s">
        <v>10</v>
      </c>
      <c r="G4094" s="26">
        <v>8</v>
      </c>
      <c r="H4094" s="26">
        <v>8</v>
      </c>
      <c r="I4094" t="s">
        <v>15</v>
      </c>
      <c r="J4094" t="s">
        <v>60</v>
      </c>
      <c r="K4094" t="s">
        <v>83</v>
      </c>
      <c r="L4094" t="s">
        <v>89</v>
      </c>
      <c r="M4094" t="s">
        <v>104</v>
      </c>
      <c r="N4094">
        <v>6629.9257211095664</v>
      </c>
      <c r="O4094">
        <v>6629.9257211095664</v>
      </c>
      <c r="P4094" t="s">
        <v>64</v>
      </c>
      <c r="Q4094">
        <v>7.54</v>
      </c>
      <c r="R4094">
        <v>5</v>
      </c>
      <c r="S4094">
        <v>4</v>
      </c>
      <c r="T4094">
        <v>1</v>
      </c>
      <c r="U4094" t="s">
        <v>76</v>
      </c>
      <c r="V4094">
        <v>1</v>
      </c>
      <c r="W4094" t="s">
        <v>66</v>
      </c>
      <c r="X4094" s="51" t="s">
        <v>5926</v>
      </c>
      <c r="Y4094" s="51" t="s">
        <v>95</v>
      </c>
      <c r="Z4094" s="26">
        <v>2</v>
      </c>
      <c r="AA4094" s="51" t="s">
        <v>77</v>
      </c>
      <c r="AB4094" s="51" t="s">
        <v>69</v>
      </c>
    </row>
    <row r="4095" spans="1:28">
      <c r="A4095" s="51" t="s">
        <v>7512</v>
      </c>
      <c r="B4095" s="51" t="s">
        <v>59</v>
      </c>
      <c r="C4095" s="1">
        <v>42259</v>
      </c>
      <c r="D4095">
        <v>2015</v>
      </c>
      <c r="E4095" s="26">
        <v>9</v>
      </c>
      <c r="F4095" s="51" t="s">
        <v>29</v>
      </c>
      <c r="G4095" s="26">
        <v>10</v>
      </c>
      <c r="H4095" s="26">
        <v>10</v>
      </c>
      <c r="I4095" t="s">
        <v>15</v>
      </c>
      <c r="J4095" t="s">
        <v>102</v>
      </c>
      <c r="K4095" t="s">
        <v>61</v>
      </c>
      <c r="L4095" t="s">
        <v>157</v>
      </c>
      <c r="M4095" t="s">
        <v>75</v>
      </c>
      <c r="N4095">
        <v>3273.9368186616721</v>
      </c>
      <c r="O4095">
        <v>3273.9368186616721</v>
      </c>
      <c r="P4095" t="s">
        <v>64</v>
      </c>
      <c r="Q4095">
        <v>14.04</v>
      </c>
      <c r="R4095">
        <v>1</v>
      </c>
      <c r="S4095">
        <v>0</v>
      </c>
      <c r="T4095">
        <v>0</v>
      </c>
      <c r="U4095" t="s">
        <v>65</v>
      </c>
      <c r="V4095">
        <v>2</v>
      </c>
      <c r="W4095" t="s">
        <v>77</v>
      </c>
      <c r="X4095" s="51" t="s">
        <v>566</v>
      </c>
      <c r="Y4095" s="51" t="s">
        <v>119</v>
      </c>
      <c r="Z4095" s="26">
        <v>1</v>
      </c>
      <c r="AA4095" s="51" t="s">
        <v>66</v>
      </c>
      <c r="AB4095" s="51" t="s">
        <v>69</v>
      </c>
    </row>
    <row r="4096" spans="1:28">
      <c r="A4096" s="51" t="s">
        <v>7513</v>
      </c>
      <c r="B4096" s="51" t="s">
        <v>71</v>
      </c>
      <c r="C4096" s="1">
        <v>43263</v>
      </c>
      <c r="D4096">
        <v>2018</v>
      </c>
      <c r="E4096" s="26">
        <v>6</v>
      </c>
      <c r="F4096" s="51" t="s">
        <v>26</v>
      </c>
      <c r="G4096" s="26">
        <v>7</v>
      </c>
      <c r="H4096" s="26">
        <v>7</v>
      </c>
      <c r="I4096" t="s">
        <v>15</v>
      </c>
      <c r="J4096" t="s">
        <v>60</v>
      </c>
      <c r="K4096" t="s">
        <v>88</v>
      </c>
      <c r="L4096" t="s">
        <v>98</v>
      </c>
      <c r="M4096" t="s">
        <v>75</v>
      </c>
      <c r="N4096">
        <v>10544.292250487944</v>
      </c>
      <c r="O4096">
        <v>10544.292250487944</v>
      </c>
      <c r="P4096" t="s">
        <v>64</v>
      </c>
      <c r="Q4096">
        <v>8.94</v>
      </c>
      <c r="R4096">
        <v>4</v>
      </c>
      <c r="S4096">
        <v>3</v>
      </c>
      <c r="T4096">
        <v>1</v>
      </c>
      <c r="U4096" t="s">
        <v>76</v>
      </c>
      <c r="V4096">
        <v>3</v>
      </c>
      <c r="W4096" t="s">
        <v>84</v>
      </c>
      <c r="X4096" s="51" t="s">
        <v>7514</v>
      </c>
      <c r="Y4096" s="51" t="s">
        <v>119</v>
      </c>
      <c r="Z4096" s="26">
        <v>2</v>
      </c>
      <c r="AA4096" s="51" t="s">
        <v>77</v>
      </c>
      <c r="AB4096" s="51" t="s">
        <v>108</v>
      </c>
    </row>
    <row r="4097" spans="1:28">
      <c r="A4097" s="51" t="s">
        <v>7515</v>
      </c>
      <c r="B4097" s="51" t="s">
        <v>71</v>
      </c>
      <c r="C4097" s="1">
        <v>44890</v>
      </c>
      <c r="D4097">
        <v>2022</v>
      </c>
      <c r="E4097" s="26">
        <v>11</v>
      </c>
      <c r="F4097" s="51" t="s">
        <v>19</v>
      </c>
      <c r="G4097" s="26">
        <v>3</v>
      </c>
      <c r="H4097" s="26">
        <v>3</v>
      </c>
      <c r="I4097" t="s">
        <v>15</v>
      </c>
      <c r="J4097" t="s">
        <v>82</v>
      </c>
      <c r="K4097" t="s">
        <v>61</v>
      </c>
      <c r="L4097" t="s">
        <v>103</v>
      </c>
      <c r="M4097" t="s">
        <v>90</v>
      </c>
      <c r="N4097">
        <v>20791.880897789462</v>
      </c>
      <c r="O4097">
        <v>20791.880897789462</v>
      </c>
      <c r="P4097" t="s">
        <v>64</v>
      </c>
      <c r="Q4097">
        <v>28.07</v>
      </c>
      <c r="R4097">
        <v>1</v>
      </c>
      <c r="S4097">
        <v>3</v>
      </c>
      <c r="T4097">
        <v>1</v>
      </c>
      <c r="U4097" t="s">
        <v>76</v>
      </c>
      <c r="V4097">
        <v>3</v>
      </c>
      <c r="W4097" t="s">
        <v>84</v>
      </c>
      <c r="X4097" s="51" t="s">
        <v>7516</v>
      </c>
      <c r="Y4097" s="51" t="s">
        <v>100</v>
      </c>
      <c r="Z4097" s="26">
        <v>4</v>
      </c>
      <c r="AA4097" s="51" t="s">
        <v>84</v>
      </c>
      <c r="AB4097" s="51" t="s">
        <v>108</v>
      </c>
    </row>
    <row r="4098" spans="1:28">
      <c r="A4098" s="51" t="s">
        <v>7517</v>
      </c>
      <c r="B4098" s="51" t="s">
        <v>140</v>
      </c>
      <c r="C4098" s="1">
        <v>44602</v>
      </c>
      <c r="D4098">
        <v>2022</v>
      </c>
      <c r="E4098" s="26">
        <v>2</v>
      </c>
      <c r="F4098" s="51" t="s">
        <v>22</v>
      </c>
      <c r="G4098" s="26">
        <v>3</v>
      </c>
      <c r="H4098" s="26">
        <v>3</v>
      </c>
      <c r="I4098" t="s">
        <v>15</v>
      </c>
      <c r="J4098" t="s">
        <v>82</v>
      </c>
      <c r="K4098" t="s">
        <v>61</v>
      </c>
      <c r="L4098" t="s">
        <v>116</v>
      </c>
      <c r="M4098" t="s">
        <v>63</v>
      </c>
      <c r="N4098">
        <v>5082.5530794813703</v>
      </c>
      <c r="O4098">
        <v>5082.5530794813703</v>
      </c>
      <c r="P4098" t="s">
        <v>64</v>
      </c>
      <c r="Q4098">
        <v>3.52</v>
      </c>
      <c r="R4098">
        <v>4</v>
      </c>
      <c r="S4098">
        <v>4</v>
      </c>
      <c r="T4098">
        <v>1</v>
      </c>
      <c r="U4098" t="s">
        <v>76</v>
      </c>
      <c r="V4098">
        <v>1</v>
      </c>
      <c r="W4098" t="s">
        <v>66</v>
      </c>
      <c r="X4098" s="51" t="s">
        <v>7518</v>
      </c>
      <c r="Y4098" s="51" t="s">
        <v>86</v>
      </c>
      <c r="Z4098" s="26">
        <v>1</v>
      </c>
      <c r="AA4098" s="51" t="s">
        <v>66</v>
      </c>
      <c r="AB4098" s="51" t="s">
        <v>69</v>
      </c>
    </row>
    <row r="4099" spans="1:28">
      <c r="A4099" s="51" t="s">
        <v>7519</v>
      </c>
      <c r="B4099" s="51" t="s">
        <v>81</v>
      </c>
      <c r="C4099" s="1">
        <v>45177</v>
      </c>
      <c r="D4099">
        <v>2023</v>
      </c>
      <c r="E4099" s="26">
        <v>9</v>
      </c>
      <c r="F4099" s="51" t="s">
        <v>29</v>
      </c>
      <c r="G4099" s="26">
        <v>2</v>
      </c>
      <c r="H4099" s="26">
        <v>2</v>
      </c>
      <c r="I4099" t="s">
        <v>15</v>
      </c>
      <c r="J4099" t="s">
        <v>82</v>
      </c>
      <c r="K4099" t="s">
        <v>61</v>
      </c>
      <c r="L4099" t="s">
        <v>116</v>
      </c>
      <c r="M4099" t="s">
        <v>90</v>
      </c>
      <c r="N4099">
        <v>4672.9080344540453</v>
      </c>
      <c r="O4099">
        <v>4672.9080344540453</v>
      </c>
      <c r="P4099" t="s">
        <v>64</v>
      </c>
      <c r="Q4099">
        <v>12.63</v>
      </c>
      <c r="R4099">
        <v>5</v>
      </c>
      <c r="S4099">
        <v>0</v>
      </c>
      <c r="T4099">
        <v>0</v>
      </c>
      <c r="U4099" t="s">
        <v>65</v>
      </c>
      <c r="V4099">
        <v>2</v>
      </c>
      <c r="W4099" t="s">
        <v>77</v>
      </c>
      <c r="X4099" s="51" t="s">
        <v>340</v>
      </c>
      <c r="Y4099" s="51" t="s">
        <v>100</v>
      </c>
      <c r="Z4099" s="26">
        <v>0</v>
      </c>
      <c r="AA4099" s="51" t="s">
        <v>66</v>
      </c>
      <c r="AB4099" s="51" t="s">
        <v>69</v>
      </c>
    </row>
    <row r="4100" spans="1:28">
      <c r="A4100" s="51" t="s">
        <v>7520</v>
      </c>
      <c r="B4100" s="51" t="s">
        <v>81</v>
      </c>
      <c r="C4100" s="1">
        <v>45114</v>
      </c>
      <c r="D4100">
        <v>2023</v>
      </c>
      <c r="E4100" s="26">
        <v>7</v>
      </c>
      <c r="F4100" s="51" t="s">
        <v>27</v>
      </c>
      <c r="G4100" s="26">
        <v>2</v>
      </c>
      <c r="H4100" s="26">
        <v>2</v>
      </c>
      <c r="I4100" t="s">
        <v>15</v>
      </c>
      <c r="J4100" t="s">
        <v>82</v>
      </c>
      <c r="K4100" t="s">
        <v>73</v>
      </c>
      <c r="L4100" t="s">
        <v>116</v>
      </c>
      <c r="M4100" t="s">
        <v>90</v>
      </c>
      <c r="N4100">
        <v>13507.201995469126</v>
      </c>
      <c r="O4100">
        <v>13507.201995469126</v>
      </c>
      <c r="P4100" t="s">
        <v>64</v>
      </c>
      <c r="Q4100">
        <v>6</v>
      </c>
      <c r="R4100">
        <v>2</v>
      </c>
      <c r="S4100">
        <v>2</v>
      </c>
      <c r="T4100">
        <v>1</v>
      </c>
      <c r="U4100" t="s">
        <v>76</v>
      </c>
      <c r="V4100">
        <v>3</v>
      </c>
      <c r="W4100" t="s">
        <v>84</v>
      </c>
      <c r="X4100" s="51" t="s">
        <v>7521</v>
      </c>
      <c r="Y4100" s="51" t="s">
        <v>119</v>
      </c>
      <c r="Z4100" s="26">
        <v>2</v>
      </c>
      <c r="AA4100" s="51" t="s">
        <v>77</v>
      </c>
      <c r="AB4100" s="51" t="s">
        <v>69</v>
      </c>
    </row>
    <row r="4101" spans="1:28">
      <c r="A4101" s="51" t="s">
        <v>7522</v>
      </c>
      <c r="B4101" s="51" t="s">
        <v>97</v>
      </c>
      <c r="C4101" s="1">
        <v>42816</v>
      </c>
      <c r="D4101">
        <v>2017</v>
      </c>
      <c r="E4101" s="26">
        <v>3</v>
      </c>
      <c r="F4101" s="51" t="s">
        <v>23</v>
      </c>
      <c r="G4101" s="26">
        <v>8</v>
      </c>
      <c r="H4101" s="26">
        <v>8</v>
      </c>
      <c r="I4101" t="s">
        <v>15</v>
      </c>
      <c r="J4101" t="s">
        <v>60</v>
      </c>
      <c r="K4101" t="s">
        <v>83</v>
      </c>
      <c r="L4101" t="s">
        <v>74</v>
      </c>
      <c r="M4101" t="s">
        <v>152</v>
      </c>
      <c r="N4101">
        <v>8315.2171801815421</v>
      </c>
      <c r="O4101">
        <v>8315.2171801815421</v>
      </c>
      <c r="P4101" t="s">
        <v>64</v>
      </c>
      <c r="Q4101">
        <v>4.95</v>
      </c>
      <c r="R4101">
        <v>2</v>
      </c>
      <c r="S4101">
        <v>4</v>
      </c>
      <c r="T4101">
        <v>1</v>
      </c>
      <c r="U4101" t="s">
        <v>76</v>
      </c>
      <c r="V4101">
        <v>1</v>
      </c>
      <c r="W4101" t="s">
        <v>66</v>
      </c>
      <c r="X4101" s="51" t="s">
        <v>2805</v>
      </c>
      <c r="Y4101" s="51" t="s">
        <v>95</v>
      </c>
      <c r="Z4101" s="26">
        <v>2</v>
      </c>
      <c r="AA4101" s="51" t="s">
        <v>77</v>
      </c>
      <c r="AB4101" s="51" t="s">
        <v>69</v>
      </c>
    </row>
    <row r="4102" spans="1:28">
      <c r="A4102" s="51" t="s">
        <v>7523</v>
      </c>
      <c r="B4102" s="51" t="s">
        <v>140</v>
      </c>
      <c r="C4102" s="1">
        <v>43346</v>
      </c>
      <c r="D4102">
        <v>2018</v>
      </c>
      <c r="E4102" s="26">
        <v>9</v>
      </c>
      <c r="F4102" s="51" t="s">
        <v>29</v>
      </c>
      <c r="G4102" s="26">
        <v>7</v>
      </c>
      <c r="H4102" s="26">
        <v>7</v>
      </c>
      <c r="I4102" t="s">
        <v>15</v>
      </c>
      <c r="J4102" t="s">
        <v>60</v>
      </c>
      <c r="K4102" t="s">
        <v>61</v>
      </c>
      <c r="L4102" t="s">
        <v>116</v>
      </c>
      <c r="M4102" t="s">
        <v>104</v>
      </c>
      <c r="N4102">
        <v>6261.0629134395213</v>
      </c>
      <c r="O4102">
        <v>6261.0629134395213</v>
      </c>
      <c r="P4102" t="s">
        <v>64</v>
      </c>
      <c r="Q4102">
        <v>22.08</v>
      </c>
      <c r="R4102">
        <v>2</v>
      </c>
      <c r="S4102">
        <v>2</v>
      </c>
      <c r="T4102">
        <v>1</v>
      </c>
      <c r="U4102" t="s">
        <v>76</v>
      </c>
      <c r="V4102">
        <v>3</v>
      </c>
      <c r="W4102" t="s">
        <v>84</v>
      </c>
      <c r="X4102" s="51" t="s">
        <v>7524</v>
      </c>
      <c r="Y4102" s="51" t="s">
        <v>68</v>
      </c>
      <c r="Z4102" s="26">
        <v>2</v>
      </c>
      <c r="AA4102" s="51" t="s">
        <v>77</v>
      </c>
      <c r="AB4102" s="51" t="s">
        <v>69</v>
      </c>
    </row>
    <row r="4103" spans="1:28">
      <c r="A4103" s="51" t="s">
        <v>7525</v>
      </c>
      <c r="B4103" s="51" t="s">
        <v>71</v>
      </c>
      <c r="C4103" s="1">
        <v>41669</v>
      </c>
      <c r="D4103">
        <v>2014</v>
      </c>
      <c r="E4103" s="26">
        <v>1</v>
      </c>
      <c r="F4103" s="51" t="s">
        <v>21</v>
      </c>
      <c r="G4103" s="26">
        <v>11</v>
      </c>
      <c r="H4103" s="26">
        <v>11</v>
      </c>
      <c r="I4103" t="s">
        <v>15</v>
      </c>
      <c r="J4103" t="s">
        <v>102</v>
      </c>
      <c r="K4103" t="s">
        <v>133</v>
      </c>
      <c r="L4103" t="s">
        <v>157</v>
      </c>
      <c r="M4103" t="s">
        <v>75</v>
      </c>
      <c r="N4103">
        <v>17233.463506135355</v>
      </c>
      <c r="O4103">
        <v>17233.463506135355</v>
      </c>
      <c r="P4103" t="s">
        <v>64</v>
      </c>
      <c r="Q4103">
        <v>20.36</v>
      </c>
      <c r="R4103">
        <v>1</v>
      </c>
      <c r="S4103">
        <v>0</v>
      </c>
      <c r="T4103">
        <v>0</v>
      </c>
      <c r="U4103" t="s">
        <v>65</v>
      </c>
      <c r="V4103">
        <v>3</v>
      </c>
      <c r="W4103" t="s">
        <v>84</v>
      </c>
      <c r="X4103" s="51" t="s">
        <v>5308</v>
      </c>
      <c r="Y4103" s="51" t="s">
        <v>95</v>
      </c>
      <c r="Z4103" s="26">
        <v>4</v>
      </c>
      <c r="AA4103" s="51" t="s">
        <v>84</v>
      </c>
      <c r="AB4103" s="51" t="s">
        <v>108</v>
      </c>
    </row>
    <row r="4104" spans="1:28">
      <c r="A4104" s="51" t="s">
        <v>7526</v>
      </c>
      <c r="B4104" s="51" t="s">
        <v>81</v>
      </c>
      <c r="C4104" s="1">
        <v>45011</v>
      </c>
      <c r="D4104">
        <v>2023</v>
      </c>
      <c r="E4104" s="26">
        <v>3</v>
      </c>
      <c r="F4104" s="51" t="s">
        <v>23</v>
      </c>
      <c r="G4104" s="26">
        <v>2</v>
      </c>
      <c r="H4104" s="26">
        <v>2</v>
      </c>
      <c r="I4104" t="s">
        <v>15</v>
      </c>
      <c r="J4104" t="s">
        <v>82</v>
      </c>
      <c r="K4104" t="s">
        <v>133</v>
      </c>
      <c r="L4104" t="s">
        <v>74</v>
      </c>
      <c r="M4104" t="s">
        <v>63</v>
      </c>
      <c r="N4104">
        <v>7211.920384424252</v>
      </c>
      <c r="O4104">
        <v>7211.920384424252</v>
      </c>
      <c r="P4104" t="s">
        <v>64</v>
      </c>
      <c r="Q4104">
        <v>16.66</v>
      </c>
      <c r="R4104">
        <v>3</v>
      </c>
      <c r="S4104">
        <v>1</v>
      </c>
      <c r="T4104">
        <v>1</v>
      </c>
      <c r="U4104" t="s">
        <v>76</v>
      </c>
      <c r="V4104">
        <v>2</v>
      </c>
      <c r="W4104" t="s">
        <v>77</v>
      </c>
      <c r="X4104" s="51" t="s">
        <v>7527</v>
      </c>
      <c r="Y4104" s="51" t="s">
        <v>95</v>
      </c>
      <c r="Z4104" s="26">
        <v>1</v>
      </c>
      <c r="AA4104" s="51" t="s">
        <v>66</v>
      </c>
      <c r="AB4104" s="51" t="s">
        <v>69</v>
      </c>
    </row>
    <row r="4105" spans="1:28">
      <c r="A4105" s="51" t="s">
        <v>7528</v>
      </c>
      <c r="B4105" s="51" t="s">
        <v>81</v>
      </c>
      <c r="C4105" s="1">
        <v>44542</v>
      </c>
      <c r="D4105">
        <v>2021</v>
      </c>
      <c r="E4105" s="26">
        <v>12</v>
      </c>
      <c r="F4105" s="51" t="s">
        <v>20</v>
      </c>
      <c r="G4105" s="26">
        <v>4</v>
      </c>
      <c r="H4105" s="26">
        <v>4</v>
      </c>
      <c r="I4105" t="s">
        <v>15</v>
      </c>
      <c r="J4105" t="s">
        <v>72</v>
      </c>
      <c r="K4105" t="s">
        <v>61</v>
      </c>
      <c r="L4105" t="s">
        <v>125</v>
      </c>
      <c r="M4105" t="s">
        <v>93</v>
      </c>
      <c r="N4105">
        <v>8520.3590333990524</v>
      </c>
      <c r="O4105">
        <v>8520.3590333990524</v>
      </c>
      <c r="P4105" t="s">
        <v>64</v>
      </c>
      <c r="Q4105">
        <v>7.03</v>
      </c>
      <c r="R4105">
        <v>5</v>
      </c>
      <c r="S4105">
        <v>2</v>
      </c>
      <c r="T4105">
        <v>1</v>
      </c>
      <c r="U4105" t="s">
        <v>76</v>
      </c>
      <c r="V4105">
        <v>2</v>
      </c>
      <c r="W4105" t="s">
        <v>77</v>
      </c>
      <c r="X4105" s="51" t="s">
        <v>6783</v>
      </c>
      <c r="Y4105" s="51" t="s">
        <v>79</v>
      </c>
      <c r="Z4105" s="26">
        <v>0</v>
      </c>
      <c r="AA4105" s="51" t="s">
        <v>66</v>
      </c>
      <c r="AB4105" s="51" t="s">
        <v>69</v>
      </c>
    </row>
    <row r="4106" spans="1:28">
      <c r="A4106" s="51" t="s">
        <v>7529</v>
      </c>
      <c r="B4106" s="51" t="s">
        <v>121</v>
      </c>
      <c r="C4106" s="1">
        <v>42805</v>
      </c>
      <c r="D4106">
        <v>2017</v>
      </c>
      <c r="E4106" s="26">
        <v>3</v>
      </c>
      <c r="F4106" s="51" t="s">
        <v>23</v>
      </c>
      <c r="G4106" s="26">
        <v>8</v>
      </c>
      <c r="H4106" s="26">
        <v>8</v>
      </c>
      <c r="I4106" t="s">
        <v>15</v>
      </c>
      <c r="J4106" t="s">
        <v>60</v>
      </c>
      <c r="K4106" t="s">
        <v>133</v>
      </c>
      <c r="L4106" t="s">
        <v>74</v>
      </c>
      <c r="M4106" t="s">
        <v>63</v>
      </c>
      <c r="N4106">
        <v>23243.828773093035</v>
      </c>
      <c r="O4106">
        <v>23243.828773093035</v>
      </c>
      <c r="P4106" t="s">
        <v>64</v>
      </c>
      <c r="Q4106">
        <v>26.77</v>
      </c>
      <c r="R4106">
        <v>2</v>
      </c>
      <c r="S4106">
        <v>1</v>
      </c>
      <c r="T4106">
        <v>1</v>
      </c>
      <c r="U4106" t="s">
        <v>76</v>
      </c>
      <c r="V4106">
        <v>3</v>
      </c>
      <c r="W4106" t="s">
        <v>84</v>
      </c>
      <c r="X4106" s="51" t="s">
        <v>7530</v>
      </c>
      <c r="Y4106" s="51" t="s">
        <v>100</v>
      </c>
      <c r="Z4106" s="26">
        <v>4</v>
      </c>
      <c r="AA4106" s="51" t="s">
        <v>84</v>
      </c>
      <c r="AB4106" s="51" t="s">
        <v>108</v>
      </c>
    </row>
    <row r="4107" spans="1:28">
      <c r="A4107" s="51" t="s">
        <v>7531</v>
      </c>
      <c r="B4107" s="51" t="s">
        <v>140</v>
      </c>
      <c r="C4107" s="1">
        <v>41540</v>
      </c>
      <c r="D4107">
        <v>2013</v>
      </c>
      <c r="E4107" s="26">
        <v>9</v>
      </c>
      <c r="F4107" s="51" t="s">
        <v>29</v>
      </c>
      <c r="G4107" s="26">
        <v>12</v>
      </c>
      <c r="H4107" s="26">
        <v>12</v>
      </c>
      <c r="I4107" t="s">
        <v>15</v>
      </c>
      <c r="J4107" t="s">
        <v>102</v>
      </c>
      <c r="K4107" t="s">
        <v>61</v>
      </c>
      <c r="L4107" t="s">
        <v>116</v>
      </c>
      <c r="M4107" t="s">
        <v>93</v>
      </c>
      <c r="N4107">
        <v>4615.3739874055236</v>
      </c>
      <c r="O4107">
        <v>4615.3739874055236</v>
      </c>
      <c r="P4107" t="s">
        <v>64</v>
      </c>
      <c r="Q4107">
        <v>2.34</v>
      </c>
      <c r="R4107">
        <v>3</v>
      </c>
      <c r="S4107">
        <v>3</v>
      </c>
      <c r="T4107">
        <v>1</v>
      </c>
      <c r="U4107" t="s">
        <v>76</v>
      </c>
      <c r="V4107">
        <v>1</v>
      </c>
      <c r="W4107" t="s">
        <v>66</v>
      </c>
      <c r="X4107" s="51" t="s">
        <v>7532</v>
      </c>
      <c r="Y4107" s="51" t="s">
        <v>144</v>
      </c>
      <c r="Z4107" s="26">
        <v>2</v>
      </c>
      <c r="AA4107" s="51" t="s">
        <v>77</v>
      </c>
      <c r="AB4107" s="51" t="s">
        <v>108</v>
      </c>
    </row>
    <row r="4108" spans="1:28">
      <c r="A4108" s="51" t="s">
        <v>7533</v>
      </c>
      <c r="B4108" s="51" t="s">
        <v>140</v>
      </c>
      <c r="C4108" s="1">
        <v>45027</v>
      </c>
      <c r="D4108">
        <v>2023</v>
      </c>
      <c r="E4108" s="26">
        <v>4</v>
      </c>
      <c r="F4108" s="51" t="s">
        <v>24</v>
      </c>
      <c r="G4108" s="26">
        <v>2</v>
      </c>
      <c r="H4108" s="26">
        <v>2</v>
      </c>
      <c r="I4108" t="s">
        <v>15</v>
      </c>
      <c r="J4108" t="s">
        <v>82</v>
      </c>
      <c r="K4108" t="s">
        <v>124</v>
      </c>
      <c r="L4108" t="s">
        <v>113</v>
      </c>
      <c r="M4108" t="s">
        <v>63</v>
      </c>
      <c r="N4108">
        <v>716.11243022370218</v>
      </c>
      <c r="O4108">
        <v>716.11243022370218</v>
      </c>
      <c r="P4108" t="s">
        <v>64</v>
      </c>
      <c r="Q4108">
        <v>4.32</v>
      </c>
      <c r="R4108">
        <v>4</v>
      </c>
      <c r="S4108">
        <v>2</v>
      </c>
      <c r="T4108">
        <v>1</v>
      </c>
      <c r="U4108" t="s">
        <v>76</v>
      </c>
      <c r="V4108">
        <v>3</v>
      </c>
      <c r="W4108" t="s">
        <v>84</v>
      </c>
      <c r="X4108" s="51" t="s">
        <v>7534</v>
      </c>
      <c r="Y4108" s="51" t="s">
        <v>79</v>
      </c>
      <c r="Z4108" s="26">
        <v>1</v>
      </c>
      <c r="AA4108" s="51" t="s">
        <v>66</v>
      </c>
      <c r="AB4108" s="51" t="s">
        <v>69</v>
      </c>
    </row>
    <row r="4109" spans="1:28">
      <c r="A4109" s="51" t="s">
        <v>7535</v>
      </c>
      <c r="B4109" s="51" t="s">
        <v>121</v>
      </c>
      <c r="C4109" s="1">
        <v>44491</v>
      </c>
      <c r="D4109">
        <v>2021</v>
      </c>
      <c r="E4109" s="26">
        <v>10</v>
      </c>
      <c r="F4109" s="51" t="s">
        <v>10</v>
      </c>
      <c r="G4109" s="26">
        <v>4</v>
      </c>
      <c r="H4109" s="26">
        <v>4</v>
      </c>
      <c r="I4109" t="s">
        <v>15</v>
      </c>
      <c r="J4109" t="s">
        <v>72</v>
      </c>
      <c r="K4109" t="s">
        <v>88</v>
      </c>
      <c r="L4109" t="s">
        <v>113</v>
      </c>
      <c r="M4109" t="s">
        <v>93</v>
      </c>
      <c r="N4109">
        <v>6015.3180353293028</v>
      </c>
      <c r="O4109">
        <v>6015.3180353293028</v>
      </c>
      <c r="P4109" t="s">
        <v>64</v>
      </c>
      <c r="Q4109">
        <v>5.68</v>
      </c>
      <c r="R4109">
        <v>4</v>
      </c>
      <c r="S4109">
        <v>5</v>
      </c>
      <c r="T4109">
        <v>1</v>
      </c>
      <c r="U4109" t="s">
        <v>76</v>
      </c>
      <c r="V4109">
        <v>1</v>
      </c>
      <c r="W4109" t="s">
        <v>66</v>
      </c>
      <c r="X4109" s="51" t="s">
        <v>7536</v>
      </c>
      <c r="Y4109" s="51" t="s">
        <v>79</v>
      </c>
      <c r="Z4109" s="26">
        <v>1</v>
      </c>
      <c r="AA4109" s="51" t="s">
        <v>66</v>
      </c>
      <c r="AB4109" s="51" t="s">
        <v>69</v>
      </c>
    </row>
    <row r="4110" spans="1:28">
      <c r="A4110" s="51" t="s">
        <v>7537</v>
      </c>
      <c r="B4110" s="51" t="s">
        <v>121</v>
      </c>
      <c r="C4110" s="1">
        <v>42242</v>
      </c>
      <c r="D4110">
        <v>2015</v>
      </c>
      <c r="E4110" s="26">
        <v>8</v>
      </c>
      <c r="F4110" s="51" t="s">
        <v>28</v>
      </c>
      <c r="G4110" s="26">
        <v>10</v>
      </c>
      <c r="H4110" s="26">
        <v>10</v>
      </c>
      <c r="I4110" t="s">
        <v>15</v>
      </c>
      <c r="J4110" t="s">
        <v>102</v>
      </c>
      <c r="K4110" t="s">
        <v>83</v>
      </c>
      <c r="L4110" t="s">
        <v>110</v>
      </c>
      <c r="M4110" t="s">
        <v>152</v>
      </c>
      <c r="N4110">
        <v>12722.708171234564</v>
      </c>
      <c r="O4110">
        <v>12722.708171234564</v>
      </c>
      <c r="P4110" t="s">
        <v>64</v>
      </c>
      <c r="Q4110">
        <v>13.66</v>
      </c>
      <c r="R4110">
        <v>5</v>
      </c>
      <c r="S4110">
        <v>3</v>
      </c>
      <c r="T4110">
        <v>1</v>
      </c>
      <c r="U4110" t="s">
        <v>76</v>
      </c>
      <c r="V4110">
        <v>2</v>
      </c>
      <c r="W4110" t="s">
        <v>77</v>
      </c>
      <c r="X4110" s="51" t="s">
        <v>7538</v>
      </c>
      <c r="Y4110" s="51" t="s">
        <v>95</v>
      </c>
      <c r="Z4110" s="26">
        <v>3</v>
      </c>
      <c r="AA4110" s="51" t="s">
        <v>77</v>
      </c>
      <c r="AB4110" s="51" t="s">
        <v>108</v>
      </c>
    </row>
    <row r="4111" spans="1:28">
      <c r="A4111" s="51" t="s">
        <v>7539</v>
      </c>
      <c r="B4111" s="51" t="s">
        <v>81</v>
      </c>
      <c r="C4111" s="1">
        <v>44708</v>
      </c>
      <c r="D4111">
        <v>2022</v>
      </c>
      <c r="E4111" s="26">
        <v>5</v>
      </c>
      <c r="F4111" s="51" t="s">
        <v>25</v>
      </c>
      <c r="G4111" s="26">
        <v>3</v>
      </c>
      <c r="H4111" s="26">
        <v>3</v>
      </c>
      <c r="I4111" t="s">
        <v>15</v>
      </c>
      <c r="J4111" t="s">
        <v>82</v>
      </c>
      <c r="K4111" t="s">
        <v>133</v>
      </c>
      <c r="L4111" t="s">
        <v>113</v>
      </c>
      <c r="M4111" t="s">
        <v>90</v>
      </c>
      <c r="N4111">
        <v>9899.8004746649203</v>
      </c>
      <c r="O4111">
        <v>9899.8004746649203</v>
      </c>
      <c r="P4111" t="s">
        <v>64</v>
      </c>
      <c r="Q4111">
        <v>17.899999999999999</v>
      </c>
      <c r="R4111">
        <v>3</v>
      </c>
      <c r="S4111">
        <v>5</v>
      </c>
      <c r="T4111">
        <v>1</v>
      </c>
      <c r="U4111" t="s">
        <v>76</v>
      </c>
      <c r="V4111">
        <v>2</v>
      </c>
      <c r="W4111" t="s">
        <v>77</v>
      </c>
      <c r="X4111" s="51" t="s">
        <v>5542</v>
      </c>
      <c r="Y4111" s="51" t="s">
        <v>79</v>
      </c>
      <c r="Z4111" s="26">
        <v>2</v>
      </c>
      <c r="AA4111" s="51" t="s">
        <v>77</v>
      </c>
      <c r="AB4111" s="51" t="s">
        <v>69</v>
      </c>
    </row>
    <row r="4112" spans="1:28">
      <c r="A4112" s="51" t="s">
        <v>7540</v>
      </c>
      <c r="B4112" s="51" t="s">
        <v>71</v>
      </c>
      <c r="C4112" s="1">
        <v>44565</v>
      </c>
      <c r="D4112">
        <v>2022</v>
      </c>
      <c r="E4112" s="26">
        <v>1</v>
      </c>
      <c r="F4112" s="51" t="s">
        <v>21</v>
      </c>
      <c r="G4112" s="26">
        <v>3</v>
      </c>
      <c r="H4112" s="26">
        <v>3</v>
      </c>
      <c r="I4112" t="s">
        <v>15</v>
      </c>
      <c r="J4112" t="s">
        <v>82</v>
      </c>
      <c r="K4112" t="s">
        <v>133</v>
      </c>
      <c r="L4112" t="s">
        <v>128</v>
      </c>
      <c r="M4112" t="s">
        <v>90</v>
      </c>
      <c r="N4112">
        <v>9557.7772769313797</v>
      </c>
      <c r="O4112">
        <v>9557.7772769313797</v>
      </c>
      <c r="P4112" t="s">
        <v>64</v>
      </c>
      <c r="Q4112">
        <v>4.0599999999999996</v>
      </c>
      <c r="R4112">
        <v>2</v>
      </c>
      <c r="S4112">
        <v>4</v>
      </c>
      <c r="T4112">
        <v>1</v>
      </c>
      <c r="U4112" t="s">
        <v>76</v>
      </c>
      <c r="V4112">
        <v>1</v>
      </c>
      <c r="W4112" t="s">
        <v>66</v>
      </c>
      <c r="X4112" s="51" t="s">
        <v>4437</v>
      </c>
      <c r="Y4112" s="51" t="s">
        <v>79</v>
      </c>
      <c r="Z4112" s="26">
        <v>1</v>
      </c>
      <c r="AA4112" s="51" t="s">
        <v>66</v>
      </c>
      <c r="AB4112" s="51" t="s">
        <v>69</v>
      </c>
    </row>
    <row r="4113" spans="1:28">
      <c r="A4113" s="51" t="s">
        <v>7541</v>
      </c>
      <c r="B4113" s="51" t="s">
        <v>97</v>
      </c>
      <c r="C4113" s="1">
        <v>45258</v>
      </c>
      <c r="D4113">
        <v>2023</v>
      </c>
      <c r="E4113" s="26">
        <v>11</v>
      </c>
      <c r="F4113" s="51" t="s">
        <v>19</v>
      </c>
      <c r="G4113" s="26">
        <v>2</v>
      </c>
      <c r="H4113" s="26">
        <v>2</v>
      </c>
      <c r="I4113" t="s">
        <v>15</v>
      </c>
      <c r="J4113" t="s">
        <v>82</v>
      </c>
      <c r="K4113" t="s">
        <v>124</v>
      </c>
      <c r="L4113" t="s">
        <v>113</v>
      </c>
      <c r="M4113" t="s">
        <v>93</v>
      </c>
      <c r="N4113">
        <v>3400.1276130361048</v>
      </c>
      <c r="O4113">
        <v>3400.1276130361048</v>
      </c>
      <c r="P4113" t="s">
        <v>64</v>
      </c>
      <c r="Q4113">
        <v>12.68</v>
      </c>
      <c r="R4113">
        <v>1</v>
      </c>
      <c r="S4113">
        <v>1</v>
      </c>
      <c r="T4113">
        <v>1</v>
      </c>
      <c r="U4113" t="s">
        <v>76</v>
      </c>
      <c r="V4113">
        <v>2</v>
      </c>
      <c r="W4113" t="s">
        <v>77</v>
      </c>
      <c r="X4113" s="51" t="s">
        <v>7542</v>
      </c>
      <c r="Y4113" s="51" t="s">
        <v>144</v>
      </c>
      <c r="Z4113" s="26">
        <v>0</v>
      </c>
      <c r="AA4113" s="51" t="s">
        <v>66</v>
      </c>
      <c r="AB4113" s="51" t="s">
        <v>69</v>
      </c>
    </row>
    <row r="4114" spans="1:28">
      <c r="A4114" s="51" t="s">
        <v>7543</v>
      </c>
      <c r="B4114" s="51" t="s">
        <v>97</v>
      </c>
      <c r="C4114" s="1">
        <v>43247</v>
      </c>
      <c r="D4114">
        <v>2018</v>
      </c>
      <c r="E4114" s="26">
        <v>5</v>
      </c>
      <c r="F4114" s="51" t="s">
        <v>25</v>
      </c>
      <c r="G4114" s="26">
        <v>7</v>
      </c>
      <c r="H4114" s="26">
        <v>7</v>
      </c>
      <c r="I4114" t="s">
        <v>15</v>
      </c>
      <c r="J4114" t="s">
        <v>60</v>
      </c>
      <c r="K4114" t="s">
        <v>61</v>
      </c>
      <c r="L4114" t="s">
        <v>157</v>
      </c>
      <c r="M4114" t="s">
        <v>75</v>
      </c>
      <c r="N4114">
        <v>20590.102959393109</v>
      </c>
      <c r="O4114">
        <v>20590.102959393109</v>
      </c>
      <c r="P4114" t="s">
        <v>64</v>
      </c>
      <c r="Q4114">
        <v>14.55</v>
      </c>
      <c r="R4114">
        <v>1</v>
      </c>
      <c r="S4114">
        <v>0</v>
      </c>
      <c r="T4114">
        <v>0</v>
      </c>
      <c r="U4114" t="s">
        <v>65</v>
      </c>
      <c r="V4114">
        <v>3</v>
      </c>
      <c r="W4114" t="s">
        <v>84</v>
      </c>
      <c r="X4114" s="51" t="s">
        <v>7544</v>
      </c>
      <c r="Y4114" s="51" t="s">
        <v>86</v>
      </c>
      <c r="Z4114" s="26">
        <v>2</v>
      </c>
      <c r="AA4114" s="51" t="s">
        <v>77</v>
      </c>
      <c r="AB4114" s="51" t="s">
        <v>69</v>
      </c>
    </row>
    <row r="4115" spans="1:28">
      <c r="A4115" s="51" t="s">
        <v>7545</v>
      </c>
      <c r="B4115" s="51" t="s">
        <v>140</v>
      </c>
      <c r="C4115" s="1">
        <v>41875</v>
      </c>
      <c r="D4115">
        <v>2014</v>
      </c>
      <c r="E4115" s="26">
        <v>8</v>
      </c>
      <c r="F4115" s="51" t="s">
        <v>28</v>
      </c>
      <c r="G4115" s="26">
        <v>11</v>
      </c>
      <c r="H4115" s="26">
        <v>11</v>
      </c>
      <c r="I4115" t="s">
        <v>15</v>
      </c>
      <c r="J4115" t="s">
        <v>102</v>
      </c>
      <c r="K4115" t="s">
        <v>61</v>
      </c>
      <c r="L4115" t="s">
        <v>157</v>
      </c>
      <c r="M4115" t="s">
        <v>75</v>
      </c>
      <c r="N4115">
        <v>4558.3973147915513</v>
      </c>
      <c r="O4115">
        <v>4558.3973147915513</v>
      </c>
      <c r="P4115" t="s">
        <v>64</v>
      </c>
      <c r="Q4115">
        <v>16.36</v>
      </c>
      <c r="R4115">
        <v>1</v>
      </c>
      <c r="S4115">
        <v>3</v>
      </c>
      <c r="T4115">
        <v>1</v>
      </c>
      <c r="U4115" t="s">
        <v>76</v>
      </c>
      <c r="V4115">
        <v>2</v>
      </c>
      <c r="W4115" t="s">
        <v>77</v>
      </c>
      <c r="X4115" s="51" t="s">
        <v>7546</v>
      </c>
      <c r="Y4115" s="51" t="s">
        <v>95</v>
      </c>
      <c r="Z4115" s="26">
        <v>3</v>
      </c>
      <c r="AA4115" s="51" t="s">
        <v>77</v>
      </c>
      <c r="AB4115" s="51" t="s">
        <v>108</v>
      </c>
    </row>
    <row r="4116" spans="1:28">
      <c r="A4116" s="51" t="s">
        <v>7547</v>
      </c>
      <c r="B4116" s="51" t="s">
        <v>81</v>
      </c>
      <c r="C4116" s="1">
        <v>43806</v>
      </c>
      <c r="D4116">
        <v>2019</v>
      </c>
      <c r="E4116" s="26">
        <v>12</v>
      </c>
      <c r="F4116" s="51" t="s">
        <v>20</v>
      </c>
      <c r="G4116" s="26">
        <v>6</v>
      </c>
      <c r="H4116" s="26">
        <v>6</v>
      </c>
      <c r="I4116" t="s">
        <v>15</v>
      </c>
      <c r="J4116" t="s">
        <v>72</v>
      </c>
      <c r="K4116" t="s">
        <v>124</v>
      </c>
      <c r="L4116" t="s">
        <v>113</v>
      </c>
      <c r="M4116" t="s">
        <v>93</v>
      </c>
      <c r="N4116">
        <v>7186.5434434709259</v>
      </c>
      <c r="O4116">
        <v>7186.5434434709259</v>
      </c>
      <c r="P4116" t="s">
        <v>64</v>
      </c>
      <c r="Q4116">
        <v>6.8</v>
      </c>
      <c r="R4116">
        <v>4</v>
      </c>
      <c r="S4116">
        <v>1</v>
      </c>
      <c r="T4116">
        <v>1</v>
      </c>
      <c r="U4116" t="s">
        <v>76</v>
      </c>
      <c r="V4116">
        <v>1</v>
      </c>
      <c r="W4116" t="s">
        <v>66</v>
      </c>
      <c r="X4116" s="51" t="s">
        <v>7548</v>
      </c>
      <c r="Y4116" s="51" t="s">
        <v>100</v>
      </c>
      <c r="Z4116" s="26">
        <v>0</v>
      </c>
      <c r="AA4116" s="51" t="s">
        <v>66</v>
      </c>
      <c r="AB4116" s="51" t="s">
        <v>69</v>
      </c>
    </row>
    <row r="4117" spans="1:28">
      <c r="A4117" s="51" t="s">
        <v>7549</v>
      </c>
      <c r="B4117" s="51" t="s">
        <v>59</v>
      </c>
      <c r="C4117" s="1">
        <v>45070</v>
      </c>
      <c r="D4117">
        <v>2023</v>
      </c>
      <c r="E4117" s="26">
        <v>5</v>
      </c>
      <c r="F4117" s="51" t="s">
        <v>25</v>
      </c>
      <c r="G4117" s="26">
        <v>2</v>
      </c>
      <c r="H4117" s="26">
        <v>2</v>
      </c>
      <c r="I4117" t="s">
        <v>15</v>
      </c>
      <c r="J4117" t="s">
        <v>82</v>
      </c>
      <c r="K4117" t="s">
        <v>73</v>
      </c>
      <c r="L4117" t="s">
        <v>103</v>
      </c>
      <c r="M4117" t="s">
        <v>152</v>
      </c>
      <c r="N4117">
        <v>8615.0873599110164</v>
      </c>
      <c r="O4117">
        <v>8615.0873599110164</v>
      </c>
      <c r="P4117" t="s">
        <v>64</v>
      </c>
      <c r="Q4117">
        <v>2.79</v>
      </c>
      <c r="R4117">
        <v>3</v>
      </c>
      <c r="S4117">
        <v>0</v>
      </c>
      <c r="T4117">
        <v>0</v>
      </c>
      <c r="U4117" t="s">
        <v>65</v>
      </c>
      <c r="V4117">
        <v>2</v>
      </c>
      <c r="W4117" t="s">
        <v>77</v>
      </c>
      <c r="X4117" s="51" t="s">
        <v>7078</v>
      </c>
      <c r="Y4117" s="51" t="s">
        <v>95</v>
      </c>
      <c r="Z4117" s="26">
        <v>0</v>
      </c>
      <c r="AA4117" s="51" t="s">
        <v>66</v>
      </c>
      <c r="AB4117" s="51" t="s">
        <v>69</v>
      </c>
    </row>
    <row r="4118" spans="1:28">
      <c r="A4118" s="51" t="s">
        <v>7550</v>
      </c>
      <c r="B4118" s="51" t="s">
        <v>81</v>
      </c>
      <c r="C4118" s="1">
        <v>42534</v>
      </c>
      <c r="D4118">
        <v>2016</v>
      </c>
      <c r="E4118" s="26">
        <v>6</v>
      </c>
      <c r="F4118" s="51" t="s">
        <v>26</v>
      </c>
      <c r="G4118" s="26">
        <v>9</v>
      </c>
      <c r="H4118" s="26">
        <v>9</v>
      </c>
      <c r="I4118" t="s">
        <v>15</v>
      </c>
      <c r="J4118" t="s">
        <v>60</v>
      </c>
      <c r="K4118" t="s">
        <v>73</v>
      </c>
      <c r="L4118" t="s">
        <v>98</v>
      </c>
      <c r="M4118" t="s">
        <v>63</v>
      </c>
      <c r="N4118">
        <v>7039.4447152750554</v>
      </c>
      <c r="O4118">
        <v>7039.4447152750554</v>
      </c>
      <c r="P4118" t="s">
        <v>64</v>
      </c>
      <c r="Q4118">
        <v>15.53</v>
      </c>
      <c r="R4118">
        <v>3</v>
      </c>
      <c r="S4118">
        <v>3</v>
      </c>
      <c r="T4118">
        <v>1</v>
      </c>
      <c r="U4118" t="s">
        <v>76</v>
      </c>
      <c r="V4118">
        <v>2</v>
      </c>
      <c r="W4118" t="s">
        <v>77</v>
      </c>
      <c r="X4118" s="51" t="s">
        <v>2231</v>
      </c>
      <c r="Y4118" s="51" t="s">
        <v>119</v>
      </c>
      <c r="Z4118" s="26">
        <v>3</v>
      </c>
      <c r="AA4118" s="51" t="s">
        <v>77</v>
      </c>
      <c r="AB4118" s="51" t="s">
        <v>108</v>
      </c>
    </row>
    <row r="4119" spans="1:28">
      <c r="A4119" s="51" t="s">
        <v>7551</v>
      </c>
      <c r="B4119" s="51" t="s">
        <v>97</v>
      </c>
      <c r="C4119" s="1">
        <v>43206</v>
      </c>
      <c r="D4119">
        <v>2018</v>
      </c>
      <c r="E4119" s="26">
        <v>4</v>
      </c>
      <c r="F4119" s="51" t="s">
        <v>24</v>
      </c>
      <c r="G4119" s="26">
        <v>7</v>
      </c>
      <c r="H4119" s="26">
        <v>7</v>
      </c>
      <c r="I4119" t="s">
        <v>15</v>
      </c>
      <c r="J4119" t="s">
        <v>60</v>
      </c>
      <c r="K4119" t="s">
        <v>88</v>
      </c>
      <c r="L4119" t="s">
        <v>89</v>
      </c>
      <c r="M4119" t="s">
        <v>75</v>
      </c>
      <c r="N4119">
        <v>5635.2364291395215</v>
      </c>
      <c r="O4119">
        <v>5635.2364291395215</v>
      </c>
      <c r="P4119" t="s">
        <v>64</v>
      </c>
      <c r="Q4119">
        <v>9.86</v>
      </c>
      <c r="R4119">
        <v>4</v>
      </c>
      <c r="S4119">
        <v>1</v>
      </c>
      <c r="T4119">
        <v>1</v>
      </c>
      <c r="U4119" t="s">
        <v>76</v>
      </c>
      <c r="V4119">
        <v>1</v>
      </c>
      <c r="W4119" t="s">
        <v>66</v>
      </c>
      <c r="X4119" s="51" t="s">
        <v>7552</v>
      </c>
      <c r="Y4119" s="51" t="s">
        <v>79</v>
      </c>
      <c r="Z4119" s="26">
        <v>0</v>
      </c>
      <c r="AA4119" s="51" t="s">
        <v>66</v>
      </c>
      <c r="AB4119" s="51" t="s">
        <v>69</v>
      </c>
    </row>
    <row r="4120" spans="1:28">
      <c r="A4120" s="51" t="s">
        <v>7553</v>
      </c>
      <c r="B4120" s="51" t="s">
        <v>97</v>
      </c>
      <c r="C4120" s="1">
        <v>44011</v>
      </c>
      <c r="D4120">
        <v>2020</v>
      </c>
      <c r="E4120" s="26">
        <v>6</v>
      </c>
      <c r="F4120" s="51" t="s">
        <v>26</v>
      </c>
      <c r="G4120" s="26">
        <v>5</v>
      </c>
      <c r="H4120" s="26">
        <v>5</v>
      </c>
      <c r="I4120" t="s">
        <v>15</v>
      </c>
      <c r="J4120" t="s">
        <v>72</v>
      </c>
      <c r="K4120" t="s">
        <v>133</v>
      </c>
      <c r="L4120" t="s">
        <v>62</v>
      </c>
      <c r="M4120" t="s">
        <v>90</v>
      </c>
      <c r="N4120">
        <v>6513.2446699815282</v>
      </c>
      <c r="O4120">
        <v>6513.2446699815282</v>
      </c>
      <c r="P4120" t="s">
        <v>64</v>
      </c>
      <c r="Q4120">
        <v>2.17</v>
      </c>
      <c r="R4120">
        <v>5</v>
      </c>
      <c r="S4120">
        <v>1</v>
      </c>
      <c r="T4120">
        <v>1</v>
      </c>
      <c r="U4120" t="s">
        <v>76</v>
      </c>
      <c r="V4120">
        <v>2</v>
      </c>
      <c r="W4120" t="s">
        <v>77</v>
      </c>
      <c r="X4120" s="51" t="s">
        <v>3476</v>
      </c>
      <c r="Y4120" s="51" t="s">
        <v>95</v>
      </c>
      <c r="Z4120" s="26">
        <v>0</v>
      </c>
      <c r="AA4120" s="51" t="s">
        <v>66</v>
      </c>
      <c r="AB4120" s="51" t="s">
        <v>69</v>
      </c>
    </row>
    <row r="4121" spans="1:28">
      <c r="A4121" s="51" t="s">
        <v>7554</v>
      </c>
      <c r="B4121" s="51" t="s">
        <v>97</v>
      </c>
      <c r="C4121" s="1">
        <v>45024</v>
      </c>
      <c r="D4121">
        <v>2023</v>
      </c>
      <c r="E4121" s="26">
        <v>4</v>
      </c>
      <c r="F4121" s="51" t="s">
        <v>24</v>
      </c>
      <c r="G4121" s="26">
        <v>2</v>
      </c>
      <c r="H4121" s="26">
        <v>2</v>
      </c>
      <c r="I4121" t="s">
        <v>15</v>
      </c>
      <c r="J4121" t="s">
        <v>82</v>
      </c>
      <c r="K4121" t="s">
        <v>124</v>
      </c>
      <c r="L4121" t="s">
        <v>157</v>
      </c>
      <c r="M4121" t="s">
        <v>90</v>
      </c>
      <c r="N4121">
        <v>16615.850371931076</v>
      </c>
      <c r="O4121">
        <v>16615.850371931076</v>
      </c>
      <c r="P4121" t="s">
        <v>64</v>
      </c>
      <c r="Q4121">
        <v>26.99</v>
      </c>
      <c r="R4121">
        <v>4</v>
      </c>
      <c r="S4121">
        <v>2</v>
      </c>
      <c r="T4121">
        <v>1</v>
      </c>
      <c r="U4121" t="s">
        <v>76</v>
      </c>
      <c r="V4121">
        <v>3</v>
      </c>
      <c r="W4121" t="s">
        <v>84</v>
      </c>
      <c r="X4121" s="51" t="s">
        <v>5550</v>
      </c>
      <c r="Y4121" s="51" t="s">
        <v>79</v>
      </c>
      <c r="Z4121" s="26">
        <v>3</v>
      </c>
      <c r="AA4121" s="51" t="s">
        <v>77</v>
      </c>
      <c r="AB4121" s="51" t="s">
        <v>108</v>
      </c>
    </row>
    <row r="4122" spans="1:28">
      <c r="A4122" s="51" t="s">
        <v>7555</v>
      </c>
      <c r="B4122" s="51" t="s">
        <v>140</v>
      </c>
      <c r="C4122" s="1">
        <v>42074</v>
      </c>
      <c r="D4122">
        <v>2015</v>
      </c>
      <c r="E4122" s="26">
        <v>3</v>
      </c>
      <c r="F4122" s="51" t="s">
        <v>23</v>
      </c>
      <c r="G4122" s="26">
        <v>10</v>
      </c>
      <c r="H4122" s="26">
        <v>10</v>
      </c>
      <c r="I4122" t="s">
        <v>15</v>
      </c>
      <c r="J4122" t="s">
        <v>102</v>
      </c>
      <c r="K4122" t="s">
        <v>73</v>
      </c>
      <c r="L4122" t="s">
        <v>62</v>
      </c>
      <c r="M4122" t="s">
        <v>63</v>
      </c>
      <c r="N4122">
        <v>9500.2789406091706</v>
      </c>
      <c r="O4122">
        <v>9500.2789406091706</v>
      </c>
      <c r="P4122" t="s">
        <v>64</v>
      </c>
      <c r="Q4122">
        <v>8.7200000000000006</v>
      </c>
      <c r="R4122">
        <v>2</v>
      </c>
      <c r="S4122">
        <v>2</v>
      </c>
      <c r="T4122">
        <v>1</v>
      </c>
      <c r="U4122" t="s">
        <v>76</v>
      </c>
      <c r="V4122">
        <v>1</v>
      </c>
      <c r="W4122" t="s">
        <v>66</v>
      </c>
      <c r="X4122" s="51" t="s">
        <v>7556</v>
      </c>
      <c r="Y4122" s="51" t="s">
        <v>86</v>
      </c>
      <c r="Z4122" s="26">
        <v>1</v>
      </c>
      <c r="AA4122" s="51" t="s">
        <v>66</v>
      </c>
      <c r="AB4122" s="51" t="s">
        <v>69</v>
      </c>
    </row>
    <row r="4123" spans="1:28">
      <c r="A4123" s="51" t="s">
        <v>7557</v>
      </c>
      <c r="B4123" s="51" t="s">
        <v>140</v>
      </c>
      <c r="C4123" s="1">
        <v>45188</v>
      </c>
      <c r="D4123">
        <v>2023</v>
      </c>
      <c r="E4123" s="26">
        <v>9</v>
      </c>
      <c r="F4123" s="51" t="s">
        <v>29</v>
      </c>
      <c r="G4123" s="26">
        <v>2</v>
      </c>
      <c r="H4123" s="26">
        <v>2</v>
      </c>
      <c r="I4123" t="s">
        <v>15</v>
      </c>
      <c r="J4123" t="s">
        <v>82</v>
      </c>
      <c r="K4123" t="s">
        <v>124</v>
      </c>
      <c r="L4123" t="s">
        <v>103</v>
      </c>
      <c r="M4123" t="s">
        <v>75</v>
      </c>
      <c r="N4123">
        <v>14916.383117293421</v>
      </c>
      <c r="O4123">
        <v>14916.383117293421</v>
      </c>
      <c r="P4123" t="s">
        <v>64</v>
      </c>
      <c r="Q4123">
        <v>22.73</v>
      </c>
      <c r="R4123">
        <v>2</v>
      </c>
      <c r="S4123">
        <v>3</v>
      </c>
      <c r="T4123">
        <v>1</v>
      </c>
      <c r="U4123" t="s">
        <v>76</v>
      </c>
      <c r="V4123">
        <v>3</v>
      </c>
      <c r="W4123" t="s">
        <v>84</v>
      </c>
      <c r="X4123" s="51" t="s">
        <v>7558</v>
      </c>
      <c r="Y4123" s="51" t="s">
        <v>68</v>
      </c>
      <c r="Z4123" s="26">
        <v>4</v>
      </c>
      <c r="AA4123" s="51" t="s">
        <v>84</v>
      </c>
      <c r="AB4123" s="51" t="s">
        <v>108</v>
      </c>
    </row>
    <row r="4124" spans="1:28">
      <c r="A4124" s="51" t="s">
        <v>7559</v>
      </c>
      <c r="B4124" s="51" t="s">
        <v>59</v>
      </c>
      <c r="C4124" s="1">
        <v>44762</v>
      </c>
      <c r="D4124">
        <v>2022</v>
      </c>
      <c r="E4124" s="26">
        <v>7</v>
      </c>
      <c r="F4124" s="51" t="s">
        <v>27</v>
      </c>
      <c r="G4124" s="26">
        <v>3</v>
      </c>
      <c r="H4124" s="26">
        <v>3</v>
      </c>
      <c r="I4124" t="s">
        <v>15</v>
      </c>
      <c r="J4124" t="s">
        <v>82</v>
      </c>
      <c r="K4124" t="s">
        <v>124</v>
      </c>
      <c r="L4124" t="s">
        <v>113</v>
      </c>
      <c r="M4124" t="s">
        <v>104</v>
      </c>
      <c r="N4124">
        <v>20200.79555557921</v>
      </c>
      <c r="O4124">
        <v>20200.79555557921</v>
      </c>
      <c r="P4124" t="s">
        <v>64</v>
      </c>
      <c r="Q4124">
        <v>7.59</v>
      </c>
      <c r="R4124">
        <v>3</v>
      </c>
      <c r="S4124">
        <v>1</v>
      </c>
      <c r="T4124">
        <v>1</v>
      </c>
      <c r="U4124" t="s">
        <v>76</v>
      </c>
      <c r="V4124">
        <v>3</v>
      </c>
      <c r="W4124" t="s">
        <v>84</v>
      </c>
      <c r="X4124" s="51" t="s">
        <v>4977</v>
      </c>
      <c r="Y4124" s="51" t="s">
        <v>79</v>
      </c>
      <c r="Z4124" s="26">
        <v>2</v>
      </c>
      <c r="AA4124" s="51" t="s">
        <v>77</v>
      </c>
      <c r="AB4124" s="51" t="s">
        <v>69</v>
      </c>
    </row>
    <row r="4125" spans="1:28">
      <c r="A4125" s="51" t="s">
        <v>7560</v>
      </c>
      <c r="B4125" s="51" t="s">
        <v>121</v>
      </c>
      <c r="C4125" s="1">
        <v>43026</v>
      </c>
      <c r="D4125">
        <v>2017</v>
      </c>
      <c r="E4125" s="26">
        <v>10</v>
      </c>
      <c r="F4125" s="51" t="s">
        <v>10</v>
      </c>
      <c r="G4125" s="26">
        <v>8</v>
      </c>
      <c r="H4125" s="26">
        <v>8</v>
      </c>
      <c r="I4125" t="s">
        <v>15</v>
      </c>
      <c r="J4125" t="s">
        <v>60</v>
      </c>
      <c r="K4125" t="s">
        <v>73</v>
      </c>
      <c r="L4125" t="s">
        <v>110</v>
      </c>
      <c r="M4125" t="s">
        <v>93</v>
      </c>
      <c r="N4125">
        <v>4403.9734542600481</v>
      </c>
      <c r="O4125">
        <v>4403.9734542600481</v>
      </c>
      <c r="P4125" t="s">
        <v>64</v>
      </c>
      <c r="Q4125">
        <v>19.16</v>
      </c>
      <c r="R4125">
        <v>2</v>
      </c>
      <c r="S4125">
        <v>2</v>
      </c>
      <c r="T4125">
        <v>1</v>
      </c>
      <c r="U4125" t="s">
        <v>76</v>
      </c>
      <c r="V4125">
        <v>3</v>
      </c>
      <c r="W4125" t="s">
        <v>84</v>
      </c>
      <c r="X4125" s="51" t="s">
        <v>7561</v>
      </c>
      <c r="Y4125" s="51" t="s">
        <v>68</v>
      </c>
      <c r="Z4125" s="26">
        <v>3</v>
      </c>
      <c r="AA4125" s="51" t="s">
        <v>77</v>
      </c>
      <c r="AB4125" s="51" t="s">
        <v>69</v>
      </c>
    </row>
    <row r="4126" spans="1:28">
      <c r="A4126" s="51" t="s">
        <v>7562</v>
      </c>
      <c r="B4126" s="51" t="s">
        <v>59</v>
      </c>
      <c r="C4126" s="1">
        <v>43810</v>
      </c>
      <c r="D4126">
        <v>2019</v>
      </c>
      <c r="E4126" s="26">
        <v>12</v>
      </c>
      <c r="F4126" s="51" t="s">
        <v>20</v>
      </c>
      <c r="G4126" s="26">
        <v>6</v>
      </c>
      <c r="H4126" s="26">
        <v>6</v>
      </c>
      <c r="I4126" t="s">
        <v>15</v>
      </c>
      <c r="J4126" t="s">
        <v>72</v>
      </c>
      <c r="K4126" t="s">
        <v>61</v>
      </c>
      <c r="L4126" t="s">
        <v>113</v>
      </c>
      <c r="M4126" t="s">
        <v>152</v>
      </c>
      <c r="N4126">
        <v>8866.1946949271969</v>
      </c>
      <c r="O4126">
        <v>8866.1946949271969</v>
      </c>
      <c r="P4126" t="s">
        <v>64</v>
      </c>
      <c r="Q4126">
        <v>15.35</v>
      </c>
      <c r="R4126">
        <v>3</v>
      </c>
      <c r="S4126">
        <v>2</v>
      </c>
      <c r="T4126">
        <v>1</v>
      </c>
      <c r="U4126" t="s">
        <v>76</v>
      </c>
      <c r="V4126">
        <v>2</v>
      </c>
      <c r="W4126" t="s">
        <v>77</v>
      </c>
      <c r="X4126" s="51" t="s">
        <v>7563</v>
      </c>
      <c r="Y4126" s="51" t="s">
        <v>144</v>
      </c>
      <c r="Z4126" s="26">
        <v>1</v>
      </c>
      <c r="AA4126" s="51" t="s">
        <v>66</v>
      </c>
      <c r="AB4126" s="51" t="s">
        <v>69</v>
      </c>
    </row>
    <row r="4127" spans="1:28">
      <c r="A4127" s="51" t="s">
        <v>7564</v>
      </c>
      <c r="B4127" s="51" t="s">
        <v>81</v>
      </c>
      <c r="C4127" s="1">
        <v>42168</v>
      </c>
      <c r="D4127">
        <v>2015</v>
      </c>
      <c r="E4127" s="26">
        <v>6</v>
      </c>
      <c r="F4127" s="51" t="s">
        <v>26</v>
      </c>
      <c r="G4127" s="26">
        <v>10</v>
      </c>
      <c r="H4127" s="26">
        <v>10</v>
      </c>
      <c r="I4127" t="s">
        <v>15</v>
      </c>
      <c r="J4127" t="s">
        <v>102</v>
      </c>
      <c r="K4127" t="s">
        <v>73</v>
      </c>
      <c r="L4127" t="s">
        <v>128</v>
      </c>
      <c r="M4127" t="s">
        <v>90</v>
      </c>
      <c r="N4127">
        <v>4905.4767365300686</v>
      </c>
      <c r="O4127">
        <v>4905.4767365300686</v>
      </c>
      <c r="P4127" t="s">
        <v>64</v>
      </c>
      <c r="Q4127">
        <v>2.9</v>
      </c>
      <c r="R4127">
        <v>1</v>
      </c>
      <c r="S4127">
        <v>2</v>
      </c>
      <c r="T4127">
        <v>1</v>
      </c>
      <c r="U4127" t="s">
        <v>76</v>
      </c>
      <c r="V4127">
        <v>1</v>
      </c>
      <c r="W4127" t="s">
        <v>66</v>
      </c>
      <c r="X4127" s="51" t="s">
        <v>482</v>
      </c>
      <c r="Y4127" s="51" t="s">
        <v>119</v>
      </c>
      <c r="Z4127" s="26">
        <v>1</v>
      </c>
      <c r="AA4127" s="51" t="s">
        <v>66</v>
      </c>
      <c r="AB4127" s="51" t="s">
        <v>69</v>
      </c>
    </row>
    <row r="4128" spans="1:28">
      <c r="A4128" s="51" t="s">
        <v>7565</v>
      </c>
      <c r="B4128" s="51" t="s">
        <v>121</v>
      </c>
      <c r="C4128" s="1">
        <v>44400</v>
      </c>
      <c r="D4128">
        <v>2021</v>
      </c>
      <c r="E4128" s="26">
        <v>7</v>
      </c>
      <c r="F4128" s="51" t="s">
        <v>27</v>
      </c>
      <c r="G4128" s="26">
        <v>4</v>
      </c>
      <c r="H4128" s="26">
        <v>4</v>
      </c>
      <c r="I4128" t="s">
        <v>15</v>
      </c>
      <c r="J4128" t="s">
        <v>72</v>
      </c>
      <c r="K4128" t="s">
        <v>61</v>
      </c>
      <c r="L4128" t="s">
        <v>74</v>
      </c>
      <c r="M4128" t="s">
        <v>93</v>
      </c>
      <c r="N4128">
        <v>8751.9125843092097</v>
      </c>
      <c r="O4128">
        <v>8751.9125843092097</v>
      </c>
      <c r="P4128" t="s">
        <v>64</v>
      </c>
      <c r="Q4128">
        <v>10.07</v>
      </c>
      <c r="R4128">
        <v>4</v>
      </c>
      <c r="S4128">
        <v>3</v>
      </c>
      <c r="T4128">
        <v>1</v>
      </c>
      <c r="U4128" t="s">
        <v>76</v>
      </c>
      <c r="V4128">
        <v>2</v>
      </c>
      <c r="W4128" t="s">
        <v>77</v>
      </c>
      <c r="X4128" s="51" t="s">
        <v>1683</v>
      </c>
      <c r="Y4128" s="51" t="s">
        <v>119</v>
      </c>
      <c r="Z4128" s="26">
        <v>1</v>
      </c>
      <c r="AA4128" s="51" t="s">
        <v>66</v>
      </c>
      <c r="AB4128" s="51" t="s">
        <v>69</v>
      </c>
    </row>
    <row r="4129" spans="1:28">
      <c r="A4129" s="51" t="s">
        <v>7566</v>
      </c>
      <c r="B4129" s="51" t="s">
        <v>59</v>
      </c>
      <c r="C4129" s="1">
        <v>41626</v>
      </c>
      <c r="D4129">
        <v>2013</v>
      </c>
      <c r="E4129" s="26">
        <v>12</v>
      </c>
      <c r="F4129" s="51" t="s">
        <v>20</v>
      </c>
      <c r="G4129" s="26">
        <v>12</v>
      </c>
      <c r="H4129" s="26">
        <v>12</v>
      </c>
      <c r="I4129" t="s">
        <v>15</v>
      </c>
      <c r="J4129" t="s">
        <v>102</v>
      </c>
      <c r="K4129" t="s">
        <v>83</v>
      </c>
      <c r="L4129" t="s">
        <v>202</v>
      </c>
      <c r="M4129" t="s">
        <v>152</v>
      </c>
      <c r="N4129">
        <v>13356.82084646779</v>
      </c>
      <c r="O4129">
        <v>13356.82084646779</v>
      </c>
      <c r="P4129" t="s">
        <v>64</v>
      </c>
      <c r="Q4129">
        <v>32.74</v>
      </c>
      <c r="R4129">
        <v>5</v>
      </c>
      <c r="S4129">
        <v>3</v>
      </c>
      <c r="T4129">
        <v>1</v>
      </c>
      <c r="U4129" t="s">
        <v>76</v>
      </c>
      <c r="V4129">
        <v>3</v>
      </c>
      <c r="W4129" t="s">
        <v>84</v>
      </c>
      <c r="X4129" s="51" t="s">
        <v>7567</v>
      </c>
      <c r="Y4129" s="51" t="s">
        <v>119</v>
      </c>
      <c r="Z4129" s="26">
        <v>5</v>
      </c>
      <c r="AA4129" s="51" t="s">
        <v>84</v>
      </c>
      <c r="AB4129" s="51" t="s">
        <v>108</v>
      </c>
    </row>
    <row r="4130" spans="1:28">
      <c r="A4130" s="51" t="s">
        <v>7568</v>
      </c>
      <c r="B4130" s="51" t="s">
        <v>71</v>
      </c>
      <c r="C4130" s="1">
        <v>43481</v>
      </c>
      <c r="D4130">
        <v>2019</v>
      </c>
      <c r="E4130" s="26">
        <v>1</v>
      </c>
      <c r="F4130" s="51" t="s">
        <v>21</v>
      </c>
      <c r="G4130" s="26">
        <v>6</v>
      </c>
      <c r="H4130" s="26">
        <v>6</v>
      </c>
      <c r="I4130" t="s">
        <v>15</v>
      </c>
      <c r="J4130" t="s">
        <v>72</v>
      </c>
      <c r="K4130" t="s">
        <v>124</v>
      </c>
      <c r="L4130" t="s">
        <v>74</v>
      </c>
      <c r="M4130" t="s">
        <v>93</v>
      </c>
      <c r="N4130">
        <v>15774.0514044925</v>
      </c>
      <c r="O4130">
        <v>15774.0514044925</v>
      </c>
      <c r="P4130" t="s">
        <v>64</v>
      </c>
      <c r="Q4130">
        <v>14.19</v>
      </c>
      <c r="R4130">
        <v>2</v>
      </c>
      <c r="S4130">
        <v>3</v>
      </c>
      <c r="T4130">
        <v>1</v>
      </c>
      <c r="U4130" t="s">
        <v>76</v>
      </c>
      <c r="V4130">
        <v>2</v>
      </c>
      <c r="W4130" t="s">
        <v>77</v>
      </c>
      <c r="X4130" s="51" t="s">
        <v>7569</v>
      </c>
      <c r="Y4130" s="51" t="s">
        <v>119</v>
      </c>
      <c r="Z4130" s="26">
        <v>2</v>
      </c>
      <c r="AA4130" s="51" t="s">
        <v>77</v>
      </c>
      <c r="AB4130" s="51" t="s">
        <v>69</v>
      </c>
    </row>
    <row r="4131" spans="1:28">
      <c r="A4131" s="51" t="s">
        <v>7570</v>
      </c>
      <c r="B4131" s="51" t="s">
        <v>59</v>
      </c>
      <c r="C4131" s="1">
        <v>43198</v>
      </c>
      <c r="D4131">
        <v>2018</v>
      </c>
      <c r="E4131" s="26">
        <v>4</v>
      </c>
      <c r="F4131" s="51" t="s">
        <v>24</v>
      </c>
      <c r="G4131" s="26">
        <v>7</v>
      </c>
      <c r="H4131" s="26">
        <v>7</v>
      </c>
      <c r="I4131" t="s">
        <v>15</v>
      </c>
      <c r="J4131" t="s">
        <v>60</v>
      </c>
      <c r="K4131" t="s">
        <v>133</v>
      </c>
      <c r="L4131" t="s">
        <v>116</v>
      </c>
      <c r="M4131" t="s">
        <v>152</v>
      </c>
      <c r="N4131">
        <v>5456.3783419474958</v>
      </c>
      <c r="O4131">
        <v>5456.3783419474958</v>
      </c>
      <c r="P4131" t="s">
        <v>64</v>
      </c>
      <c r="Q4131">
        <v>4.1500000000000004</v>
      </c>
      <c r="R4131">
        <v>1</v>
      </c>
      <c r="S4131">
        <v>0</v>
      </c>
      <c r="T4131">
        <v>0</v>
      </c>
      <c r="U4131" t="s">
        <v>65</v>
      </c>
      <c r="V4131">
        <v>1</v>
      </c>
      <c r="W4131" t="s">
        <v>66</v>
      </c>
      <c r="X4131" s="51" t="s">
        <v>7571</v>
      </c>
      <c r="Y4131" s="51" t="s">
        <v>100</v>
      </c>
      <c r="Z4131" s="26">
        <v>0</v>
      </c>
      <c r="AA4131" s="51" t="s">
        <v>66</v>
      </c>
      <c r="AB4131" s="51" t="s">
        <v>69</v>
      </c>
    </row>
    <row r="4132" spans="1:28">
      <c r="A4132" s="51" t="s">
        <v>7572</v>
      </c>
      <c r="B4132" s="51" t="s">
        <v>59</v>
      </c>
      <c r="C4132" s="1">
        <v>44346</v>
      </c>
      <c r="D4132">
        <v>2021</v>
      </c>
      <c r="E4132" s="26">
        <v>5</v>
      </c>
      <c r="F4132" s="51" t="s">
        <v>25</v>
      </c>
      <c r="G4132" s="26">
        <v>4</v>
      </c>
      <c r="H4132" s="26">
        <v>4</v>
      </c>
      <c r="I4132" t="s">
        <v>15</v>
      </c>
      <c r="J4132" t="s">
        <v>72</v>
      </c>
      <c r="K4132" t="s">
        <v>61</v>
      </c>
      <c r="L4132" t="s">
        <v>103</v>
      </c>
      <c r="M4132" t="s">
        <v>90</v>
      </c>
      <c r="N4132">
        <v>3821.8015752566171</v>
      </c>
      <c r="O4132">
        <v>3821.8015752566171</v>
      </c>
      <c r="P4132" t="s">
        <v>64</v>
      </c>
      <c r="Q4132">
        <v>2.2200000000000002</v>
      </c>
      <c r="R4132">
        <v>4</v>
      </c>
      <c r="S4132">
        <v>2</v>
      </c>
      <c r="T4132">
        <v>1</v>
      </c>
      <c r="U4132" t="s">
        <v>76</v>
      </c>
      <c r="V4132">
        <v>2</v>
      </c>
      <c r="W4132" t="s">
        <v>77</v>
      </c>
      <c r="X4132" s="51" t="s">
        <v>7573</v>
      </c>
      <c r="Y4132" s="51" t="s">
        <v>68</v>
      </c>
      <c r="Z4132" s="26">
        <v>0</v>
      </c>
      <c r="AA4132" s="51" t="s">
        <v>66</v>
      </c>
      <c r="AB4132" s="51" t="s">
        <v>69</v>
      </c>
    </row>
    <row r="4133" spans="1:28">
      <c r="A4133" s="51" t="s">
        <v>7574</v>
      </c>
      <c r="B4133" s="51" t="s">
        <v>97</v>
      </c>
      <c r="C4133" s="1">
        <v>45229</v>
      </c>
      <c r="D4133">
        <v>2023</v>
      </c>
      <c r="E4133" s="26">
        <v>10</v>
      </c>
      <c r="F4133" s="51" t="s">
        <v>10</v>
      </c>
      <c r="G4133" s="26">
        <v>2</v>
      </c>
      <c r="H4133" s="26">
        <v>2</v>
      </c>
      <c r="I4133" t="s">
        <v>15</v>
      </c>
      <c r="J4133" t="s">
        <v>82</v>
      </c>
      <c r="K4133" t="s">
        <v>61</v>
      </c>
      <c r="L4133" t="s">
        <v>113</v>
      </c>
      <c r="M4133" t="s">
        <v>90</v>
      </c>
      <c r="N4133">
        <v>9082.8319553120928</v>
      </c>
      <c r="O4133">
        <v>9082.8319553120928</v>
      </c>
      <c r="P4133" t="s">
        <v>64</v>
      </c>
      <c r="Q4133">
        <v>5.72</v>
      </c>
      <c r="R4133">
        <v>1</v>
      </c>
      <c r="S4133">
        <v>1</v>
      </c>
      <c r="T4133">
        <v>1</v>
      </c>
      <c r="U4133" t="s">
        <v>76</v>
      </c>
      <c r="V4133">
        <v>1</v>
      </c>
      <c r="W4133" t="s">
        <v>66</v>
      </c>
      <c r="X4133" s="51" t="s">
        <v>7575</v>
      </c>
      <c r="Y4133" s="51" t="s">
        <v>95</v>
      </c>
      <c r="Z4133" s="26">
        <v>0</v>
      </c>
      <c r="AA4133" s="51" t="s">
        <v>66</v>
      </c>
      <c r="AB4133" s="51" t="s">
        <v>69</v>
      </c>
    </row>
    <row r="4134" spans="1:28">
      <c r="A4134" s="51" t="s">
        <v>7576</v>
      </c>
      <c r="B4134" s="51" t="s">
        <v>81</v>
      </c>
      <c r="C4134" s="1">
        <v>42696</v>
      </c>
      <c r="D4134">
        <v>2016</v>
      </c>
      <c r="E4134" s="26">
        <v>11</v>
      </c>
      <c r="F4134" s="51" t="s">
        <v>19</v>
      </c>
      <c r="G4134" s="26">
        <v>9</v>
      </c>
      <c r="H4134" s="26">
        <v>9</v>
      </c>
      <c r="I4134" t="s">
        <v>15</v>
      </c>
      <c r="J4134" t="s">
        <v>60</v>
      </c>
      <c r="K4134" t="s">
        <v>73</v>
      </c>
      <c r="L4134" t="s">
        <v>116</v>
      </c>
      <c r="M4134" t="s">
        <v>63</v>
      </c>
      <c r="N4134">
        <v>12630.799313238684</v>
      </c>
      <c r="O4134">
        <v>12630.799313238684</v>
      </c>
      <c r="P4134" t="s">
        <v>64</v>
      </c>
      <c r="Q4134">
        <v>5.66</v>
      </c>
      <c r="R4134">
        <v>3</v>
      </c>
      <c r="S4134">
        <v>5</v>
      </c>
      <c r="T4134">
        <v>1</v>
      </c>
      <c r="U4134" t="s">
        <v>76</v>
      </c>
      <c r="V4134">
        <v>2</v>
      </c>
      <c r="W4134" t="s">
        <v>77</v>
      </c>
      <c r="X4134" s="51" t="s">
        <v>7577</v>
      </c>
      <c r="Y4134" s="51" t="s">
        <v>100</v>
      </c>
      <c r="Z4134" s="26">
        <v>3</v>
      </c>
      <c r="AA4134" s="51" t="s">
        <v>77</v>
      </c>
      <c r="AB4134" s="51" t="s">
        <v>108</v>
      </c>
    </row>
    <row r="4135" spans="1:28">
      <c r="A4135" s="51" t="s">
        <v>7578</v>
      </c>
      <c r="B4135" s="51" t="s">
        <v>71</v>
      </c>
      <c r="C4135" s="1">
        <v>44358</v>
      </c>
      <c r="D4135">
        <v>2021</v>
      </c>
      <c r="E4135" s="26">
        <v>6</v>
      </c>
      <c r="F4135" s="51" t="s">
        <v>26</v>
      </c>
      <c r="G4135" s="26">
        <v>4</v>
      </c>
      <c r="H4135" s="26">
        <v>4</v>
      </c>
      <c r="I4135" t="s">
        <v>15</v>
      </c>
      <c r="J4135" t="s">
        <v>72</v>
      </c>
      <c r="K4135" t="s">
        <v>73</v>
      </c>
      <c r="L4135" t="s">
        <v>74</v>
      </c>
      <c r="M4135" t="s">
        <v>104</v>
      </c>
      <c r="N4135">
        <v>10748.429877983879</v>
      </c>
      <c r="O4135">
        <v>10748.429877983879</v>
      </c>
      <c r="P4135" t="s">
        <v>64</v>
      </c>
      <c r="Q4135">
        <v>3.87</v>
      </c>
      <c r="R4135">
        <v>2</v>
      </c>
      <c r="S4135">
        <v>0</v>
      </c>
      <c r="T4135">
        <v>0</v>
      </c>
      <c r="U4135" t="s">
        <v>65</v>
      </c>
      <c r="V4135">
        <v>2</v>
      </c>
      <c r="W4135" t="s">
        <v>77</v>
      </c>
      <c r="X4135" s="51" t="s">
        <v>7579</v>
      </c>
      <c r="Y4135" s="51" t="s">
        <v>119</v>
      </c>
      <c r="Z4135" s="26">
        <v>0</v>
      </c>
      <c r="AA4135" s="51" t="s">
        <v>66</v>
      </c>
      <c r="AB4135" s="51" t="s">
        <v>69</v>
      </c>
    </row>
    <row r="4136" spans="1:28">
      <c r="A4136" s="51" t="s">
        <v>7580</v>
      </c>
      <c r="B4136" s="51" t="s">
        <v>71</v>
      </c>
      <c r="C4136" s="1">
        <v>42552</v>
      </c>
      <c r="D4136">
        <v>2016</v>
      </c>
      <c r="E4136" s="26">
        <v>7</v>
      </c>
      <c r="F4136" s="51" t="s">
        <v>27</v>
      </c>
      <c r="G4136" s="26">
        <v>9</v>
      </c>
      <c r="H4136" s="26">
        <v>9</v>
      </c>
      <c r="I4136" t="s">
        <v>15</v>
      </c>
      <c r="J4136" t="s">
        <v>60</v>
      </c>
      <c r="K4136" t="s">
        <v>133</v>
      </c>
      <c r="L4136" t="s">
        <v>62</v>
      </c>
      <c r="M4136" t="s">
        <v>90</v>
      </c>
      <c r="N4136">
        <v>9171.0023972841009</v>
      </c>
      <c r="O4136">
        <v>9171.0023972841009</v>
      </c>
      <c r="P4136" t="s">
        <v>64</v>
      </c>
      <c r="Q4136">
        <v>3.6</v>
      </c>
      <c r="R4136">
        <v>1</v>
      </c>
      <c r="S4136">
        <v>0</v>
      </c>
      <c r="T4136">
        <v>0</v>
      </c>
      <c r="U4136" t="s">
        <v>65</v>
      </c>
      <c r="V4136">
        <v>2</v>
      </c>
      <c r="W4136" t="s">
        <v>77</v>
      </c>
      <c r="X4136" s="51" t="s">
        <v>7581</v>
      </c>
      <c r="Y4136" s="51" t="s">
        <v>100</v>
      </c>
      <c r="Z4136" s="26">
        <v>1</v>
      </c>
      <c r="AA4136" s="51" t="s">
        <v>66</v>
      </c>
      <c r="AB4136" s="51" t="s">
        <v>69</v>
      </c>
    </row>
    <row r="4137" spans="1:28">
      <c r="A4137" s="51" t="s">
        <v>7582</v>
      </c>
      <c r="B4137" s="51" t="s">
        <v>97</v>
      </c>
      <c r="C4137" s="1">
        <v>44538</v>
      </c>
      <c r="D4137">
        <v>2021</v>
      </c>
      <c r="E4137" s="26">
        <v>12</v>
      </c>
      <c r="F4137" s="51" t="s">
        <v>20</v>
      </c>
      <c r="G4137" s="26">
        <v>4</v>
      </c>
      <c r="H4137" s="26">
        <v>4</v>
      </c>
      <c r="I4137" t="s">
        <v>15</v>
      </c>
      <c r="J4137" t="s">
        <v>72</v>
      </c>
      <c r="K4137" t="s">
        <v>73</v>
      </c>
      <c r="L4137" t="s">
        <v>110</v>
      </c>
      <c r="M4137" t="s">
        <v>63</v>
      </c>
      <c r="N4137">
        <v>5290.9804923294787</v>
      </c>
      <c r="O4137">
        <v>5290.9804923294787</v>
      </c>
      <c r="P4137" t="s">
        <v>64</v>
      </c>
      <c r="Q4137">
        <v>7.29</v>
      </c>
      <c r="R4137">
        <v>2</v>
      </c>
      <c r="S4137">
        <v>1</v>
      </c>
      <c r="T4137">
        <v>1</v>
      </c>
      <c r="U4137" t="s">
        <v>76</v>
      </c>
      <c r="V4137">
        <v>1</v>
      </c>
      <c r="W4137" t="s">
        <v>66</v>
      </c>
      <c r="X4137" s="51" t="s">
        <v>7583</v>
      </c>
      <c r="Y4137" s="51" t="s">
        <v>95</v>
      </c>
      <c r="Z4137" s="26">
        <v>0</v>
      </c>
      <c r="AA4137" s="51" t="s">
        <v>66</v>
      </c>
      <c r="AB4137" s="51" t="s">
        <v>69</v>
      </c>
    </row>
    <row r="4138" spans="1:28">
      <c r="A4138" s="51" t="s">
        <v>7584</v>
      </c>
      <c r="B4138" s="51" t="s">
        <v>121</v>
      </c>
      <c r="C4138" s="1">
        <v>41655</v>
      </c>
      <c r="D4138">
        <v>2014</v>
      </c>
      <c r="E4138" s="26">
        <v>1</v>
      </c>
      <c r="F4138" s="51" t="s">
        <v>21</v>
      </c>
      <c r="G4138" s="26">
        <v>11</v>
      </c>
      <c r="H4138" s="26">
        <v>11</v>
      </c>
      <c r="I4138" t="s">
        <v>15</v>
      </c>
      <c r="J4138" t="s">
        <v>102</v>
      </c>
      <c r="K4138" t="s">
        <v>73</v>
      </c>
      <c r="L4138" t="s">
        <v>202</v>
      </c>
      <c r="M4138" t="s">
        <v>104</v>
      </c>
      <c r="N4138">
        <v>4465.560018587832</v>
      </c>
      <c r="O4138">
        <v>4465.560018587832</v>
      </c>
      <c r="P4138" t="s">
        <v>64</v>
      </c>
      <c r="Q4138">
        <v>8.5399999999999991</v>
      </c>
      <c r="R4138">
        <v>4</v>
      </c>
      <c r="S4138">
        <v>2</v>
      </c>
      <c r="T4138">
        <v>1</v>
      </c>
      <c r="U4138" t="s">
        <v>76</v>
      </c>
      <c r="V4138">
        <v>1</v>
      </c>
      <c r="W4138" t="s">
        <v>66</v>
      </c>
      <c r="X4138" s="51" t="s">
        <v>4879</v>
      </c>
      <c r="Y4138" s="51" t="s">
        <v>119</v>
      </c>
      <c r="Z4138" s="26">
        <v>1</v>
      </c>
      <c r="AA4138" s="51" t="s">
        <v>66</v>
      </c>
      <c r="AB4138" s="51" t="s">
        <v>69</v>
      </c>
    </row>
    <row r="4139" spans="1:28">
      <c r="A4139" s="51" t="s">
        <v>7585</v>
      </c>
      <c r="B4139" s="51" t="s">
        <v>59</v>
      </c>
      <c r="C4139" s="1">
        <v>42597</v>
      </c>
      <c r="D4139">
        <v>2016</v>
      </c>
      <c r="E4139" s="26">
        <v>8</v>
      </c>
      <c r="F4139" s="51" t="s">
        <v>28</v>
      </c>
      <c r="G4139" s="26">
        <v>9</v>
      </c>
      <c r="H4139" s="26">
        <v>9</v>
      </c>
      <c r="I4139" t="s">
        <v>15</v>
      </c>
      <c r="J4139" t="s">
        <v>60</v>
      </c>
      <c r="K4139" t="s">
        <v>133</v>
      </c>
      <c r="L4139" t="s">
        <v>113</v>
      </c>
      <c r="M4139" t="s">
        <v>93</v>
      </c>
      <c r="N4139">
        <v>-1108.0739750094338</v>
      </c>
      <c r="O4139">
        <v>1108.0739750094338</v>
      </c>
      <c r="P4139" t="s">
        <v>117</v>
      </c>
      <c r="Q4139">
        <v>17.059999999999999</v>
      </c>
      <c r="R4139">
        <v>2</v>
      </c>
      <c r="S4139">
        <v>2</v>
      </c>
      <c r="T4139">
        <v>1</v>
      </c>
      <c r="U4139" t="s">
        <v>76</v>
      </c>
      <c r="V4139">
        <v>3</v>
      </c>
      <c r="W4139" t="s">
        <v>84</v>
      </c>
      <c r="X4139" s="51" t="s">
        <v>7586</v>
      </c>
      <c r="Y4139" s="51" t="s">
        <v>86</v>
      </c>
      <c r="Z4139" s="26">
        <v>3</v>
      </c>
      <c r="AA4139" s="51" t="s">
        <v>77</v>
      </c>
      <c r="AB4139" s="51" t="s">
        <v>69</v>
      </c>
    </row>
    <row r="4140" spans="1:28">
      <c r="A4140" s="51" t="s">
        <v>7587</v>
      </c>
      <c r="B4140" s="51" t="s">
        <v>81</v>
      </c>
      <c r="C4140" s="1">
        <v>43419</v>
      </c>
      <c r="D4140">
        <v>2018</v>
      </c>
      <c r="E4140" s="26">
        <v>11</v>
      </c>
      <c r="F4140" s="51" t="s">
        <v>19</v>
      </c>
      <c r="G4140" s="26">
        <v>7</v>
      </c>
      <c r="H4140" s="26">
        <v>7</v>
      </c>
      <c r="I4140" t="s">
        <v>15</v>
      </c>
      <c r="J4140" t="s">
        <v>60</v>
      </c>
      <c r="K4140" t="s">
        <v>124</v>
      </c>
      <c r="L4140" t="s">
        <v>110</v>
      </c>
      <c r="M4140" t="s">
        <v>104</v>
      </c>
      <c r="N4140">
        <v>10232.186855046297</v>
      </c>
      <c r="O4140">
        <v>10232.186855046297</v>
      </c>
      <c r="P4140" t="s">
        <v>64</v>
      </c>
      <c r="Q4140">
        <v>20.57</v>
      </c>
      <c r="R4140">
        <v>4</v>
      </c>
      <c r="S4140">
        <v>2</v>
      </c>
      <c r="T4140">
        <v>1</v>
      </c>
      <c r="U4140" t="s">
        <v>76</v>
      </c>
      <c r="V4140">
        <v>3</v>
      </c>
      <c r="W4140" t="s">
        <v>84</v>
      </c>
      <c r="X4140" s="51" t="s">
        <v>5082</v>
      </c>
      <c r="Y4140" s="51" t="s">
        <v>100</v>
      </c>
      <c r="Z4140" s="26">
        <v>2</v>
      </c>
      <c r="AA4140" s="51" t="s">
        <v>77</v>
      </c>
      <c r="AB4140" s="51" t="s">
        <v>69</v>
      </c>
    </row>
    <row r="4141" spans="1:28">
      <c r="A4141" s="51" t="s">
        <v>7588</v>
      </c>
      <c r="B4141" s="51" t="s">
        <v>81</v>
      </c>
      <c r="C4141" s="1">
        <v>45037</v>
      </c>
      <c r="D4141">
        <v>2023</v>
      </c>
      <c r="E4141" s="26">
        <v>4</v>
      </c>
      <c r="F4141" s="51" t="s">
        <v>24</v>
      </c>
      <c r="G4141" s="26">
        <v>2</v>
      </c>
      <c r="H4141" s="26">
        <v>2</v>
      </c>
      <c r="I4141" t="s">
        <v>15</v>
      </c>
      <c r="J4141" t="s">
        <v>82</v>
      </c>
      <c r="K4141" t="s">
        <v>83</v>
      </c>
      <c r="L4141" t="s">
        <v>113</v>
      </c>
      <c r="M4141" t="s">
        <v>90</v>
      </c>
      <c r="N4141">
        <v>6911.3773337378334</v>
      </c>
      <c r="O4141">
        <v>6911.3773337378334</v>
      </c>
      <c r="P4141" t="s">
        <v>64</v>
      </c>
      <c r="Q4141">
        <v>19.13</v>
      </c>
      <c r="R4141">
        <v>5</v>
      </c>
      <c r="S4141">
        <v>2</v>
      </c>
      <c r="T4141">
        <v>1</v>
      </c>
      <c r="U4141" t="s">
        <v>76</v>
      </c>
      <c r="V4141">
        <v>3</v>
      </c>
      <c r="W4141" t="s">
        <v>84</v>
      </c>
      <c r="X4141" s="51" t="s">
        <v>7589</v>
      </c>
      <c r="Y4141" s="51" t="s">
        <v>95</v>
      </c>
      <c r="Z4141" s="26">
        <v>2</v>
      </c>
      <c r="AA4141" s="51" t="s">
        <v>77</v>
      </c>
      <c r="AB4141" s="51" t="s">
        <v>69</v>
      </c>
    </row>
    <row r="4142" spans="1:28">
      <c r="A4142" s="51" t="s">
        <v>7590</v>
      </c>
      <c r="B4142" s="51" t="s">
        <v>97</v>
      </c>
      <c r="C4142" s="1">
        <v>43604</v>
      </c>
      <c r="D4142">
        <v>2019</v>
      </c>
      <c r="E4142" s="26">
        <v>5</v>
      </c>
      <c r="F4142" s="51" t="s">
        <v>25</v>
      </c>
      <c r="G4142" s="26">
        <v>6</v>
      </c>
      <c r="H4142" s="26">
        <v>6</v>
      </c>
      <c r="I4142" t="s">
        <v>15</v>
      </c>
      <c r="J4142" t="s">
        <v>72</v>
      </c>
      <c r="K4142" t="s">
        <v>88</v>
      </c>
      <c r="L4142" t="s">
        <v>89</v>
      </c>
      <c r="M4142" t="s">
        <v>93</v>
      </c>
      <c r="N4142">
        <v>7312.3429748888921</v>
      </c>
      <c r="O4142">
        <v>7312.3429748888921</v>
      </c>
      <c r="P4142" t="s">
        <v>64</v>
      </c>
      <c r="Q4142">
        <v>4.51</v>
      </c>
      <c r="R4142">
        <v>4</v>
      </c>
      <c r="S4142">
        <v>4</v>
      </c>
      <c r="T4142">
        <v>1</v>
      </c>
      <c r="U4142" t="s">
        <v>76</v>
      </c>
      <c r="V4142">
        <v>1</v>
      </c>
      <c r="W4142" t="s">
        <v>66</v>
      </c>
      <c r="X4142" s="51" t="s">
        <v>7591</v>
      </c>
      <c r="Y4142" s="51" t="s">
        <v>95</v>
      </c>
      <c r="Z4142" s="26">
        <v>1</v>
      </c>
      <c r="AA4142" s="51" t="s">
        <v>66</v>
      </c>
      <c r="AB4142" s="51" t="s">
        <v>69</v>
      </c>
    </row>
    <row r="4143" spans="1:28">
      <c r="A4143" s="51" t="s">
        <v>7592</v>
      </c>
      <c r="B4143" s="51" t="s">
        <v>81</v>
      </c>
      <c r="C4143" s="1">
        <v>41377</v>
      </c>
      <c r="D4143">
        <v>2013</v>
      </c>
      <c r="E4143" s="26">
        <v>4</v>
      </c>
      <c r="F4143" s="51" t="s">
        <v>24</v>
      </c>
      <c r="G4143" s="26">
        <v>12</v>
      </c>
      <c r="H4143" s="26">
        <v>12</v>
      </c>
      <c r="I4143" t="s">
        <v>15</v>
      </c>
      <c r="J4143" t="s">
        <v>102</v>
      </c>
      <c r="K4143" t="s">
        <v>124</v>
      </c>
      <c r="L4143" t="s">
        <v>89</v>
      </c>
      <c r="M4143" t="s">
        <v>152</v>
      </c>
      <c r="N4143">
        <v>8634.4905097347273</v>
      </c>
      <c r="O4143">
        <v>8634.4905097347273</v>
      </c>
      <c r="P4143" t="s">
        <v>64</v>
      </c>
      <c r="Q4143">
        <v>14.8</v>
      </c>
      <c r="R4143">
        <v>5</v>
      </c>
      <c r="S4143">
        <v>1</v>
      </c>
      <c r="T4143">
        <v>1</v>
      </c>
      <c r="U4143" t="s">
        <v>76</v>
      </c>
      <c r="V4143">
        <v>2</v>
      </c>
      <c r="W4143" t="s">
        <v>77</v>
      </c>
      <c r="X4143" s="51" t="s">
        <v>7593</v>
      </c>
      <c r="Y4143" s="51" t="s">
        <v>95</v>
      </c>
      <c r="Z4143" s="26">
        <v>2</v>
      </c>
      <c r="AA4143" s="51" t="s">
        <v>77</v>
      </c>
      <c r="AB4143" s="51" t="s">
        <v>69</v>
      </c>
    </row>
    <row r="4144" spans="1:28">
      <c r="A4144" s="51" t="s">
        <v>7594</v>
      </c>
      <c r="B4144" s="51" t="s">
        <v>59</v>
      </c>
      <c r="C4144" s="1">
        <v>41549</v>
      </c>
      <c r="D4144">
        <v>2013</v>
      </c>
      <c r="E4144" s="26">
        <v>10</v>
      </c>
      <c r="F4144" s="51" t="s">
        <v>10</v>
      </c>
      <c r="G4144" s="26">
        <v>12</v>
      </c>
      <c r="H4144" s="26">
        <v>12</v>
      </c>
      <c r="I4144" t="s">
        <v>15</v>
      </c>
      <c r="J4144" t="s">
        <v>102</v>
      </c>
      <c r="K4144" t="s">
        <v>73</v>
      </c>
      <c r="L4144" t="s">
        <v>110</v>
      </c>
      <c r="M4144" t="s">
        <v>90</v>
      </c>
      <c r="N4144">
        <v>5553.791929548096</v>
      </c>
      <c r="O4144">
        <v>5553.791929548096</v>
      </c>
      <c r="P4144" t="s">
        <v>64</v>
      </c>
      <c r="Q4144">
        <v>4.43</v>
      </c>
      <c r="R4144">
        <v>5</v>
      </c>
      <c r="S4144">
        <v>1</v>
      </c>
      <c r="T4144">
        <v>1</v>
      </c>
      <c r="U4144" t="s">
        <v>76</v>
      </c>
      <c r="V4144">
        <v>2</v>
      </c>
      <c r="W4144" t="s">
        <v>77</v>
      </c>
      <c r="X4144" s="51" t="s">
        <v>7595</v>
      </c>
      <c r="Y4144" s="51" t="s">
        <v>68</v>
      </c>
      <c r="Z4144" s="26">
        <v>1</v>
      </c>
      <c r="AA4144" s="51" t="s">
        <v>66</v>
      </c>
      <c r="AB4144" s="51" t="s">
        <v>69</v>
      </c>
    </row>
    <row r="4145" spans="1:28">
      <c r="A4145" s="51" t="s">
        <v>7596</v>
      </c>
      <c r="B4145" s="51" t="s">
        <v>81</v>
      </c>
      <c r="C4145" s="1">
        <v>42009</v>
      </c>
      <c r="D4145">
        <v>2015</v>
      </c>
      <c r="E4145" s="26">
        <v>1</v>
      </c>
      <c r="F4145" s="51" t="s">
        <v>21</v>
      </c>
      <c r="G4145" s="26">
        <v>10</v>
      </c>
      <c r="H4145" s="26">
        <v>10</v>
      </c>
      <c r="I4145" t="s">
        <v>15</v>
      </c>
      <c r="J4145" t="s">
        <v>102</v>
      </c>
      <c r="K4145" t="s">
        <v>83</v>
      </c>
      <c r="L4145" t="s">
        <v>89</v>
      </c>
      <c r="M4145" t="s">
        <v>93</v>
      </c>
      <c r="N4145">
        <v>4439.1486384344917</v>
      </c>
      <c r="O4145">
        <v>4439.1486384344917</v>
      </c>
      <c r="P4145" t="s">
        <v>64</v>
      </c>
      <c r="Q4145">
        <v>6.36</v>
      </c>
      <c r="R4145">
        <v>1</v>
      </c>
      <c r="S4145">
        <v>1</v>
      </c>
      <c r="T4145">
        <v>1</v>
      </c>
      <c r="U4145" t="s">
        <v>76</v>
      </c>
      <c r="V4145">
        <v>1</v>
      </c>
      <c r="W4145" t="s">
        <v>66</v>
      </c>
      <c r="X4145" s="51" t="s">
        <v>7597</v>
      </c>
      <c r="Y4145" s="51" t="s">
        <v>144</v>
      </c>
      <c r="Z4145" s="26">
        <v>1</v>
      </c>
      <c r="AA4145" s="51" t="s">
        <v>66</v>
      </c>
      <c r="AB4145" s="51" t="s">
        <v>69</v>
      </c>
    </row>
    <row r="4146" spans="1:28">
      <c r="A4146" s="51" t="s">
        <v>7598</v>
      </c>
      <c r="B4146" s="51" t="s">
        <v>140</v>
      </c>
      <c r="C4146" s="1">
        <v>44195</v>
      </c>
      <c r="D4146">
        <v>2020</v>
      </c>
      <c r="E4146" s="26">
        <v>12</v>
      </c>
      <c r="F4146" s="51" t="s">
        <v>20</v>
      </c>
      <c r="G4146" s="26">
        <v>5</v>
      </c>
      <c r="H4146" s="26">
        <v>5</v>
      </c>
      <c r="I4146" t="s">
        <v>15</v>
      </c>
      <c r="J4146" t="s">
        <v>72</v>
      </c>
      <c r="K4146" t="s">
        <v>73</v>
      </c>
      <c r="L4146" t="s">
        <v>74</v>
      </c>
      <c r="M4146" t="s">
        <v>93</v>
      </c>
      <c r="N4146">
        <v>8854.2895730404798</v>
      </c>
      <c r="O4146">
        <v>8854.2895730404798</v>
      </c>
      <c r="P4146" t="s">
        <v>64</v>
      </c>
      <c r="Q4146">
        <v>17.02</v>
      </c>
      <c r="R4146">
        <v>2</v>
      </c>
      <c r="S4146">
        <v>2</v>
      </c>
      <c r="T4146">
        <v>1</v>
      </c>
      <c r="U4146" t="s">
        <v>76</v>
      </c>
      <c r="V4146">
        <v>2</v>
      </c>
      <c r="W4146" t="s">
        <v>77</v>
      </c>
      <c r="X4146" s="51" t="s">
        <v>6621</v>
      </c>
      <c r="Y4146" s="51" t="s">
        <v>119</v>
      </c>
      <c r="Z4146" s="26">
        <v>1</v>
      </c>
      <c r="AA4146" s="51" t="s">
        <v>66</v>
      </c>
      <c r="AB4146" s="51" t="s">
        <v>69</v>
      </c>
    </row>
    <row r="4147" spans="1:28">
      <c r="A4147" s="51" t="s">
        <v>7599</v>
      </c>
      <c r="B4147" s="51" t="s">
        <v>71</v>
      </c>
      <c r="C4147" s="1">
        <v>43478</v>
      </c>
      <c r="D4147">
        <v>2019</v>
      </c>
      <c r="E4147" s="26">
        <v>1</v>
      </c>
      <c r="F4147" s="51" t="s">
        <v>21</v>
      </c>
      <c r="G4147" s="26">
        <v>6</v>
      </c>
      <c r="H4147" s="26">
        <v>6</v>
      </c>
      <c r="I4147" t="s">
        <v>15</v>
      </c>
      <c r="J4147" t="s">
        <v>72</v>
      </c>
      <c r="K4147" t="s">
        <v>88</v>
      </c>
      <c r="L4147" t="s">
        <v>116</v>
      </c>
      <c r="M4147" t="s">
        <v>90</v>
      </c>
      <c r="N4147">
        <v>1059.4254250507895</v>
      </c>
      <c r="O4147">
        <v>1059.4254250507895</v>
      </c>
      <c r="P4147" t="s">
        <v>64</v>
      </c>
      <c r="Q4147">
        <v>6.09</v>
      </c>
      <c r="R4147">
        <v>2</v>
      </c>
      <c r="S4147">
        <v>0</v>
      </c>
      <c r="T4147">
        <v>0</v>
      </c>
      <c r="U4147" t="s">
        <v>65</v>
      </c>
      <c r="V4147">
        <v>1</v>
      </c>
      <c r="W4147" t="s">
        <v>66</v>
      </c>
      <c r="X4147" s="51" t="s">
        <v>1585</v>
      </c>
      <c r="Y4147" s="51" t="s">
        <v>79</v>
      </c>
      <c r="Z4147" s="26">
        <v>0</v>
      </c>
      <c r="AA4147" s="51" t="s">
        <v>66</v>
      </c>
      <c r="AB4147" s="51" t="s">
        <v>69</v>
      </c>
    </row>
    <row r="4148" spans="1:28">
      <c r="A4148" s="51" t="s">
        <v>7600</v>
      </c>
      <c r="B4148" s="51" t="s">
        <v>97</v>
      </c>
      <c r="C4148" s="1">
        <v>44044</v>
      </c>
      <c r="D4148">
        <v>2020</v>
      </c>
      <c r="E4148" s="26">
        <v>8</v>
      </c>
      <c r="F4148" s="51" t="s">
        <v>28</v>
      </c>
      <c r="G4148" s="26">
        <v>5</v>
      </c>
      <c r="H4148" s="26">
        <v>5</v>
      </c>
      <c r="I4148" t="s">
        <v>15</v>
      </c>
      <c r="J4148" t="s">
        <v>72</v>
      </c>
      <c r="K4148" t="s">
        <v>124</v>
      </c>
      <c r="L4148" t="s">
        <v>110</v>
      </c>
      <c r="M4148" t="s">
        <v>93</v>
      </c>
      <c r="N4148">
        <v>12762.755005507132</v>
      </c>
      <c r="O4148">
        <v>12762.755005507132</v>
      </c>
      <c r="P4148" t="s">
        <v>64</v>
      </c>
      <c r="Q4148">
        <v>19.899999999999999</v>
      </c>
      <c r="R4148">
        <v>5</v>
      </c>
      <c r="S4148">
        <v>0</v>
      </c>
      <c r="T4148">
        <v>0</v>
      </c>
      <c r="U4148" t="s">
        <v>65</v>
      </c>
      <c r="V4148">
        <v>3</v>
      </c>
      <c r="W4148" t="s">
        <v>84</v>
      </c>
      <c r="X4148" s="51" t="s">
        <v>7601</v>
      </c>
      <c r="Y4148" s="51" t="s">
        <v>119</v>
      </c>
      <c r="Z4148" s="26">
        <v>3</v>
      </c>
      <c r="AA4148" s="51" t="s">
        <v>77</v>
      </c>
      <c r="AB4148" s="51" t="s">
        <v>108</v>
      </c>
    </row>
    <row r="4149" spans="1:28">
      <c r="A4149" s="51" t="s">
        <v>7602</v>
      </c>
      <c r="B4149" s="51" t="s">
        <v>97</v>
      </c>
      <c r="C4149" s="1">
        <v>44329</v>
      </c>
      <c r="D4149">
        <v>2021</v>
      </c>
      <c r="E4149" s="26">
        <v>5</v>
      </c>
      <c r="F4149" s="51" t="s">
        <v>25</v>
      </c>
      <c r="G4149" s="26">
        <v>4</v>
      </c>
      <c r="H4149" s="26">
        <v>4</v>
      </c>
      <c r="I4149" t="s">
        <v>15</v>
      </c>
      <c r="J4149" t="s">
        <v>72</v>
      </c>
      <c r="K4149" t="s">
        <v>73</v>
      </c>
      <c r="L4149" t="s">
        <v>113</v>
      </c>
      <c r="M4149" t="s">
        <v>93</v>
      </c>
      <c r="N4149">
        <v>14871.713324474646</v>
      </c>
      <c r="O4149">
        <v>14871.713324474646</v>
      </c>
      <c r="P4149" t="s">
        <v>64</v>
      </c>
      <c r="Q4149">
        <v>25.37</v>
      </c>
      <c r="R4149">
        <v>4</v>
      </c>
      <c r="S4149">
        <v>0</v>
      </c>
      <c r="T4149">
        <v>0</v>
      </c>
      <c r="U4149" t="s">
        <v>65</v>
      </c>
      <c r="V4149">
        <v>3</v>
      </c>
      <c r="W4149" t="s">
        <v>84</v>
      </c>
      <c r="X4149" s="51" t="s">
        <v>7603</v>
      </c>
      <c r="Y4149" s="51" t="s">
        <v>144</v>
      </c>
      <c r="Z4149" s="26">
        <v>3</v>
      </c>
      <c r="AA4149" s="51" t="s">
        <v>77</v>
      </c>
      <c r="AB4149" s="51" t="s">
        <v>108</v>
      </c>
    </row>
    <row r="4150" spans="1:28">
      <c r="A4150" s="51" t="s">
        <v>7604</v>
      </c>
      <c r="B4150" s="51" t="s">
        <v>121</v>
      </c>
      <c r="C4150" s="1">
        <v>45321</v>
      </c>
      <c r="D4150">
        <v>2024</v>
      </c>
      <c r="E4150" s="26">
        <v>1</v>
      </c>
      <c r="F4150" s="51" t="s">
        <v>21</v>
      </c>
      <c r="G4150" s="26">
        <v>1</v>
      </c>
      <c r="H4150" s="26">
        <v>1</v>
      </c>
      <c r="I4150" t="s">
        <v>15</v>
      </c>
      <c r="J4150" t="s">
        <v>82</v>
      </c>
      <c r="K4150" t="s">
        <v>73</v>
      </c>
      <c r="L4150" t="s">
        <v>74</v>
      </c>
      <c r="M4150" t="s">
        <v>93</v>
      </c>
      <c r="N4150">
        <v>8742.1751640636976</v>
      </c>
      <c r="O4150">
        <v>8742.1751640636976</v>
      </c>
      <c r="P4150" t="s">
        <v>64</v>
      </c>
      <c r="Q4150">
        <v>24.82</v>
      </c>
      <c r="R4150">
        <v>4</v>
      </c>
      <c r="S4150">
        <v>1</v>
      </c>
      <c r="T4150">
        <v>1</v>
      </c>
      <c r="U4150" t="s">
        <v>76</v>
      </c>
      <c r="V4150">
        <v>3</v>
      </c>
      <c r="W4150" t="s">
        <v>84</v>
      </c>
      <c r="X4150" s="51" t="s">
        <v>7605</v>
      </c>
      <c r="Y4150" s="51" t="s">
        <v>95</v>
      </c>
      <c r="Z4150" s="26">
        <v>2</v>
      </c>
      <c r="AA4150" s="51" t="s">
        <v>77</v>
      </c>
      <c r="AB4150" s="51" t="s">
        <v>69</v>
      </c>
    </row>
    <row r="4151" spans="1:28">
      <c r="A4151" s="51" t="s">
        <v>7606</v>
      </c>
      <c r="B4151" s="51" t="s">
        <v>97</v>
      </c>
      <c r="C4151" s="1">
        <v>43702</v>
      </c>
      <c r="D4151">
        <v>2019</v>
      </c>
      <c r="E4151" s="26">
        <v>8</v>
      </c>
      <c r="F4151" s="51" t="s">
        <v>28</v>
      </c>
      <c r="G4151" s="26">
        <v>6</v>
      </c>
      <c r="H4151" s="26">
        <v>6</v>
      </c>
      <c r="I4151" t="s">
        <v>15</v>
      </c>
      <c r="J4151" t="s">
        <v>72</v>
      </c>
      <c r="K4151" t="s">
        <v>133</v>
      </c>
      <c r="L4151" t="s">
        <v>116</v>
      </c>
      <c r="M4151" t="s">
        <v>63</v>
      </c>
      <c r="N4151">
        <v>2095.8759718837259</v>
      </c>
      <c r="O4151">
        <v>2095.8759718837259</v>
      </c>
      <c r="P4151" t="s">
        <v>64</v>
      </c>
      <c r="Q4151">
        <v>6.55</v>
      </c>
      <c r="R4151">
        <v>2</v>
      </c>
      <c r="S4151">
        <v>0</v>
      </c>
      <c r="T4151">
        <v>0</v>
      </c>
      <c r="U4151" t="s">
        <v>65</v>
      </c>
      <c r="V4151">
        <v>1</v>
      </c>
      <c r="W4151" t="s">
        <v>66</v>
      </c>
      <c r="X4151" s="51" t="s">
        <v>7607</v>
      </c>
      <c r="Y4151" s="51" t="s">
        <v>119</v>
      </c>
      <c r="Z4151" s="26">
        <v>0</v>
      </c>
      <c r="AA4151" s="51" t="s">
        <v>66</v>
      </c>
      <c r="AB4151" s="51" t="s">
        <v>69</v>
      </c>
    </row>
    <row r="4152" spans="1:28">
      <c r="A4152" s="51" t="s">
        <v>7608</v>
      </c>
      <c r="B4152" s="51" t="s">
        <v>140</v>
      </c>
      <c r="C4152" s="1">
        <v>45136</v>
      </c>
      <c r="D4152">
        <v>2023</v>
      </c>
      <c r="E4152" s="26">
        <v>7</v>
      </c>
      <c r="F4152" s="51" t="s">
        <v>27</v>
      </c>
      <c r="G4152" s="26">
        <v>2</v>
      </c>
      <c r="H4152" s="26">
        <v>2</v>
      </c>
      <c r="I4152" t="s">
        <v>15</v>
      </c>
      <c r="J4152" t="s">
        <v>82</v>
      </c>
      <c r="K4152" t="s">
        <v>73</v>
      </c>
      <c r="L4152" t="s">
        <v>62</v>
      </c>
      <c r="M4152" t="s">
        <v>90</v>
      </c>
      <c r="N4152">
        <v>20105.88710507808</v>
      </c>
      <c r="O4152">
        <v>20105.88710507808</v>
      </c>
      <c r="P4152" t="s">
        <v>64</v>
      </c>
      <c r="Q4152">
        <v>16.95</v>
      </c>
      <c r="R4152">
        <v>5</v>
      </c>
      <c r="S4152">
        <v>2</v>
      </c>
      <c r="T4152">
        <v>1</v>
      </c>
      <c r="U4152" t="s">
        <v>76</v>
      </c>
      <c r="V4152">
        <v>3</v>
      </c>
      <c r="W4152" t="s">
        <v>84</v>
      </c>
      <c r="X4152" s="51" t="s">
        <v>926</v>
      </c>
      <c r="Y4152" s="51" t="s">
        <v>95</v>
      </c>
      <c r="Z4152" s="26">
        <v>3</v>
      </c>
      <c r="AA4152" s="51" t="s">
        <v>77</v>
      </c>
      <c r="AB4152" s="51" t="s">
        <v>108</v>
      </c>
    </row>
    <row r="4153" spans="1:28">
      <c r="A4153" s="51" t="s">
        <v>7609</v>
      </c>
      <c r="B4153" s="51" t="s">
        <v>97</v>
      </c>
      <c r="C4153" s="1">
        <v>42957</v>
      </c>
      <c r="D4153">
        <v>2017</v>
      </c>
      <c r="E4153" s="26">
        <v>8</v>
      </c>
      <c r="F4153" s="51" t="s">
        <v>28</v>
      </c>
      <c r="G4153" s="26">
        <v>8</v>
      </c>
      <c r="H4153" s="26">
        <v>8</v>
      </c>
      <c r="I4153" t="s">
        <v>15</v>
      </c>
      <c r="J4153" t="s">
        <v>60</v>
      </c>
      <c r="K4153" t="s">
        <v>73</v>
      </c>
      <c r="L4153" t="s">
        <v>157</v>
      </c>
      <c r="M4153" t="s">
        <v>63</v>
      </c>
      <c r="N4153">
        <v>21221.081469123183</v>
      </c>
      <c r="O4153">
        <v>21221.081469123183</v>
      </c>
      <c r="P4153" t="s">
        <v>64</v>
      </c>
      <c r="Q4153">
        <v>21.17</v>
      </c>
      <c r="R4153">
        <v>5</v>
      </c>
      <c r="S4153">
        <v>1</v>
      </c>
      <c r="T4153">
        <v>1</v>
      </c>
      <c r="U4153" t="s">
        <v>76</v>
      </c>
      <c r="V4153">
        <v>3</v>
      </c>
      <c r="W4153" t="s">
        <v>84</v>
      </c>
      <c r="X4153" s="51" t="s">
        <v>7610</v>
      </c>
      <c r="Y4153" s="51" t="s">
        <v>95</v>
      </c>
      <c r="Z4153" s="26">
        <v>4</v>
      </c>
      <c r="AA4153" s="51" t="s">
        <v>84</v>
      </c>
      <c r="AB4153" s="51" t="s">
        <v>108</v>
      </c>
    </row>
    <row r="4154" spans="1:28">
      <c r="A4154" s="51" t="s">
        <v>7611</v>
      </c>
      <c r="B4154" s="51" t="s">
        <v>140</v>
      </c>
      <c r="C4154" s="1">
        <v>44903</v>
      </c>
      <c r="D4154">
        <v>2022</v>
      </c>
      <c r="E4154" s="26">
        <v>12</v>
      </c>
      <c r="F4154" s="51" t="s">
        <v>20</v>
      </c>
      <c r="G4154" s="26">
        <v>3</v>
      </c>
      <c r="H4154" s="26">
        <v>3</v>
      </c>
      <c r="I4154" t="s">
        <v>15</v>
      </c>
      <c r="J4154" t="s">
        <v>82</v>
      </c>
      <c r="K4154" t="s">
        <v>83</v>
      </c>
      <c r="L4154" t="s">
        <v>157</v>
      </c>
      <c r="M4154" t="s">
        <v>90</v>
      </c>
      <c r="N4154">
        <v>6040.0480501486954</v>
      </c>
      <c r="O4154">
        <v>6040.0480501486954</v>
      </c>
      <c r="P4154" t="s">
        <v>64</v>
      </c>
      <c r="Q4154">
        <v>5.53</v>
      </c>
      <c r="R4154">
        <v>3</v>
      </c>
      <c r="S4154">
        <v>3</v>
      </c>
      <c r="T4154">
        <v>1</v>
      </c>
      <c r="U4154" t="s">
        <v>76</v>
      </c>
      <c r="V4154">
        <v>1</v>
      </c>
      <c r="W4154" t="s">
        <v>66</v>
      </c>
      <c r="X4154" s="51" t="s">
        <v>7612</v>
      </c>
      <c r="Y4154" s="51" t="s">
        <v>100</v>
      </c>
      <c r="Z4154" s="26">
        <v>1</v>
      </c>
      <c r="AA4154" s="51" t="s">
        <v>66</v>
      </c>
      <c r="AB4154" s="51" t="s">
        <v>69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AEFA-6756-4AC2-898B-B04C69E7C5CE}">
  <sheetPr>
    <tabColor theme="2" tint="-0.499984740745262"/>
  </sheetPr>
  <dimension ref="A1:E16"/>
  <sheetViews>
    <sheetView showGridLines="0" workbookViewId="0">
      <selection activeCell="A2" sqref="A2"/>
    </sheetView>
  </sheetViews>
  <sheetFormatPr defaultRowHeight="15"/>
  <cols>
    <col min="1" max="1" width="29.42578125" bestFit="1" customWidth="1"/>
    <col min="2" max="2" width="11.5703125" bestFit="1" customWidth="1"/>
    <col min="3" max="3" width="58" bestFit="1" customWidth="1"/>
    <col min="4" max="4" width="61.5703125" bestFit="1" customWidth="1"/>
    <col min="5" max="5" width="34" bestFit="1" customWidth="1"/>
  </cols>
  <sheetData>
    <row r="1" spans="1:5" ht="18.75">
      <c r="A1" s="54" t="s">
        <v>7812</v>
      </c>
      <c r="B1" s="54"/>
      <c r="C1" s="54"/>
      <c r="D1" s="54"/>
      <c r="E1" s="54"/>
    </row>
    <row r="2" spans="1:5" ht="15.75">
      <c r="A2" s="57" t="s">
        <v>7813</v>
      </c>
      <c r="B2" s="31"/>
      <c r="C2" s="31"/>
      <c r="D2" s="31"/>
      <c r="E2" s="31"/>
    </row>
    <row r="3" spans="1:5">
      <c r="A3" s="31"/>
      <c r="B3" s="31"/>
      <c r="C3" s="31"/>
      <c r="D3" s="31"/>
      <c r="E3" s="31"/>
    </row>
    <row r="4" spans="1:5">
      <c r="A4" s="31"/>
      <c r="B4" s="31"/>
      <c r="C4" s="31"/>
      <c r="D4" s="31"/>
      <c r="E4" s="31"/>
    </row>
    <row r="5" spans="1:5">
      <c r="A5" s="31"/>
      <c r="B5" s="31"/>
      <c r="C5" s="31"/>
      <c r="D5" s="31"/>
      <c r="E5" s="31"/>
    </row>
    <row r="6" spans="1:5">
      <c r="A6" s="86" t="s">
        <v>7774</v>
      </c>
      <c r="B6" s="87" t="s">
        <v>7753</v>
      </c>
      <c r="C6" s="87" t="s">
        <v>7775</v>
      </c>
      <c r="D6" s="87" t="s">
        <v>7776</v>
      </c>
      <c r="E6" s="88" t="s">
        <v>7777</v>
      </c>
    </row>
    <row r="7" spans="1:5">
      <c r="A7" t="s">
        <v>7624</v>
      </c>
      <c r="B7" t="s">
        <v>7778</v>
      </c>
      <c r="C7" t="s">
        <v>7779</v>
      </c>
      <c r="D7" t="s">
        <v>7780</v>
      </c>
      <c r="E7" t="s">
        <v>7781</v>
      </c>
    </row>
    <row r="8" spans="1:5">
      <c r="A8" t="s">
        <v>7625</v>
      </c>
      <c r="B8" t="s">
        <v>7778</v>
      </c>
      <c r="C8" t="s">
        <v>7782</v>
      </c>
      <c r="D8" t="s">
        <v>7783</v>
      </c>
      <c r="E8" t="s">
        <v>7781</v>
      </c>
    </row>
    <row r="9" spans="1:5">
      <c r="A9" t="s">
        <v>7637</v>
      </c>
      <c r="B9" t="s">
        <v>7778</v>
      </c>
      <c r="C9" t="s">
        <v>7784</v>
      </c>
      <c r="D9" t="s">
        <v>7785</v>
      </c>
      <c r="E9" t="s">
        <v>7786</v>
      </c>
    </row>
    <row r="10" spans="1:5">
      <c r="A10" t="s">
        <v>7626</v>
      </c>
      <c r="B10" t="s">
        <v>7778</v>
      </c>
      <c r="C10" t="s">
        <v>7787</v>
      </c>
      <c r="D10" t="s">
        <v>7788</v>
      </c>
      <c r="E10" t="s">
        <v>7789</v>
      </c>
    </row>
    <row r="11" spans="1:5">
      <c r="A11" t="s">
        <v>7627</v>
      </c>
      <c r="B11" t="s">
        <v>7790</v>
      </c>
      <c r="C11" t="s">
        <v>7791</v>
      </c>
      <c r="D11" t="s">
        <v>7792</v>
      </c>
      <c r="E11" t="s">
        <v>7793</v>
      </c>
    </row>
    <row r="12" spans="1:5">
      <c r="A12" t="s">
        <v>7628</v>
      </c>
      <c r="B12" t="s">
        <v>7790</v>
      </c>
      <c r="C12" t="s">
        <v>7794</v>
      </c>
      <c r="D12" t="s">
        <v>7795</v>
      </c>
      <c r="E12" t="s">
        <v>7796</v>
      </c>
    </row>
    <row r="13" spans="1:5">
      <c r="A13" t="s">
        <v>7797</v>
      </c>
      <c r="B13" t="s">
        <v>7798</v>
      </c>
      <c r="C13" t="s">
        <v>7799</v>
      </c>
      <c r="D13" t="s">
        <v>7800</v>
      </c>
      <c r="E13" t="s">
        <v>7801</v>
      </c>
    </row>
    <row r="14" spans="1:5">
      <c r="A14" t="s">
        <v>7630</v>
      </c>
      <c r="B14" t="s">
        <v>7798</v>
      </c>
      <c r="C14" t="s">
        <v>7802</v>
      </c>
      <c r="D14" t="s">
        <v>7803</v>
      </c>
      <c r="E14" t="s">
        <v>7804</v>
      </c>
    </row>
    <row r="15" spans="1:5">
      <c r="A15" t="s">
        <v>7631</v>
      </c>
      <c r="B15" t="s">
        <v>7790</v>
      </c>
      <c r="C15" t="s">
        <v>7805</v>
      </c>
      <c r="D15" t="s">
        <v>7806</v>
      </c>
      <c r="E15" t="s">
        <v>7807</v>
      </c>
    </row>
    <row r="16" spans="1:5">
      <c r="A16" t="s">
        <v>7808</v>
      </c>
      <c r="B16" t="s">
        <v>7790</v>
      </c>
      <c r="C16" t="s">
        <v>7809</v>
      </c>
      <c r="D16" t="s">
        <v>7810</v>
      </c>
      <c r="E16" t="s">
        <v>7811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A732-C33D-4704-B6F1-C069E788EB98}">
  <sheetPr>
    <tabColor theme="2" tint="-0.499984740745262"/>
  </sheetPr>
  <dimension ref="A1:J505"/>
  <sheetViews>
    <sheetView tabSelected="1" workbookViewId="0">
      <pane xSplit="7" ySplit="18" topLeftCell="H489" activePane="bottomRight" state="frozen"/>
      <selection activeCell="A2" sqref="A2:R2"/>
      <selection pane="topRight" activeCell="A2" sqref="A2:R2"/>
      <selection pane="bottomLeft" activeCell="A2" sqref="A2:R2"/>
      <selection pane="bottomRight" activeCell="A2" sqref="A2:R2"/>
    </sheetView>
  </sheetViews>
  <sheetFormatPr defaultRowHeight="15"/>
  <cols>
    <col min="1" max="1" width="10.42578125" bestFit="1" customWidth="1"/>
    <col min="2" max="2" width="15.85546875" bestFit="1" customWidth="1"/>
    <col min="3" max="3" width="17.85546875" bestFit="1" customWidth="1"/>
    <col min="4" max="4" width="24" bestFit="1" customWidth="1"/>
    <col min="5" max="5" width="22.7109375" bestFit="1" customWidth="1"/>
    <col min="6" max="6" width="19.85546875" bestFit="1" customWidth="1"/>
    <col min="7" max="7" width="29.7109375" bestFit="1" customWidth="1"/>
    <col min="8" max="8" width="34.140625" bestFit="1" customWidth="1"/>
    <col min="9" max="9" width="10.140625" bestFit="1" customWidth="1"/>
    <col min="10" max="10" width="17.42578125" bestFit="1" customWidth="1"/>
  </cols>
  <sheetData>
    <row r="1" spans="1:10" ht="18.75">
      <c r="A1" s="54" t="s">
        <v>7700</v>
      </c>
      <c r="B1" s="54"/>
      <c r="C1" s="54"/>
      <c r="D1" s="54"/>
      <c r="E1" s="54"/>
      <c r="F1" s="54"/>
      <c r="G1" s="54"/>
      <c r="H1" s="54"/>
      <c r="I1" s="54"/>
      <c r="J1" s="54"/>
    </row>
    <row r="2" spans="1:10" ht="15.75">
      <c r="A2" s="55" t="s">
        <v>7724</v>
      </c>
      <c r="B2" s="31"/>
      <c r="C2" s="31"/>
      <c r="D2" s="31"/>
      <c r="E2" s="31"/>
      <c r="F2" s="31"/>
      <c r="G2" s="31"/>
      <c r="H2" s="31"/>
      <c r="I2" s="31"/>
      <c r="J2" s="31"/>
    </row>
    <row r="3" spans="1:10">
      <c r="A3" s="31"/>
      <c r="B3" s="31"/>
      <c r="C3" s="31"/>
      <c r="D3" s="31"/>
      <c r="E3" s="31"/>
      <c r="F3" s="31"/>
      <c r="G3" s="31"/>
      <c r="H3" s="31"/>
      <c r="I3" s="31"/>
      <c r="J3" s="31"/>
    </row>
    <row r="4" spans="1:10">
      <c r="A4" s="31"/>
      <c r="B4" s="31"/>
      <c r="C4" s="31"/>
      <c r="D4" s="31"/>
      <c r="E4" s="31"/>
      <c r="F4" s="31"/>
      <c r="G4" s="31"/>
      <c r="H4" s="31"/>
      <c r="I4" s="31"/>
      <c r="J4" s="31"/>
    </row>
    <row r="5" spans="1:10">
      <c r="A5" t="s">
        <v>0</v>
      </c>
      <c r="B5" t="s">
        <v>1</v>
      </c>
      <c r="C5" t="s">
        <v>2</v>
      </c>
      <c r="D5" t="s">
        <v>3</v>
      </c>
      <c r="E5" t="s">
        <v>4</v>
      </c>
      <c r="F5" t="s">
        <v>5</v>
      </c>
      <c r="G5" t="s">
        <v>6</v>
      </c>
      <c r="H5" t="s">
        <v>7</v>
      </c>
      <c r="I5" t="s">
        <v>8</v>
      </c>
      <c r="J5" t="s">
        <v>9</v>
      </c>
    </row>
    <row r="6" spans="1:10">
      <c r="A6" s="1">
        <v>45566</v>
      </c>
      <c r="B6">
        <v>2024</v>
      </c>
      <c r="C6">
        <v>10</v>
      </c>
      <c r="D6" s="51" t="s">
        <v>10</v>
      </c>
      <c r="E6" s="1">
        <v>45566</v>
      </c>
      <c r="F6" s="51" t="s">
        <v>11</v>
      </c>
      <c r="G6" s="51" t="s">
        <v>12</v>
      </c>
      <c r="H6" s="51" t="s">
        <v>13</v>
      </c>
      <c r="I6" s="13">
        <v>29391.86</v>
      </c>
      <c r="J6" s="51" t="s">
        <v>14</v>
      </c>
    </row>
    <row r="7" spans="1:10">
      <c r="A7" s="1">
        <v>45567</v>
      </c>
      <c r="B7">
        <v>2024</v>
      </c>
      <c r="C7">
        <v>10</v>
      </c>
      <c r="D7" s="51" t="s">
        <v>10</v>
      </c>
      <c r="E7" s="1">
        <v>45566</v>
      </c>
      <c r="F7" s="51" t="s">
        <v>12</v>
      </c>
      <c r="G7" s="51" t="s">
        <v>12</v>
      </c>
      <c r="H7" s="51" t="s">
        <v>15</v>
      </c>
      <c r="I7" s="13">
        <v>47757.71</v>
      </c>
      <c r="J7" s="51" t="s">
        <v>14</v>
      </c>
    </row>
    <row r="8" spans="1:10">
      <c r="A8" s="1">
        <v>45568</v>
      </c>
      <c r="B8">
        <v>2024</v>
      </c>
      <c r="C8">
        <v>10</v>
      </c>
      <c r="D8" s="51" t="s">
        <v>10</v>
      </c>
      <c r="E8" s="1">
        <v>45566</v>
      </c>
      <c r="F8" s="51" t="s">
        <v>12</v>
      </c>
      <c r="G8" s="51" t="s">
        <v>16</v>
      </c>
      <c r="H8" s="51" t="s">
        <v>13</v>
      </c>
      <c r="I8" s="13">
        <v>43996.6</v>
      </c>
      <c r="J8" s="51" t="s">
        <v>17</v>
      </c>
    </row>
    <row r="9" spans="1:10">
      <c r="A9" s="1">
        <v>45569</v>
      </c>
      <c r="B9">
        <v>2024</v>
      </c>
      <c r="C9">
        <v>10</v>
      </c>
      <c r="D9" s="51" t="s">
        <v>10</v>
      </c>
      <c r="E9" s="1">
        <v>45566</v>
      </c>
      <c r="F9" s="51" t="s">
        <v>12</v>
      </c>
      <c r="G9" s="51" t="s">
        <v>11</v>
      </c>
      <c r="H9" s="51" t="s">
        <v>13</v>
      </c>
      <c r="I9" s="13">
        <v>27908.42</v>
      </c>
      <c r="J9" s="51" t="s">
        <v>18</v>
      </c>
    </row>
    <row r="10" spans="1:10">
      <c r="A10" s="1">
        <v>45570</v>
      </c>
      <c r="B10">
        <v>2024</v>
      </c>
      <c r="C10">
        <v>10</v>
      </c>
      <c r="D10" s="51" t="s">
        <v>10</v>
      </c>
      <c r="E10" s="1">
        <v>45566</v>
      </c>
      <c r="F10" s="51" t="s">
        <v>16</v>
      </c>
      <c r="G10" s="51" t="s">
        <v>16</v>
      </c>
      <c r="H10" s="51" t="s">
        <v>15</v>
      </c>
      <c r="I10" s="13">
        <v>39719.599999999999</v>
      </c>
      <c r="J10" s="51" t="s">
        <v>17</v>
      </c>
    </row>
    <row r="11" spans="1:10">
      <c r="A11" s="1">
        <v>45571</v>
      </c>
      <c r="B11">
        <v>2024</v>
      </c>
      <c r="C11">
        <v>10</v>
      </c>
      <c r="D11" s="51" t="s">
        <v>10</v>
      </c>
      <c r="E11" s="1">
        <v>45566</v>
      </c>
      <c r="F11" s="51" t="s">
        <v>16</v>
      </c>
      <c r="G11" s="51" t="s">
        <v>12</v>
      </c>
      <c r="H11" s="51" t="s">
        <v>13</v>
      </c>
      <c r="I11" s="13">
        <v>11695</v>
      </c>
      <c r="J11" s="51" t="s">
        <v>14</v>
      </c>
    </row>
    <row r="12" spans="1:10">
      <c r="A12" s="1">
        <v>45572</v>
      </c>
      <c r="B12">
        <v>2024</v>
      </c>
      <c r="C12">
        <v>10</v>
      </c>
      <c r="D12" s="51" t="s">
        <v>10</v>
      </c>
      <c r="E12" s="1">
        <v>45566</v>
      </c>
      <c r="F12" s="51" t="s">
        <v>12</v>
      </c>
      <c r="G12" s="51" t="s">
        <v>11</v>
      </c>
      <c r="H12" s="51" t="s">
        <v>13</v>
      </c>
      <c r="I12" s="13">
        <v>40050.199999999997</v>
      </c>
      <c r="J12" s="51" t="s">
        <v>18</v>
      </c>
    </row>
    <row r="13" spans="1:10">
      <c r="A13" s="1">
        <v>45573</v>
      </c>
      <c r="B13">
        <v>2024</v>
      </c>
      <c r="C13">
        <v>10</v>
      </c>
      <c r="D13" s="51" t="s">
        <v>10</v>
      </c>
      <c r="E13" s="1">
        <v>45566</v>
      </c>
      <c r="F13" s="51" t="s">
        <v>11</v>
      </c>
      <c r="G13" s="51" t="s">
        <v>12</v>
      </c>
      <c r="H13" s="51" t="s">
        <v>13</v>
      </c>
      <c r="I13" s="13">
        <v>48832.91</v>
      </c>
      <c r="J13" s="51" t="s">
        <v>14</v>
      </c>
    </row>
    <row r="14" spans="1:10">
      <c r="A14" s="1">
        <v>45574</v>
      </c>
      <c r="B14">
        <v>2024</v>
      </c>
      <c r="C14">
        <v>10</v>
      </c>
      <c r="D14" s="51" t="s">
        <v>10</v>
      </c>
      <c r="E14" s="1">
        <v>45566</v>
      </c>
      <c r="F14" s="51" t="s">
        <v>12</v>
      </c>
      <c r="G14" s="51" t="s">
        <v>11</v>
      </c>
      <c r="H14" s="51" t="s">
        <v>13</v>
      </c>
      <c r="I14" s="13">
        <v>11815.93</v>
      </c>
      <c r="J14" s="51" t="s">
        <v>18</v>
      </c>
    </row>
    <row r="15" spans="1:10">
      <c r="A15" s="1">
        <v>45575</v>
      </c>
      <c r="B15">
        <v>2024</v>
      </c>
      <c r="C15">
        <v>10</v>
      </c>
      <c r="D15" s="51" t="s">
        <v>10</v>
      </c>
      <c r="E15" s="1">
        <v>45566</v>
      </c>
      <c r="F15" s="51" t="s">
        <v>11</v>
      </c>
      <c r="G15" s="51" t="s">
        <v>12</v>
      </c>
      <c r="H15" s="51" t="s">
        <v>13</v>
      </c>
      <c r="I15" s="13">
        <v>40394.89</v>
      </c>
      <c r="J15" s="51" t="s">
        <v>14</v>
      </c>
    </row>
    <row r="16" spans="1:10">
      <c r="A16" s="1">
        <v>45576</v>
      </c>
      <c r="B16">
        <v>2024</v>
      </c>
      <c r="C16">
        <v>10</v>
      </c>
      <c r="D16" s="51" t="s">
        <v>10</v>
      </c>
      <c r="E16" s="1">
        <v>45566</v>
      </c>
      <c r="F16" s="51" t="s">
        <v>11</v>
      </c>
      <c r="G16" s="51" t="s">
        <v>16</v>
      </c>
      <c r="H16" s="51" t="s">
        <v>13</v>
      </c>
      <c r="I16" s="13">
        <v>13225.9</v>
      </c>
      <c r="J16" s="51" t="s">
        <v>17</v>
      </c>
    </row>
    <row r="17" spans="1:10">
      <c r="A17" s="1">
        <v>45577</v>
      </c>
      <c r="B17">
        <v>2024</v>
      </c>
      <c r="C17">
        <v>10</v>
      </c>
      <c r="D17" s="51" t="s">
        <v>10</v>
      </c>
      <c r="E17" s="1">
        <v>45566</v>
      </c>
      <c r="F17" s="51" t="s">
        <v>16</v>
      </c>
      <c r="G17" s="51" t="s">
        <v>12</v>
      </c>
      <c r="H17" s="51" t="s">
        <v>13</v>
      </c>
      <c r="I17" s="13">
        <v>10556.01</v>
      </c>
      <c r="J17" s="51" t="s">
        <v>14</v>
      </c>
    </row>
    <row r="18" spans="1:10">
      <c r="A18" s="1">
        <v>45578</v>
      </c>
      <c r="B18">
        <v>2024</v>
      </c>
      <c r="C18">
        <v>10</v>
      </c>
      <c r="D18" s="51" t="s">
        <v>10</v>
      </c>
      <c r="E18" s="1">
        <v>45566</v>
      </c>
      <c r="F18" s="51" t="s">
        <v>11</v>
      </c>
      <c r="G18" s="51" t="s">
        <v>12</v>
      </c>
      <c r="H18" s="51" t="s">
        <v>13</v>
      </c>
      <c r="I18" s="13">
        <v>6831.24</v>
      </c>
      <c r="J18" s="51" t="s">
        <v>14</v>
      </c>
    </row>
    <row r="19" spans="1:10">
      <c r="A19" s="1">
        <v>45579</v>
      </c>
      <c r="B19">
        <v>2024</v>
      </c>
      <c r="C19">
        <v>10</v>
      </c>
      <c r="D19" s="51" t="s">
        <v>10</v>
      </c>
      <c r="E19" s="1">
        <v>45566</v>
      </c>
      <c r="F19" s="51" t="s">
        <v>11</v>
      </c>
      <c r="G19" s="51" t="s">
        <v>11</v>
      </c>
      <c r="H19" s="51" t="s">
        <v>15</v>
      </c>
      <c r="I19" s="13">
        <v>22377.3</v>
      </c>
      <c r="J19" s="51" t="s">
        <v>18</v>
      </c>
    </row>
    <row r="20" spans="1:10">
      <c r="A20" s="1">
        <v>45580</v>
      </c>
      <c r="B20">
        <v>2024</v>
      </c>
      <c r="C20">
        <v>10</v>
      </c>
      <c r="D20" s="51" t="s">
        <v>10</v>
      </c>
      <c r="E20" s="1">
        <v>45566</v>
      </c>
      <c r="F20" s="51" t="s">
        <v>11</v>
      </c>
      <c r="G20" s="51" t="s">
        <v>11</v>
      </c>
      <c r="H20" s="51" t="s">
        <v>15</v>
      </c>
      <c r="I20" s="13">
        <v>27914.240000000002</v>
      </c>
      <c r="J20" s="51" t="s">
        <v>18</v>
      </c>
    </row>
    <row r="21" spans="1:10">
      <c r="A21" s="1">
        <v>45581</v>
      </c>
      <c r="B21">
        <v>2024</v>
      </c>
      <c r="C21">
        <v>10</v>
      </c>
      <c r="D21" s="51" t="s">
        <v>10</v>
      </c>
      <c r="E21" s="1">
        <v>45566</v>
      </c>
      <c r="F21" s="51" t="s">
        <v>16</v>
      </c>
      <c r="G21" s="51" t="s">
        <v>12</v>
      </c>
      <c r="H21" s="51" t="s">
        <v>13</v>
      </c>
      <c r="I21" s="13">
        <v>15283.73</v>
      </c>
      <c r="J21" s="51" t="s">
        <v>14</v>
      </c>
    </row>
    <row r="22" spans="1:10">
      <c r="A22" s="1">
        <v>45582</v>
      </c>
      <c r="B22">
        <v>2024</v>
      </c>
      <c r="C22">
        <v>10</v>
      </c>
      <c r="D22" s="51" t="s">
        <v>10</v>
      </c>
      <c r="E22" s="1">
        <v>45566</v>
      </c>
      <c r="F22" s="51" t="s">
        <v>11</v>
      </c>
      <c r="G22" s="51" t="s">
        <v>12</v>
      </c>
      <c r="H22" s="51" t="s">
        <v>13</v>
      </c>
      <c r="I22" s="13">
        <v>16745.3</v>
      </c>
      <c r="J22" s="51" t="s">
        <v>14</v>
      </c>
    </row>
    <row r="23" spans="1:10">
      <c r="A23" s="1">
        <v>45583</v>
      </c>
      <c r="B23">
        <v>2024</v>
      </c>
      <c r="C23">
        <v>10</v>
      </c>
      <c r="D23" s="51" t="s">
        <v>10</v>
      </c>
      <c r="E23" s="1">
        <v>45566</v>
      </c>
      <c r="F23" s="51" t="s">
        <v>12</v>
      </c>
      <c r="G23" s="51" t="s">
        <v>12</v>
      </c>
      <c r="H23" s="51" t="s">
        <v>15</v>
      </c>
      <c r="I23" s="13">
        <v>7309.99</v>
      </c>
      <c r="J23" s="51" t="s">
        <v>14</v>
      </c>
    </row>
    <row r="24" spans="1:10">
      <c r="A24" s="1">
        <v>45584</v>
      </c>
      <c r="B24">
        <v>2024</v>
      </c>
      <c r="C24">
        <v>10</v>
      </c>
      <c r="D24" s="51" t="s">
        <v>10</v>
      </c>
      <c r="E24" s="1">
        <v>45566</v>
      </c>
      <c r="F24" s="51" t="s">
        <v>16</v>
      </c>
      <c r="G24" s="51" t="s">
        <v>12</v>
      </c>
      <c r="H24" s="51" t="s">
        <v>13</v>
      </c>
      <c r="I24" s="13">
        <v>48677.96</v>
      </c>
      <c r="J24" s="51" t="s">
        <v>14</v>
      </c>
    </row>
    <row r="25" spans="1:10">
      <c r="A25" s="1">
        <v>45585</v>
      </c>
      <c r="B25">
        <v>2024</v>
      </c>
      <c r="C25">
        <v>10</v>
      </c>
      <c r="D25" s="51" t="s">
        <v>10</v>
      </c>
      <c r="E25" s="1">
        <v>45566</v>
      </c>
      <c r="F25" s="51" t="s">
        <v>12</v>
      </c>
      <c r="G25" s="51" t="s">
        <v>12</v>
      </c>
      <c r="H25" s="51" t="s">
        <v>15</v>
      </c>
      <c r="I25" s="13">
        <v>34857.370000000003</v>
      </c>
      <c r="J25" s="51" t="s">
        <v>14</v>
      </c>
    </row>
    <row r="26" spans="1:10">
      <c r="A26" s="1">
        <v>45586</v>
      </c>
      <c r="B26">
        <v>2024</v>
      </c>
      <c r="C26">
        <v>10</v>
      </c>
      <c r="D26" s="51" t="s">
        <v>10</v>
      </c>
      <c r="E26" s="1">
        <v>45566</v>
      </c>
      <c r="F26" s="51" t="s">
        <v>16</v>
      </c>
      <c r="G26" s="51" t="s">
        <v>12</v>
      </c>
      <c r="H26" s="51" t="s">
        <v>13</v>
      </c>
      <c r="I26" s="13">
        <v>4977.66</v>
      </c>
      <c r="J26" s="51" t="s">
        <v>14</v>
      </c>
    </row>
    <row r="27" spans="1:10">
      <c r="A27" s="1">
        <v>45587</v>
      </c>
      <c r="B27">
        <v>2024</v>
      </c>
      <c r="C27">
        <v>10</v>
      </c>
      <c r="D27" s="51" t="s">
        <v>10</v>
      </c>
      <c r="E27" s="1">
        <v>45566</v>
      </c>
      <c r="F27" s="51" t="s">
        <v>16</v>
      </c>
      <c r="G27" s="51" t="s">
        <v>16</v>
      </c>
      <c r="H27" s="51" t="s">
        <v>15</v>
      </c>
      <c r="I27" s="13">
        <v>34457.599999999999</v>
      </c>
      <c r="J27" s="51" t="s">
        <v>17</v>
      </c>
    </row>
    <row r="28" spans="1:10">
      <c r="A28" s="1">
        <v>45588</v>
      </c>
      <c r="B28">
        <v>2024</v>
      </c>
      <c r="C28">
        <v>10</v>
      </c>
      <c r="D28" s="51" t="s">
        <v>10</v>
      </c>
      <c r="E28" s="1">
        <v>45566</v>
      </c>
      <c r="F28" s="51" t="s">
        <v>11</v>
      </c>
      <c r="G28" s="51" t="s">
        <v>11</v>
      </c>
      <c r="H28" s="51" t="s">
        <v>15</v>
      </c>
      <c r="I28" s="13">
        <v>32647.46</v>
      </c>
      <c r="J28" s="51" t="s">
        <v>18</v>
      </c>
    </row>
    <row r="29" spans="1:10">
      <c r="A29" s="1">
        <v>45589</v>
      </c>
      <c r="B29">
        <v>2024</v>
      </c>
      <c r="C29">
        <v>10</v>
      </c>
      <c r="D29" s="51" t="s">
        <v>10</v>
      </c>
      <c r="E29" s="1">
        <v>45566</v>
      </c>
      <c r="F29" s="51" t="s">
        <v>16</v>
      </c>
      <c r="G29" s="51" t="s">
        <v>11</v>
      </c>
      <c r="H29" s="51" t="s">
        <v>13</v>
      </c>
      <c r="I29" s="13">
        <v>43297.96</v>
      </c>
      <c r="J29" s="51" t="s">
        <v>18</v>
      </c>
    </row>
    <row r="30" spans="1:10">
      <c r="A30" s="1">
        <v>45590</v>
      </c>
      <c r="B30">
        <v>2024</v>
      </c>
      <c r="C30">
        <v>10</v>
      </c>
      <c r="D30" s="51" t="s">
        <v>10</v>
      </c>
      <c r="E30" s="1">
        <v>45566</v>
      </c>
      <c r="F30" s="51" t="s">
        <v>12</v>
      </c>
      <c r="G30" s="51" t="s">
        <v>12</v>
      </c>
      <c r="H30" s="51" t="s">
        <v>15</v>
      </c>
      <c r="I30" s="13">
        <v>35618.21</v>
      </c>
      <c r="J30" s="51" t="s">
        <v>14</v>
      </c>
    </row>
    <row r="31" spans="1:10">
      <c r="A31" s="1">
        <v>45591</v>
      </c>
      <c r="B31">
        <v>2024</v>
      </c>
      <c r="C31">
        <v>10</v>
      </c>
      <c r="D31" s="51" t="s">
        <v>10</v>
      </c>
      <c r="E31" s="1">
        <v>45566</v>
      </c>
      <c r="F31" s="51" t="s">
        <v>11</v>
      </c>
      <c r="G31" s="51" t="s">
        <v>11</v>
      </c>
      <c r="H31" s="51" t="s">
        <v>15</v>
      </c>
      <c r="I31" s="13">
        <v>2171.42</v>
      </c>
      <c r="J31" s="51" t="s">
        <v>18</v>
      </c>
    </row>
    <row r="32" spans="1:10">
      <c r="A32" s="1">
        <v>45592</v>
      </c>
      <c r="B32">
        <v>2024</v>
      </c>
      <c r="C32">
        <v>10</v>
      </c>
      <c r="D32" s="51" t="s">
        <v>10</v>
      </c>
      <c r="E32" s="1">
        <v>45566</v>
      </c>
      <c r="F32" s="51" t="s">
        <v>12</v>
      </c>
      <c r="G32" s="51" t="s">
        <v>12</v>
      </c>
      <c r="H32" s="51" t="s">
        <v>15</v>
      </c>
      <c r="I32" s="13">
        <v>30270.13</v>
      </c>
      <c r="J32" s="51" t="s">
        <v>14</v>
      </c>
    </row>
    <row r="33" spans="1:10">
      <c r="A33" s="1">
        <v>45593</v>
      </c>
      <c r="B33">
        <v>2024</v>
      </c>
      <c r="C33">
        <v>10</v>
      </c>
      <c r="D33" s="51" t="s">
        <v>10</v>
      </c>
      <c r="E33" s="1">
        <v>45566</v>
      </c>
      <c r="F33" s="51" t="s">
        <v>11</v>
      </c>
      <c r="G33" s="51" t="s">
        <v>11</v>
      </c>
      <c r="H33" s="51" t="s">
        <v>15</v>
      </c>
      <c r="I33" s="13">
        <v>1167.22</v>
      </c>
      <c r="J33" s="51" t="s">
        <v>18</v>
      </c>
    </row>
    <row r="34" spans="1:10">
      <c r="A34" s="1">
        <v>45594</v>
      </c>
      <c r="B34">
        <v>2024</v>
      </c>
      <c r="C34">
        <v>10</v>
      </c>
      <c r="D34" s="51" t="s">
        <v>10</v>
      </c>
      <c r="E34" s="1">
        <v>45566</v>
      </c>
      <c r="F34" s="51" t="s">
        <v>12</v>
      </c>
      <c r="G34" s="51" t="s">
        <v>16</v>
      </c>
      <c r="H34" s="51" t="s">
        <v>13</v>
      </c>
      <c r="I34" s="13">
        <v>16659.46</v>
      </c>
      <c r="J34" s="51" t="s">
        <v>17</v>
      </c>
    </row>
    <row r="35" spans="1:10">
      <c r="A35" s="1">
        <v>45595</v>
      </c>
      <c r="B35">
        <v>2024</v>
      </c>
      <c r="C35">
        <v>10</v>
      </c>
      <c r="D35" s="51" t="s">
        <v>10</v>
      </c>
      <c r="E35" s="1">
        <v>45566</v>
      </c>
      <c r="F35" s="51" t="s">
        <v>11</v>
      </c>
      <c r="G35" s="51" t="s">
        <v>11</v>
      </c>
      <c r="H35" s="51" t="s">
        <v>15</v>
      </c>
      <c r="I35" s="13">
        <v>15358.73</v>
      </c>
      <c r="J35" s="51" t="s">
        <v>18</v>
      </c>
    </row>
    <row r="36" spans="1:10">
      <c r="A36" s="1">
        <v>45596</v>
      </c>
      <c r="B36">
        <v>2024</v>
      </c>
      <c r="C36">
        <v>10</v>
      </c>
      <c r="D36" s="51" t="s">
        <v>10</v>
      </c>
      <c r="E36" s="1">
        <v>45566</v>
      </c>
      <c r="F36" s="51" t="s">
        <v>16</v>
      </c>
      <c r="G36" s="51" t="s">
        <v>11</v>
      </c>
      <c r="H36" s="51" t="s">
        <v>13</v>
      </c>
      <c r="I36" s="13">
        <v>5419.23</v>
      </c>
      <c r="J36" s="51" t="s">
        <v>18</v>
      </c>
    </row>
    <row r="37" spans="1:10">
      <c r="A37" s="1">
        <v>45597</v>
      </c>
      <c r="B37">
        <v>2024</v>
      </c>
      <c r="C37">
        <v>11</v>
      </c>
      <c r="D37" s="51" t="s">
        <v>19</v>
      </c>
      <c r="E37" s="1">
        <v>45597</v>
      </c>
      <c r="F37" s="51" t="s">
        <v>16</v>
      </c>
      <c r="G37" s="51" t="s">
        <v>12</v>
      </c>
      <c r="H37" s="51" t="s">
        <v>13</v>
      </c>
      <c r="I37" s="13">
        <v>3216.23</v>
      </c>
      <c r="J37" s="51" t="s">
        <v>14</v>
      </c>
    </row>
    <row r="38" spans="1:10">
      <c r="A38" s="1">
        <v>45598</v>
      </c>
      <c r="B38">
        <v>2024</v>
      </c>
      <c r="C38">
        <v>11</v>
      </c>
      <c r="D38" s="51" t="s">
        <v>19</v>
      </c>
      <c r="E38" s="1">
        <v>45597</v>
      </c>
      <c r="F38" s="51" t="s">
        <v>16</v>
      </c>
      <c r="G38" s="51" t="s">
        <v>11</v>
      </c>
      <c r="H38" s="51" t="s">
        <v>13</v>
      </c>
      <c r="I38" s="13">
        <v>9810.33</v>
      </c>
      <c r="J38" s="51" t="s">
        <v>18</v>
      </c>
    </row>
    <row r="39" spans="1:10">
      <c r="A39" s="1">
        <v>45599</v>
      </c>
      <c r="B39">
        <v>2024</v>
      </c>
      <c r="C39">
        <v>11</v>
      </c>
      <c r="D39" s="51" t="s">
        <v>19</v>
      </c>
      <c r="E39" s="1">
        <v>45597</v>
      </c>
      <c r="F39" s="51" t="s">
        <v>16</v>
      </c>
      <c r="G39" s="51" t="s">
        <v>16</v>
      </c>
      <c r="H39" s="51" t="s">
        <v>15</v>
      </c>
      <c r="I39" s="13">
        <v>41617.01</v>
      </c>
      <c r="J39" s="51" t="s">
        <v>17</v>
      </c>
    </row>
    <row r="40" spans="1:10">
      <c r="A40" s="1">
        <v>45600</v>
      </c>
      <c r="B40">
        <v>2024</v>
      </c>
      <c r="C40">
        <v>11</v>
      </c>
      <c r="D40" s="51" t="s">
        <v>19</v>
      </c>
      <c r="E40" s="1">
        <v>45597</v>
      </c>
      <c r="F40" s="51" t="s">
        <v>16</v>
      </c>
      <c r="G40" s="51" t="s">
        <v>11</v>
      </c>
      <c r="H40" s="51" t="s">
        <v>13</v>
      </c>
      <c r="I40" s="13">
        <v>13176.43</v>
      </c>
      <c r="J40" s="51" t="s">
        <v>18</v>
      </c>
    </row>
    <row r="41" spans="1:10">
      <c r="A41" s="1">
        <v>45601</v>
      </c>
      <c r="B41">
        <v>2024</v>
      </c>
      <c r="C41">
        <v>11</v>
      </c>
      <c r="D41" s="51" t="s">
        <v>19</v>
      </c>
      <c r="E41" s="1">
        <v>45597</v>
      </c>
      <c r="F41" s="51" t="s">
        <v>11</v>
      </c>
      <c r="G41" s="51" t="s">
        <v>11</v>
      </c>
      <c r="H41" s="51" t="s">
        <v>15</v>
      </c>
      <c r="I41" s="13">
        <v>10785.51</v>
      </c>
      <c r="J41" s="51" t="s">
        <v>18</v>
      </c>
    </row>
    <row r="42" spans="1:10">
      <c r="A42" s="1">
        <v>45602</v>
      </c>
      <c r="B42">
        <v>2024</v>
      </c>
      <c r="C42">
        <v>11</v>
      </c>
      <c r="D42" s="51" t="s">
        <v>19</v>
      </c>
      <c r="E42" s="1">
        <v>45597</v>
      </c>
      <c r="F42" s="51" t="s">
        <v>12</v>
      </c>
      <c r="G42" s="51" t="s">
        <v>11</v>
      </c>
      <c r="H42" s="51" t="s">
        <v>13</v>
      </c>
      <c r="I42" s="13">
        <v>48031.45</v>
      </c>
      <c r="J42" s="51" t="s">
        <v>18</v>
      </c>
    </row>
    <row r="43" spans="1:10">
      <c r="A43" s="1">
        <v>45603</v>
      </c>
      <c r="B43">
        <v>2024</v>
      </c>
      <c r="C43">
        <v>11</v>
      </c>
      <c r="D43" s="51" t="s">
        <v>19</v>
      </c>
      <c r="E43" s="1">
        <v>45597</v>
      </c>
      <c r="F43" s="51" t="s">
        <v>12</v>
      </c>
      <c r="G43" s="51" t="s">
        <v>16</v>
      </c>
      <c r="H43" s="51" t="s">
        <v>13</v>
      </c>
      <c r="I43" s="13">
        <v>6643.2</v>
      </c>
      <c r="J43" s="51" t="s">
        <v>17</v>
      </c>
    </row>
    <row r="44" spans="1:10">
      <c r="A44" s="1">
        <v>45604</v>
      </c>
      <c r="B44">
        <v>2024</v>
      </c>
      <c r="C44">
        <v>11</v>
      </c>
      <c r="D44" s="51" t="s">
        <v>19</v>
      </c>
      <c r="E44" s="1">
        <v>45597</v>
      </c>
      <c r="F44" s="51" t="s">
        <v>16</v>
      </c>
      <c r="G44" s="51" t="s">
        <v>16</v>
      </c>
      <c r="H44" s="51" t="s">
        <v>15</v>
      </c>
      <c r="I44" s="13">
        <v>15533.64</v>
      </c>
      <c r="J44" s="51" t="s">
        <v>17</v>
      </c>
    </row>
    <row r="45" spans="1:10">
      <c r="A45" s="1">
        <v>45605</v>
      </c>
      <c r="B45">
        <v>2024</v>
      </c>
      <c r="C45">
        <v>11</v>
      </c>
      <c r="D45" s="51" t="s">
        <v>19</v>
      </c>
      <c r="E45" s="1">
        <v>45597</v>
      </c>
      <c r="F45" s="51" t="s">
        <v>16</v>
      </c>
      <c r="G45" s="51" t="s">
        <v>16</v>
      </c>
      <c r="H45" s="51" t="s">
        <v>15</v>
      </c>
      <c r="I45" s="13">
        <v>40872.449999999997</v>
      </c>
      <c r="J45" s="51" t="s">
        <v>17</v>
      </c>
    </row>
    <row r="46" spans="1:10">
      <c r="A46" s="1">
        <v>45606</v>
      </c>
      <c r="B46">
        <v>2024</v>
      </c>
      <c r="C46">
        <v>11</v>
      </c>
      <c r="D46" s="51" t="s">
        <v>19</v>
      </c>
      <c r="E46" s="1">
        <v>45597</v>
      </c>
      <c r="F46" s="51" t="s">
        <v>16</v>
      </c>
      <c r="G46" s="51" t="s">
        <v>16</v>
      </c>
      <c r="H46" s="51" t="s">
        <v>15</v>
      </c>
      <c r="I46" s="13">
        <v>32030.48</v>
      </c>
      <c r="J46" s="51" t="s">
        <v>17</v>
      </c>
    </row>
    <row r="47" spans="1:10">
      <c r="A47" s="1">
        <v>45607</v>
      </c>
      <c r="B47">
        <v>2024</v>
      </c>
      <c r="C47">
        <v>11</v>
      </c>
      <c r="D47" s="51" t="s">
        <v>19</v>
      </c>
      <c r="E47" s="1">
        <v>45597</v>
      </c>
      <c r="F47" s="51" t="s">
        <v>12</v>
      </c>
      <c r="G47" s="51" t="s">
        <v>12</v>
      </c>
      <c r="H47" s="51" t="s">
        <v>15</v>
      </c>
      <c r="I47" s="13">
        <v>4412.16</v>
      </c>
      <c r="J47" s="51" t="s">
        <v>14</v>
      </c>
    </row>
    <row r="48" spans="1:10">
      <c r="A48" s="1">
        <v>45608</v>
      </c>
      <c r="B48">
        <v>2024</v>
      </c>
      <c r="C48">
        <v>11</v>
      </c>
      <c r="D48" s="51" t="s">
        <v>19</v>
      </c>
      <c r="E48" s="1">
        <v>45597</v>
      </c>
      <c r="F48" s="51" t="s">
        <v>16</v>
      </c>
      <c r="G48" s="51" t="s">
        <v>12</v>
      </c>
      <c r="H48" s="51" t="s">
        <v>13</v>
      </c>
      <c r="I48" s="13">
        <v>46619.21</v>
      </c>
      <c r="J48" s="51" t="s">
        <v>14</v>
      </c>
    </row>
    <row r="49" spans="1:10">
      <c r="A49" s="1">
        <v>45609</v>
      </c>
      <c r="B49">
        <v>2024</v>
      </c>
      <c r="C49">
        <v>11</v>
      </c>
      <c r="D49" s="51" t="s">
        <v>19</v>
      </c>
      <c r="E49" s="1">
        <v>45597</v>
      </c>
      <c r="F49" s="51" t="s">
        <v>12</v>
      </c>
      <c r="G49" s="51" t="s">
        <v>12</v>
      </c>
      <c r="H49" s="51" t="s">
        <v>15</v>
      </c>
      <c r="I49" s="13">
        <v>14628.11</v>
      </c>
      <c r="J49" s="51" t="s">
        <v>14</v>
      </c>
    </row>
    <row r="50" spans="1:10">
      <c r="A50" s="1">
        <v>45610</v>
      </c>
      <c r="B50">
        <v>2024</v>
      </c>
      <c r="C50">
        <v>11</v>
      </c>
      <c r="D50" s="51" t="s">
        <v>19</v>
      </c>
      <c r="E50" s="1">
        <v>45597</v>
      </c>
      <c r="F50" s="51" t="s">
        <v>11</v>
      </c>
      <c r="G50" s="51" t="s">
        <v>12</v>
      </c>
      <c r="H50" s="51" t="s">
        <v>13</v>
      </c>
      <c r="I50" s="13">
        <v>20106.14</v>
      </c>
      <c r="J50" s="51" t="s">
        <v>14</v>
      </c>
    </row>
    <row r="51" spans="1:10">
      <c r="A51" s="1">
        <v>45611</v>
      </c>
      <c r="B51">
        <v>2024</v>
      </c>
      <c r="C51">
        <v>11</v>
      </c>
      <c r="D51" s="51" t="s">
        <v>19</v>
      </c>
      <c r="E51" s="1">
        <v>45597</v>
      </c>
      <c r="F51" s="51" t="s">
        <v>12</v>
      </c>
      <c r="G51" s="51" t="s">
        <v>11</v>
      </c>
      <c r="H51" s="51" t="s">
        <v>13</v>
      </c>
      <c r="I51" s="13">
        <v>29215.87</v>
      </c>
      <c r="J51" s="51" t="s">
        <v>18</v>
      </c>
    </row>
    <row r="52" spans="1:10">
      <c r="A52" s="1">
        <v>45612</v>
      </c>
      <c r="B52">
        <v>2024</v>
      </c>
      <c r="C52">
        <v>11</v>
      </c>
      <c r="D52" s="51" t="s">
        <v>19</v>
      </c>
      <c r="E52" s="1">
        <v>45597</v>
      </c>
      <c r="F52" s="51" t="s">
        <v>16</v>
      </c>
      <c r="G52" s="51" t="s">
        <v>12</v>
      </c>
      <c r="H52" s="51" t="s">
        <v>13</v>
      </c>
      <c r="I52" s="13">
        <v>29420.48</v>
      </c>
      <c r="J52" s="51" t="s">
        <v>14</v>
      </c>
    </row>
    <row r="53" spans="1:10">
      <c r="A53" s="1">
        <v>45613</v>
      </c>
      <c r="B53">
        <v>2024</v>
      </c>
      <c r="C53">
        <v>11</v>
      </c>
      <c r="D53" s="51" t="s">
        <v>19</v>
      </c>
      <c r="E53" s="1">
        <v>45597</v>
      </c>
      <c r="F53" s="51" t="s">
        <v>11</v>
      </c>
      <c r="G53" s="51" t="s">
        <v>11</v>
      </c>
      <c r="H53" s="51" t="s">
        <v>15</v>
      </c>
      <c r="I53" s="13">
        <v>13942.61</v>
      </c>
      <c r="J53" s="51" t="s">
        <v>18</v>
      </c>
    </row>
    <row r="54" spans="1:10">
      <c r="A54" s="1">
        <v>45614</v>
      </c>
      <c r="B54">
        <v>2024</v>
      </c>
      <c r="C54">
        <v>11</v>
      </c>
      <c r="D54" s="51" t="s">
        <v>19</v>
      </c>
      <c r="E54" s="1">
        <v>45597</v>
      </c>
      <c r="F54" s="51" t="s">
        <v>12</v>
      </c>
      <c r="G54" s="51" t="s">
        <v>11</v>
      </c>
      <c r="H54" s="51" t="s">
        <v>13</v>
      </c>
      <c r="I54" s="13">
        <v>38805.050000000003</v>
      </c>
      <c r="J54" s="51" t="s">
        <v>18</v>
      </c>
    </row>
    <row r="55" spans="1:10">
      <c r="A55" s="1">
        <v>45615</v>
      </c>
      <c r="B55">
        <v>2024</v>
      </c>
      <c r="C55">
        <v>11</v>
      </c>
      <c r="D55" s="51" t="s">
        <v>19</v>
      </c>
      <c r="E55" s="1">
        <v>45597</v>
      </c>
      <c r="F55" s="51" t="s">
        <v>16</v>
      </c>
      <c r="G55" s="51" t="s">
        <v>12</v>
      </c>
      <c r="H55" s="51" t="s">
        <v>13</v>
      </c>
      <c r="I55" s="13">
        <v>17543.169999999998</v>
      </c>
      <c r="J55" s="51" t="s">
        <v>14</v>
      </c>
    </row>
    <row r="56" spans="1:10">
      <c r="A56" s="1">
        <v>45616</v>
      </c>
      <c r="B56">
        <v>2024</v>
      </c>
      <c r="C56">
        <v>11</v>
      </c>
      <c r="D56" s="51" t="s">
        <v>19</v>
      </c>
      <c r="E56" s="1">
        <v>45597</v>
      </c>
      <c r="F56" s="51" t="s">
        <v>16</v>
      </c>
      <c r="G56" s="51" t="s">
        <v>16</v>
      </c>
      <c r="H56" s="51" t="s">
        <v>15</v>
      </c>
      <c r="I56" s="13">
        <v>37676.46</v>
      </c>
      <c r="J56" s="51" t="s">
        <v>17</v>
      </c>
    </row>
    <row r="57" spans="1:10">
      <c r="A57" s="1">
        <v>45617</v>
      </c>
      <c r="B57">
        <v>2024</v>
      </c>
      <c r="C57">
        <v>11</v>
      </c>
      <c r="D57" s="51" t="s">
        <v>19</v>
      </c>
      <c r="E57" s="1">
        <v>45597</v>
      </c>
      <c r="F57" s="51" t="s">
        <v>12</v>
      </c>
      <c r="G57" s="51" t="s">
        <v>12</v>
      </c>
      <c r="H57" s="51" t="s">
        <v>15</v>
      </c>
      <c r="I57" s="13">
        <v>8281.9</v>
      </c>
      <c r="J57" s="51" t="s">
        <v>14</v>
      </c>
    </row>
    <row r="58" spans="1:10">
      <c r="A58" s="1">
        <v>45618</v>
      </c>
      <c r="B58">
        <v>2024</v>
      </c>
      <c r="C58">
        <v>11</v>
      </c>
      <c r="D58" s="51" t="s">
        <v>19</v>
      </c>
      <c r="E58" s="1">
        <v>45597</v>
      </c>
      <c r="F58" s="51" t="s">
        <v>12</v>
      </c>
      <c r="G58" s="51" t="s">
        <v>16</v>
      </c>
      <c r="H58" s="51" t="s">
        <v>13</v>
      </c>
      <c r="I58" s="13">
        <v>21520.45</v>
      </c>
      <c r="J58" s="51" t="s">
        <v>17</v>
      </c>
    </row>
    <row r="59" spans="1:10">
      <c r="A59" s="1">
        <v>45619</v>
      </c>
      <c r="B59">
        <v>2024</v>
      </c>
      <c r="C59">
        <v>11</v>
      </c>
      <c r="D59" s="51" t="s">
        <v>19</v>
      </c>
      <c r="E59" s="1">
        <v>45597</v>
      </c>
      <c r="F59" s="51" t="s">
        <v>16</v>
      </c>
      <c r="G59" s="51" t="s">
        <v>11</v>
      </c>
      <c r="H59" s="51" t="s">
        <v>13</v>
      </c>
      <c r="I59" s="13">
        <v>2237.88</v>
      </c>
      <c r="J59" s="51" t="s">
        <v>18</v>
      </c>
    </row>
    <row r="60" spans="1:10">
      <c r="A60" s="1">
        <v>45620</v>
      </c>
      <c r="B60">
        <v>2024</v>
      </c>
      <c r="C60">
        <v>11</v>
      </c>
      <c r="D60" s="51" t="s">
        <v>19</v>
      </c>
      <c r="E60" s="1">
        <v>45597</v>
      </c>
      <c r="F60" s="51" t="s">
        <v>11</v>
      </c>
      <c r="G60" s="51" t="s">
        <v>11</v>
      </c>
      <c r="H60" s="51" t="s">
        <v>15</v>
      </c>
      <c r="I60" s="13">
        <v>19134.91</v>
      </c>
      <c r="J60" s="51" t="s">
        <v>18</v>
      </c>
    </row>
    <row r="61" spans="1:10">
      <c r="A61" s="1">
        <v>45621</v>
      </c>
      <c r="B61">
        <v>2024</v>
      </c>
      <c r="C61">
        <v>11</v>
      </c>
      <c r="D61" s="51" t="s">
        <v>19</v>
      </c>
      <c r="E61" s="1">
        <v>45597</v>
      </c>
      <c r="F61" s="51" t="s">
        <v>11</v>
      </c>
      <c r="G61" s="51" t="s">
        <v>11</v>
      </c>
      <c r="H61" s="51" t="s">
        <v>15</v>
      </c>
      <c r="I61" s="13">
        <v>1862.22</v>
      </c>
      <c r="J61" s="51" t="s">
        <v>18</v>
      </c>
    </row>
    <row r="62" spans="1:10">
      <c r="A62" s="1">
        <v>45622</v>
      </c>
      <c r="B62">
        <v>2024</v>
      </c>
      <c r="C62">
        <v>11</v>
      </c>
      <c r="D62" s="51" t="s">
        <v>19</v>
      </c>
      <c r="E62" s="1">
        <v>45597</v>
      </c>
      <c r="F62" s="51" t="s">
        <v>16</v>
      </c>
      <c r="G62" s="51" t="s">
        <v>12</v>
      </c>
      <c r="H62" s="51" t="s">
        <v>13</v>
      </c>
      <c r="I62" s="13">
        <v>39884.35</v>
      </c>
      <c r="J62" s="51" t="s">
        <v>14</v>
      </c>
    </row>
    <row r="63" spans="1:10">
      <c r="A63" s="1">
        <v>45623</v>
      </c>
      <c r="B63">
        <v>2024</v>
      </c>
      <c r="C63">
        <v>11</v>
      </c>
      <c r="D63" s="51" t="s">
        <v>19</v>
      </c>
      <c r="E63" s="1">
        <v>45597</v>
      </c>
      <c r="F63" s="51" t="s">
        <v>11</v>
      </c>
      <c r="G63" s="51" t="s">
        <v>12</v>
      </c>
      <c r="H63" s="51" t="s">
        <v>13</v>
      </c>
      <c r="I63" s="13">
        <v>14181.26</v>
      </c>
      <c r="J63" s="51" t="s">
        <v>14</v>
      </c>
    </row>
    <row r="64" spans="1:10">
      <c r="A64" s="1">
        <v>45624</v>
      </c>
      <c r="B64">
        <v>2024</v>
      </c>
      <c r="C64">
        <v>11</v>
      </c>
      <c r="D64" s="51" t="s">
        <v>19</v>
      </c>
      <c r="E64" s="1">
        <v>45597</v>
      </c>
      <c r="F64" s="51" t="s">
        <v>16</v>
      </c>
      <c r="G64" s="51" t="s">
        <v>16</v>
      </c>
      <c r="H64" s="51" t="s">
        <v>15</v>
      </c>
      <c r="I64" s="13">
        <v>39279.18</v>
      </c>
      <c r="J64" s="51" t="s">
        <v>17</v>
      </c>
    </row>
    <row r="65" spans="1:10">
      <c r="A65" s="1">
        <v>45625</v>
      </c>
      <c r="B65">
        <v>2024</v>
      </c>
      <c r="C65">
        <v>11</v>
      </c>
      <c r="D65" s="51" t="s">
        <v>19</v>
      </c>
      <c r="E65" s="1">
        <v>45597</v>
      </c>
      <c r="F65" s="51" t="s">
        <v>11</v>
      </c>
      <c r="G65" s="51" t="s">
        <v>16</v>
      </c>
      <c r="H65" s="51" t="s">
        <v>13</v>
      </c>
      <c r="I65" s="13">
        <v>40032.019999999997</v>
      </c>
      <c r="J65" s="51" t="s">
        <v>17</v>
      </c>
    </row>
    <row r="66" spans="1:10">
      <c r="A66" s="1">
        <v>45626</v>
      </c>
      <c r="B66">
        <v>2024</v>
      </c>
      <c r="C66">
        <v>11</v>
      </c>
      <c r="D66" s="51" t="s">
        <v>19</v>
      </c>
      <c r="E66" s="1">
        <v>45597</v>
      </c>
      <c r="F66" s="51" t="s">
        <v>12</v>
      </c>
      <c r="G66" s="51" t="s">
        <v>16</v>
      </c>
      <c r="H66" s="51" t="s">
        <v>13</v>
      </c>
      <c r="I66" s="13">
        <v>4995.6400000000003</v>
      </c>
      <c r="J66" s="51" t="s">
        <v>17</v>
      </c>
    </row>
    <row r="67" spans="1:10">
      <c r="A67" s="1">
        <v>45627</v>
      </c>
      <c r="B67">
        <v>2024</v>
      </c>
      <c r="C67">
        <v>12</v>
      </c>
      <c r="D67" s="51" t="s">
        <v>20</v>
      </c>
      <c r="E67" s="1">
        <v>45627</v>
      </c>
      <c r="F67" s="51" t="s">
        <v>11</v>
      </c>
      <c r="G67" s="51" t="s">
        <v>12</v>
      </c>
      <c r="H67" s="51" t="s">
        <v>13</v>
      </c>
      <c r="I67" s="13">
        <v>26361.23</v>
      </c>
      <c r="J67" s="51" t="s">
        <v>14</v>
      </c>
    </row>
    <row r="68" spans="1:10">
      <c r="A68" s="1">
        <v>45628</v>
      </c>
      <c r="B68">
        <v>2024</v>
      </c>
      <c r="C68">
        <v>12</v>
      </c>
      <c r="D68" s="51" t="s">
        <v>20</v>
      </c>
      <c r="E68" s="1">
        <v>45627</v>
      </c>
      <c r="F68" s="51" t="s">
        <v>16</v>
      </c>
      <c r="G68" s="51" t="s">
        <v>11</v>
      </c>
      <c r="H68" s="51" t="s">
        <v>13</v>
      </c>
      <c r="I68" s="13">
        <v>6572.09</v>
      </c>
      <c r="J68" s="51" t="s">
        <v>18</v>
      </c>
    </row>
    <row r="69" spans="1:10">
      <c r="A69" s="1">
        <v>45629</v>
      </c>
      <c r="B69">
        <v>2024</v>
      </c>
      <c r="C69">
        <v>12</v>
      </c>
      <c r="D69" s="51" t="s">
        <v>20</v>
      </c>
      <c r="E69" s="1">
        <v>45627</v>
      </c>
      <c r="F69" s="51" t="s">
        <v>16</v>
      </c>
      <c r="G69" s="51" t="s">
        <v>16</v>
      </c>
      <c r="H69" s="51" t="s">
        <v>15</v>
      </c>
      <c r="I69" s="13">
        <v>48903.85</v>
      </c>
      <c r="J69" s="51" t="s">
        <v>17</v>
      </c>
    </row>
    <row r="70" spans="1:10">
      <c r="A70" s="1">
        <v>45630</v>
      </c>
      <c r="B70">
        <v>2024</v>
      </c>
      <c r="C70">
        <v>12</v>
      </c>
      <c r="D70" s="51" t="s">
        <v>20</v>
      </c>
      <c r="E70" s="1">
        <v>45627</v>
      </c>
      <c r="F70" s="51" t="s">
        <v>12</v>
      </c>
      <c r="G70" s="51" t="s">
        <v>16</v>
      </c>
      <c r="H70" s="51" t="s">
        <v>13</v>
      </c>
      <c r="I70" s="13">
        <v>37068.589999999997</v>
      </c>
      <c r="J70" s="51" t="s">
        <v>17</v>
      </c>
    </row>
    <row r="71" spans="1:10">
      <c r="A71" s="1">
        <v>45631</v>
      </c>
      <c r="B71">
        <v>2024</v>
      </c>
      <c r="C71">
        <v>12</v>
      </c>
      <c r="D71" s="51" t="s">
        <v>20</v>
      </c>
      <c r="E71" s="1">
        <v>45627</v>
      </c>
      <c r="F71" s="51" t="s">
        <v>12</v>
      </c>
      <c r="G71" s="51" t="s">
        <v>11</v>
      </c>
      <c r="H71" s="51" t="s">
        <v>13</v>
      </c>
      <c r="I71" s="13">
        <v>6905.59</v>
      </c>
      <c r="J71" s="51" t="s">
        <v>18</v>
      </c>
    </row>
    <row r="72" spans="1:10">
      <c r="A72" s="1">
        <v>45632</v>
      </c>
      <c r="B72">
        <v>2024</v>
      </c>
      <c r="C72">
        <v>12</v>
      </c>
      <c r="D72" s="51" t="s">
        <v>20</v>
      </c>
      <c r="E72" s="1">
        <v>45627</v>
      </c>
      <c r="F72" s="51" t="s">
        <v>12</v>
      </c>
      <c r="G72" s="51" t="s">
        <v>16</v>
      </c>
      <c r="H72" s="51" t="s">
        <v>13</v>
      </c>
      <c r="I72" s="13">
        <v>25940.799999999999</v>
      </c>
      <c r="J72" s="51" t="s">
        <v>17</v>
      </c>
    </row>
    <row r="73" spans="1:10">
      <c r="A73" s="1">
        <v>45633</v>
      </c>
      <c r="B73">
        <v>2024</v>
      </c>
      <c r="C73">
        <v>12</v>
      </c>
      <c r="D73" s="51" t="s">
        <v>20</v>
      </c>
      <c r="E73" s="1">
        <v>45627</v>
      </c>
      <c r="F73" s="51" t="s">
        <v>12</v>
      </c>
      <c r="G73" s="51" t="s">
        <v>11</v>
      </c>
      <c r="H73" s="51" t="s">
        <v>13</v>
      </c>
      <c r="I73" s="13">
        <v>49581.16</v>
      </c>
      <c r="J73" s="51" t="s">
        <v>18</v>
      </c>
    </row>
    <row r="74" spans="1:10">
      <c r="A74" s="1">
        <v>45634</v>
      </c>
      <c r="B74">
        <v>2024</v>
      </c>
      <c r="C74">
        <v>12</v>
      </c>
      <c r="D74" s="51" t="s">
        <v>20</v>
      </c>
      <c r="E74" s="1">
        <v>45627</v>
      </c>
      <c r="F74" s="51" t="s">
        <v>11</v>
      </c>
      <c r="G74" s="51" t="s">
        <v>12</v>
      </c>
      <c r="H74" s="51" t="s">
        <v>13</v>
      </c>
      <c r="I74" s="13">
        <v>40916.129999999997</v>
      </c>
      <c r="J74" s="51" t="s">
        <v>14</v>
      </c>
    </row>
    <row r="75" spans="1:10">
      <c r="A75" s="1">
        <v>45635</v>
      </c>
      <c r="B75">
        <v>2024</v>
      </c>
      <c r="C75">
        <v>12</v>
      </c>
      <c r="D75" s="51" t="s">
        <v>20</v>
      </c>
      <c r="E75" s="1">
        <v>45627</v>
      </c>
      <c r="F75" s="51" t="s">
        <v>12</v>
      </c>
      <c r="G75" s="51" t="s">
        <v>11</v>
      </c>
      <c r="H75" s="51" t="s">
        <v>13</v>
      </c>
      <c r="I75" s="13">
        <v>36718.25</v>
      </c>
      <c r="J75" s="51" t="s">
        <v>18</v>
      </c>
    </row>
    <row r="76" spans="1:10">
      <c r="A76" s="1">
        <v>45636</v>
      </c>
      <c r="B76">
        <v>2024</v>
      </c>
      <c r="C76">
        <v>12</v>
      </c>
      <c r="D76" s="51" t="s">
        <v>20</v>
      </c>
      <c r="E76" s="1">
        <v>45627</v>
      </c>
      <c r="F76" s="51" t="s">
        <v>12</v>
      </c>
      <c r="G76" s="51" t="s">
        <v>11</v>
      </c>
      <c r="H76" s="51" t="s">
        <v>13</v>
      </c>
      <c r="I76" s="13">
        <v>43977.279999999999</v>
      </c>
      <c r="J76" s="51" t="s">
        <v>18</v>
      </c>
    </row>
    <row r="77" spans="1:10">
      <c r="A77" s="1">
        <v>45637</v>
      </c>
      <c r="B77">
        <v>2024</v>
      </c>
      <c r="C77">
        <v>12</v>
      </c>
      <c r="D77" s="51" t="s">
        <v>20</v>
      </c>
      <c r="E77" s="1">
        <v>45627</v>
      </c>
      <c r="F77" s="51" t="s">
        <v>12</v>
      </c>
      <c r="G77" s="51" t="s">
        <v>11</v>
      </c>
      <c r="H77" s="51" t="s">
        <v>13</v>
      </c>
      <c r="I77" s="13">
        <v>48070.86</v>
      </c>
      <c r="J77" s="51" t="s">
        <v>18</v>
      </c>
    </row>
    <row r="78" spans="1:10">
      <c r="A78" s="1">
        <v>45638</v>
      </c>
      <c r="B78">
        <v>2024</v>
      </c>
      <c r="C78">
        <v>12</v>
      </c>
      <c r="D78" s="51" t="s">
        <v>20</v>
      </c>
      <c r="E78" s="1">
        <v>45627</v>
      </c>
      <c r="F78" s="51" t="s">
        <v>12</v>
      </c>
      <c r="G78" s="51" t="s">
        <v>11</v>
      </c>
      <c r="H78" s="51" t="s">
        <v>13</v>
      </c>
      <c r="I78" s="13">
        <v>32641.03</v>
      </c>
      <c r="J78" s="51" t="s">
        <v>18</v>
      </c>
    </row>
    <row r="79" spans="1:10">
      <c r="A79" s="1">
        <v>45639</v>
      </c>
      <c r="B79">
        <v>2024</v>
      </c>
      <c r="C79">
        <v>12</v>
      </c>
      <c r="D79" s="51" t="s">
        <v>20</v>
      </c>
      <c r="E79" s="1">
        <v>45627</v>
      </c>
      <c r="F79" s="51" t="s">
        <v>16</v>
      </c>
      <c r="G79" s="51" t="s">
        <v>11</v>
      </c>
      <c r="H79" s="51" t="s">
        <v>13</v>
      </c>
      <c r="I79" s="13">
        <v>25335.02</v>
      </c>
      <c r="J79" s="51" t="s">
        <v>18</v>
      </c>
    </row>
    <row r="80" spans="1:10">
      <c r="A80" s="1">
        <v>45640</v>
      </c>
      <c r="B80">
        <v>2024</v>
      </c>
      <c r="C80">
        <v>12</v>
      </c>
      <c r="D80" s="51" t="s">
        <v>20</v>
      </c>
      <c r="E80" s="1">
        <v>45627</v>
      </c>
      <c r="F80" s="51" t="s">
        <v>11</v>
      </c>
      <c r="G80" s="51" t="s">
        <v>16</v>
      </c>
      <c r="H80" s="51" t="s">
        <v>13</v>
      </c>
      <c r="I80" s="13">
        <v>15321.84</v>
      </c>
      <c r="J80" s="51" t="s">
        <v>17</v>
      </c>
    </row>
    <row r="81" spans="1:10">
      <c r="A81" s="1">
        <v>45641</v>
      </c>
      <c r="B81">
        <v>2024</v>
      </c>
      <c r="C81">
        <v>12</v>
      </c>
      <c r="D81" s="51" t="s">
        <v>20</v>
      </c>
      <c r="E81" s="1">
        <v>45627</v>
      </c>
      <c r="F81" s="51" t="s">
        <v>12</v>
      </c>
      <c r="G81" s="51" t="s">
        <v>11</v>
      </c>
      <c r="H81" s="51" t="s">
        <v>13</v>
      </c>
      <c r="I81" s="13">
        <v>11911.87</v>
      </c>
      <c r="J81" s="51" t="s">
        <v>18</v>
      </c>
    </row>
    <row r="82" spans="1:10">
      <c r="A82" s="1">
        <v>45642</v>
      </c>
      <c r="B82">
        <v>2024</v>
      </c>
      <c r="C82">
        <v>12</v>
      </c>
      <c r="D82" s="51" t="s">
        <v>20</v>
      </c>
      <c r="E82" s="1">
        <v>45627</v>
      </c>
      <c r="F82" s="51" t="s">
        <v>16</v>
      </c>
      <c r="G82" s="51" t="s">
        <v>12</v>
      </c>
      <c r="H82" s="51" t="s">
        <v>13</v>
      </c>
      <c r="I82" s="13">
        <v>11875.07</v>
      </c>
      <c r="J82" s="51" t="s">
        <v>14</v>
      </c>
    </row>
    <row r="83" spans="1:10">
      <c r="A83" s="1">
        <v>45643</v>
      </c>
      <c r="B83">
        <v>2024</v>
      </c>
      <c r="C83">
        <v>12</v>
      </c>
      <c r="D83" s="51" t="s">
        <v>20</v>
      </c>
      <c r="E83" s="1">
        <v>45627</v>
      </c>
      <c r="F83" s="51" t="s">
        <v>11</v>
      </c>
      <c r="G83" s="51" t="s">
        <v>11</v>
      </c>
      <c r="H83" s="51" t="s">
        <v>15</v>
      </c>
      <c r="I83" s="13">
        <v>22980.35</v>
      </c>
      <c r="J83" s="51" t="s">
        <v>18</v>
      </c>
    </row>
    <row r="84" spans="1:10">
      <c r="A84" s="1">
        <v>45644</v>
      </c>
      <c r="B84">
        <v>2024</v>
      </c>
      <c r="C84">
        <v>12</v>
      </c>
      <c r="D84" s="51" t="s">
        <v>20</v>
      </c>
      <c r="E84" s="1">
        <v>45627</v>
      </c>
      <c r="F84" s="51" t="s">
        <v>11</v>
      </c>
      <c r="G84" s="51" t="s">
        <v>11</v>
      </c>
      <c r="H84" s="51" t="s">
        <v>15</v>
      </c>
      <c r="I84" s="13">
        <v>22171.59</v>
      </c>
      <c r="J84" s="51" t="s">
        <v>18</v>
      </c>
    </row>
    <row r="85" spans="1:10">
      <c r="A85" s="1">
        <v>45645</v>
      </c>
      <c r="B85">
        <v>2024</v>
      </c>
      <c r="C85">
        <v>12</v>
      </c>
      <c r="D85" s="51" t="s">
        <v>20</v>
      </c>
      <c r="E85" s="1">
        <v>45627</v>
      </c>
      <c r="F85" s="51" t="s">
        <v>12</v>
      </c>
      <c r="G85" s="51" t="s">
        <v>11</v>
      </c>
      <c r="H85" s="51" t="s">
        <v>13</v>
      </c>
      <c r="I85" s="13">
        <v>45073.23</v>
      </c>
      <c r="J85" s="51" t="s">
        <v>18</v>
      </c>
    </row>
    <row r="86" spans="1:10">
      <c r="A86" s="1">
        <v>45646</v>
      </c>
      <c r="B86">
        <v>2024</v>
      </c>
      <c r="C86">
        <v>12</v>
      </c>
      <c r="D86" s="51" t="s">
        <v>20</v>
      </c>
      <c r="E86" s="1">
        <v>45627</v>
      </c>
      <c r="F86" s="51" t="s">
        <v>12</v>
      </c>
      <c r="G86" s="51" t="s">
        <v>11</v>
      </c>
      <c r="H86" s="51" t="s">
        <v>13</v>
      </c>
      <c r="I86" s="13">
        <v>32605.69</v>
      </c>
      <c r="J86" s="51" t="s">
        <v>18</v>
      </c>
    </row>
    <row r="87" spans="1:10">
      <c r="A87" s="1">
        <v>45647</v>
      </c>
      <c r="B87">
        <v>2024</v>
      </c>
      <c r="C87">
        <v>12</v>
      </c>
      <c r="D87" s="51" t="s">
        <v>20</v>
      </c>
      <c r="E87" s="1">
        <v>45627</v>
      </c>
      <c r="F87" s="51" t="s">
        <v>11</v>
      </c>
      <c r="G87" s="51" t="s">
        <v>16</v>
      </c>
      <c r="H87" s="51" t="s">
        <v>13</v>
      </c>
      <c r="I87" s="13">
        <v>3614.58</v>
      </c>
      <c r="J87" s="51" t="s">
        <v>17</v>
      </c>
    </row>
    <row r="88" spans="1:10">
      <c r="A88" s="1">
        <v>45648</v>
      </c>
      <c r="B88">
        <v>2024</v>
      </c>
      <c r="C88">
        <v>12</v>
      </c>
      <c r="D88" s="51" t="s">
        <v>20</v>
      </c>
      <c r="E88" s="1">
        <v>45627</v>
      </c>
      <c r="F88" s="51" t="s">
        <v>16</v>
      </c>
      <c r="G88" s="51" t="s">
        <v>12</v>
      </c>
      <c r="H88" s="51" t="s">
        <v>13</v>
      </c>
      <c r="I88" s="13">
        <v>3699.26</v>
      </c>
      <c r="J88" s="51" t="s">
        <v>14</v>
      </c>
    </row>
    <row r="89" spans="1:10">
      <c r="A89" s="1">
        <v>45649</v>
      </c>
      <c r="B89">
        <v>2024</v>
      </c>
      <c r="C89">
        <v>12</v>
      </c>
      <c r="D89" s="51" t="s">
        <v>20</v>
      </c>
      <c r="E89" s="1">
        <v>45627</v>
      </c>
      <c r="F89" s="51" t="s">
        <v>12</v>
      </c>
      <c r="G89" s="51" t="s">
        <v>11</v>
      </c>
      <c r="H89" s="51" t="s">
        <v>13</v>
      </c>
      <c r="I89" s="13">
        <v>31971.98</v>
      </c>
      <c r="J89" s="51" t="s">
        <v>18</v>
      </c>
    </row>
    <row r="90" spans="1:10">
      <c r="A90" s="1">
        <v>45650</v>
      </c>
      <c r="B90">
        <v>2024</v>
      </c>
      <c r="C90">
        <v>12</v>
      </c>
      <c r="D90" s="51" t="s">
        <v>20</v>
      </c>
      <c r="E90" s="1">
        <v>45627</v>
      </c>
      <c r="F90" s="51" t="s">
        <v>12</v>
      </c>
      <c r="G90" s="51" t="s">
        <v>16</v>
      </c>
      <c r="H90" s="51" t="s">
        <v>13</v>
      </c>
      <c r="I90" s="13">
        <v>3350.19</v>
      </c>
      <c r="J90" s="51" t="s">
        <v>17</v>
      </c>
    </row>
    <row r="91" spans="1:10">
      <c r="A91" s="1">
        <v>45651</v>
      </c>
      <c r="B91">
        <v>2024</v>
      </c>
      <c r="C91">
        <v>12</v>
      </c>
      <c r="D91" s="51" t="s">
        <v>20</v>
      </c>
      <c r="E91" s="1">
        <v>45627</v>
      </c>
      <c r="F91" s="51" t="s">
        <v>11</v>
      </c>
      <c r="G91" s="51" t="s">
        <v>12</v>
      </c>
      <c r="H91" s="51" t="s">
        <v>13</v>
      </c>
      <c r="I91" s="13">
        <v>45867.95</v>
      </c>
      <c r="J91" s="51" t="s">
        <v>14</v>
      </c>
    </row>
    <row r="92" spans="1:10">
      <c r="A92" s="1">
        <v>45652</v>
      </c>
      <c r="B92">
        <v>2024</v>
      </c>
      <c r="C92">
        <v>12</v>
      </c>
      <c r="D92" s="51" t="s">
        <v>20</v>
      </c>
      <c r="E92" s="1">
        <v>45627</v>
      </c>
      <c r="F92" s="51" t="s">
        <v>12</v>
      </c>
      <c r="G92" s="51" t="s">
        <v>16</v>
      </c>
      <c r="H92" s="51" t="s">
        <v>13</v>
      </c>
      <c r="I92" s="13">
        <v>5209.1400000000003</v>
      </c>
      <c r="J92" s="51" t="s">
        <v>17</v>
      </c>
    </row>
    <row r="93" spans="1:10">
      <c r="A93" s="1">
        <v>45653</v>
      </c>
      <c r="B93">
        <v>2024</v>
      </c>
      <c r="C93">
        <v>12</v>
      </c>
      <c r="D93" s="51" t="s">
        <v>20</v>
      </c>
      <c r="E93" s="1">
        <v>45627</v>
      </c>
      <c r="F93" s="51" t="s">
        <v>16</v>
      </c>
      <c r="G93" s="51" t="s">
        <v>12</v>
      </c>
      <c r="H93" s="51" t="s">
        <v>13</v>
      </c>
      <c r="I93" s="13">
        <v>3786.27</v>
      </c>
      <c r="J93" s="51" t="s">
        <v>14</v>
      </c>
    </row>
    <row r="94" spans="1:10">
      <c r="A94" s="1">
        <v>45654</v>
      </c>
      <c r="B94">
        <v>2024</v>
      </c>
      <c r="C94">
        <v>12</v>
      </c>
      <c r="D94" s="51" t="s">
        <v>20</v>
      </c>
      <c r="E94" s="1">
        <v>45627</v>
      </c>
      <c r="F94" s="51" t="s">
        <v>12</v>
      </c>
      <c r="G94" s="51" t="s">
        <v>16</v>
      </c>
      <c r="H94" s="51" t="s">
        <v>13</v>
      </c>
      <c r="I94" s="13">
        <v>36689.629999999997</v>
      </c>
      <c r="J94" s="51" t="s">
        <v>17</v>
      </c>
    </row>
    <row r="95" spans="1:10">
      <c r="A95" s="1">
        <v>45655</v>
      </c>
      <c r="B95">
        <v>2024</v>
      </c>
      <c r="C95">
        <v>12</v>
      </c>
      <c r="D95" s="51" t="s">
        <v>20</v>
      </c>
      <c r="E95" s="1">
        <v>45627</v>
      </c>
      <c r="F95" s="51" t="s">
        <v>11</v>
      </c>
      <c r="G95" s="51" t="s">
        <v>16</v>
      </c>
      <c r="H95" s="51" t="s">
        <v>13</v>
      </c>
      <c r="I95" s="13">
        <v>24109.25</v>
      </c>
      <c r="J95" s="51" t="s">
        <v>17</v>
      </c>
    </row>
    <row r="96" spans="1:10">
      <c r="A96" s="1">
        <v>45656</v>
      </c>
      <c r="B96">
        <v>2024</v>
      </c>
      <c r="C96">
        <v>12</v>
      </c>
      <c r="D96" s="51" t="s">
        <v>20</v>
      </c>
      <c r="E96" s="1">
        <v>45627</v>
      </c>
      <c r="F96" s="51" t="s">
        <v>12</v>
      </c>
      <c r="G96" s="51" t="s">
        <v>12</v>
      </c>
      <c r="H96" s="51" t="s">
        <v>15</v>
      </c>
      <c r="I96" s="13">
        <v>10209.34</v>
      </c>
      <c r="J96" s="51" t="s">
        <v>14</v>
      </c>
    </row>
    <row r="97" spans="1:10">
      <c r="A97" s="1">
        <v>45657</v>
      </c>
      <c r="B97">
        <v>2024</v>
      </c>
      <c r="C97">
        <v>12</v>
      </c>
      <c r="D97" s="51" t="s">
        <v>20</v>
      </c>
      <c r="E97" s="1">
        <v>45627</v>
      </c>
      <c r="F97" s="51" t="s">
        <v>11</v>
      </c>
      <c r="G97" s="51" t="s">
        <v>11</v>
      </c>
      <c r="H97" s="51" t="s">
        <v>15</v>
      </c>
      <c r="I97" s="13">
        <v>18183.68</v>
      </c>
      <c r="J97" s="51" t="s">
        <v>18</v>
      </c>
    </row>
    <row r="98" spans="1:10">
      <c r="A98" s="1">
        <v>45658</v>
      </c>
      <c r="B98">
        <v>2025</v>
      </c>
      <c r="C98">
        <v>1</v>
      </c>
      <c r="D98" s="51" t="s">
        <v>21</v>
      </c>
      <c r="E98" s="1">
        <v>45658</v>
      </c>
      <c r="F98" s="51" t="s">
        <v>12</v>
      </c>
      <c r="G98" s="51" t="s">
        <v>12</v>
      </c>
      <c r="H98" s="51" t="s">
        <v>15</v>
      </c>
      <c r="I98" s="13">
        <v>30087.7</v>
      </c>
      <c r="J98" s="51" t="s">
        <v>14</v>
      </c>
    </row>
    <row r="99" spans="1:10">
      <c r="A99" s="1">
        <v>45659</v>
      </c>
      <c r="B99">
        <v>2025</v>
      </c>
      <c r="C99">
        <v>1</v>
      </c>
      <c r="D99" s="51" t="s">
        <v>21</v>
      </c>
      <c r="E99" s="1">
        <v>45658</v>
      </c>
      <c r="F99" s="51" t="s">
        <v>12</v>
      </c>
      <c r="G99" s="51" t="s">
        <v>16</v>
      </c>
      <c r="H99" s="51" t="s">
        <v>13</v>
      </c>
      <c r="I99" s="13">
        <v>3820.52</v>
      </c>
      <c r="J99" s="51" t="s">
        <v>17</v>
      </c>
    </row>
    <row r="100" spans="1:10">
      <c r="A100" s="1">
        <v>45660</v>
      </c>
      <c r="B100">
        <v>2025</v>
      </c>
      <c r="C100">
        <v>1</v>
      </c>
      <c r="D100" s="51" t="s">
        <v>21</v>
      </c>
      <c r="E100" s="1">
        <v>45658</v>
      </c>
      <c r="F100" s="51" t="s">
        <v>16</v>
      </c>
      <c r="G100" s="51" t="s">
        <v>12</v>
      </c>
      <c r="H100" s="51" t="s">
        <v>13</v>
      </c>
      <c r="I100" s="13">
        <v>40017.07</v>
      </c>
      <c r="J100" s="51" t="s">
        <v>14</v>
      </c>
    </row>
    <row r="101" spans="1:10">
      <c r="A101" s="1">
        <v>45661</v>
      </c>
      <c r="B101">
        <v>2025</v>
      </c>
      <c r="C101">
        <v>1</v>
      </c>
      <c r="D101" s="51" t="s">
        <v>21</v>
      </c>
      <c r="E101" s="1">
        <v>45658</v>
      </c>
      <c r="F101" s="51" t="s">
        <v>11</v>
      </c>
      <c r="G101" s="51" t="s">
        <v>12</v>
      </c>
      <c r="H101" s="51" t="s">
        <v>13</v>
      </c>
      <c r="I101" s="13">
        <v>1819.12</v>
      </c>
      <c r="J101" s="51" t="s">
        <v>14</v>
      </c>
    </row>
    <row r="102" spans="1:10">
      <c r="A102" s="1">
        <v>45662</v>
      </c>
      <c r="B102">
        <v>2025</v>
      </c>
      <c r="C102">
        <v>1</v>
      </c>
      <c r="D102" s="51" t="s">
        <v>21</v>
      </c>
      <c r="E102" s="1">
        <v>45658</v>
      </c>
      <c r="F102" s="51" t="s">
        <v>11</v>
      </c>
      <c r="G102" s="51" t="s">
        <v>12</v>
      </c>
      <c r="H102" s="51" t="s">
        <v>13</v>
      </c>
      <c r="I102" s="13">
        <v>22590.720000000001</v>
      </c>
      <c r="J102" s="51" t="s">
        <v>14</v>
      </c>
    </row>
    <row r="103" spans="1:10">
      <c r="A103" s="1">
        <v>45663</v>
      </c>
      <c r="B103">
        <v>2025</v>
      </c>
      <c r="C103">
        <v>1</v>
      </c>
      <c r="D103" s="51" t="s">
        <v>21</v>
      </c>
      <c r="E103" s="1">
        <v>45658</v>
      </c>
      <c r="F103" s="51" t="s">
        <v>12</v>
      </c>
      <c r="G103" s="51" t="s">
        <v>16</v>
      </c>
      <c r="H103" s="51" t="s">
        <v>13</v>
      </c>
      <c r="I103" s="13">
        <v>32733.16</v>
      </c>
      <c r="J103" s="51" t="s">
        <v>17</v>
      </c>
    </row>
    <row r="104" spans="1:10">
      <c r="A104" s="1">
        <v>45664</v>
      </c>
      <c r="B104">
        <v>2025</v>
      </c>
      <c r="C104">
        <v>1</v>
      </c>
      <c r="D104" s="51" t="s">
        <v>21</v>
      </c>
      <c r="E104" s="1">
        <v>45658</v>
      </c>
      <c r="F104" s="51" t="s">
        <v>12</v>
      </c>
      <c r="G104" s="51" t="s">
        <v>16</v>
      </c>
      <c r="H104" s="51" t="s">
        <v>13</v>
      </c>
      <c r="I104" s="13">
        <v>44099.68</v>
      </c>
      <c r="J104" s="51" t="s">
        <v>17</v>
      </c>
    </row>
    <row r="105" spans="1:10">
      <c r="A105" s="1">
        <v>45665</v>
      </c>
      <c r="B105">
        <v>2025</v>
      </c>
      <c r="C105">
        <v>1</v>
      </c>
      <c r="D105" s="51" t="s">
        <v>21</v>
      </c>
      <c r="E105" s="1">
        <v>45658</v>
      </c>
      <c r="F105" s="51" t="s">
        <v>12</v>
      </c>
      <c r="G105" s="51" t="s">
        <v>11</v>
      </c>
      <c r="H105" s="51" t="s">
        <v>13</v>
      </c>
      <c r="I105" s="13">
        <v>21702.34</v>
      </c>
      <c r="J105" s="51" t="s">
        <v>18</v>
      </c>
    </row>
    <row r="106" spans="1:10">
      <c r="A106" s="1">
        <v>45666</v>
      </c>
      <c r="B106">
        <v>2025</v>
      </c>
      <c r="C106">
        <v>1</v>
      </c>
      <c r="D106" s="51" t="s">
        <v>21</v>
      </c>
      <c r="E106" s="1">
        <v>45658</v>
      </c>
      <c r="F106" s="51" t="s">
        <v>11</v>
      </c>
      <c r="G106" s="51" t="s">
        <v>16</v>
      </c>
      <c r="H106" s="51" t="s">
        <v>13</v>
      </c>
      <c r="I106" s="13">
        <v>21632.639999999999</v>
      </c>
      <c r="J106" s="51" t="s">
        <v>17</v>
      </c>
    </row>
    <row r="107" spans="1:10">
      <c r="A107" s="1">
        <v>45667</v>
      </c>
      <c r="B107">
        <v>2025</v>
      </c>
      <c r="C107">
        <v>1</v>
      </c>
      <c r="D107" s="51" t="s">
        <v>21</v>
      </c>
      <c r="E107" s="1">
        <v>45658</v>
      </c>
      <c r="F107" s="51" t="s">
        <v>12</v>
      </c>
      <c r="G107" s="51" t="s">
        <v>11</v>
      </c>
      <c r="H107" s="51" t="s">
        <v>13</v>
      </c>
      <c r="I107" s="13">
        <v>21338.27</v>
      </c>
      <c r="J107" s="51" t="s">
        <v>18</v>
      </c>
    </row>
    <row r="108" spans="1:10">
      <c r="A108" s="1">
        <v>45668</v>
      </c>
      <c r="B108">
        <v>2025</v>
      </c>
      <c r="C108">
        <v>1</v>
      </c>
      <c r="D108" s="51" t="s">
        <v>21</v>
      </c>
      <c r="E108" s="1">
        <v>45658</v>
      </c>
      <c r="F108" s="51" t="s">
        <v>12</v>
      </c>
      <c r="G108" s="51" t="s">
        <v>16</v>
      </c>
      <c r="H108" s="51" t="s">
        <v>13</v>
      </c>
      <c r="I108" s="13">
        <v>47569.57</v>
      </c>
      <c r="J108" s="51" t="s">
        <v>17</v>
      </c>
    </row>
    <row r="109" spans="1:10">
      <c r="A109" s="1">
        <v>45669</v>
      </c>
      <c r="B109">
        <v>2025</v>
      </c>
      <c r="C109">
        <v>1</v>
      </c>
      <c r="D109" s="51" t="s">
        <v>21</v>
      </c>
      <c r="E109" s="1">
        <v>45658</v>
      </c>
      <c r="F109" s="51" t="s">
        <v>16</v>
      </c>
      <c r="G109" s="51" t="s">
        <v>11</v>
      </c>
      <c r="H109" s="51" t="s">
        <v>13</v>
      </c>
      <c r="I109" s="13">
        <v>30030.240000000002</v>
      </c>
      <c r="J109" s="51" t="s">
        <v>18</v>
      </c>
    </row>
    <row r="110" spans="1:10">
      <c r="A110" s="1">
        <v>45670</v>
      </c>
      <c r="B110">
        <v>2025</v>
      </c>
      <c r="C110">
        <v>1</v>
      </c>
      <c r="D110" s="51" t="s">
        <v>21</v>
      </c>
      <c r="E110" s="1">
        <v>45658</v>
      </c>
      <c r="F110" s="51" t="s">
        <v>11</v>
      </c>
      <c r="G110" s="51" t="s">
        <v>12</v>
      </c>
      <c r="H110" s="51" t="s">
        <v>13</v>
      </c>
      <c r="I110" s="13">
        <v>15276.69</v>
      </c>
      <c r="J110" s="51" t="s">
        <v>14</v>
      </c>
    </row>
    <row r="111" spans="1:10">
      <c r="A111" s="1">
        <v>45671</v>
      </c>
      <c r="B111">
        <v>2025</v>
      </c>
      <c r="C111">
        <v>1</v>
      </c>
      <c r="D111" s="51" t="s">
        <v>21</v>
      </c>
      <c r="E111" s="1">
        <v>45658</v>
      </c>
      <c r="F111" s="51" t="s">
        <v>12</v>
      </c>
      <c r="G111" s="51" t="s">
        <v>16</v>
      </c>
      <c r="H111" s="51" t="s">
        <v>13</v>
      </c>
      <c r="I111" s="13">
        <v>19548.240000000002</v>
      </c>
      <c r="J111" s="51" t="s">
        <v>17</v>
      </c>
    </row>
    <row r="112" spans="1:10">
      <c r="A112" s="1">
        <v>45672</v>
      </c>
      <c r="B112">
        <v>2025</v>
      </c>
      <c r="C112">
        <v>1</v>
      </c>
      <c r="D112" s="51" t="s">
        <v>21</v>
      </c>
      <c r="E112" s="1">
        <v>45658</v>
      </c>
      <c r="F112" s="51" t="s">
        <v>11</v>
      </c>
      <c r="G112" s="51" t="s">
        <v>11</v>
      </c>
      <c r="H112" s="51" t="s">
        <v>15</v>
      </c>
      <c r="I112" s="13">
        <v>18257.29</v>
      </c>
      <c r="J112" s="51" t="s">
        <v>18</v>
      </c>
    </row>
    <row r="113" spans="1:10">
      <c r="A113" s="1">
        <v>45673</v>
      </c>
      <c r="B113">
        <v>2025</v>
      </c>
      <c r="C113">
        <v>1</v>
      </c>
      <c r="D113" s="51" t="s">
        <v>21</v>
      </c>
      <c r="E113" s="1">
        <v>45658</v>
      </c>
      <c r="F113" s="51" t="s">
        <v>12</v>
      </c>
      <c r="G113" s="51" t="s">
        <v>16</v>
      </c>
      <c r="H113" s="51" t="s">
        <v>13</v>
      </c>
      <c r="I113" s="13">
        <v>10248.74</v>
      </c>
      <c r="J113" s="51" t="s">
        <v>17</v>
      </c>
    </row>
    <row r="114" spans="1:10">
      <c r="A114" s="1">
        <v>45674</v>
      </c>
      <c r="B114">
        <v>2025</v>
      </c>
      <c r="C114">
        <v>1</v>
      </c>
      <c r="D114" s="51" t="s">
        <v>21</v>
      </c>
      <c r="E114" s="1">
        <v>45658</v>
      </c>
      <c r="F114" s="51" t="s">
        <v>11</v>
      </c>
      <c r="G114" s="51" t="s">
        <v>11</v>
      </c>
      <c r="H114" s="51" t="s">
        <v>15</v>
      </c>
      <c r="I114" s="13">
        <v>26133.39</v>
      </c>
      <c r="J114" s="51" t="s">
        <v>18</v>
      </c>
    </row>
    <row r="115" spans="1:10">
      <c r="A115" s="1">
        <v>45675</v>
      </c>
      <c r="B115">
        <v>2025</v>
      </c>
      <c r="C115">
        <v>1</v>
      </c>
      <c r="D115" s="51" t="s">
        <v>21</v>
      </c>
      <c r="E115" s="1">
        <v>45658</v>
      </c>
      <c r="F115" s="51" t="s">
        <v>11</v>
      </c>
      <c r="G115" s="51" t="s">
        <v>12</v>
      </c>
      <c r="H115" s="51" t="s">
        <v>13</v>
      </c>
      <c r="I115" s="13">
        <v>27148.06</v>
      </c>
      <c r="J115" s="51" t="s">
        <v>14</v>
      </c>
    </row>
    <row r="116" spans="1:10">
      <c r="A116" s="1">
        <v>45676</v>
      </c>
      <c r="B116">
        <v>2025</v>
      </c>
      <c r="C116">
        <v>1</v>
      </c>
      <c r="D116" s="51" t="s">
        <v>21</v>
      </c>
      <c r="E116" s="1">
        <v>45658</v>
      </c>
      <c r="F116" s="51" t="s">
        <v>12</v>
      </c>
      <c r="G116" s="51" t="s">
        <v>16</v>
      </c>
      <c r="H116" s="51" t="s">
        <v>13</v>
      </c>
      <c r="I116" s="13">
        <v>6898.6</v>
      </c>
      <c r="J116" s="51" t="s">
        <v>17</v>
      </c>
    </row>
    <row r="117" spans="1:10">
      <c r="A117" s="1">
        <v>45677</v>
      </c>
      <c r="B117">
        <v>2025</v>
      </c>
      <c r="C117">
        <v>1</v>
      </c>
      <c r="D117" s="51" t="s">
        <v>21</v>
      </c>
      <c r="E117" s="1">
        <v>45658</v>
      </c>
      <c r="F117" s="51" t="s">
        <v>11</v>
      </c>
      <c r="G117" s="51" t="s">
        <v>12</v>
      </c>
      <c r="H117" s="51" t="s">
        <v>13</v>
      </c>
      <c r="I117" s="13">
        <v>19548.25</v>
      </c>
      <c r="J117" s="51" t="s">
        <v>14</v>
      </c>
    </row>
    <row r="118" spans="1:10">
      <c r="A118" s="1">
        <v>45678</v>
      </c>
      <c r="B118">
        <v>2025</v>
      </c>
      <c r="C118">
        <v>1</v>
      </c>
      <c r="D118" s="51" t="s">
        <v>21</v>
      </c>
      <c r="E118" s="1">
        <v>45658</v>
      </c>
      <c r="F118" s="51" t="s">
        <v>11</v>
      </c>
      <c r="G118" s="51" t="s">
        <v>12</v>
      </c>
      <c r="H118" s="51" t="s">
        <v>13</v>
      </c>
      <c r="I118" s="13">
        <v>30214.12</v>
      </c>
      <c r="J118" s="51" t="s">
        <v>14</v>
      </c>
    </row>
    <row r="119" spans="1:10">
      <c r="A119" s="1">
        <v>45679</v>
      </c>
      <c r="B119">
        <v>2025</v>
      </c>
      <c r="C119">
        <v>1</v>
      </c>
      <c r="D119" s="51" t="s">
        <v>21</v>
      </c>
      <c r="E119" s="1">
        <v>45658</v>
      </c>
      <c r="F119" s="51" t="s">
        <v>16</v>
      </c>
      <c r="G119" s="51" t="s">
        <v>12</v>
      </c>
      <c r="H119" s="51" t="s">
        <v>13</v>
      </c>
      <c r="I119" s="13">
        <v>21942.75</v>
      </c>
      <c r="J119" s="51" t="s">
        <v>14</v>
      </c>
    </row>
    <row r="120" spans="1:10">
      <c r="A120" s="1">
        <v>45680</v>
      </c>
      <c r="B120">
        <v>2025</v>
      </c>
      <c r="C120">
        <v>1</v>
      </c>
      <c r="D120" s="51" t="s">
        <v>21</v>
      </c>
      <c r="E120" s="1">
        <v>45658</v>
      </c>
      <c r="F120" s="51" t="s">
        <v>11</v>
      </c>
      <c r="G120" s="51" t="s">
        <v>12</v>
      </c>
      <c r="H120" s="51" t="s">
        <v>13</v>
      </c>
      <c r="I120" s="13">
        <v>41454.28</v>
      </c>
      <c r="J120" s="51" t="s">
        <v>14</v>
      </c>
    </row>
    <row r="121" spans="1:10">
      <c r="A121" s="1">
        <v>45681</v>
      </c>
      <c r="B121">
        <v>2025</v>
      </c>
      <c r="C121">
        <v>1</v>
      </c>
      <c r="D121" s="51" t="s">
        <v>21</v>
      </c>
      <c r="E121" s="1">
        <v>45658</v>
      </c>
      <c r="F121" s="51" t="s">
        <v>16</v>
      </c>
      <c r="G121" s="51" t="s">
        <v>11</v>
      </c>
      <c r="H121" s="51" t="s">
        <v>13</v>
      </c>
      <c r="I121" s="13">
        <v>49183.35</v>
      </c>
      <c r="J121" s="51" t="s">
        <v>18</v>
      </c>
    </row>
    <row r="122" spans="1:10">
      <c r="A122" s="1">
        <v>45682</v>
      </c>
      <c r="B122">
        <v>2025</v>
      </c>
      <c r="C122">
        <v>1</v>
      </c>
      <c r="D122" s="51" t="s">
        <v>21</v>
      </c>
      <c r="E122" s="1">
        <v>45658</v>
      </c>
      <c r="F122" s="51" t="s">
        <v>12</v>
      </c>
      <c r="G122" s="51" t="s">
        <v>16</v>
      </c>
      <c r="H122" s="51" t="s">
        <v>13</v>
      </c>
      <c r="I122" s="13">
        <v>13040.43</v>
      </c>
      <c r="J122" s="51" t="s">
        <v>17</v>
      </c>
    </row>
    <row r="123" spans="1:10">
      <c r="A123" s="1">
        <v>45683</v>
      </c>
      <c r="B123">
        <v>2025</v>
      </c>
      <c r="C123">
        <v>1</v>
      </c>
      <c r="D123" s="51" t="s">
        <v>21</v>
      </c>
      <c r="E123" s="1">
        <v>45658</v>
      </c>
      <c r="F123" s="51" t="s">
        <v>12</v>
      </c>
      <c r="G123" s="51" t="s">
        <v>12</v>
      </c>
      <c r="H123" s="51" t="s">
        <v>15</v>
      </c>
      <c r="I123" s="13">
        <v>11808.08</v>
      </c>
      <c r="J123" s="51" t="s">
        <v>14</v>
      </c>
    </row>
    <row r="124" spans="1:10">
      <c r="A124" s="1">
        <v>45684</v>
      </c>
      <c r="B124">
        <v>2025</v>
      </c>
      <c r="C124">
        <v>1</v>
      </c>
      <c r="D124" s="51" t="s">
        <v>21</v>
      </c>
      <c r="E124" s="1">
        <v>45658</v>
      </c>
      <c r="F124" s="51" t="s">
        <v>12</v>
      </c>
      <c r="G124" s="51" t="s">
        <v>11</v>
      </c>
      <c r="H124" s="51" t="s">
        <v>13</v>
      </c>
      <c r="I124" s="13">
        <v>15252.39</v>
      </c>
      <c r="J124" s="51" t="s">
        <v>18</v>
      </c>
    </row>
    <row r="125" spans="1:10">
      <c r="A125" s="1">
        <v>45685</v>
      </c>
      <c r="B125">
        <v>2025</v>
      </c>
      <c r="C125">
        <v>1</v>
      </c>
      <c r="D125" s="51" t="s">
        <v>21</v>
      </c>
      <c r="E125" s="1">
        <v>45658</v>
      </c>
      <c r="F125" s="51" t="s">
        <v>11</v>
      </c>
      <c r="G125" s="51" t="s">
        <v>11</v>
      </c>
      <c r="H125" s="51" t="s">
        <v>15</v>
      </c>
      <c r="I125" s="13">
        <v>43364.45</v>
      </c>
      <c r="J125" s="51" t="s">
        <v>18</v>
      </c>
    </row>
    <row r="126" spans="1:10">
      <c r="A126" s="1">
        <v>45686</v>
      </c>
      <c r="B126">
        <v>2025</v>
      </c>
      <c r="C126">
        <v>1</v>
      </c>
      <c r="D126" s="51" t="s">
        <v>21</v>
      </c>
      <c r="E126" s="1">
        <v>45658</v>
      </c>
      <c r="F126" s="51" t="s">
        <v>11</v>
      </c>
      <c r="G126" s="51" t="s">
        <v>12</v>
      </c>
      <c r="H126" s="51" t="s">
        <v>13</v>
      </c>
      <c r="I126" s="13">
        <v>47007.66</v>
      </c>
      <c r="J126" s="51" t="s">
        <v>14</v>
      </c>
    </row>
    <row r="127" spans="1:10">
      <c r="A127" s="1">
        <v>45687</v>
      </c>
      <c r="B127">
        <v>2025</v>
      </c>
      <c r="C127">
        <v>1</v>
      </c>
      <c r="D127" s="51" t="s">
        <v>21</v>
      </c>
      <c r="E127" s="1">
        <v>45658</v>
      </c>
      <c r="F127" s="51" t="s">
        <v>11</v>
      </c>
      <c r="G127" s="51" t="s">
        <v>11</v>
      </c>
      <c r="H127" s="51" t="s">
        <v>15</v>
      </c>
      <c r="I127" s="13">
        <v>22309.040000000001</v>
      </c>
      <c r="J127" s="51" t="s">
        <v>18</v>
      </c>
    </row>
    <row r="128" spans="1:10">
      <c r="A128" s="1">
        <v>45688</v>
      </c>
      <c r="B128">
        <v>2025</v>
      </c>
      <c r="C128">
        <v>1</v>
      </c>
      <c r="D128" s="51" t="s">
        <v>21</v>
      </c>
      <c r="E128" s="1">
        <v>45658</v>
      </c>
      <c r="F128" s="51" t="s">
        <v>12</v>
      </c>
      <c r="G128" s="51" t="s">
        <v>11</v>
      </c>
      <c r="H128" s="51" t="s">
        <v>13</v>
      </c>
      <c r="I128" s="13">
        <v>42342.92</v>
      </c>
      <c r="J128" s="51" t="s">
        <v>18</v>
      </c>
    </row>
    <row r="129" spans="1:10">
      <c r="A129" s="1">
        <v>45689</v>
      </c>
      <c r="B129">
        <v>2025</v>
      </c>
      <c r="C129">
        <v>2</v>
      </c>
      <c r="D129" s="51" t="s">
        <v>22</v>
      </c>
      <c r="E129" s="1">
        <v>45689</v>
      </c>
      <c r="F129" s="51" t="s">
        <v>16</v>
      </c>
      <c r="G129" s="51" t="s">
        <v>11</v>
      </c>
      <c r="H129" s="51" t="s">
        <v>13</v>
      </c>
      <c r="I129" s="13">
        <v>17488.509999999998</v>
      </c>
      <c r="J129" s="51" t="s">
        <v>18</v>
      </c>
    </row>
    <row r="130" spans="1:10">
      <c r="A130" s="1">
        <v>45690</v>
      </c>
      <c r="B130">
        <v>2025</v>
      </c>
      <c r="C130">
        <v>2</v>
      </c>
      <c r="D130" s="51" t="s">
        <v>22</v>
      </c>
      <c r="E130" s="1">
        <v>45689</v>
      </c>
      <c r="F130" s="51" t="s">
        <v>16</v>
      </c>
      <c r="G130" s="51" t="s">
        <v>16</v>
      </c>
      <c r="H130" s="51" t="s">
        <v>15</v>
      </c>
      <c r="I130" s="13">
        <v>44461.59</v>
      </c>
      <c r="J130" s="51" t="s">
        <v>17</v>
      </c>
    </row>
    <row r="131" spans="1:10">
      <c r="A131" s="1">
        <v>45691</v>
      </c>
      <c r="B131">
        <v>2025</v>
      </c>
      <c r="C131">
        <v>2</v>
      </c>
      <c r="D131" s="51" t="s">
        <v>22</v>
      </c>
      <c r="E131" s="1">
        <v>45689</v>
      </c>
      <c r="F131" s="51" t="s">
        <v>16</v>
      </c>
      <c r="G131" s="51" t="s">
        <v>16</v>
      </c>
      <c r="H131" s="51" t="s">
        <v>15</v>
      </c>
      <c r="I131" s="13">
        <v>15784.4</v>
      </c>
      <c r="J131" s="51" t="s">
        <v>17</v>
      </c>
    </row>
    <row r="132" spans="1:10">
      <c r="A132" s="1">
        <v>45692</v>
      </c>
      <c r="B132">
        <v>2025</v>
      </c>
      <c r="C132">
        <v>2</v>
      </c>
      <c r="D132" s="51" t="s">
        <v>22</v>
      </c>
      <c r="E132" s="1">
        <v>45689</v>
      </c>
      <c r="F132" s="51" t="s">
        <v>12</v>
      </c>
      <c r="G132" s="51" t="s">
        <v>11</v>
      </c>
      <c r="H132" s="51" t="s">
        <v>13</v>
      </c>
      <c r="I132" s="13">
        <v>17774.03</v>
      </c>
      <c r="J132" s="51" t="s">
        <v>18</v>
      </c>
    </row>
    <row r="133" spans="1:10">
      <c r="A133" s="1">
        <v>45693</v>
      </c>
      <c r="B133">
        <v>2025</v>
      </c>
      <c r="C133">
        <v>2</v>
      </c>
      <c r="D133" s="51" t="s">
        <v>22</v>
      </c>
      <c r="E133" s="1">
        <v>45689</v>
      </c>
      <c r="F133" s="51" t="s">
        <v>16</v>
      </c>
      <c r="G133" s="51" t="s">
        <v>12</v>
      </c>
      <c r="H133" s="51" t="s">
        <v>13</v>
      </c>
      <c r="I133" s="13">
        <v>42981.38</v>
      </c>
      <c r="J133" s="51" t="s">
        <v>14</v>
      </c>
    </row>
    <row r="134" spans="1:10">
      <c r="A134" s="1">
        <v>45694</v>
      </c>
      <c r="B134">
        <v>2025</v>
      </c>
      <c r="C134">
        <v>2</v>
      </c>
      <c r="D134" s="51" t="s">
        <v>22</v>
      </c>
      <c r="E134" s="1">
        <v>45689</v>
      </c>
      <c r="F134" s="51" t="s">
        <v>16</v>
      </c>
      <c r="G134" s="51" t="s">
        <v>12</v>
      </c>
      <c r="H134" s="51" t="s">
        <v>13</v>
      </c>
      <c r="I134" s="13">
        <v>21075.29</v>
      </c>
      <c r="J134" s="51" t="s">
        <v>14</v>
      </c>
    </row>
    <row r="135" spans="1:10">
      <c r="A135" s="1">
        <v>45695</v>
      </c>
      <c r="B135">
        <v>2025</v>
      </c>
      <c r="C135">
        <v>2</v>
      </c>
      <c r="D135" s="51" t="s">
        <v>22</v>
      </c>
      <c r="E135" s="1">
        <v>45689</v>
      </c>
      <c r="F135" s="51" t="s">
        <v>16</v>
      </c>
      <c r="G135" s="51" t="s">
        <v>11</v>
      </c>
      <c r="H135" s="51" t="s">
        <v>13</v>
      </c>
      <c r="I135" s="13">
        <v>39385.39</v>
      </c>
      <c r="J135" s="51" t="s">
        <v>18</v>
      </c>
    </row>
    <row r="136" spans="1:10">
      <c r="A136" s="1">
        <v>45696</v>
      </c>
      <c r="B136">
        <v>2025</v>
      </c>
      <c r="C136">
        <v>2</v>
      </c>
      <c r="D136" s="51" t="s">
        <v>22</v>
      </c>
      <c r="E136" s="1">
        <v>45689</v>
      </c>
      <c r="F136" s="51" t="s">
        <v>12</v>
      </c>
      <c r="G136" s="51" t="s">
        <v>16</v>
      </c>
      <c r="H136" s="51" t="s">
        <v>13</v>
      </c>
      <c r="I136" s="13">
        <v>47804.78</v>
      </c>
      <c r="J136" s="51" t="s">
        <v>17</v>
      </c>
    </row>
    <row r="137" spans="1:10">
      <c r="A137" s="1">
        <v>45697</v>
      </c>
      <c r="B137">
        <v>2025</v>
      </c>
      <c r="C137">
        <v>2</v>
      </c>
      <c r="D137" s="51" t="s">
        <v>22</v>
      </c>
      <c r="E137" s="1">
        <v>45689</v>
      </c>
      <c r="F137" s="51" t="s">
        <v>11</v>
      </c>
      <c r="G137" s="51" t="s">
        <v>11</v>
      </c>
      <c r="H137" s="51" t="s">
        <v>15</v>
      </c>
      <c r="I137" s="13">
        <v>3349.23</v>
      </c>
      <c r="J137" s="51" t="s">
        <v>18</v>
      </c>
    </row>
    <row r="138" spans="1:10">
      <c r="A138" s="1">
        <v>45698</v>
      </c>
      <c r="B138">
        <v>2025</v>
      </c>
      <c r="C138">
        <v>2</v>
      </c>
      <c r="D138" s="51" t="s">
        <v>22</v>
      </c>
      <c r="E138" s="1">
        <v>45689</v>
      </c>
      <c r="F138" s="51" t="s">
        <v>16</v>
      </c>
      <c r="G138" s="51" t="s">
        <v>12</v>
      </c>
      <c r="H138" s="51" t="s">
        <v>13</v>
      </c>
      <c r="I138" s="13">
        <v>34363</v>
      </c>
      <c r="J138" s="51" t="s">
        <v>14</v>
      </c>
    </row>
    <row r="139" spans="1:10">
      <c r="A139" s="1">
        <v>45699</v>
      </c>
      <c r="B139">
        <v>2025</v>
      </c>
      <c r="C139">
        <v>2</v>
      </c>
      <c r="D139" s="51" t="s">
        <v>22</v>
      </c>
      <c r="E139" s="1">
        <v>45689</v>
      </c>
      <c r="F139" s="51" t="s">
        <v>16</v>
      </c>
      <c r="G139" s="51" t="s">
        <v>16</v>
      </c>
      <c r="H139" s="51" t="s">
        <v>15</v>
      </c>
      <c r="I139" s="13">
        <v>12187.72</v>
      </c>
      <c r="J139" s="51" t="s">
        <v>17</v>
      </c>
    </row>
    <row r="140" spans="1:10">
      <c r="A140" s="1">
        <v>45700</v>
      </c>
      <c r="B140">
        <v>2025</v>
      </c>
      <c r="C140">
        <v>2</v>
      </c>
      <c r="D140" s="51" t="s">
        <v>22</v>
      </c>
      <c r="E140" s="1">
        <v>45689</v>
      </c>
      <c r="F140" s="51" t="s">
        <v>11</v>
      </c>
      <c r="G140" s="51" t="s">
        <v>12</v>
      </c>
      <c r="H140" s="51" t="s">
        <v>13</v>
      </c>
      <c r="I140" s="13">
        <v>6181.89</v>
      </c>
      <c r="J140" s="51" t="s">
        <v>14</v>
      </c>
    </row>
    <row r="141" spans="1:10">
      <c r="A141" s="1">
        <v>45701</v>
      </c>
      <c r="B141">
        <v>2025</v>
      </c>
      <c r="C141">
        <v>2</v>
      </c>
      <c r="D141" s="51" t="s">
        <v>22</v>
      </c>
      <c r="E141" s="1">
        <v>45689</v>
      </c>
      <c r="F141" s="51" t="s">
        <v>11</v>
      </c>
      <c r="G141" s="51" t="s">
        <v>12</v>
      </c>
      <c r="H141" s="51" t="s">
        <v>13</v>
      </c>
      <c r="I141" s="13">
        <v>17743.490000000002</v>
      </c>
      <c r="J141" s="51" t="s">
        <v>14</v>
      </c>
    </row>
    <row r="142" spans="1:10">
      <c r="A142" s="1">
        <v>45702</v>
      </c>
      <c r="B142">
        <v>2025</v>
      </c>
      <c r="C142">
        <v>2</v>
      </c>
      <c r="D142" s="51" t="s">
        <v>22</v>
      </c>
      <c r="E142" s="1">
        <v>45689</v>
      </c>
      <c r="F142" s="51" t="s">
        <v>12</v>
      </c>
      <c r="G142" s="51" t="s">
        <v>11</v>
      </c>
      <c r="H142" s="51" t="s">
        <v>13</v>
      </c>
      <c r="I142" s="13">
        <v>21779.59</v>
      </c>
      <c r="J142" s="51" t="s">
        <v>18</v>
      </c>
    </row>
    <row r="143" spans="1:10">
      <c r="A143" s="1">
        <v>45703</v>
      </c>
      <c r="B143">
        <v>2025</v>
      </c>
      <c r="C143">
        <v>2</v>
      </c>
      <c r="D143" s="51" t="s">
        <v>22</v>
      </c>
      <c r="E143" s="1">
        <v>45689</v>
      </c>
      <c r="F143" s="51" t="s">
        <v>11</v>
      </c>
      <c r="G143" s="51" t="s">
        <v>16</v>
      </c>
      <c r="H143" s="51" t="s">
        <v>13</v>
      </c>
      <c r="I143" s="13">
        <v>13253.42</v>
      </c>
      <c r="J143" s="51" t="s">
        <v>17</v>
      </c>
    </row>
    <row r="144" spans="1:10">
      <c r="A144" s="1">
        <v>45704</v>
      </c>
      <c r="B144">
        <v>2025</v>
      </c>
      <c r="C144">
        <v>2</v>
      </c>
      <c r="D144" s="51" t="s">
        <v>22</v>
      </c>
      <c r="E144" s="1">
        <v>45689</v>
      </c>
      <c r="F144" s="51" t="s">
        <v>12</v>
      </c>
      <c r="G144" s="51" t="s">
        <v>11</v>
      </c>
      <c r="H144" s="51" t="s">
        <v>13</v>
      </c>
      <c r="I144" s="13">
        <v>17210.3</v>
      </c>
      <c r="J144" s="51" t="s">
        <v>18</v>
      </c>
    </row>
    <row r="145" spans="1:10">
      <c r="A145" s="1">
        <v>45705</v>
      </c>
      <c r="B145">
        <v>2025</v>
      </c>
      <c r="C145">
        <v>2</v>
      </c>
      <c r="D145" s="51" t="s">
        <v>22</v>
      </c>
      <c r="E145" s="1">
        <v>45689</v>
      </c>
      <c r="F145" s="51" t="s">
        <v>16</v>
      </c>
      <c r="G145" s="51" t="s">
        <v>12</v>
      </c>
      <c r="H145" s="51" t="s">
        <v>13</v>
      </c>
      <c r="I145" s="13">
        <v>15098.59</v>
      </c>
      <c r="J145" s="51" t="s">
        <v>14</v>
      </c>
    </row>
    <row r="146" spans="1:10">
      <c r="A146" s="1">
        <v>45706</v>
      </c>
      <c r="B146">
        <v>2025</v>
      </c>
      <c r="C146">
        <v>2</v>
      </c>
      <c r="D146" s="51" t="s">
        <v>22</v>
      </c>
      <c r="E146" s="1">
        <v>45689</v>
      </c>
      <c r="F146" s="51" t="s">
        <v>16</v>
      </c>
      <c r="G146" s="51" t="s">
        <v>16</v>
      </c>
      <c r="H146" s="51" t="s">
        <v>15</v>
      </c>
      <c r="I146" s="13">
        <v>19350.47</v>
      </c>
      <c r="J146" s="51" t="s">
        <v>17</v>
      </c>
    </row>
    <row r="147" spans="1:10">
      <c r="A147" s="1">
        <v>45707</v>
      </c>
      <c r="B147">
        <v>2025</v>
      </c>
      <c r="C147">
        <v>2</v>
      </c>
      <c r="D147" s="51" t="s">
        <v>22</v>
      </c>
      <c r="E147" s="1">
        <v>45689</v>
      </c>
      <c r="F147" s="51" t="s">
        <v>12</v>
      </c>
      <c r="G147" s="51" t="s">
        <v>16</v>
      </c>
      <c r="H147" s="51" t="s">
        <v>13</v>
      </c>
      <c r="I147" s="13">
        <v>12614.34</v>
      </c>
      <c r="J147" s="51" t="s">
        <v>17</v>
      </c>
    </row>
    <row r="148" spans="1:10">
      <c r="A148" s="1">
        <v>45708</v>
      </c>
      <c r="B148">
        <v>2025</v>
      </c>
      <c r="C148">
        <v>2</v>
      </c>
      <c r="D148" s="51" t="s">
        <v>22</v>
      </c>
      <c r="E148" s="1">
        <v>45689</v>
      </c>
      <c r="F148" s="51" t="s">
        <v>12</v>
      </c>
      <c r="G148" s="51" t="s">
        <v>16</v>
      </c>
      <c r="H148" s="51" t="s">
        <v>13</v>
      </c>
      <c r="I148" s="13">
        <v>25973.01</v>
      </c>
      <c r="J148" s="51" t="s">
        <v>17</v>
      </c>
    </row>
    <row r="149" spans="1:10">
      <c r="A149" s="1">
        <v>45709</v>
      </c>
      <c r="B149">
        <v>2025</v>
      </c>
      <c r="C149">
        <v>2</v>
      </c>
      <c r="D149" s="51" t="s">
        <v>22</v>
      </c>
      <c r="E149" s="1">
        <v>45689</v>
      </c>
      <c r="F149" s="51" t="s">
        <v>16</v>
      </c>
      <c r="G149" s="51" t="s">
        <v>16</v>
      </c>
      <c r="H149" s="51" t="s">
        <v>15</v>
      </c>
      <c r="I149" s="13">
        <v>14156.76</v>
      </c>
      <c r="J149" s="51" t="s">
        <v>17</v>
      </c>
    </row>
    <row r="150" spans="1:10">
      <c r="A150" s="1">
        <v>45710</v>
      </c>
      <c r="B150">
        <v>2025</v>
      </c>
      <c r="C150">
        <v>2</v>
      </c>
      <c r="D150" s="51" t="s">
        <v>22</v>
      </c>
      <c r="E150" s="1">
        <v>45689</v>
      </c>
      <c r="F150" s="51" t="s">
        <v>11</v>
      </c>
      <c r="G150" s="51" t="s">
        <v>12</v>
      </c>
      <c r="H150" s="51" t="s">
        <v>13</v>
      </c>
      <c r="I150" s="13">
        <v>30910.62</v>
      </c>
      <c r="J150" s="51" t="s">
        <v>14</v>
      </c>
    </row>
    <row r="151" spans="1:10">
      <c r="A151" s="1">
        <v>45711</v>
      </c>
      <c r="B151">
        <v>2025</v>
      </c>
      <c r="C151">
        <v>2</v>
      </c>
      <c r="D151" s="51" t="s">
        <v>22</v>
      </c>
      <c r="E151" s="1">
        <v>45689</v>
      </c>
      <c r="F151" s="51" t="s">
        <v>16</v>
      </c>
      <c r="G151" s="51" t="s">
        <v>12</v>
      </c>
      <c r="H151" s="51" t="s">
        <v>13</v>
      </c>
      <c r="I151" s="13">
        <v>13768.11</v>
      </c>
      <c r="J151" s="51" t="s">
        <v>14</v>
      </c>
    </row>
    <row r="152" spans="1:10">
      <c r="A152" s="1">
        <v>45712</v>
      </c>
      <c r="B152">
        <v>2025</v>
      </c>
      <c r="C152">
        <v>2</v>
      </c>
      <c r="D152" s="51" t="s">
        <v>22</v>
      </c>
      <c r="E152" s="1">
        <v>45689</v>
      </c>
      <c r="F152" s="51" t="s">
        <v>12</v>
      </c>
      <c r="G152" s="51" t="s">
        <v>11</v>
      </c>
      <c r="H152" s="51" t="s">
        <v>13</v>
      </c>
      <c r="I152" s="13">
        <v>37285.5</v>
      </c>
      <c r="J152" s="51" t="s">
        <v>18</v>
      </c>
    </row>
    <row r="153" spans="1:10">
      <c r="A153" s="1">
        <v>45713</v>
      </c>
      <c r="B153">
        <v>2025</v>
      </c>
      <c r="C153">
        <v>2</v>
      </c>
      <c r="D153" s="51" t="s">
        <v>22</v>
      </c>
      <c r="E153" s="1">
        <v>45689</v>
      </c>
      <c r="F153" s="51" t="s">
        <v>16</v>
      </c>
      <c r="G153" s="51" t="s">
        <v>11</v>
      </c>
      <c r="H153" s="51" t="s">
        <v>13</v>
      </c>
      <c r="I153" s="13">
        <v>28947.21</v>
      </c>
      <c r="J153" s="51" t="s">
        <v>18</v>
      </c>
    </row>
    <row r="154" spans="1:10">
      <c r="A154" s="1">
        <v>45714</v>
      </c>
      <c r="B154">
        <v>2025</v>
      </c>
      <c r="C154">
        <v>2</v>
      </c>
      <c r="D154" s="51" t="s">
        <v>22</v>
      </c>
      <c r="E154" s="1">
        <v>45689</v>
      </c>
      <c r="F154" s="51" t="s">
        <v>11</v>
      </c>
      <c r="G154" s="51" t="s">
        <v>11</v>
      </c>
      <c r="H154" s="51" t="s">
        <v>15</v>
      </c>
      <c r="I154" s="13">
        <v>43512.91</v>
      </c>
      <c r="J154" s="51" t="s">
        <v>18</v>
      </c>
    </row>
    <row r="155" spans="1:10">
      <c r="A155" s="1">
        <v>45715</v>
      </c>
      <c r="B155">
        <v>2025</v>
      </c>
      <c r="C155">
        <v>2</v>
      </c>
      <c r="D155" s="51" t="s">
        <v>22</v>
      </c>
      <c r="E155" s="1">
        <v>45689</v>
      </c>
      <c r="F155" s="51" t="s">
        <v>11</v>
      </c>
      <c r="G155" s="51" t="s">
        <v>11</v>
      </c>
      <c r="H155" s="51" t="s">
        <v>15</v>
      </c>
      <c r="I155" s="13">
        <v>47882.85</v>
      </c>
      <c r="J155" s="51" t="s">
        <v>18</v>
      </c>
    </row>
    <row r="156" spans="1:10">
      <c r="A156" s="1">
        <v>45716</v>
      </c>
      <c r="B156">
        <v>2025</v>
      </c>
      <c r="C156">
        <v>2</v>
      </c>
      <c r="D156" s="51" t="s">
        <v>22</v>
      </c>
      <c r="E156" s="1">
        <v>45689</v>
      </c>
      <c r="F156" s="51" t="s">
        <v>12</v>
      </c>
      <c r="G156" s="51" t="s">
        <v>11</v>
      </c>
      <c r="H156" s="51" t="s">
        <v>13</v>
      </c>
      <c r="I156" s="13">
        <v>34277.5</v>
      </c>
      <c r="J156" s="51" t="s">
        <v>18</v>
      </c>
    </row>
    <row r="157" spans="1:10">
      <c r="A157" s="1">
        <v>45717</v>
      </c>
      <c r="B157">
        <v>2025</v>
      </c>
      <c r="C157">
        <v>3</v>
      </c>
      <c r="D157" s="51" t="s">
        <v>23</v>
      </c>
      <c r="E157" s="1">
        <v>45717</v>
      </c>
      <c r="F157" s="51" t="s">
        <v>11</v>
      </c>
      <c r="G157" s="51" t="s">
        <v>11</v>
      </c>
      <c r="H157" s="51" t="s">
        <v>15</v>
      </c>
      <c r="I157" s="13">
        <v>1809.78</v>
      </c>
      <c r="J157" s="51" t="s">
        <v>18</v>
      </c>
    </row>
    <row r="158" spans="1:10">
      <c r="A158" s="1">
        <v>45718</v>
      </c>
      <c r="B158">
        <v>2025</v>
      </c>
      <c r="C158">
        <v>3</v>
      </c>
      <c r="D158" s="51" t="s">
        <v>23</v>
      </c>
      <c r="E158" s="1">
        <v>45717</v>
      </c>
      <c r="F158" s="51" t="s">
        <v>16</v>
      </c>
      <c r="G158" s="51" t="s">
        <v>11</v>
      </c>
      <c r="H158" s="51" t="s">
        <v>13</v>
      </c>
      <c r="I158" s="13">
        <v>28466.79</v>
      </c>
      <c r="J158" s="51" t="s">
        <v>18</v>
      </c>
    </row>
    <row r="159" spans="1:10">
      <c r="A159" s="1">
        <v>45719</v>
      </c>
      <c r="B159">
        <v>2025</v>
      </c>
      <c r="C159">
        <v>3</v>
      </c>
      <c r="D159" s="51" t="s">
        <v>23</v>
      </c>
      <c r="E159" s="1">
        <v>45717</v>
      </c>
      <c r="F159" s="51" t="s">
        <v>12</v>
      </c>
      <c r="G159" s="51" t="s">
        <v>16</v>
      </c>
      <c r="H159" s="51" t="s">
        <v>13</v>
      </c>
      <c r="I159" s="13">
        <v>34027.42</v>
      </c>
      <c r="J159" s="51" t="s">
        <v>17</v>
      </c>
    </row>
    <row r="160" spans="1:10">
      <c r="A160" s="1">
        <v>45720</v>
      </c>
      <c r="B160">
        <v>2025</v>
      </c>
      <c r="C160">
        <v>3</v>
      </c>
      <c r="D160" s="51" t="s">
        <v>23</v>
      </c>
      <c r="E160" s="1">
        <v>45717</v>
      </c>
      <c r="F160" s="51" t="s">
        <v>11</v>
      </c>
      <c r="G160" s="51" t="s">
        <v>12</v>
      </c>
      <c r="H160" s="51" t="s">
        <v>13</v>
      </c>
      <c r="I160" s="13">
        <v>27796.799999999999</v>
      </c>
      <c r="J160" s="51" t="s">
        <v>14</v>
      </c>
    </row>
    <row r="161" spans="1:10">
      <c r="A161" s="1">
        <v>45721</v>
      </c>
      <c r="B161">
        <v>2025</v>
      </c>
      <c r="C161">
        <v>3</v>
      </c>
      <c r="D161" s="51" t="s">
        <v>23</v>
      </c>
      <c r="E161" s="1">
        <v>45717</v>
      </c>
      <c r="F161" s="51" t="s">
        <v>12</v>
      </c>
      <c r="G161" s="51" t="s">
        <v>11</v>
      </c>
      <c r="H161" s="51" t="s">
        <v>13</v>
      </c>
      <c r="I161" s="13">
        <v>46119.88</v>
      </c>
      <c r="J161" s="51" t="s">
        <v>18</v>
      </c>
    </row>
    <row r="162" spans="1:10">
      <c r="A162" s="1">
        <v>45722</v>
      </c>
      <c r="B162">
        <v>2025</v>
      </c>
      <c r="C162">
        <v>3</v>
      </c>
      <c r="D162" s="51" t="s">
        <v>23</v>
      </c>
      <c r="E162" s="1">
        <v>45717</v>
      </c>
      <c r="F162" s="51" t="s">
        <v>11</v>
      </c>
      <c r="G162" s="51" t="s">
        <v>12</v>
      </c>
      <c r="H162" s="51" t="s">
        <v>13</v>
      </c>
      <c r="I162" s="13">
        <v>4111.8999999999996</v>
      </c>
      <c r="J162" s="51" t="s">
        <v>14</v>
      </c>
    </row>
    <row r="163" spans="1:10">
      <c r="A163" s="1">
        <v>45723</v>
      </c>
      <c r="B163">
        <v>2025</v>
      </c>
      <c r="C163">
        <v>3</v>
      </c>
      <c r="D163" s="51" t="s">
        <v>23</v>
      </c>
      <c r="E163" s="1">
        <v>45717</v>
      </c>
      <c r="F163" s="51" t="s">
        <v>12</v>
      </c>
      <c r="G163" s="51" t="s">
        <v>11</v>
      </c>
      <c r="H163" s="51" t="s">
        <v>13</v>
      </c>
      <c r="I163" s="13">
        <v>20876.48</v>
      </c>
      <c r="J163" s="51" t="s">
        <v>18</v>
      </c>
    </row>
    <row r="164" spans="1:10">
      <c r="A164" s="1">
        <v>45724</v>
      </c>
      <c r="B164">
        <v>2025</v>
      </c>
      <c r="C164">
        <v>3</v>
      </c>
      <c r="D164" s="51" t="s">
        <v>23</v>
      </c>
      <c r="E164" s="1">
        <v>45717</v>
      </c>
      <c r="F164" s="51" t="s">
        <v>11</v>
      </c>
      <c r="G164" s="51" t="s">
        <v>12</v>
      </c>
      <c r="H164" s="51" t="s">
        <v>13</v>
      </c>
      <c r="I164" s="13">
        <v>29550.49</v>
      </c>
      <c r="J164" s="51" t="s">
        <v>14</v>
      </c>
    </row>
    <row r="165" spans="1:10">
      <c r="A165" s="1">
        <v>45725</v>
      </c>
      <c r="B165">
        <v>2025</v>
      </c>
      <c r="C165">
        <v>3</v>
      </c>
      <c r="D165" s="51" t="s">
        <v>23</v>
      </c>
      <c r="E165" s="1">
        <v>45717</v>
      </c>
      <c r="F165" s="51" t="s">
        <v>12</v>
      </c>
      <c r="G165" s="51" t="s">
        <v>12</v>
      </c>
      <c r="H165" s="51" t="s">
        <v>15</v>
      </c>
      <c r="I165" s="13">
        <v>27390.75</v>
      </c>
      <c r="J165" s="51" t="s">
        <v>14</v>
      </c>
    </row>
    <row r="166" spans="1:10">
      <c r="A166" s="1">
        <v>45726</v>
      </c>
      <c r="B166">
        <v>2025</v>
      </c>
      <c r="C166">
        <v>3</v>
      </c>
      <c r="D166" s="51" t="s">
        <v>23</v>
      </c>
      <c r="E166" s="1">
        <v>45717</v>
      </c>
      <c r="F166" s="51" t="s">
        <v>12</v>
      </c>
      <c r="G166" s="51" t="s">
        <v>16</v>
      </c>
      <c r="H166" s="51" t="s">
        <v>13</v>
      </c>
      <c r="I166" s="13">
        <v>26181.74</v>
      </c>
      <c r="J166" s="51" t="s">
        <v>17</v>
      </c>
    </row>
    <row r="167" spans="1:10">
      <c r="A167" s="1">
        <v>45727</v>
      </c>
      <c r="B167">
        <v>2025</v>
      </c>
      <c r="C167">
        <v>3</v>
      </c>
      <c r="D167" s="51" t="s">
        <v>23</v>
      </c>
      <c r="E167" s="1">
        <v>45717</v>
      </c>
      <c r="F167" s="51" t="s">
        <v>11</v>
      </c>
      <c r="G167" s="51" t="s">
        <v>16</v>
      </c>
      <c r="H167" s="51" t="s">
        <v>13</v>
      </c>
      <c r="I167" s="13">
        <v>21031.37</v>
      </c>
      <c r="J167" s="51" t="s">
        <v>17</v>
      </c>
    </row>
    <row r="168" spans="1:10">
      <c r="A168" s="1">
        <v>45728</v>
      </c>
      <c r="B168">
        <v>2025</v>
      </c>
      <c r="C168">
        <v>3</v>
      </c>
      <c r="D168" s="51" t="s">
        <v>23</v>
      </c>
      <c r="E168" s="1">
        <v>45717</v>
      </c>
      <c r="F168" s="51" t="s">
        <v>12</v>
      </c>
      <c r="G168" s="51" t="s">
        <v>16</v>
      </c>
      <c r="H168" s="51" t="s">
        <v>13</v>
      </c>
      <c r="I168" s="13">
        <v>22079.89</v>
      </c>
      <c r="J168" s="51" t="s">
        <v>17</v>
      </c>
    </row>
    <row r="169" spans="1:10">
      <c r="A169" s="1">
        <v>45729</v>
      </c>
      <c r="B169">
        <v>2025</v>
      </c>
      <c r="C169">
        <v>3</v>
      </c>
      <c r="D169" s="51" t="s">
        <v>23</v>
      </c>
      <c r="E169" s="1">
        <v>45717</v>
      </c>
      <c r="F169" s="51" t="s">
        <v>11</v>
      </c>
      <c r="G169" s="51" t="s">
        <v>11</v>
      </c>
      <c r="H169" s="51" t="s">
        <v>15</v>
      </c>
      <c r="I169" s="13">
        <v>29840.48</v>
      </c>
      <c r="J169" s="51" t="s">
        <v>18</v>
      </c>
    </row>
    <row r="170" spans="1:10">
      <c r="A170" s="1">
        <v>45730</v>
      </c>
      <c r="B170">
        <v>2025</v>
      </c>
      <c r="C170">
        <v>3</v>
      </c>
      <c r="D170" s="51" t="s">
        <v>23</v>
      </c>
      <c r="E170" s="1">
        <v>45717</v>
      </c>
      <c r="F170" s="51" t="s">
        <v>12</v>
      </c>
      <c r="G170" s="51" t="s">
        <v>11</v>
      </c>
      <c r="H170" s="51" t="s">
        <v>13</v>
      </c>
      <c r="I170" s="13">
        <v>25249.41</v>
      </c>
      <c r="J170" s="51" t="s">
        <v>18</v>
      </c>
    </row>
    <row r="171" spans="1:10">
      <c r="A171" s="1">
        <v>45731</v>
      </c>
      <c r="B171">
        <v>2025</v>
      </c>
      <c r="C171">
        <v>3</v>
      </c>
      <c r="D171" s="51" t="s">
        <v>23</v>
      </c>
      <c r="E171" s="1">
        <v>45717</v>
      </c>
      <c r="F171" s="51" t="s">
        <v>11</v>
      </c>
      <c r="G171" s="51" t="s">
        <v>11</v>
      </c>
      <c r="H171" s="51" t="s">
        <v>15</v>
      </c>
      <c r="I171" s="13">
        <v>39304.9</v>
      </c>
      <c r="J171" s="51" t="s">
        <v>18</v>
      </c>
    </row>
    <row r="172" spans="1:10">
      <c r="A172" s="1">
        <v>45732</v>
      </c>
      <c r="B172">
        <v>2025</v>
      </c>
      <c r="C172">
        <v>3</v>
      </c>
      <c r="D172" s="51" t="s">
        <v>23</v>
      </c>
      <c r="E172" s="1">
        <v>45717</v>
      </c>
      <c r="F172" s="51" t="s">
        <v>12</v>
      </c>
      <c r="G172" s="51" t="s">
        <v>16</v>
      </c>
      <c r="H172" s="51" t="s">
        <v>13</v>
      </c>
      <c r="I172" s="13">
        <v>14816.44</v>
      </c>
      <c r="J172" s="51" t="s">
        <v>17</v>
      </c>
    </row>
    <row r="173" spans="1:10">
      <c r="A173" s="1">
        <v>45733</v>
      </c>
      <c r="B173">
        <v>2025</v>
      </c>
      <c r="C173">
        <v>3</v>
      </c>
      <c r="D173" s="51" t="s">
        <v>23</v>
      </c>
      <c r="E173" s="1">
        <v>45717</v>
      </c>
      <c r="F173" s="51" t="s">
        <v>11</v>
      </c>
      <c r="G173" s="51" t="s">
        <v>12</v>
      </c>
      <c r="H173" s="51" t="s">
        <v>13</v>
      </c>
      <c r="I173" s="13">
        <v>2516.64</v>
      </c>
      <c r="J173" s="51" t="s">
        <v>14</v>
      </c>
    </row>
    <row r="174" spans="1:10">
      <c r="A174" s="1">
        <v>45734</v>
      </c>
      <c r="B174">
        <v>2025</v>
      </c>
      <c r="C174">
        <v>3</v>
      </c>
      <c r="D174" s="51" t="s">
        <v>23</v>
      </c>
      <c r="E174" s="1">
        <v>45717</v>
      </c>
      <c r="F174" s="51" t="s">
        <v>11</v>
      </c>
      <c r="G174" s="51" t="s">
        <v>12</v>
      </c>
      <c r="H174" s="51" t="s">
        <v>13</v>
      </c>
      <c r="I174" s="13">
        <v>43839.1</v>
      </c>
      <c r="J174" s="51" t="s">
        <v>14</v>
      </c>
    </row>
    <row r="175" spans="1:10">
      <c r="A175" s="1">
        <v>45735</v>
      </c>
      <c r="B175">
        <v>2025</v>
      </c>
      <c r="C175">
        <v>3</v>
      </c>
      <c r="D175" s="51" t="s">
        <v>23</v>
      </c>
      <c r="E175" s="1">
        <v>45717</v>
      </c>
      <c r="F175" s="51" t="s">
        <v>16</v>
      </c>
      <c r="G175" s="51" t="s">
        <v>12</v>
      </c>
      <c r="H175" s="51" t="s">
        <v>13</v>
      </c>
      <c r="I175" s="13">
        <v>43313.95</v>
      </c>
      <c r="J175" s="51" t="s">
        <v>14</v>
      </c>
    </row>
    <row r="176" spans="1:10">
      <c r="A176" s="1">
        <v>45736</v>
      </c>
      <c r="B176">
        <v>2025</v>
      </c>
      <c r="C176">
        <v>3</v>
      </c>
      <c r="D176" s="51" t="s">
        <v>23</v>
      </c>
      <c r="E176" s="1">
        <v>45717</v>
      </c>
      <c r="F176" s="51" t="s">
        <v>16</v>
      </c>
      <c r="G176" s="51" t="s">
        <v>11</v>
      </c>
      <c r="H176" s="51" t="s">
        <v>13</v>
      </c>
      <c r="I176" s="13">
        <v>8722.5</v>
      </c>
      <c r="J176" s="51" t="s">
        <v>18</v>
      </c>
    </row>
    <row r="177" spans="1:10">
      <c r="A177" s="1">
        <v>45737</v>
      </c>
      <c r="B177">
        <v>2025</v>
      </c>
      <c r="C177">
        <v>3</v>
      </c>
      <c r="D177" s="51" t="s">
        <v>23</v>
      </c>
      <c r="E177" s="1">
        <v>45717</v>
      </c>
      <c r="F177" s="51" t="s">
        <v>12</v>
      </c>
      <c r="G177" s="51" t="s">
        <v>11</v>
      </c>
      <c r="H177" s="51" t="s">
        <v>13</v>
      </c>
      <c r="I177" s="13">
        <v>2952.24</v>
      </c>
      <c r="J177" s="51" t="s">
        <v>18</v>
      </c>
    </row>
    <row r="178" spans="1:10">
      <c r="A178" s="1">
        <v>45738</v>
      </c>
      <c r="B178">
        <v>2025</v>
      </c>
      <c r="C178">
        <v>3</v>
      </c>
      <c r="D178" s="51" t="s">
        <v>23</v>
      </c>
      <c r="E178" s="1">
        <v>45717</v>
      </c>
      <c r="F178" s="51" t="s">
        <v>12</v>
      </c>
      <c r="G178" s="51" t="s">
        <v>11</v>
      </c>
      <c r="H178" s="51" t="s">
        <v>13</v>
      </c>
      <c r="I178" s="13">
        <v>20707.919999999998</v>
      </c>
      <c r="J178" s="51" t="s">
        <v>18</v>
      </c>
    </row>
    <row r="179" spans="1:10">
      <c r="A179" s="1">
        <v>45739</v>
      </c>
      <c r="B179">
        <v>2025</v>
      </c>
      <c r="C179">
        <v>3</v>
      </c>
      <c r="D179" s="51" t="s">
        <v>23</v>
      </c>
      <c r="E179" s="1">
        <v>45717</v>
      </c>
      <c r="F179" s="51" t="s">
        <v>16</v>
      </c>
      <c r="G179" s="51" t="s">
        <v>12</v>
      </c>
      <c r="H179" s="51" t="s">
        <v>13</v>
      </c>
      <c r="I179" s="13">
        <v>26776.3</v>
      </c>
      <c r="J179" s="51" t="s">
        <v>14</v>
      </c>
    </row>
    <row r="180" spans="1:10">
      <c r="A180" s="1">
        <v>45740</v>
      </c>
      <c r="B180">
        <v>2025</v>
      </c>
      <c r="C180">
        <v>3</v>
      </c>
      <c r="D180" s="51" t="s">
        <v>23</v>
      </c>
      <c r="E180" s="1">
        <v>45717</v>
      </c>
      <c r="F180" s="51" t="s">
        <v>11</v>
      </c>
      <c r="G180" s="51" t="s">
        <v>16</v>
      </c>
      <c r="H180" s="51" t="s">
        <v>13</v>
      </c>
      <c r="I180" s="13">
        <v>10650.13</v>
      </c>
      <c r="J180" s="51" t="s">
        <v>17</v>
      </c>
    </row>
    <row r="181" spans="1:10">
      <c r="A181" s="1">
        <v>45741</v>
      </c>
      <c r="B181">
        <v>2025</v>
      </c>
      <c r="C181">
        <v>3</v>
      </c>
      <c r="D181" s="51" t="s">
        <v>23</v>
      </c>
      <c r="E181" s="1">
        <v>45717</v>
      </c>
      <c r="F181" s="51" t="s">
        <v>12</v>
      </c>
      <c r="G181" s="51" t="s">
        <v>12</v>
      </c>
      <c r="H181" s="51" t="s">
        <v>15</v>
      </c>
      <c r="I181" s="13">
        <v>22617.38</v>
      </c>
      <c r="J181" s="51" t="s">
        <v>14</v>
      </c>
    </row>
    <row r="182" spans="1:10">
      <c r="A182" s="1">
        <v>45742</v>
      </c>
      <c r="B182">
        <v>2025</v>
      </c>
      <c r="C182">
        <v>3</v>
      </c>
      <c r="D182" s="51" t="s">
        <v>23</v>
      </c>
      <c r="E182" s="1">
        <v>45717</v>
      </c>
      <c r="F182" s="51" t="s">
        <v>11</v>
      </c>
      <c r="G182" s="51" t="s">
        <v>16</v>
      </c>
      <c r="H182" s="51" t="s">
        <v>13</v>
      </c>
      <c r="I182" s="13">
        <v>9765.69</v>
      </c>
      <c r="J182" s="51" t="s">
        <v>17</v>
      </c>
    </row>
    <row r="183" spans="1:10">
      <c r="A183" s="1">
        <v>45743</v>
      </c>
      <c r="B183">
        <v>2025</v>
      </c>
      <c r="C183">
        <v>3</v>
      </c>
      <c r="D183" s="51" t="s">
        <v>23</v>
      </c>
      <c r="E183" s="1">
        <v>45717</v>
      </c>
      <c r="F183" s="51" t="s">
        <v>11</v>
      </c>
      <c r="G183" s="51" t="s">
        <v>16</v>
      </c>
      <c r="H183" s="51" t="s">
        <v>13</v>
      </c>
      <c r="I183" s="13">
        <v>29211.54</v>
      </c>
      <c r="J183" s="51" t="s">
        <v>17</v>
      </c>
    </row>
    <row r="184" spans="1:10">
      <c r="A184" s="1">
        <v>45744</v>
      </c>
      <c r="B184">
        <v>2025</v>
      </c>
      <c r="C184">
        <v>3</v>
      </c>
      <c r="D184" s="51" t="s">
        <v>23</v>
      </c>
      <c r="E184" s="1">
        <v>45717</v>
      </c>
      <c r="F184" s="51" t="s">
        <v>12</v>
      </c>
      <c r="G184" s="51" t="s">
        <v>16</v>
      </c>
      <c r="H184" s="51" t="s">
        <v>13</v>
      </c>
      <c r="I184" s="13">
        <v>23534.35</v>
      </c>
      <c r="J184" s="51" t="s">
        <v>17</v>
      </c>
    </row>
    <row r="185" spans="1:10">
      <c r="A185" s="1">
        <v>45745</v>
      </c>
      <c r="B185">
        <v>2025</v>
      </c>
      <c r="C185">
        <v>3</v>
      </c>
      <c r="D185" s="51" t="s">
        <v>23</v>
      </c>
      <c r="E185" s="1">
        <v>45717</v>
      </c>
      <c r="F185" s="51" t="s">
        <v>12</v>
      </c>
      <c r="G185" s="51" t="s">
        <v>11</v>
      </c>
      <c r="H185" s="51" t="s">
        <v>13</v>
      </c>
      <c r="I185" s="13">
        <v>5422.12</v>
      </c>
      <c r="J185" s="51" t="s">
        <v>18</v>
      </c>
    </row>
    <row r="186" spans="1:10">
      <c r="A186" s="1">
        <v>45746</v>
      </c>
      <c r="B186">
        <v>2025</v>
      </c>
      <c r="C186">
        <v>3</v>
      </c>
      <c r="D186" s="51" t="s">
        <v>23</v>
      </c>
      <c r="E186" s="1">
        <v>45717</v>
      </c>
      <c r="F186" s="51" t="s">
        <v>11</v>
      </c>
      <c r="G186" s="51" t="s">
        <v>12</v>
      </c>
      <c r="H186" s="51" t="s">
        <v>13</v>
      </c>
      <c r="I186" s="13">
        <v>13531.44</v>
      </c>
      <c r="J186" s="51" t="s">
        <v>14</v>
      </c>
    </row>
    <row r="187" spans="1:10">
      <c r="A187" s="1">
        <v>45747</v>
      </c>
      <c r="B187">
        <v>2025</v>
      </c>
      <c r="C187">
        <v>3</v>
      </c>
      <c r="D187" s="51" t="s">
        <v>23</v>
      </c>
      <c r="E187" s="1">
        <v>45717</v>
      </c>
      <c r="F187" s="51" t="s">
        <v>11</v>
      </c>
      <c r="G187" s="51" t="s">
        <v>16</v>
      </c>
      <c r="H187" s="51" t="s">
        <v>13</v>
      </c>
      <c r="I187" s="13">
        <v>36896.980000000003</v>
      </c>
      <c r="J187" s="51" t="s">
        <v>17</v>
      </c>
    </row>
    <row r="188" spans="1:10">
      <c r="A188" s="1">
        <v>45748</v>
      </c>
      <c r="B188">
        <v>2025</v>
      </c>
      <c r="C188">
        <v>4</v>
      </c>
      <c r="D188" s="51" t="s">
        <v>24</v>
      </c>
      <c r="E188" s="1">
        <v>45748</v>
      </c>
      <c r="F188" s="51" t="s">
        <v>12</v>
      </c>
      <c r="G188" s="51" t="s">
        <v>16</v>
      </c>
      <c r="H188" s="51" t="s">
        <v>13</v>
      </c>
      <c r="I188" s="13">
        <v>41294.49</v>
      </c>
      <c r="J188" s="51" t="s">
        <v>17</v>
      </c>
    </row>
    <row r="189" spans="1:10">
      <c r="A189" s="1">
        <v>45749</v>
      </c>
      <c r="B189">
        <v>2025</v>
      </c>
      <c r="C189">
        <v>4</v>
      </c>
      <c r="D189" s="51" t="s">
        <v>24</v>
      </c>
      <c r="E189" s="1">
        <v>45748</v>
      </c>
      <c r="F189" s="51" t="s">
        <v>12</v>
      </c>
      <c r="G189" s="51" t="s">
        <v>16</v>
      </c>
      <c r="H189" s="51" t="s">
        <v>13</v>
      </c>
      <c r="I189" s="13">
        <v>14634.09</v>
      </c>
      <c r="J189" s="51" t="s">
        <v>17</v>
      </c>
    </row>
    <row r="190" spans="1:10">
      <c r="A190" s="1">
        <v>45750</v>
      </c>
      <c r="B190">
        <v>2025</v>
      </c>
      <c r="C190">
        <v>4</v>
      </c>
      <c r="D190" s="51" t="s">
        <v>24</v>
      </c>
      <c r="E190" s="1">
        <v>45748</v>
      </c>
      <c r="F190" s="51" t="s">
        <v>11</v>
      </c>
      <c r="G190" s="51" t="s">
        <v>11</v>
      </c>
      <c r="H190" s="51" t="s">
        <v>15</v>
      </c>
      <c r="I190" s="13">
        <v>24870.99</v>
      </c>
      <c r="J190" s="51" t="s">
        <v>18</v>
      </c>
    </row>
    <row r="191" spans="1:10">
      <c r="A191" s="1">
        <v>45751</v>
      </c>
      <c r="B191">
        <v>2025</v>
      </c>
      <c r="C191">
        <v>4</v>
      </c>
      <c r="D191" s="51" t="s">
        <v>24</v>
      </c>
      <c r="E191" s="1">
        <v>45748</v>
      </c>
      <c r="F191" s="51" t="s">
        <v>11</v>
      </c>
      <c r="G191" s="51" t="s">
        <v>16</v>
      </c>
      <c r="H191" s="51" t="s">
        <v>13</v>
      </c>
      <c r="I191" s="13">
        <v>7255.92</v>
      </c>
      <c r="J191" s="51" t="s">
        <v>17</v>
      </c>
    </row>
    <row r="192" spans="1:10">
      <c r="A192" s="1">
        <v>45752</v>
      </c>
      <c r="B192">
        <v>2025</v>
      </c>
      <c r="C192">
        <v>4</v>
      </c>
      <c r="D192" s="51" t="s">
        <v>24</v>
      </c>
      <c r="E192" s="1">
        <v>45748</v>
      </c>
      <c r="F192" s="51" t="s">
        <v>11</v>
      </c>
      <c r="G192" s="51" t="s">
        <v>16</v>
      </c>
      <c r="H192" s="51" t="s">
        <v>13</v>
      </c>
      <c r="I192" s="13">
        <v>40313.050000000003</v>
      </c>
      <c r="J192" s="51" t="s">
        <v>17</v>
      </c>
    </row>
    <row r="193" spans="1:10">
      <c r="A193" s="1">
        <v>45753</v>
      </c>
      <c r="B193">
        <v>2025</v>
      </c>
      <c r="C193">
        <v>4</v>
      </c>
      <c r="D193" s="51" t="s">
        <v>24</v>
      </c>
      <c r="E193" s="1">
        <v>45748</v>
      </c>
      <c r="F193" s="51" t="s">
        <v>12</v>
      </c>
      <c r="G193" s="51" t="s">
        <v>12</v>
      </c>
      <c r="H193" s="51" t="s">
        <v>15</v>
      </c>
      <c r="I193" s="13">
        <v>8204.4699999999993</v>
      </c>
      <c r="J193" s="51" t="s">
        <v>14</v>
      </c>
    </row>
    <row r="194" spans="1:10">
      <c r="A194" s="1">
        <v>45754</v>
      </c>
      <c r="B194">
        <v>2025</v>
      </c>
      <c r="C194">
        <v>4</v>
      </c>
      <c r="D194" s="51" t="s">
        <v>24</v>
      </c>
      <c r="E194" s="1">
        <v>45748</v>
      </c>
      <c r="F194" s="51" t="s">
        <v>11</v>
      </c>
      <c r="G194" s="51" t="s">
        <v>11</v>
      </c>
      <c r="H194" s="51" t="s">
        <v>15</v>
      </c>
      <c r="I194" s="13">
        <v>32380.26</v>
      </c>
      <c r="J194" s="51" t="s">
        <v>18</v>
      </c>
    </row>
    <row r="195" spans="1:10">
      <c r="A195" s="1">
        <v>45755</v>
      </c>
      <c r="B195">
        <v>2025</v>
      </c>
      <c r="C195">
        <v>4</v>
      </c>
      <c r="D195" s="51" t="s">
        <v>24</v>
      </c>
      <c r="E195" s="1">
        <v>45748</v>
      </c>
      <c r="F195" s="51" t="s">
        <v>12</v>
      </c>
      <c r="G195" s="51" t="s">
        <v>16</v>
      </c>
      <c r="H195" s="51" t="s">
        <v>13</v>
      </c>
      <c r="I195" s="13">
        <v>32750.57</v>
      </c>
      <c r="J195" s="51" t="s">
        <v>17</v>
      </c>
    </row>
    <row r="196" spans="1:10">
      <c r="A196" s="1">
        <v>45756</v>
      </c>
      <c r="B196">
        <v>2025</v>
      </c>
      <c r="C196">
        <v>4</v>
      </c>
      <c r="D196" s="51" t="s">
        <v>24</v>
      </c>
      <c r="E196" s="1">
        <v>45748</v>
      </c>
      <c r="F196" s="51" t="s">
        <v>16</v>
      </c>
      <c r="G196" s="51" t="s">
        <v>12</v>
      </c>
      <c r="H196" s="51" t="s">
        <v>13</v>
      </c>
      <c r="I196" s="13">
        <v>13039.65</v>
      </c>
      <c r="J196" s="51" t="s">
        <v>14</v>
      </c>
    </row>
    <row r="197" spans="1:10">
      <c r="A197" s="1">
        <v>45757</v>
      </c>
      <c r="B197">
        <v>2025</v>
      </c>
      <c r="C197">
        <v>4</v>
      </c>
      <c r="D197" s="51" t="s">
        <v>24</v>
      </c>
      <c r="E197" s="1">
        <v>45748</v>
      </c>
      <c r="F197" s="51" t="s">
        <v>11</v>
      </c>
      <c r="G197" s="51" t="s">
        <v>11</v>
      </c>
      <c r="H197" s="51" t="s">
        <v>15</v>
      </c>
      <c r="I197" s="13">
        <v>22413.84</v>
      </c>
      <c r="J197" s="51" t="s">
        <v>18</v>
      </c>
    </row>
    <row r="198" spans="1:10">
      <c r="A198" s="1">
        <v>45758</v>
      </c>
      <c r="B198">
        <v>2025</v>
      </c>
      <c r="C198">
        <v>4</v>
      </c>
      <c r="D198" s="51" t="s">
        <v>24</v>
      </c>
      <c r="E198" s="1">
        <v>45748</v>
      </c>
      <c r="F198" s="51" t="s">
        <v>11</v>
      </c>
      <c r="G198" s="51" t="s">
        <v>12</v>
      </c>
      <c r="H198" s="51" t="s">
        <v>13</v>
      </c>
      <c r="I198" s="13">
        <v>4931.67</v>
      </c>
      <c r="J198" s="51" t="s">
        <v>14</v>
      </c>
    </row>
    <row r="199" spans="1:10">
      <c r="A199" s="1">
        <v>45759</v>
      </c>
      <c r="B199">
        <v>2025</v>
      </c>
      <c r="C199">
        <v>4</v>
      </c>
      <c r="D199" s="51" t="s">
        <v>24</v>
      </c>
      <c r="E199" s="1">
        <v>45748</v>
      </c>
      <c r="F199" s="51" t="s">
        <v>12</v>
      </c>
      <c r="G199" s="51" t="s">
        <v>16</v>
      </c>
      <c r="H199" s="51" t="s">
        <v>13</v>
      </c>
      <c r="I199" s="13">
        <v>21185.01</v>
      </c>
      <c r="J199" s="51" t="s">
        <v>17</v>
      </c>
    </row>
    <row r="200" spans="1:10">
      <c r="A200" s="1">
        <v>45760</v>
      </c>
      <c r="B200">
        <v>2025</v>
      </c>
      <c r="C200">
        <v>4</v>
      </c>
      <c r="D200" s="51" t="s">
        <v>24</v>
      </c>
      <c r="E200" s="1">
        <v>45748</v>
      </c>
      <c r="F200" s="51" t="s">
        <v>12</v>
      </c>
      <c r="G200" s="51" t="s">
        <v>11</v>
      </c>
      <c r="H200" s="51" t="s">
        <v>13</v>
      </c>
      <c r="I200" s="13">
        <v>10242.93</v>
      </c>
      <c r="J200" s="51" t="s">
        <v>18</v>
      </c>
    </row>
    <row r="201" spans="1:10">
      <c r="A201" s="1">
        <v>45761</v>
      </c>
      <c r="B201">
        <v>2025</v>
      </c>
      <c r="C201">
        <v>4</v>
      </c>
      <c r="D201" s="51" t="s">
        <v>24</v>
      </c>
      <c r="E201" s="1">
        <v>45748</v>
      </c>
      <c r="F201" s="51" t="s">
        <v>16</v>
      </c>
      <c r="G201" s="51" t="s">
        <v>12</v>
      </c>
      <c r="H201" s="51" t="s">
        <v>13</v>
      </c>
      <c r="I201" s="13">
        <v>48997.62</v>
      </c>
      <c r="J201" s="51" t="s">
        <v>14</v>
      </c>
    </row>
    <row r="202" spans="1:10">
      <c r="A202" s="1">
        <v>45762</v>
      </c>
      <c r="B202">
        <v>2025</v>
      </c>
      <c r="C202">
        <v>4</v>
      </c>
      <c r="D202" s="51" t="s">
        <v>24</v>
      </c>
      <c r="E202" s="1">
        <v>45748</v>
      </c>
      <c r="F202" s="51" t="s">
        <v>12</v>
      </c>
      <c r="G202" s="51" t="s">
        <v>16</v>
      </c>
      <c r="H202" s="51" t="s">
        <v>13</v>
      </c>
      <c r="I202" s="13">
        <v>28058.47</v>
      </c>
      <c r="J202" s="51" t="s">
        <v>17</v>
      </c>
    </row>
    <row r="203" spans="1:10">
      <c r="A203" s="1">
        <v>45763</v>
      </c>
      <c r="B203">
        <v>2025</v>
      </c>
      <c r="C203">
        <v>4</v>
      </c>
      <c r="D203" s="51" t="s">
        <v>24</v>
      </c>
      <c r="E203" s="1">
        <v>45748</v>
      </c>
      <c r="F203" s="51" t="s">
        <v>16</v>
      </c>
      <c r="G203" s="51" t="s">
        <v>12</v>
      </c>
      <c r="H203" s="51" t="s">
        <v>13</v>
      </c>
      <c r="I203" s="13">
        <v>10532.67</v>
      </c>
      <c r="J203" s="51" t="s">
        <v>14</v>
      </c>
    </row>
    <row r="204" spans="1:10">
      <c r="A204" s="1">
        <v>45764</v>
      </c>
      <c r="B204">
        <v>2025</v>
      </c>
      <c r="C204">
        <v>4</v>
      </c>
      <c r="D204" s="51" t="s">
        <v>24</v>
      </c>
      <c r="E204" s="1">
        <v>45748</v>
      </c>
      <c r="F204" s="51" t="s">
        <v>11</v>
      </c>
      <c r="G204" s="51" t="s">
        <v>16</v>
      </c>
      <c r="H204" s="51" t="s">
        <v>13</v>
      </c>
      <c r="I204" s="13">
        <v>39709.33</v>
      </c>
      <c r="J204" s="51" t="s">
        <v>17</v>
      </c>
    </row>
    <row r="205" spans="1:10">
      <c r="A205" s="1">
        <v>45765</v>
      </c>
      <c r="B205">
        <v>2025</v>
      </c>
      <c r="C205">
        <v>4</v>
      </c>
      <c r="D205" s="51" t="s">
        <v>24</v>
      </c>
      <c r="E205" s="1">
        <v>45748</v>
      </c>
      <c r="F205" s="51" t="s">
        <v>11</v>
      </c>
      <c r="G205" s="51" t="s">
        <v>12</v>
      </c>
      <c r="H205" s="51" t="s">
        <v>13</v>
      </c>
      <c r="I205" s="13">
        <v>29169.69</v>
      </c>
      <c r="J205" s="51" t="s">
        <v>14</v>
      </c>
    </row>
    <row r="206" spans="1:10">
      <c r="A206" s="1">
        <v>45766</v>
      </c>
      <c r="B206">
        <v>2025</v>
      </c>
      <c r="C206">
        <v>4</v>
      </c>
      <c r="D206" s="51" t="s">
        <v>24</v>
      </c>
      <c r="E206" s="1">
        <v>45748</v>
      </c>
      <c r="F206" s="51" t="s">
        <v>12</v>
      </c>
      <c r="G206" s="51" t="s">
        <v>12</v>
      </c>
      <c r="H206" s="51" t="s">
        <v>15</v>
      </c>
      <c r="I206" s="13">
        <v>34198.43</v>
      </c>
      <c r="J206" s="51" t="s">
        <v>14</v>
      </c>
    </row>
    <row r="207" spans="1:10">
      <c r="A207" s="1">
        <v>45767</v>
      </c>
      <c r="B207">
        <v>2025</v>
      </c>
      <c r="C207">
        <v>4</v>
      </c>
      <c r="D207" s="51" t="s">
        <v>24</v>
      </c>
      <c r="E207" s="1">
        <v>45748</v>
      </c>
      <c r="F207" s="51" t="s">
        <v>12</v>
      </c>
      <c r="G207" s="51" t="s">
        <v>16</v>
      </c>
      <c r="H207" s="51" t="s">
        <v>13</v>
      </c>
      <c r="I207" s="13">
        <v>44688.13</v>
      </c>
      <c r="J207" s="51" t="s">
        <v>17</v>
      </c>
    </row>
    <row r="208" spans="1:10">
      <c r="A208" s="1">
        <v>45768</v>
      </c>
      <c r="B208">
        <v>2025</v>
      </c>
      <c r="C208">
        <v>4</v>
      </c>
      <c r="D208" s="51" t="s">
        <v>24</v>
      </c>
      <c r="E208" s="1">
        <v>45748</v>
      </c>
      <c r="F208" s="51" t="s">
        <v>16</v>
      </c>
      <c r="G208" s="51" t="s">
        <v>12</v>
      </c>
      <c r="H208" s="51" t="s">
        <v>13</v>
      </c>
      <c r="I208" s="13">
        <v>34982.61</v>
      </c>
      <c r="J208" s="51" t="s">
        <v>14</v>
      </c>
    </row>
    <row r="209" spans="1:10">
      <c r="A209" s="1">
        <v>45769</v>
      </c>
      <c r="B209">
        <v>2025</v>
      </c>
      <c r="C209">
        <v>4</v>
      </c>
      <c r="D209" s="51" t="s">
        <v>24</v>
      </c>
      <c r="E209" s="1">
        <v>45748</v>
      </c>
      <c r="F209" s="51" t="s">
        <v>12</v>
      </c>
      <c r="G209" s="51" t="s">
        <v>12</v>
      </c>
      <c r="H209" s="51" t="s">
        <v>15</v>
      </c>
      <c r="I209" s="13">
        <v>10783.56</v>
      </c>
      <c r="J209" s="51" t="s">
        <v>14</v>
      </c>
    </row>
    <row r="210" spans="1:10">
      <c r="A210" s="1">
        <v>45770</v>
      </c>
      <c r="B210">
        <v>2025</v>
      </c>
      <c r="C210">
        <v>4</v>
      </c>
      <c r="D210" s="51" t="s">
        <v>24</v>
      </c>
      <c r="E210" s="1">
        <v>45748</v>
      </c>
      <c r="F210" s="51" t="s">
        <v>11</v>
      </c>
      <c r="G210" s="51" t="s">
        <v>12</v>
      </c>
      <c r="H210" s="51" t="s">
        <v>13</v>
      </c>
      <c r="I210" s="13">
        <v>47766.879999999997</v>
      </c>
      <c r="J210" s="51" t="s">
        <v>14</v>
      </c>
    </row>
    <row r="211" spans="1:10">
      <c r="A211" s="1">
        <v>45771</v>
      </c>
      <c r="B211">
        <v>2025</v>
      </c>
      <c r="C211">
        <v>4</v>
      </c>
      <c r="D211" s="51" t="s">
        <v>24</v>
      </c>
      <c r="E211" s="1">
        <v>45748</v>
      </c>
      <c r="F211" s="51" t="s">
        <v>11</v>
      </c>
      <c r="G211" s="51" t="s">
        <v>16</v>
      </c>
      <c r="H211" s="51" t="s">
        <v>13</v>
      </c>
      <c r="I211" s="13">
        <v>43059.46</v>
      </c>
      <c r="J211" s="51" t="s">
        <v>17</v>
      </c>
    </row>
    <row r="212" spans="1:10">
      <c r="A212" s="1">
        <v>45772</v>
      </c>
      <c r="B212">
        <v>2025</v>
      </c>
      <c r="C212">
        <v>4</v>
      </c>
      <c r="D212" s="51" t="s">
        <v>24</v>
      </c>
      <c r="E212" s="1">
        <v>45748</v>
      </c>
      <c r="F212" s="51" t="s">
        <v>12</v>
      </c>
      <c r="G212" s="51" t="s">
        <v>11</v>
      </c>
      <c r="H212" s="51" t="s">
        <v>13</v>
      </c>
      <c r="I212" s="13">
        <v>25583.31</v>
      </c>
      <c r="J212" s="51" t="s">
        <v>18</v>
      </c>
    </row>
    <row r="213" spans="1:10">
      <c r="A213" s="1">
        <v>45773</v>
      </c>
      <c r="B213">
        <v>2025</v>
      </c>
      <c r="C213">
        <v>4</v>
      </c>
      <c r="D213" s="51" t="s">
        <v>24</v>
      </c>
      <c r="E213" s="1">
        <v>45748</v>
      </c>
      <c r="F213" s="51" t="s">
        <v>11</v>
      </c>
      <c r="G213" s="51" t="s">
        <v>12</v>
      </c>
      <c r="H213" s="51" t="s">
        <v>13</v>
      </c>
      <c r="I213" s="13">
        <v>32378.36</v>
      </c>
      <c r="J213" s="51" t="s">
        <v>14</v>
      </c>
    </row>
    <row r="214" spans="1:10">
      <c r="A214" s="1">
        <v>45774</v>
      </c>
      <c r="B214">
        <v>2025</v>
      </c>
      <c r="C214">
        <v>4</v>
      </c>
      <c r="D214" s="51" t="s">
        <v>24</v>
      </c>
      <c r="E214" s="1">
        <v>45748</v>
      </c>
      <c r="F214" s="51" t="s">
        <v>11</v>
      </c>
      <c r="G214" s="51" t="s">
        <v>11</v>
      </c>
      <c r="H214" s="51" t="s">
        <v>15</v>
      </c>
      <c r="I214" s="13">
        <v>36954.080000000002</v>
      </c>
      <c r="J214" s="51" t="s">
        <v>18</v>
      </c>
    </row>
    <row r="215" spans="1:10">
      <c r="A215" s="1">
        <v>45775</v>
      </c>
      <c r="B215">
        <v>2025</v>
      </c>
      <c r="C215">
        <v>4</v>
      </c>
      <c r="D215" s="51" t="s">
        <v>24</v>
      </c>
      <c r="E215" s="1">
        <v>45748</v>
      </c>
      <c r="F215" s="51" t="s">
        <v>11</v>
      </c>
      <c r="G215" s="51" t="s">
        <v>12</v>
      </c>
      <c r="H215" s="51" t="s">
        <v>13</v>
      </c>
      <c r="I215" s="13">
        <v>41441.71</v>
      </c>
      <c r="J215" s="51" t="s">
        <v>14</v>
      </c>
    </row>
    <row r="216" spans="1:10">
      <c r="A216" s="1">
        <v>45776</v>
      </c>
      <c r="B216">
        <v>2025</v>
      </c>
      <c r="C216">
        <v>4</v>
      </c>
      <c r="D216" s="51" t="s">
        <v>24</v>
      </c>
      <c r="E216" s="1">
        <v>45748</v>
      </c>
      <c r="F216" s="51" t="s">
        <v>11</v>
      </c>
      <c r="G216" s="51" t="s">
        <v>16</v>
      </c>
      <c r="H216" s="51" t="s">
        <v>13</v>
      </c>
      <c r="I216" s="13">
        <v>10781.04</v>
      </c>
      <c r="J216" s="51" t="s">
        <v>17</v>
      </c>
    </row>
    <row r="217" spans="1:10">
      <c r="A217" s="1">
        <v>45777</v>
      </c>
      <c r="B217">
        <v>2025</v>
      </c>
      <c r="C217">
        <v>4</v>
      </c>
      <c r="D217" s="51" t="s">
        <v>24</v>
      </c>
      <c r="E217" s="1">
        <v>45748</v>
      </c>
      <c r="F217" s="51" t="s">
        <v>12</v>
      </c>
      <c r="G217" s="51" t="s">
        <v>16</v>
      </c>
      <c r="H217" s="51" t="s">
        <v>13</v>
      </c>
      <c r="I217" s="13">
        <v>25201.22</v>
      </c>
      <c r="J217" s="51" t="s">
        <v>17</v>
      </c>
    </row>
    <row r="218" spans="1:10">
      <c r="A218" s="1">
        <v>45778</v>
      </c>
      <c r="B218">
        <v>2025</v>
      </c>
      <c r="C218">
        <v>5</v>
      </c>
      <c r="D218" s="51" t="s">
        <v>25</v>
      </c>
      <c r="E218" s="1">
        <v>45778</v>
      </c>
      <c r="F218" s="51" t="s">
        <v>12</v>
      </c>
      <c r="G218" s="51" t="s">
        <v>11</v>
      </c>
      <c r="H218" s="51" t="s">
        <v>13</v>
      </c>
      <c r="I218" s="13">
        <v>33168.49</v>
      </c>
      <c r="J218" s="51" t="s">
        <v>18</v>
      </c>
    </row>
    <row r="219" spans="1:10">
      <c r="A219" s="1">
        <v>45779</v>
      </c>
      <c r="B219">
        <v>2025</v>
      </c>
      <c r="C219">
        <v>5</v>
      </c>
      <c r="D219" s="51" t="s">
        <v>25</v>
      </c>
      <c r="E219" s="1">
        <v>45778</v>
      </c>
      <c r="F219" s="51" t="s">
        <v>12</v>
      </c>
      <c r="G219" s="51" t="s">
        <v>12</v>
      </c>
      <c r="H219" s="51" t="s">
        <v>15</v>
      </c>
      <c r="I219" s="13">
        <v>49424.73</v>
      </c>
      <c r="J219" s="51" t="s">
        <v>14</v>
      </c>
    </row>
    <row r="220" spans="1:10">
      <c r="A220" s="1">
        <v>45780</v>
      </c>
      <c r="B220">
        <v>2025</v>
      </c>
      <c r="C220">
        <v>5</v>
      </c>
      <c r="D220" s="51" t="s">
        <v>25</v>
      </c>
      <c r="E220" s="1">
        <v>45778</v>
      </c>
      <c r="F220" s="51" t="s">
        <v>16</v>
      </c>
      <c r="G220" s="51" t="s">
        <v>16</v>
      </c>
      <c r="H220" s="51" t="s">
        <v>15</v>
      </c>
      <c r="I220" s="13">
        <v>10040.92</v>
      </c>
      <c r="J220" s="51" t="s">
        <v>17</v>
      </c>
    </row>
    <row r="221" spans="1:10">
      <c r="A221" s="1">
        <v>45781</v>
      </c>
      <c r="B221">
        <v>2025</v>
      </c>
      <c r="C221">
        <v>5</v>
      </c>
      <c r="D221" s="51" t="s">
        <v>25</v>
      </c>
      <c r="E221" s="1">
        <v>45778</v>
      </c>
      <c r="F221" s="51" t="s">
        <v>11</v>
      </c>
      <c r="G221" s="51" t="s">
        <v>12</v>
      </c>
      <c r="H221" s="51" t="s">
        <v>13</v>
      </c>
      <c r="I221" s="13">
        <v>7584.08</v>
      </c>
      <c r="J221" s="51" t="s">
        <v>14</v>
      </c>
    </row>
    <row r="222" spans="1:10">
      <c r="A222" s="1">
        <v>45782</v>
      </c>
      <c r="B222">
        <v>2025</v>
      </c>
      <c r="C222">
        <v>5</v>
      </c>
      <c r="D222" s="51" t="s">
        <v>25</v>
      </c>
      <c r="E222" s="1">
        <v>45778</v>
      </c>
      <c r="F222" s="51" t="s">
        <v>12</v>
      </c>
      <c r="G222" s="51" t="s">
        <v>12</v>
      </c>
      <c r="H222" s="51" t="s">
        <v>15</v>
      </c>
      <c r="I222" s="13">
        <v>4097.5200000000004</v>
      </c>
      <c r="J222" s="51" t="s">
        <v>14</v>
      </c>
    </row>
    <row r="223" spans="1:10">
      <c r="A223" s="1">
        <v>45783</v>
      </c>
      <c r="B223">
        <v>2025</v>
      </c>
      <c r="C223">
        <v>5</v>
      </c>
      <c r="D223" s="51" t="s">
        <v>25</v>
      </c>
      <c r="E223" s="1">
        <v>45778</v>
      </c>
      <c r="F223" s="51" t="s">
        <v>11</v>
      </c>
      <c r="G223" s="51" t="s">
        <v>12</v>
      </c>
      <c r="H223" s="51" t="s">
        <v>13</v>
      </c>
      <c r="I223" s="13">
        <v>5613.99</v>
      </c>
      <c r="J223" s="51" t="s">
        <v>14</v>
      </c>
    </row>
    <row r="224" spans="1:10">
      <c r="A224" s="1">
        <v>45784</v>
      </c>
      <c r="B224">
        <v>2025</v>
      </c>
      <c r="C224">
        <v>5</v>
      </c>
      <c r="D224" s="51" t="s">
        <v>25</v>
      </c>
      <c r="E224" s="1">
        <v>45778</v>
      </c>
      <c r="F224" s="51" t="s">
        <v>11</v>
      </c>
      <c r="G224" s="51" t="s">
        <v>16</v>
      </c>
      <c r="H224" s="51" t="s">
        <v>13</v>
      </c>
      <c r="I224" s="13">
        <v>42827.85</v>
      </c>
      <c r="J224" s="51" t="s">
        <v>17</v>
      </c>
    </row>
    <row r="225" spans="1:10">
      <c r="A225" s="1">
        <v>45785</v>
      </c>
      <c r="B225">
        <v>2025</v>
      </c>
      <c r="C225">
        <v>5</v>
      </c>
      <c r="D225" s="51" t="s">
        <v>25</v>
      </c>
      <c r="E225" s="1">
        <v>45778</v>
      </c>
      <c r="F225" s="51" t="s">
        <v>12</v>
      </c>
      <c r="G225" s="51" t="s">
        <v>11</v>
      </c>
      <c r="H225" s="51" t="s">
        <v>13</v>
      </c>
      <c r="I225" s="13">
        <v>2549</v>
      </c>
      <c r="J225" s="51" t="s">
        <v>18</v>
      </c>
    </row>
    <row r="226" spans="1:10">
      <c r="A226" s="1">
        <v>45786</v>
      </c>
      <c r="B226">
        <v>2025</v>
      </c>
      <c r="C226">
        <v>5</v>
      </c>
      <c r="D226" s="51" t="s">
        <v>25</v>
      </c>
      <c r="E226" s="1">
        <v>45778</v>
      </c>
      <c r="F226" s="51" t="s">
        <v>12</v>
      </c>
      <c r="G226" s="51" t="s">
        <v>12</v>
      </c>
      <c r="H226" s="51" t="s">
        <v>15</v>
      </c>
      <c r="I226" s="13">
        <v>40465.03</v>
      </c>
      <c r="J226" s="51" t="s">
        <v>14</v>
      </c>
    </row>
    <row r="227" spans="1:10">
      <c r="A227" s="1">
        <v>45787</v>
      </c>
      <c r="B227">
        <v>2025</v>
      </c>
      <c r="C227">
        <v>5</v>
      </c>
      <c r="D227" s="51" t="s">
        <v>25</v>
      </c>
      <c r="E227" s="1">
        <v>45778</v>
      </c>
      <c r="F227" s="51" t="s">
        <v>12</v>
      </c>
      <c r="G227" s="51" t="s">
        <v>12</v>
      </c>
      <c r="H227" s="51" t="s">
        <v>15</v>
      </c>
      <c r="I227" s="13">
        <v>6614.41</v>
      </c>
      <c r="J227" s="51" t="s">
        <v>14</v>
      </c>
    </row>
    <row r="228" spans="1:10">
      <c r="A228" s="1">
        <v>45788</v>
      </c>
      <c r="B228">
        <v>2025</v>
      </c>
      <c r="C228">
        <v>5</v>
      </c>
      <c r="D228" s="51" t="s">
        <v>25</v>
      </c>
      <c r="E228" s="1">
        <v>45778</v>
      </c>
      <c r="F228" s="51" t="s">
        <v>12</v>
      </c>
      <c r="G228" s="51" t="s">
        <v>16</v>
      </c>
      <c r="H228" s="51" t="s">
        <v>13</v>
      </c>
      <c r="I228" s="13">
        <v>12686.57</v>
      </c>
      <c r="J228" s="51" t="s">
        <v>17</v>
      </c>
    </row>
    <row r="229" spans="1:10">
      <c r="A229" s="1">
        <v>45789</v>
      </c>
      <c r="B229">
        <v>2025</v>
      </c>
      <c r="C229">
        <v>5</v>
      </c>
      <c r="D229" s="51" t="s">
        <v>25</v>
      </c>
      <c r="E229" s="1">
        <v>45778</v>
      </c>
      <c r="F229" s="51" t="s">
        <v>16</v>
      </c>
      <c r="G229" s="51" t="s">
        <v>12</v>
      </c>
      <c r="H229" s="51" t="s">
        <v>13</v>
      </c>
      <c r="I229" s="13">
        <v>30023.3</v>
      </c>
      <c r="J229" s="51" t="s">
        <v>14</v>
      </c>
    </row>
    <row r="230" spans="1:10">
      <c r="A230" s="1">
        <v>45790</v>
      </c>
      <c r="B230">
        <v>2025</v>
      </c>
      <c r="C230">
        <v>5</v>
      </c>
      <c r="D230" s="51" t="s">
        <v>25</v>
      </c>
      <c r="E230" s="1">
        <v>45778</v>
      </c>
      <c r="F230" s="51" t="s">
        <v>12</v>
      </c>
      <c r="G230" s="51" t="s">
        <v>12</v>
      </c>
      <c r="H230" s="51" t="s">
        <v>15</v>
      </c>
      <c r="I230" s="13">
        <v>40897.32</v>
      </c>
      <c r="J230" s="51" t="s">
        <v>14</v>
      </c>
    </row>
    <row r="231" spans="1:10">
      <c r="A231" s="1">
        <v>45791</v>
      </c>
      <c r="B231">
        <v>2025</v>
      </c>
      <c r="C231">
        <v>5</v>
      </c>
      <c r="D231" s="51" t="s">
        <v>25</v>
      </c>
      <c r="E231" s="1">
        <v>45778</v>
      </c>
      <c r="F231" s="51" t="s">
        <v>16</v>
      </c>
      <c r="G231" s="51" t="s">
        <v>11</v>
      </c>
      <c r="H231" s="51" t="s">
        <v>13</v>
      </c>
      <c r="I231" s="13">
        <v>44779.360000000001</v>
      </c>
      <c r="J231" s="51" t="s">
        <v>18</v>
      </c>
    </row>
    <row r="232" spans="1:10">
      <c r="A232" s="1">
        <v>45792</v>
      </c>
      <c r="B232">
        <v>2025</v>
      </c>
      <c r="C232">
        <v>5</v>
      </c>
      <c r="D232" s="51" t="s">
        <v>25</v>
      </c>
      <c r="E232" s="1">
        <v>45778</v>
      </c>
      <c r="F232" s="51" t="s">
        <v>16</v>
      </c>
      <c r="G232" s="51" t="s">
        <v>12</v>
      </c>
      <c r="H232" s="51" t="s">
        <v>13</v>
      </c>
      <c r="I232" s="13">
        <v>44189.16</v>
      </c>
      <c r="J232" s="51" t="s">
        <v>14</v>
      </c>
    </row>
    <row r="233" spans="1:10">
      <c r="A233" s="1">
        <v>45793</v>
      </c>
      <c r="B233">
        <v>2025</v>
      </c>
      <c r="C233">
        <v>5</v>
      </c>
      <c r="D233" s="51" t="s">
        <v>25</v>
      </c>
      <c r="E233" s="1">
        <v>45778</v>
      </c>
      <c r="F233" s="51" t="s">
        <v>11</v>
      </c>
      <c r="G233" s="51" t="s">
        <v>11</v>
      </c>
      <c r="H233" s="51" t="s">
        <v>15</v>
      </c>
      <c r="I233" s="13">
        <v>4445.29</v>
      </c>
      <c r="J233" s="51" t="s">
        <v>18</v>
      </c>
    </row>
    <row r="234" spans="1:10">
      <c r="A234" s="1">
        <v>45794</v>
      </c>
      <c r="B234">
        <v>2025</v>
      </c>
      <c r="C234">
        <v>5</v>
      </c>
      <c r="D234" s="51" t="s">
        <v>25</v>
      </c>
      <c r="E234" s="1">
        <v>45778</v>
      </c>
      <c r="F234" s="51" t="s">
        <v>16</v>
      </c>
      <c r="G234" s="51" t="s">
        <v>12</v>
      </c>
      <c r="H234" s="51" t="s">
        <v>13</v>
      </c>
      <c r="I234" s="13">
        <v>4876.1899999999996</v>
      </c>
      <c r="J234" s="51" t="s">
        <v>14</v>
      </c>
    </row>
    <row r="235" spans="1:10">
      <c r="A235" s="1">
        <v>45795</v>
      </c>
      <c r="B235">
        <v>2025</v>
      </c>
      <c r="C235">
        <v>5</v>
      </c>
      <c r="D235" s="51" t="s">
        <v>25</v>
      </c>
      <c r="E235" s="1">
        <v>45778</v>
      </c>
      <c r="F235" s="51" t="s">
        <v>11</v>
      </c>
      <c r="G235" s="51" t="s">
        <v>12</v>
      </c>
      <c r="H235" s="51" t="s">
        <v>13</v>
      </c>
      <c r="I235" s="13">
        <v>23438.23</v>
      </c>
      <c r="J235" s="51" t="s">
        <v>14</v>
      </c>
    </row>
    <row r="236" spans="1:10">
      <c r="A236" s="1">
        <v>45796</v>
      </c>
      <c r="B236">
        <v>2025</v>
      </c>
      <c r="C236">
        <v>5</v>
      </c>
      <c r="D236" s="51" t="s">
        <v>25</v>
      </c>
      <c r="E236" s="1">
        <v>45778</v>
      </c>
      <c r="F236" s="51" t="s">
        <v>16</v>
      </c>
      <c r="G236" s="51" t="s">
        <v>11</v>
      </c>
      <c r="H236" s="51" t="s">
        <v>13</v>
      </c>
      <c r="I236" s="13">
        <v>33267.4</v>
      </c>
      <c r="J236" s="51" t="s">
        <v>18</v>
      </c>
    </row>
    <row r="237" spans="1:10">
      <c r="A237" s="1">
        <v>45797</v>
      </c>
      <c r="B237">
        <v>2025</v>
      </c>
      <c r="C237">
        <v>5</v>
      </c>
      <c r="D237" s="51" t="s">
        <v>25</v>
      </c>
      <c r="E237" s="1">
        <v>45778</v>
      </c>
      <c r="F237" s="51" t="s">
        <v>12</v>
      </c>
      <c r="G237" s="51" t="s">
        <v>16</v>
      </c>
      <c r="H237" s="51" t="s">
        <v>13</v>
      </c>
      <c r="I237" s="13">
        <v>45133.84</v>
      </c>
      <c r="J237" s="51" t="s">
        <v>17</v>
      </c>
    </row>
    <row r="238" spans="1:10">
      <c r="A238" s="1">
        <v>45798</v>
      </c>
      <c r="B238">
        <v>2025</v>
      </c>
      <c r="C238">
        <v>5</v>
      </c>
      <c r="D238" s="51" t="s">
        <v>25</v>
      </c>
      <c r="E238" s="1">
        <v>45778</v>
      </c>
      <c r="F238" s="51" t="s">
        <v>11</v>
      </c>
      <c r="G238" s="51" t="s">
        <v>16</v>
      </c>
      <c r="H238" s="51" t="s">
        <v>13</v>
      </c>
      <c r="I238" s="13">
        <v>3826.63</v>
      </c>
      <c r="J238" s="51" t="s">
        <v>17</v>
      </c>
    </row>
    <row r="239" spans="1:10">
      <c r="A239" s="1">
        <v>45799</v>
      </c>
      <c r="B239">
        <v>2025</v>
      </c>
      <c r="C239">
        <v>5</v>
      </c>
      <c r="D239" s="51" t="s">
        <v>25</v>
      </c>
      <c r="E239" s="1">
        <v>45778</v>
      </c>
      <c r="F239" s="51" t="s">
        <v>11</v>
      </c>
      <c r="G239" s="51" t="s">
        <v>12</v>
      </c>
      <c r="H239" s="51" t="s">
        <v>13</v>
      </c>
      <c r="I239" s="13">
        <v>18659.580000000002</v>
      </c>
      <c r="J239" s="51" t="s">
        <v>14</v>
      </c>
    </row>
    <row r="240" spans="1:10">
      <c r="A240" s="1">
        <v>45800</v>
      </c>
      <c r="B240">
        <v>2025</v>
      </c>
      <c r="C240">
        <v>5</v>
      </c>
      <c r="D240" s="51" t="s">
        <v>25</v>
      </c>
      <c r="E240" s="1">
        <v>45778</v>
      </c>
      <c r="F240" s="51" t="s">
        <v>12</v>
      </c>
      <c r="G240" s="51" t="s">
        <v>11</v>
      </c>
      <c r="H240" s="51" t="s">
        <v>13</v>
      </c>
      <c r="I240" s="13">
        <v>45376.29</v>
      </c>
      <c r="J240" s="51" t="s">
        <v>18</v>
      </c>
    </row>
    <row r="241" spans="1:10">
      <c r="A241" s="1">
        <v>45801</v>
      </c>
      <c r="B241">
        <v>2025</v>
      </c>
      <c r="C241">
        <v>5</v>
      </c>
      <c r="D241" s="51" t="s">
        <v>25</v>
      </c>
      <c r="E241" s="1">
        <v>45778</v>
      </c>
      <c r="F241" s="51" t="s">
        <v>11</v>
      </c>
      <c r="G241" s="51" t="s">
        <v>16</v>
      </c>
      <c r="H241" s="51" t="s">
        <v>13</v>
      </c>
      <c r="I241" s="13">
        <v>38963.040000000001</v>
      </c>
      <c r="J241" s="51" t="s">
        <v>17</v>
      </c>
    </row>
    <row r="242" spans="1:10">
      <c r="A242" s="1">
        <v>45802</v>
      </c>
      <c r="B242">
        <v>2025</v>
      </c>
      <c r="C242">
        <v>5</v>
      </c>
      <c r="D242" s="51" t="s">
        <v>25</v>
      </c>
      <c r="E242" s="1">
        <v>45778</v>
      </c>
      <c r="F242" s="51" t="s">
        <v>16</v>
      </c>
      <c r="G242" s="51" t="s">
        <v>16</v>
      </c>
      <c r="H242" s="51" t="s">
        <v>15</v>
      </c>
      <c r="I242" s="13">
        <v>41203.910000000003</v>
      </c>
      <c r="J242" s="51" t="s">
        <v>17</v>
      </c>
    </row>
    <row r="243" spans="1:10">
      <c r="A243" s="1">
        <v>45803</v>
      </c>
      <c r="B243">
        <v>2025</v>
      </c>
      <c r="C243">
        <v>5</v>
      </c>
      <c r="D243" s="51" t="s">
        <v>25</v>
      </c>
      <c r="E243" s="1">
        <v>45778</v>
      </c>
      <c r="F243" s="51" t="s">
        <v>11</v>
      </c>
      <c r="G243" s="51" t="s">
        <v>16</v>
      </c>
      <c r="H243" s="51" t="s">
        <v>13</v>
      </c>
      <c r="I243" s="13">
        <v>12541.8</v>
      </c>
      <c r="J243" s="51" t="s">
        <v>17</v>
      </c>
    </row>
    <row r="244" spans="1:10">
      <c r="A244" s="1">
        <v>45804</v>
      </c>
      <c r="B244">
        <v>2025</v>
      </c>
      <c r="C244">
        <v>5</v>
      </c>
      <c r="D244" s="51" t="s">
        <v>25</v>
      </c>
      <c r="E244" s="1">
        <v>45778</v>
      </c>
      <c r="F244" s="51" t="s">
        <v>11</v>
      </c>
      <c r="G244" s="51" t="s">
        <v>16</v>
      </c>
      <c r="H244" s="51" t="s">
        <v>13</v>
      </c>
      <c r="I244" s="13">
        <v>34480.61</v>
      </c>
      <c r="J244" s="51" t="s">
        <v>17</v>
      </c>
    </row>
    <row r="245" spans="1:10">
      <c r="A245" s="1">
        <v>45805</v>
      </c>
      <c r="B245">
        <v>2025</v>
      </c>
      <c r="C245">
        <v>5</v>
      </c>
      <c r="D245" s="51" t="s">
        <v>25</v>
      </c>
      <c r="E245" s="1">
        <v>45778</v>
      </c>
      <c r="F245" s="51" t="s">
        <v>11</v>
      </c>
      <c r="G245" s="51" t="s">
        <v>16</v>
      </c>
      <c r="H245" s="51" t="s">
        <v>13</v>
      </c>
      <c r="I245" s="13">
        <v>29960.63</v>
      </c>
      <c r="J245" s="51" t="s">
        <v>17</v>
      </c>
    </row>
    <row r="246" spans="1:10">
      <c r="A246" s="1">
        <v>45806</v>
      </c>
      <c r="B246">
        <v>2025</v>
      </c>
      <c r="C246">
        <v>5</v>
      </c>
      <c r="D246" s="51" t="s">
        <v>25</v>
      </c>
      <c r="E246" s="1">
        <v>45778</v>
      </c>
      <c r="F246" s="51" t="s">
        <v>16</v>
      </c>
      <c r="G246" s="51" t="s">
        <v>12</v>
      </c>
      <c r="H246" s="51" t="s">
        <v>13</v>
      </c>
      <c r="I246" s="13">
        <v>32746.13</v>
      </c>
      <c r="J246" s="51" t="s">
        <v>14</v>
      </c>
    </row>
    <row r="247" spans="1:10">
      <c r="A247" s="1">
        <v>45807</v>
      </c>
      <c r="B247">
        <v>2025</v>
      </c>
      <c r="C247">
        <v>5</v>
      </c>
      <c r="D247" s="51" t="s">
        <v>25</v>
      </c>
      <c r="E247" s="1">
        <v>45778</v>
      </c>
      <c r="F247" s="51" t="s">
        <v>16</v>
      </c>
      <c r="G247" s="51" t="s">
        <v>16</v>
      </c>
      <c r="H247" s="51" t="s">
        <v>15</v>
      </c>
      <c r="I247" s="13">
        <v>18636.52</v>
      </c>
      <c r="J247" s="51" t="s">
        <v>17</v>
      </c>
    </row>
    <row r="248" spans="1:10">
      <c r="A248" s="1">
        <v>45808</v>
      </c>
      <c r="B248">
        <v>2025</v>
      </c>
      <c r="C248">
        <v>5</v>
      </c>
      <c r="D248" s="51" t="s">
        <v>25</v>
      </c>
      <c r="E248" s="1">
        <v>45778</v>
      </c>
      <c r="F248" s="51" t="s">
        <v>12</v>
      </c>
      <c r="G248" s="51" t="s">
        <v>12</v>
      </c>
      <c r="H248" s="51" t="s">
        <v>15</v>
      </c>
      <c r="I248" s="13">
        <v>22097.74</v>
      </c>
      <c r="J248" s="51" t="s">
        <v>14</v>
      </c>
    </row>
    <row r="249" spans="1:10">
      <c r="A249" s="1">
        <v>45809</v>
      </c>
      <c r="B249">
        <v>2025</v>
      </c>
      <c r="C249">
        <v>6</v>
      </c>
      <c r="D249" s="51" t="s">
        <v>26</v>
      </c>
      <c r="E249" s="1">
        <v>45809</v>
      </c>
      <c r="F249" s="51" t="s">
        <v>16</v>
      </c>
      <c r="G249" s="51" t="s">
        <v>16</v>
      </c>
      <c r="H249" s="51" t="s">
        <v>15</v>
      </c>
      <c r="I249" s="13">
        <v>44263.65</v>
      </c>
      <c r="J249" s="51" t="s">
        <v>17</v>
      </c>
    </row>
    <row r="250" spans="1:10">
      <c r="A250" s="1">
        <v>45810</v>
      </c>
      <c r="B250">
        <v>2025</v>
      </c>
      <c r="C250">
        <v>6</v>
      </c>
      <c r="D250" s="51" t="s">
        <v>26</v>
      </c>
      <c r="E250" s="1">
        <v>45809</v>
      </c>
      <c r="F250" s="51" t="s">
        <v>16</v>
      </c>
      <c r="G250" s="51" t="s">
        <v>11</v>
      </c>
      <c r="H250" s="51" t="s">
        <v>13</v>
      </c>
      <c r="I250" s="13">
        <v>17272.97</v>
      </c>
      <c r="J250" s="51" t="s">
        <v>18</v>
      </c>
    </row>
    <row r="251" spans="1:10">
      <c r="A251" s="1">
        <v>45811</v>
      </c>
      <c r="B251">
        <v>2025</v>
      </c>
      <c r="C251">
        <v>6</v>
      </c>
      <c r="D251" s="51" t="s">
        <v>26</v>
      </c>
      <c r="E251" s="1">
        <v>45809</v>
      </c>
      <c r="F251" s="51" t="s">
        <v>12</v>
      </c>
      <c r="G251" s="51" t="s">
        <v>16</v>
      </c>
      <c r="H251" s="51" t="s">
        <v>13</v>
      </c>
      <c r="I251" s="13">
        <v>34869.96</v>
      </c>
      <c r="J251" s="51" t="s">
        <v>17</v>
      </c>
    </row>
    <row r="252" spans="1:10">
      <c r="A252" s="1">
        <v>45812</v>
      </c>
      <c r="B252">
        <v>2025</v>
      </c>
      <c r="C252">
        <v>6</v>
      </c>
      <c r="D252" s="51" t="s">
        <v>26</v>
      </c>
      <c r="E252" s="1">
        <v>45809</v>
      </c>
      <c r="F252" s="51" t="s">
        <v>11</v>
      </c>
      <c r="G252" s="51" t="s">
        <v>16</v>
      </c>
      <c r="H252" s="51" t="s">
        <v>13</v>
      </c>
      <c r="I252" s="13">
        <v>23691.52</v>
      </c>
      <c r="J252" s="51" t="s">
        <v>17</v>
      </c>
    </row>
    <row r="253" spans="1:10">
      <c r="A253" s="1">
        <v>45813</v>
      </c>
      <c r="B253">
        <v>2025</v>
      </c>
      <c r="C253">
        <v>6</v>
      </c>
      <c r="D253" s="51" t="s">
        <v>26</v>
      </c>
      <c r="E253" s="1">
        <v>45809</v>
      </c>
      <c r="F253" s="51" t="s">
        <v>16</v>
      </c>
      <c r="G253" s="51" t="s">
        <v>16</v>
      </c>
      <c r="H253" s="51" t="s">
        <v>15</v>
      </c>
      <c r="I253" s="13">
        <v>20175.13</v>
      </c>
      <c r="J253" s="51" t="s">
        <v>17</v>
      </c>
    </row>
    <row r="254" spans="1:10">
      <c r="A254" s="1">
        <v>45814</v>
      </c>
      <c r="B254">
        <v>2025</v>
      </c>
      <c r="C254">
        <v>6</v>
      </c>
      <c r="D254" s="51" t="s">
        <v>26</v>
      </c>
      <c r="E254" s="1">
        <v>45809</v>
      </c>
      <c r="F254" s="51" t="s">
        <v>11</v>
      </c>
      <c r="G254" s="51" t="s">
        <v>11</v>
      </c>
      <c r="H254" s="51" t="s">
        <v>15</v>
      </c>
      <c r="I254" s="13">
        <v>27201.68</v>
      </c>
      <c r="J254" s="51" t="s">
        <v>18</v>
      </c>
    </row>
    <row r="255" spans="1:10">
      <c r="A255" s="1">
        <v>45815</v>
      </c>
      <c r="B255">
        <v>2025</v>
      </c>
      <c r="C255">
        <v>6</v>
      </c>
      <c r="D255" s="51" t="s">
        <v>26</v>
      </c>
      <c r="E255" s="1">
        <v>45809</v>
      </c>
      <c r="F255" s="51" t="s">
        <v>12</v>
      </c>
      <c r="G255" s="51" t="s">
        <v>16</v>
      </c>
      <c r="H255" s="51" t="s">
        <v>13</v>
      </c>
      <c r="I255" s="13">
        <v>23396.71</v>
      </c>
      <c r="J255" s="51" t="s">
        <v>17</v>
      </c>
    </row>
    <row r="256" spans="1:10">
      <c r="A256" s="1">
        <v>45816</v>
      </c>
      <c r="B256">
        <v>2025</v>
      </c>
      <c r="C256">
        <v>6</v>
      </c>
      <c r="D256" s="51" t="s">
        <v>26</v>
      </c>
      <c r="E256" s="1">
        <v>45809</v>
      </c>
      <c r="F256" s="51" t="s">
        <v>16</v>
      </c>
      <c r="G256" s="51" t="s">
        <v>16</v>
      </c>
      <c r="H256" s="51" t="s">
        <v>15</v>
      </c>
      <c r="I256" s="13">
        <v>3689.62</v>
      </c>
      <c r="J256" s="51" t="s">
        <v>17</v>
      </c>
    </row>
    <row r="257" spans="1:10">
      <c r="A257" s="1">
        <v>45817</v>
      </c>
      <c r="B257">
        <v>2025</v>
      </c>
      <c r="C257">
        <v>6</v>
      </c>
      <c r="D257" s="51" t="s">
        <v>26</v>
      </c>
      <c r="E257" s="1">
        <v>45809</v>
      </c>
      <c r="F257" s="51" t="s">
        <v>11</v>
      </c>
      <c r="G257" s="51" t="s">
        <v>11</v>
      </c>
      <c r="H257" s="51" t="s">
        <v>15</v>
      </c>
      <c r="I257" s="13">
        <v>6518.61</v>
      </c>
      <c r="J257" s="51" t="s">
        <v>18</v>
      </c>
    </row>
    <row r="258" spans="1:10">
      <c r="A258" s="1">
        <v>45818</v>
      </c>
      <c r="B258">
        <v>2025</v>
      </c>
      <c r="C258">
        <v>6</v>
      </c>
      <c r="D258" s="51" t="s">
        <v>26</v>
      </c>
      <c r="E258" s="1">
        <v>45809</v>
      </c>
      <c r="F258" s="51" t="s">
        <v>12</v>
      </c>
      <c r="G258" s="51" t="s">
        <v>11</v>
      </c>
      <c r="H258" s="51" t="s">
        <v>13</v>
      </c>
      <c r="I258" s="13">
        <v>34616.75</v>
      </c>
      <c r="J258" s="51" t="s">
        <v>18</v>
      </c>
    </row>
    <row r="259" spans="1:10">
      <c r="A259" s="1">
        <v>45819</v>
      </c>
      <c r="B259">
        <v>2025</v>
      </c>
      <c r="C259">
        <v>6</v>
      </c>
      <c r="D259" s="51" t="s">
        <v>26</v>
      </c>
      <c r="E259" s="1">
        <v>45809</v>
      </c>
      <c r="F259" s="51" t="s">
        <v>16</v>
      </c>
      <c r="G259" s="51" t="s">
        <v>11</v>
      </c>
      <c r="H259" s="51" t="s">
        <v>13</v>
      </c>
      <c r="I259" s="13">
        <v>38928.36</v>
      </c>
      <c r="J259" s="51" t="s">
        <v>18</v>
      </c>
    </row>
    <row r="260" spans="1:10">
      <c r="A260" s="1">
        <v>45820</v>
      </c>
      <c r="B260">
        <v>2025</v>
      </c>
      <c r="C260">
        <v>6</v>
      </c>
      <c r="D260" s="51" t="s">
        <v>26</v>
      </c>
      <c r="E260" s="1">
        <v>45809</v>
      </c>
      <c r="F260" s="51" t="s">
        <v>16</v>
      </c>
      <c r="G260" s="51" t="s">
        <v>12</v>
      </c>
      <c r="H260" s="51" t="s">
        <v>13</v>
      </c>
      <c r="I260" s="13">
        <v>31157.69</v>
      </c>
      <c r="J260" s="51" t="s">
        <v>14</v>
      </c>
    </row>
    <row r="261" spans="1:10">
      <c r="A261" s="1">
        <v>45821</v>
      </c>
      <c r="B261">
        <v>2025</v>
      </c>
      <c r="C261">
        <v>6</v>
      </c>
      <c r="D261" s="51" t="s">
        <v>26</v>
      </c>
      <c r="E261" s="1">
        <v>45809</v>
      </c>
      <c r="F261" s="51" t="s">
        <v>16</v>
      </c>
      <c r="G261" s="51" t="s">
        <v>12</v>
      </c>
      <c r="H261" s="51" t="s">
        <v>13</v>
      </c>
      <c r="I261" s="13">
        <v>21888.9</v>
      </c>
      <c r="J261" s="51" t="s">
        <v>14</v>
      </c>
    </row>
    <row r="262" spans="1:10">
      <c r="A262" s="1">
        <v>45822</v>
      </c>
      <c r="B262">
        <v>2025</v>
      </c>
      <c r="C262">
        <v>6</v>
      </c>
      <c r="D262" s="51" t="s">
        <v>26</v>
      </c>
      <c r="E262" s="1">
        <v>45809</v>
      </c>
      <c r="F262" s="51" t="s">
        <v>16</v>
      </c>
      <c r="G262" s="51" t="s">
        <v>11</v>
      </c>
      <c r="H262" s="51" t="s">
        <v>13</v>
      </c>
      <c r="I262" s="13">
        <v>36064.5</v>
      </c>
      <c r="J262" s="51" t="s">
        <v>18</v>
      </c>
    </row>
    <row r="263" spans="1:10">
      <c r="A263" s="1">
        <v>45823</v>
      </c>
      <c r="B263">
        <v>2025</v>
      </c>
      <c r="C263">
        <v>6</v>
      </c>
      <c r="D263" s="51" t="s">
        <v>26</v>
      </c>
      <c r="E263" s="1">
        <v>45809</v>
      </c>
      <c r="F263" s="51" t="s">
        <v>12</v>
      </c>
      <c r="G263" s="51" t="s">
        <v>11</v>
      </c>
      <c r="H263" s="51" t="s">
        <v>13</v>
      </c>
      <c r="I263" s="13">
        <v>37863.75</v>
      </c>
      <c r="J263" s="51" t="s">
        <v>18</v>
      </c>
    </row>
    <row r="264" spans="1:10">
      <c r="A264" s="1">
        <v>45824</v>
      </c>
      <c r="B264">
        <v>2025</v>
      </c>
      <c r="C264">
        <v>6</v>
      </c>
      <c r="D264" s="51" t="s">
        <v>26</v>
      </c>
      <c r="E264" s="1">
        <v>45809</v>
      </c>
      <c r="F264" s="51" t="s">
        <v>16</v>
      </c>
      <c r="G264" s="51" t="s">
        <v>12</v>
      </c>
      <c r="H264" s="51" t="s">
        <v>13</v>
      </c>
      <c r="I264" s="13">
        <v>43985.57</v>
      </c>
      <c r="J264" s="51" t="s">
        <v>14</v>
      </c>
    </row>
    <row r="265" spans="1:10">
      <c r="A265" s="1">
        <v>45825</v>
      </c>
      <c r="B265">
        <v>2025</v>
      </c>
      <c r="C265">
        <v>6</v>
      </c>
      <c r="D265" s="51" t="s">
        <v>26</v>
      </c>
      <c r="E265" s="1">
        <v>45809</v>
      </c>
      <c r="F265" s="51" t="s">
        <v>11</v>
      </c>
      <c r="G265" s="51" t="s">
        <v>11</v>
      </c>
      <c r="H265" s="51" t="s">
        <v>15</v>
      </c>
      <c r="I265" s="13">
        <v>20052.080000000002</v>
      </c>
      <c r="J265" s="51" t="s">
        <v>18</v>
      </c>
    </row>
    <row r="266" spans="1:10">
      <c r="A266" s="1">
        <v>45826</v>
      </c>
      <c r="B266">
        <v>2025</v>
      </c>
      <c r="C266">
        <v>6</v>
      </c>
      <c r="D266" s="51" t="s">
        <v>26</v>
      </c>
      <c r="E266" s="1">
        <v>45809</v>
      </c>
      <c r="F266" s="51" t="s">
        <v>16</v>
      </c>
      <c r="G266" s="51" t="s">
        <v>11</v>
      </c>
      <c r="H266" s="51" t="s">
        <v>13</v>
      </c>
      <c r="I266" s="13">
        <v>10688.96</v>
      </c>
      <c r="J266" s="51" t="s">
        <v>18</v>
      </c>
    </row>
    <row r="267" spans="1:10">
      <c r="A267" s="1">
        <v>45827</v>
      </c>
      <c r="B267">
        <v>2025</v>
      </c>
      <c r="C267">
        <v>6</v>
      </c>
      <c r="D267" s="51" t="s">
        <v>26</v>
      </c>
      <c r="E267" s="1">
        <v>45809</v>
      </c>
      <c r="F267" s="51" t="s">
        <v>16</v>
      </c>
      <c r="G267" s="51" t="s">
        <v>16</v>
      </c>
      <c r="H267" s="51" t="s">
        <v>15</v>
      </c>
      <c r="I267" s="13">
        <v>11789.16</v>
      </c>
      <c r="J267" s="51" t="s">
        <v>17</v>
      </c>
    </row>
    <row r="268" spans="1:10">
      <c r="A268" s="1">
        <v>45828</v>
      </c>
      <c r="B268">
        <v>2025</v>
      </c>
      <c r="C268">
        <v>6</v>
      </c>
      <c r="D268" s="51" t="s">
        <v>26</v>
      </c>
      <c r="E268" s="1">
        <v>45809</v>
      </c>
      <c r="F268" s="51" t="s">
        <v>11</v>
      </c>
      <c r="G268" s="51" t="s">
        <v>12</v>
      </c>
      <c r="H268" s="51" t="s">
        <v>13</v>
      </c>
      <c r="I268" s="13">
        <v>33066.42</v>
      </c>
      <c r="J268" s="51" t="s">
        <v>14</v>
      </c>
    </row>
    <row r="269" spans="1:10">
      <c r="A269" s="1">
        <v>45829</v>
      </c>
      <c r="B269">
        <v>2025</v>
      </c>
      <c r="C269">
        <v>6</v>
      </c>
      <c r="D269" s="51" t="s">
        <v>26</v>
      </c>
      <c r="E269" s="1">
        <v>45809</v>
      </c>
      <c r="F269" s="51" t="s">
        <v>16</v>
      </c>
      <c r="G269" s="51" t="s">
        <v>12</v>
      </c>
      <c r="H269" s="51" t="s">
        <v>13</v>
      </c>
      <c r="I269" s="13">
        <v>27005.81</v>
      </c>
      <c r="J269" s="51" t="s">
        <v>14</v>
      </c>
    </row>
    <row r="270" spans="1:10">
      <c r="A270" s="1">
        <v>45830</v>
      </c>
      <c r="B270">
        <v>2025</v>
      </c>
      <c r="C270">
        <v>6</v>
      </c>
      <c r="D270" s="51" t="s">
        <v>26</v>
      </c>
      <c r="E270" s="1">
        <v>45809</v>
      </c>
      <c r="F270" s="51" t="s">
        <v>12</v>
      </c>
      <c r="G270" s="51" t="s">
        <v>12</v>
      </c>
      <c r="H270" s="51" t="s">
        <v>15</v>
      </c>
      <c r="I270" s="13">
        <v>37684.949999999997</v>
      </c>
      <c r="J270" s="51" t="s">
        <v>14</v>
      </c>
    </row>
    <row r="271" spans="1:10">
      <c r="A271" s="1">
        <v>45831</v>
      </c>
      <c r="B271">
        <v>2025</v>
      </c>
      <c r="C271">
        <v>6</v>
      </c>
      <c r="D271" s="51" t="s">
        <v>26</v>
      </c>
      <c r="E271" s="1">
        <v>45809</v>
      </c>
      <c r="F271" s="51" t="s">
        <v>16</v>
      </c>
      <c r="G271" s="51" t="s">
        <v>12</v>
      </c>
      <c r="H271" s="51" t="s">
        <v>13</v>
      </c>
      <c r="I271" s="13">
        <v>4522.5</v>
      </c>
      <c r="J271" s="51" t="s">
        <v>14</v>
      </c>
    </row>
    <row r="272" spans="1:10">
      <c r="A272" s="1">
        <v>45832</v>
      </c>
      <c r="B272">
        <v>2025</v>
      </c>
      <c r="C272">
        <v>6</v>
      </c>
      <c r="D272" s="51" t="s">
        <v>26</v>
      </c>
      <c r="E272" s="1">
        <v>45809</v>
      </c>
      <c r="F272" s="51" t="s">
        <v>12</v>
      </c>
      <c r="G272" s="51" t="s">
        <v>11</v>
      </c>
      <c r="H272" s="51" t="s">
        <v>13</v>
      </c>
      <c r="I272" s="13">
        <v>19888.34</v>
      </c>
      <c r="J272" s="51" t="s">
        <v>18</v>
      </c>
    </row>
    <row r="273" spans="1:10">
      <c r="A273" s="1">
        <v>45833</v>
      </c>
      <c r="B273">
        <v>2025</v>
      </c>
      <c r="C273">
        <v>6</v>
      </c>
      <c r="D273" s="51" t="s">
        <v>26</v>
      </c>
      <c r="E273" s="1">
        <v>45809</v>
      </c>
      <c r="F273" s="51" t="s">
        <v>12</v>
      </c>
      <c r="G273" s="51" t="s">
        <v>11</v>
      </c>
      <c r="H273" s="51" t="s">
        <v>13</v>
      </c>
      <c r="I273" s="13">
        <v>34556.42</v>
      </c>
      <c r="J273" s="51" t="s">
        <v>18</v>
      </c>
    </row>
    <row r="274" spans="1:10">
      <c r="A274" s="1">
        <v>45834</v>
      </c>
      <c r="B274">
        <v>2025</v>
      </c>
      <c r="C274">
        <v>6</v>
      </c>
      <c r="D274" s="51" t="s">
        <v>26</v>
      </c>
      <c r="E274" s="1">
        <v>45809</v>
      </c>
      <c r="F274" s="51" t="s">
        <v>16</v>
      </c>
      <c r="G274" s="51" t="s">
        <v>12</v>
      </c>
      <c r="H274" s="51" t="s">
        <v>13</v>
      </c>
      <c r="I274" s="13">
        <v>37314.239999999998</v>
      </c>
      <c r="J274" s="51" t="s">
        <v>14</v>
      </c>
    </row>
    <row r="275" spans="1:10">
      <c r="A275" s="1">
        <v>45835</v>
      </c>
      <c r="B275">
        <v>2025</v>
      </c>
      <c r="C275">
        <v>6</v>
      </c>
      <c r="D275" s="51" t="s">
        <v>26</v>
      </c>
      <c r="E275" s="1">
        <v>45809</v>
      </c>
      <c r="F275" s="51" t="s">
        <v>16</v>
      </c>
      <c r="G275" s="51" t="s">
        <v>12</v>
      </c>
      <c r="H275" s="51" t="s">
        <v>13</v>
      </c>
      <c r="I275" s="13">
        <v>19415.23</v>
      </c>
      <c r="J275" s="51" t="s">
        <v>14</v>
      </c>
    </row>
    <row r="276" spans="1:10">
      <c r="A276" s="1">
        <v>45836</v>
      </c>
      <c r="B276">
        <v>2025</v>
      </c>
      <c r="C276">
        <v>6</v>
      </c>
      <c r="D276" s="51" t="s">
        <v>26</v>
      </c>
      <c r="E276" s="1">
        <v>45809</v>
      </c>
      <c r="F276" s="51" t="s">
        <v>16</v>
      </c>
      <c r="G276" s="51" t="s">
        <v>11</v>
      </c>
      <c r="H276" s="51" t="s">
        <v>13</v>
      </c>
      <c r="I276" s="13">
        <v>2452.39</v>
      </c>
      <c r="J276" s="51" t="s">
        <v>18</v>
      </c>
    </row>
    <row r="277" spans="1:10">
      <c r="A277" s="1">
        <v>45837</v>
      </c>
      <c r="B277">
        <v>2025</v>
      </c>
      <c r="C277">
        <v>6</v>
      </c>
      <c r="D277" s="51" t="s">
        <v>26</v>
      </c>
      <c r="E277" s="1">
        <v>45809</v>
      </c>
      <c r="F277" s="51" t="s">
        <v>12</v>
      </c>
      <c r="G277" s="51" t="s">
        <v>16</v>
      </c>
      <c r="H277" s="51" t="s">
        <v>13</v>
      </c>
      <c r="I277" s="13">
        <v>7961.29</v>
      </c>
      <c r="J277" s="51" t="s">
        <v>17</v>
      </c>
    </row>
    <row r="278" spans="1:10">
      <c r="A278" s="1">
        <v>45838</v>
      </c>
      <c r="B278">
        <v>2025</v>
      </c>
      <c r="C278">
        <v>6</v>
      </c>
      <c r="D278" s="51" t="s">
        <v>26</v>
      </c>
      <c r="E278" s="1">
        <v>45809</v>
      </c>
      <c r="F278" s="51" t="s">
        <v>11</v>
      </c>
      <c r="G278" s="51" t="s">
        <v>11</v>
      </c>
      <c r="H278" s="51" t="s">
        <v>15</v>
      </c>
      <c r="I278" s="13">
        <v>1162.9100000000001</v>
      </c>
      <c r="J278" s="51" t="s">
        <v>18</v>
      </c>
    </row>
    <row r="279" spans="1:10">
      <c r="A279" s="1">
        <v>45839</v>
      </c>
      <c r="B279">
        <v>2025</v>
      </c>
      <c r="C279">
        <v>7</v>
      </c>
      <c r="D279" s="51" t="s">
        <v>27</v>
      </c>
      <c r="E279" s="1">
        <v>45839</v>
      </c>
      <c r="F279" s="51" t="s">
        <v>12</v>
      </c>
      <c r="G279" s="51" t="s">
        <v>11</v>
      </c>
      <c r="H279" s="51" t="s">
        <v>13</v>
      </c>
      <c r="I279" s="13">
        <v>3829.4</v>
      </c>
      <c r="J279" s="51" t="s">
        <v>18</v>
      </c>
    </row>
    <row r="280" spans="1:10">
      <c r="A280" s="1">
        <v>45840</v>
      </c>
      <c r="B280">
        <v>2025</v>
      </c>
      <c r="C280">
        <v>7</v>
      </c>
      <c r="D280" s="51" t="s">
        <v>27</v>
      </c>
      <c r="E280" s="1">
        <v>45839</v>
      </c>
      <c r="F280" s="51" t="s">
        <v>16</v>
      </c>
      <c r="G280" s="51" t="s">
        <v>11</v>
      </c>
      <c r="H280" s="51" t="s">
        <v>13</v>
      </c>
      <c r="I280" s="13">
        <v>35474.050000000003</v>
      </c>
      <c r="J280" s="51" t="s">
        <v>18</v>
      </c>
    </row>
    <row r="281" spans="1:10">
      <c r="A281" s="1">
        <v>45841</v>
      </c>
      <c r="B281">
        <v>2025</v>
      </c>
      <c r="C281">
        <v>7</v>
      </c>
      <c r="D281" s="51" t="s">
        <v>27</v>
      </c>
      <c r="E281" s="1">
        <v>45839</v>
      </c>
      <c r="F281" s="51" t="s">
        <v>16</v>
      </c>
      <c r="G281" s="51" t="s">
        <v>11</v>
      </c>
      <c r="H281" s="51" t="s">
        <v>13</v>
      </c>
      <c r="I281" s="13">
        <v>20960.169999999998</v>
      </c>
      <c r="J281" s="51" t="s">
        <v>18</v>
      </c>
    </row>
    <row r="282" spans="1:10">
      <c r="A282" s="1">
        <v>45842</v>
      </c>
      <c r="B282">
        <v>2025</v>
      </c>
      <c r="C282">
        <v>7</v>
      </c>
      <c r="D282" s="51" t="s">
        <v>27</v>
      </c>
      <c r="E282" s="1">
        <v>45839</v>
      </c>
      <c r="F282" s="51" t="s">
        <v>11</v>
      </c>
      <c r="G282" s="51" t="s">
        <v>12</v>
      </c>
      <c r="H282" s="51" t="s">
        <v>13</v>
      </c>
      <c r="I282" s="13">
        <v>31462.33</v>
      </c>
      <c r="J282" s="51" t="s">
        <v>14</v>
      </c>
    </row>
    <row r="283" spans="1:10">
      <c r="A283" s="1">
        <v>45843</v>
      </c>
      <c r="B283">
        <v>2025</v>
      </c>
      <c r="C283">
        <v>7</v>
      </c>
      <c r="D283" s="51" t="s">
        <v>27</v>
      </c>
      <c r="E283" s="1">
        <v>45839</v>
      </c>
      <c r="F283" s="51" t="s">
        <v>12</v>
      </c>
      <c r="G283" s="51" t="s">
        <v>16</v>
      </c>
      <c r="H283" s="51" t="s">
        <v>13</v>
      </c>
      <c r="I283" s="13">
        <v>19467.98</v>
      </c>
      <c r="J283" s="51" t="s">
        <v>17</v>
      </c>
    </row>
    <row r="284" spans="1:10">
      <c r="A284" s="1">
        <v>45844</v>
      </c>
      <c r="B284">
        <v>2025</v>
      </c>
      <c r="C284">
        <v>7</v>
      </c>
      <c r="D284" s="51" t="s">
        <v>27</v>
      </c>
      <c r="E284" s="1">
        <v>45839</v>
      </c>
      <c r="F284" s="51" t="s">
        <v>16</v>
      </c>
      <c r="G284" s="51" t="s">
        <v>11</v>
      </c>
      <c r="H284" s="51" t="s">
        <v>13</v>
      </c>
      <c r="I284" s="13">
        <v>33262.400000000001</v>
      </c>
      <c r="J284" s="51" t="s">
        <v>18</v>
      </c>
    </row>
    <row r="285" spans="1:10">
      <c r="A285" s="1">
        <v>45845</v>
      </c>
      <c r="B285">
        <v>2025</v>
      </c>
      <c r="C285">
        <v>7</v>
      </c>
      <c r="D285" s="51" t="s">
        <v>27</v>
      </c>
      <c r="E285" s="1">
        <v>45839</v>
      </c>
      <c r="F285" s="51" t="s">
        <v>12</v>
      </c>
      <c r="G285" s="51" t="s">
        <v>11</v>
      </c>
      <c r="H285" s="51" t="s">
        <v>13</v>
      </c>
      <c r="I285" s="13">
        <v>45986.95</v>
      </c>
      <c r="J285" s="51" t="s">
        <v>18</v>
      </c>
    </row>
    <row r="286" spans="1:10">
      <c r="A286" s="1">
        <v>45846</v>
      </c>
      <c r="B286">
        <v>2025</v>
      </c>
      <c r="C286">
        <v>7</v>
      </c>
      <c r="D286" s="51" t="s">
        <v>27</v>
      </c>
      <c r="E286" s="1">
        <v>45839</v>
      </c>
      <c r="F286" s="51" t="s">
        <v>11</v>
      </c>
      <c r="G286" s="51" t="s">
        <v>11</v>
      </c>
      <c r="H286" s="51" t="s">
        <v>15</v>
      </c>
      <c r="I286" s="13">
        <v>25501.599999999999</v>
      </c>
      <c r="J286" s="51" t="s">
        <v>18</v>
      </c>
    </row>
    <row r="287" spans="1:10">
      <c r="A287" s="1">
        <v>45847</v>
      </c>
      <c r="B287">
        <v>2025</v>
      </c>
      <c r="C287">
        <v>7</v>
      </c>
      <c r="D287" s="51" t="s">
        <v>27</v>
      </c>
      <c r="E287" s="1">
        <v>45839</v>
      </c>
      <c r="F287" s="51" t="s">
        <v>11</v>
      </c>
      <c r="G287" s="51" t="s">
        <v>11</v>
      </c>
      <c r="H287" s="51" t="s">
        <v>15</v>
      </c>
      <c r="I287" s="13">
        <v>9805.39</v>
      </c>
      <c r="J287" s="51" t="s">
        <v>18</v>
      </c>
    </row>
    <row r="288" spans="1:10">
      <c r="A288" s="1">
        <v>45848</v>
      </c>
      <c r="B288">
        <v>2025</v>
      </c>
      <c r="C288">
        <v>7</v>
      </c>
      <c r="D288" s="51" t="s">
        <v>27</v>
      </c>
      <c r="E288" s="1">
        <v>45839</v>
      </c>
      <c r="F288" s="51" t="s">
        <v>12</v>
      </c>
      <c r="G288" s="51" t="s">
        <v>11</v>
      </c>
      <c r="H288" s="51" t="s">
        <v>13</v>
      </c>
      <c r="I288" s="13">
        <v>41251.120000000003</v>
      </c>
      <c r="J288" s="51" t="s">
        <v>18</v>
      </c>
    </row>
    <row r="289" spans="1:10">
      <c r="A289" s="1">
        <v>45849</v>
      </c>
      <c r="B289">
        <v>2025</v>
      </c>
      <c r="C289">
        <v>7</v>
      </c>
      <c r="D289" s="51" t="s">
        <v>27</v>
      </c>
      <c r="E289" s="1">
        <v>45839</v>
      </c>
      <c r="F289" s="51" t="s">
        <v>12</v>
      </c>
      <c r="G289" s="51" t="s">
        <v>16</v>
      </c>
      <c r="H289" s="51" t="s">
        <v>13</v>
      </c>
      <c r="I289" s="13">
        <v>12018.49</v>
      </c>
      <c r="J289" s="51" t="s">
        <v>17</v>
      </c>
    </row>
    <row r="290" spans="1:10">
      <c r="A290" s="1">
        <v>45850</v>
      </c>
      <c r="B290">
        <v>2025</v>
      </c>
      <c r="C290">
        <v>7</v>
      </c>
      <c r="D290" s="51" t="s">
        <v>27</v>
      </c>
      <c r="E290" s="1">
        <v>45839</v>
      </c>
      <c r="F290" s="51" t="s">
        <v>11</v>
      </c>
      <c r="G290" s="51" t="s">
        <v>12</v>
      </c>
      <c r="H290" s="51" t="s">
        <v>13</v>
      </c>
      <c r="I290" s="13">
        <v>1705.35</v>
      </c>
      <c r="J290" s="51" t="s">
        <v>14</v>
      </c>
    </row>
    <row r="291" spans="1:10">
      <c r="A291" s="1">
        <v>45851</v>
      </c>
      <c r="B291">
        <v>2025</v>
      </c>
      <c r="C291">
        <v>7</v>
      </c>
      <c r="D291" s="51" t="s">
        <v>27</v>
      </c>
      <c r="E291" s="1">
        <v>45839</v>
      </c>
      <c r="F291" s="51" t="s">
        <v>12</v>
      </c>
      <c r="G291" s="51" t="s">
        <v>11</v>
      </c>
      <c r="H291" s="51" t="s">
        <v>13</v>
      </c>
      <c r="I291" s="13">
        <v>17451.87</v>
      </c>
      <c r="J291" s="51" t="s">
        <v>18</v>
      </c>
    </row>
    <row r="292" spans="1:10">
      <c r="A292" s="1">
        <v>45852</v>
      </c>
      <c r="B292">
        <v>2025</v>
      </c>
      <c r="C292">
        <v>7</v>
      </c>
      <c r="D292" s="51" t="s">
        <v>27</v>
      </c>
      <c r="E292" s="1">
        <v>45839</v>
      </c>
      <c r="F292" s="51" t="s">
        <v>12</v>
      </c>
      <c r="G292" s="51" t="s">
        <v>12</v>
      </c>
      <c r="H292" s="51" t="s">
        <v>15</v>
      </c>
      <c r="I292" s="13">
        <v>36465.86</v>
      </c>
      <c r="J292" s="51" t="s">
        <v>14</v>
      </c>
    </row>
    <row r="293" spans="1:10">
      <c r="A293" s="1">
        <v>45853</v>
      </c>
      <c r="B293">
        <v>2025</v>
      </c>
      <c r="C293">
        <v>7</v>
      </c>
      <c r="D293" s="51" t="s">
        <v>27</v>
      </c>
      <c r="E293" s="1">
        <v>45839</v>
      </c>
      <c r="F293" s="51" t="s">
        <v>12</v>
      </c>
      <c r="G293" s="51" t="s">
        <v>11</v>
      </c>
      <c r="H293" s="51" t="s">
        <v>13</v>
      </c>
      <c r="I293" s="13">
        <v>16945.759999999998</v>
      </c>
      <c r="J293" s="51" t="s">
        <v>18</v>
      </c>
    </row>
    <row r="294" spans="1:10">
      <c r="A294" s="1">
        <v>45854</v>
      </c>
      <c r="B294">
        <v>2025</v>
      </c>
      <c r="C294">
        <v>7</v>
      </c>
      <c r="D294" s="51" t="s">
        <v>27</v>
      </c>
      <c r="E294" s="1">
        <v>45839</v>
      </c>
      <c r="F294" s="51" t="s">
        <v>11</v>
      </c>
      <c r="G294" s="51" t="s">
        <v>12</v>
      </c>
      <c r="H294" s="51" t="s">
        <v>13</v>
      </c>
      <c r="I294" s="13">
        <v>49511.97</v>
      </c>
      <c r="J294" s="51" t="s">
        <v>14</v>
      </c>
    </row>
    <row r="295" spans="1:10">
      <c r="A295" s="1">
        <v>45855</v>
      </c>
      <c r="B295">
        <v>2025</v>
      </c>
      <c r="C295">
        <v>7</v>
      </c>
      <c r="D295" s="51" t="s">
        <v>27</v>
      </c>
      <c r="E295" s="1">
        <v>45839</v>
      </c>
      <c r="F295" s="51" t="s">
        <v>16</v>
      </c>
      <c r="G295" s="51" t="s">
        <v>12</v>
      </c>
      <c r="H295" s="51" t="s">
        <v>13</v>
      </c>
      <c r="I295" s="13">
        <v>25772.83</v>
      </c>
      <c r="J295" s="51" t="s">
        <v>14</v>
      </c>
    </row>
    <row r="296" spans="1:10">
      <c r="A296" s="1">
        <v>45856</v>
      </c>
      <c r="B296">
        <v>2025</v>
      </c>
      <c r="C296">
        <v>7</v>
      </c>
      <c r="D296" s="51" t="s">
        <v>27</v>
      </c>
      <c r="E296" s="1">
        <v>45839</v>
      </c>
      <c r="F296" s="51" t="s">
        <v>16</v>
      </c>
      <c r="G296" s="51" t="s">
        <v>12</v>
      </c>
      <c r="H296" s="51" t="s">
        <v>13</v>
      </c>
      <c r="I296" s="13">
        <v>4553.95</v>
      </c>
      <c r="J296" s="51" t="s">
        <v>14</v>
      </c>
    </row>
    <row r="297" spans="1:10">
      <c r="A297" s="1">
        <v>45857</v>
      </c>
      <c r="B297">
        <v>2025</v>
      </c>
      <c r="C297">
        <v>7</v>
      </c>
      <c r="D297" s="51" t="s">
        <v>27</v>
      </c>
      <c r="E297" s="1">
        <v>45839</v>
      </c>
      <c r="F297" s="51" t="s">
        <v>12</v>
      </c>
      <c r="G297" s="51" t="s">
        <v>11</v>
      </c>
      <c r="H297" s="51" t="s">
        <v>13</v>
      </c>
      <c r="I297" s="13">
        <v>16076.99</v>
      </c>
      <c r="J297" s="51" t="s">
        <v>18</v>
      </c>
    </row>
    <row r="298" spans="1:10">
      <c r="A298" s="1">
        <v>45858</v>
      </c>
      <c r="B298">
        <v>2025</v>
      </c>
      <c r="C298">
        <v>7</v>
      </c>
      <c r="D298" s="51" t="s">
        <v>27</v>
      </c>
      <c r="E298" s="1">
        <v>45839</v>
      </c>
      <c r="F298" s="51" t="s">
        <v>11</v>
      </c>
      <c r="G298" s="51" t="s">
        <v>11</v>
      </c>
      <c r="H298" s="51" t="s">
        <v>15</v>
      </c>
      <c r="I298" s="13">
        <v>16084.6</v>
      </c>
      <c r="J298" s="51" t="s">
        <v>18</v>
      </c>
    </row>
    <row r="299" spans="1:10">
      <c r="A299" s="1">
        <v>45859</v>
      </c>
      <c r="B299">
        <v>2025</v>
      </c>
      <c r="C299">
        <v>7</v>
      </c>
      <c r="D299" s="51" t="s">
        <v>27</v>
      </c>
      <c r="E299" s="1">
        <v>45839</v>
      </c>
      <c r="F299" s="51" t="s">
        <v>12</v>
      </c>
      <c r="G299" s="51" t="s">
        <v>11</v>
      </c>
      <c r="H299" s="51" t="s">
        <v>13</v>
      </c>
      <c r="I299" s="13">
        <v>27867.61</v>
      </c>
      <c r="J299" s="51" t="s">
        <v>18</v>
      </c>
    </row>
    <row r="300" spans="1:10">
      <c r="A300" s="1">
        <v>45860</v>
      </c>
      <c r="B300">
        <v>2025</v>
      </c>
      <c r="C300">
        <v>7</v>
      </c>
      <c r="D300" s="51" t="s">
        <v>27</v>
      </c>
      <c r="E300" s="1">
        <v>45839</v>
      </c>
      <c r="F300" s="51" t="s">
        <v>16</v>
      </c>
      <c r="G300" s="51" t="s">
        <v>11</v>
      </c>
      <c r="H300" s="51" t="s">
        <v>13</v>
      </c>
      <c r="I300" s="13">
        <v>5042.8</v>
      </c>
      <c r="J300" s="51" t="s">
        <v>18</v>
      </c>
    </row>
    <row r="301" spans="1:10">
      <c r="A301" s="1">
        <v>45861</v>
      </c>
      <c r="B301">
        <v>2025</v>
      </c>
      <c r="C301">
        <v>7</v>
      </c>
      <c r="D301" s="51" t="s">
        <v>27</v>
      </c>
      <c r="E301" s="1">
        <v>45839</v>
      </c>
      <c r="F301" s="51" t="s">
        <v>16</v>
      </c>
      <c r="G301" s="51" t="s">
        <v>12</v>
      </c>
      <c r="H301" s="51" t="s">
        <v>13</v>
      </c>
      <c r="I301" s="13">
        <v>47542.04</v>
      </c>
      <c r="J301" s="51" t="s">
        <v>14</v>
      </c>
    </row>
    <row r="302" spans="1:10">
      <c r="A302" s="1">
        <v>45862</v>
      </c>
      <c r="B302">
        <v>2025</v>
      </c>
      <c r="C302">
        <v>7</v>
      </c>
      <c r="D302" s="51" t="s">
        <v>27</v>
      </c>
      <c r="E302" s="1">
        <v>45839</v>
      </c>
      <c r="F302" s="51" t="s">
        <v>12</v>
      </c>
      <c r="G302" s="51" t="s">
        <v>11</v>
      </c>
      <c r="H302" s="51" t="s">
        <v>13</v>
      </c>
      <c r="I302" s="13">
        <v>21328.92</v>
      </c>
      <c r="J302" s="51" t="s">
        <v>18</v>
      </c>
    </row>
    <row r="303" spans="1:10">
      <c r="A303" s="1">
        <v>45863</v>
      </c>
      <c r="B303">
        <v>2025</v>
      </c>
      <c r="C303">
        <v>7</v>
      </c>
      <c r="D303" s="51" t="s">
        <v>27</v>
      </c>
      <c r="E303" s="1">
        <v>45839</v>
      </c>
      <c r="F303" s="51" t="s">
        <v>12</v>
      </c>
      <c r="G303" s="51" t="s">
        <v>16</v>
      </c>
      <c r="H303" s="51" t="s">
        <v>13</v>
      </c>
      <c r="I303" s="13">
        <v>47900.99</v>
      </c>
      <c r="J303" s="51" t="s">
        <v>17</v>
      </c>
    </row>
    <row r="304" spans="1:10">
      <c r="A304" s="1">
        <v>45864</v>
      </c>
      <c r="B304">
        <v>2025</v>
      </c>
      <c r="C304">
        <v>7</v>
      </c>
      <c r="D304" s="51" t="s">
        <v>27</v>
      </c>
      <c r="E304" s="1">
        <v>45839</v>
      </c>
      <c r="F304" s="51" t="s">
        <v>12</v>
      </c>
      <c r="G304" s="51" t="s">
        <v>16</v>
      </c>
      <c r="H304" s="51" t="s">
        <v>13</v>
      </c>
      <c r="I304" s="13">
        <v>47060.09</v>
      </c>
      <c r="J304" s="51" t="s">
        <v>17</v>
      </c>
    </row>
    <row r="305" spans="1:10">
      <c r="A305" s="1">
        <v>45865</v>
      </c>
      <c r="B305">
        <v>2025</v>
      </c>
      <c r="C305">
        <v>7</v>
      </c>
      <c r="D305" s="51" t="s">
        <v>27</v>
      </c>
      <c r="E305" s="1">
        <v>45839</v>
      </c>
      <c r="F305" s="51" t="s">
        <v>16</v>
      </c>
      <c r="G305" s="51" t="s">
        <v>12</v>
      </c>
      <c r="H305" s="51" t="s">
        <v>13</v>
      </c>
      <c r="I305" s="13">
        <v>14305.92</v>
      </c>
      <c r="J305" s="51" t="s">
        <v>14</v>
      </c>
    </row>
    <row r="306" spans="1:10">
      <c r="A306" s="1">
        <v>45866</v>
      </c>
      <c r="B306">
        <v>2025</v>
      </c>
      <c r="C306">
        <v>7</v>
      </c>
      <c r="D306" s="51" t="s">
        <v>27</v>
      </c>
      <c r="E306" s="1">
        <v>45839</v>
      </c>
      <c r="F306" s="51" t="s">
        <v>11</v>
      </c>
      <c r="G306" s="51" t="s">
        <v>11</v>
      </c>
      <c r="H306" s="51" t="s">
        <v>15</v>
      </c>
      <c r="I306" s="13">
        <v>15337.58</v>
      </c>
      <c r="J306" s="51" t="s">
        <v>18</v>
      </c>
    </row>
    <row r="307" spans="1:10">
      <c r="A307" s="1">
        <v>45867</v>
      </c>
      <c r="B307">
        <v>2025</v>
      </c>
      <c r="C307">
        <v>7</v>
      </c>
      <c r="D307" s="51" t="s">
        <v>27</v>
      </c>
      <c r="E307" s="1">
        <v>45839</v>
      </c>
      <c r="F307" s="51" t="s">
        <v>16</v>
      </c>
      <c r="G307" s="51" t="s">
        <v>11</v>
      </c>
      <c r="H307" s="51" t="s">
        <v>13</v>
      </c>
      <c r="I307" s="13">
        <v>32172.39</v>
      </c>
      <c r="J307" s="51" t="s">
        <v>18</v>
      </c>
    </row>
    <row r="308" spans="1:10">
      <c r="A308" s="1">
        <v>45868</v>
      </c>
      <c r="B308">
        <v>2025</v>
      </c>
      <c r="C308">
        <v>7</v>
      </c>
      <c r="D308" s="51" t="s">
        <v>27</v>
      </c>
      <c r="E308" s="1">
        <v>45839</v>
      </c>
      <c r="F308" s="51" t="s">
        <v>11</v>
      </c>
      <c r="G308" s="51" t="s">
        <v>12</v>
      </c>
      <c r="H308" s="51" t="s">
        <v>13</v>
      </c>
      <c r="I308" s="13">
        <v>19853.07</v>
      </c>
      <c r="J308" s="51" t="s">
        <v>14</v>
      </c>
    </row>
    <row r="309" spans="1:10">
      <c r="A309" s="1">
        <v>45869</v>
      </c>
      <c r="B309">
        <v>2025</v>
      </c>
      <c r="C309">
        <v>7</v>
      </c>
      <c r="D309" s="51" t="s">
        <v>27</v>
      </c>
      <c r="E309" s="1">
        <v>45839</v>
      </c>
      <c r="F309" s="51" t="s">
        <v>11</v>
      </c>
      <c r="G309" s="51" t="s">
        <v>16</v>
      </c>
      <c r="H309" s="51" t="s">
        <v>13</v>
      </c>
      <c r="I309" s="13">
        <v>17201.77</v>
      </c>
      <c r="J309" s="51" t="s">
        <v>17</v>
      </c>
    </row>
    <row r="310" spans="1:10">
      <c r="A310" s="1">
        <v>45870</v>
      </c>
      <c r="B310">
        <v>2025</v>
      </c>
      <c r="C310">
        <v>8</v>
      </c>
      <c r="D310" s="51" t="s">
        <v>28</v>
      </c>
      <c r="E310" s="1">
        <v>45870</v>
      </c>
      <c r="F310" s="51" t="s">
        <v>12</v>
      </c>
      <c r="G310" s="51" t="s">
        <v>12</v>
      </c>
      <c r="H310" s="51" t="s">
        <v>15</v>
      </c>
      <c r="I310" s="13">
        <v>32903.58</v>
      </c>
      <c r="J310" s="51" t="s">
        <v>14</v>
      </c>
    </row>
    <row r="311" spans="1:10">
      <c r="A311" s="1">
        <v>45871</v>
      </c>
      <c r="B311">
        <v>2025</v>
      </c>
      <c r="C311">
        <v>8</v>
      </c>
      <c r="D311" s="51" t="s">
        <v>28</v>
      </c>
      <c r="E311" s="1">
        <v>45870</v>
      </c>
      <c r="F311" s="51" t="s">
        <v>11</v>
      </c>
      <c r="G311" s="51" t="s">
        <v>11</v>
      </c>
      <c r="H311" s="51" t="s">
        <v>15</v>
      </c>
      <c r="I311" s="13">
        <v>12732.9</v>
      </c>
      <c r="J311" s="51" t="s">
        <v>18</v>
      </c>
    </row>
    <row r="312" spans="1:10">
      <c r="A312" s="1">
        <v>45872</v>
      </c>
      <c r="B312">
        <v>2025</v>
      </c>
      <c r="C312">
        <v>8</v>
      </c>
      <c r="D312" s="51" t="s">
        <v>28</v>
      </c>
      <c r="E312" s="1">
        <v>45870</v>
      </c>
      <c r="F312" s="51" t="s">
        <v>16</v>
      </c>
      <c r="G312" s="51" t="s">
        <v>12</v>
      </c>
      <c r="H312" s="51" t="s">
        <v>13</v>
      </c>
      <c r="I312" s="13">
        <v>10955.76</v>
      </c>
      <c r="J312" s="51" t="s">
        <v>14</v>
      </c>
    </row>
    <row r="313" spans="1:10">
      <c r="A313" s="1">
        <v>45873</v>
      </c>
      <c r="B313">
        <v>2025</v>
      </c>
      <c r="C313">
        <v>8</v>
      </c>
      <c r="D313" s="51" t="s">
        <v>28</v>
      </c>
      <c r="E313" s="1">
        <v>45870</v>
      </c>
      <c r="F313" s="51" t="s">
        <v>16</v>
      </c>
      <c r="G313" s="51" t="s">
        <v>16</v>
      </c>
      <c r="H313" s="51" t="s">
        <v>15</v>
      </c>
      <c r="I313" s="13">
        <v>15669.75</v>
      </c>
      <c r="J313" s="51" t="s">
        <v>17</v>
      </c>
    </row>
    <row r="314" spans="1:10">
      <c r="A314" s="1">
        <v>45874</v>
      </c>
      <c r="B314">
        <v>2025</v>
      </c>
      <c r="C314">
        <v>8</v>
      </c>
      <c r="D314" s="51" t="s">
        <v>28</v>
      </c>
      <c r="E314" s="1">
        <v>45870</v>
      </c>
      <c r="F314" s="51" t="s">
        <v>12</v>
      </c>
      <c r="G314" s="51" t="s">
        <v>16</v>
      </c>
      <c r="H314" s="51" t="s">
        <v>13</v>
      </c>
      <c r="I314" s="13">
        <v>30244.03</v>
      </c>
      <c r="J314" s="51" t="s">
        <v>17</v>
      </c>
    </row>
    <row r="315" spans="1:10">
      <c r="A315" s="1">
        <v>45875</v>
      </c>
      <c r="B315">
        <v>2025</v>
      </c>
      <c r="C315">
        <v>8</v>
      </c>
      <c r="D315" s="51" t="s">
        <v>28</v>
      </c>
      <c r="E315" s="1">
        <v>45870</v>
      </c>
      <c r="F315" s="51" t="s">
        <v>11</v>
      </c>
      <c r="G315" s="51" t="s">
        <v>16</v>
      </c>
      <c r="H315" s="51" t="s">
        <v>13</v>
      </c>
      <c r="I315" s="13">
        <v>10089.59</v>
      </c>
      <c r="J315" s="51" t="s">
        <v>17</v>
      </c>
    </row>
    <row r="316" spans="1:10">
      <c r="A316" s="1">
        <v>45876</v>
      </c>
      <c r="B316">
        <v>2025</v>
      </c>
      <c r="C316">
        <v>8</v>
      </c>
      <c r="D316" s="51" t="s">
        <v>28</v>
      </c>
      <c r="E316" s="1">
        <v>45870</v>
      </c>
      <c r="F316" s="51" t="s">
        <v>16</v>
      </c>
      <c r="G316" s="51" t="s">
        <v>11</v>
      </c>
      <c r="H316" s="51" t="s">
        <v>13</v>
      </c>
      <c r="I316" s="13">
        <v>5487.64</v>
      </c>
      <c r="J316" s="51" t="s">
        <v>18</v>
      </c>
    </row>
    <row r="317" spans="1:10">
      <c r="A317" s="1">
        <v>45877</v>
      </c>
      <c r="B317">
        <v>2025</v>
      </c>
      <c r="C317">
        <v>8</v>
      </c>
      <c r="D317" s="51" t="s">
        <v>28</v>
      </c>
      <c r="E317" s="1">
        <v>45870</v>
      </c>
      <c r="F317" s="51" t="s">
        <v>16</v>
      </c>
      <c r="G317" s="51" t="s">
        <v>11</v>
      </c>
      <c r="H317" s="51" t="s">
        <v>13</v>
      </c>
      <c r="I317" s="13">
        <v>27027.37</v>
      </c>
      <c r="J317" s="51" t="s">
        <v>18</v>
      </c>
    </row>
    <row r="318" spans="1:10">
      <c r="A318" s="1">
        <v>45878</v>
      </c>
      <c r="B318">
        <v>2025</v>
      </c>
      <c r="C318">
        <v>8</v>
      </c>
      <c r="D318" s="51" t="s">
        <v>28</v>
      </c>
      <c r="E318" s="1">
        <v>45870</v>
      </c>
      <c r="F318" s="51" t="s">
        <v>12</v>
      </c>
      <c r="G318" s="51" t="s">
        <v>12</v>
      </c>
      <c r="H318" s="51" t="s">
        <v>15</v>
      </c>
      <c r="I318" s="13">
        <v>30882.560000000001</v>
      </c>
      <c r="J318" s="51" t="s">
        <v>14</v>
      </c>
    </row>
    <row r="319" spans="1:10">
      <c r="A319" s="1">
        <v>45879</v>
      </c>
      <c r="B319">
        <v>2025</v>
      </c>
      <c r="C319">
        <v>8</v>
      </c>
      <c r="D319" s="51" t="s">
        <v>28</v>
      </c>
      <c r="E319" s="1">
        <v>45870</v>
      </c>
      <c r="F319" s="51" t="s">
        <v>12</v>
      </c>
      <c r="G319" s="51" t="s">
        <v>16</v>
      </c>
      <c r="H319" s="51" t="s">
        <v>13</v>
      </c>
      <c r="I319" s="13">
        <v>13717.57</v>
      </c>
      <c r="J319" s="51" t="s">
        <v>17</v>
      </c>
    </row>
    <row r="320" spans="1:10">
      <c r="A320" s="1">
        <v>45880</v>
      </c>
      <c r="B320">
        <v>2025</v>
      </c>
      <c r="C320">
        <v>8</v>
      </c>
      <c r="D320" s="51" t="s">
        <v>28</v>
      </c>
      <c r="E320" s="1">
        <v>45870</v>
      </c>
      <c r="F320" s="51" t="s">
        <v>11</v>
      </c>
      <c r="G320" s="51" t="s">
        <v>12</v>
      </c>
      <c r="H320" s="51" t="s">
        <v>13</v>
      </c>
      <c r="I320" s="13">
        <v>38587.17</v>
      </c>
      <c r="J320" s="51" t="s">
        <v>14</v>
      </c>
    </row>
    <row r="321" spans="1:10">
      <c r="A321" s="1">
        <v>45881</v>
      </c>
      <c r="B321">
        <v>2025</v>
      </c>
      <c r="C321">
        <v>8</v>
      </c>
      <c r="D321" s="51" t="s">
        <v>28</v>
      </c>
      <c r="E321" s="1">
        <v>45870</v>
      </c>
      <c r="F321" s="51" t="s">
        <v>11</v>
      </c>
      <c r="G321" s="51" t="s">
        <v>16</v>
      </c>
      <c r="H321" s="51" t="s">
        <v>13</v>
      </c>
      <c r="I321" s="13">
        <v>4428.2700000000004</v>
      </c>
      <c r="J321" s="51" t="s">
        <v>17</v>
      </c>
    </row>
    <row r="322" spans="1:10">
      <c r="A322" s="1">
        <v>45882</v>
      </c>
      <c r="B322">
        <v>2025</v>
      </c>
      <c r="C322">
        <v>8</v>
      </c>
      <c r="D322" s="51" t="s">
        <v>28</v>
      </c>
      <c r="E322" s="1">
        <v>45870</v>
      </c>
      <c r="F322" s="51" t="s">
        <v>12</v>
      </c>
      <c r="G322" s="51" t="s">
        <v>11</v>
      </c>
      <c r="H322" s="51" t="s">
        <v>13</v>
      </c>
      <c r="I322" s="13">
        <v>35940.29</v>
      </c>
      <c r="J322" s="51" t="s">
        <v>18</v>
      </c>
    </row>
    <row r="323" spans="1:10">
      <c r="A323" s="1">
        <v>45883</v>
      </c>
      <c r="B323">
        <v>2025</v>
      </c>
      <c r="C323">
        <v>8</v>
      </c>
      <c r="D323" s="51" t="s">
        <v>28</v>
      </c>
      <c r="E323" s="1">
        <v>45870</v>
      </c>
      <c r="F323" s="51" t="s">
        <v>12</v>
      </c>
      <c r="G323" s="51" t="s">
        <v>16</v>
      </c>
      <c r="H323" s="51" t="s">
        <v>13</v>
      </c>
      <c r="I323" s="13">
        <v>20609.400000000001</v>
      </c>
      <c r="J323" s="51" t="s">
        <v>17</v>
      </c>
    </row>
    <row r="324" spans="1:10">
      <c r="A324" s="1">
        <v>45884</v>
      </c>
      <c r="B324">
        <v>2025</v>
      </c>
      <c r="C324">
        <v>8</v>
      </c>
      <c r="D324" s="51" t="s">
        <v>28</v>
      </c>
      <c r="E324" s="1">
        <v>45870</v>
      </c>
      <c r="F324" s="51" t="s">
        <v>11</v>
      </c>
      <c r="G324" s="51" t="s">
        <v>12</v>
      </c>
      <c r="H324" s="51" t="s">
        <v>13</v>
      </c>
      <c r="I324" s="13">
        <v>20845.98</v>
      </c>
      <c r="J324" s="51" t="s">
        <v>14</v>
      </c>
    </row>
    <row r="325" spans="1:10">
      <c r="A325" s="1">
        <v>45885</v>
      </c>
      <c r="B325">
        <v>2025</v>
      </c>
      <c r="C325">
        <v>8</v>
      </c>
      <c r="D325" s="51" t="s">
        <v>28</v>
      </c>
      <c r="E325" s="1">
        <v>45870</v>
      </c>
      <c r="F325" s="51" t="s">
        <v>11</v>
      </c>
      <c r="G325" s="51" t="s">
        <v>12</v>
      </c>
      <c r="H325" s="51" t="s">
        <v>13</v>
      </c>
      <c r="I325" s="13">
        <v>24253.79</v>
      </c>
      <c r="J325" s="51" t="s">
        <v>14</v>
      </c>
    </row>
    <row r="326" spans="1:10">
      <c r="A326" s="1">
        <v>45886</v>
      </c>
      <c r="B326">
        <v>2025</v>
      </c>
      <c r="C326">
        <v>8</v>
      </c>
      <c r="D326" s="51" t="s">
        <v>28</v>
      </c>
      <c r="E326" s="1">
        <v>45870</v>
      </c>
      <c r="F326" s="51" t="s">
        <v>12</v>
      </c>
      <c r="G326" s="51" t="s">
        <v>16</v>
      </c>
      <c r="H326" s="51" t="s">
        <v>13</v>
      </c>
      <c r="I326" s="13">
        <v>48981.120000000003</v>
      </c>
      <c r="J326" s="51" t="s">
        <v>17</v>
      </c>
    </row>
    <row r="327" spans="1:10">
      <c r="A327" s="1">
        <v>45887</v>
      </c>
      <c r="B327">
        <v>2025</v>
      </c>
      <c r="C327">
        <v>8</v>
      </c>
      <c r="D327" s="51" t="s">
        <v>28</v>
      </c>
      <c r="E327" s="1">
        <v>45870</v>
      </c>
      <c r="F327" s="51" t="s">
        <v>12</v>
      </c>
      <c r="G327" s="51" t="s">
        <v>11</v>
      </c>
      <c r="H327" s="51" t="s">
        <v>13</v>
      </c>
      <c r="I327" s="13">
        <v>39939.360000000001</v>
      </c>
      <c r="J327" s="51" t="s">
        <v>18</v>
      </c>
    </row>
    <row r="328" spans="1:10">
      <c r="A328" s="1">
        <v>45888</v>
      </c>
      <c r="B328">
        <v>2025</v>
      </c>
      <c r="C328">
        <v>8</v>
      </c>
      <c r="D328" s="51" t="s">
        <v>28</v>
      </c>
      <c r="E328" s="1">
        <v>45870</v>
      </c>
      <c r="F328" s="51" t="s">
        <v>16</v>
      </c>
      <c r="G328" s="51" t="s">
        <v>16</v>
      </c>
      <c r="H328" s="51" t="s">
        <v>15</v>
      </c>
      <c r="I328" s="13">
        <v>10523.24</v>
      </c>
      <c r="J328" s="51" t="s">
        <v>17</v>
      </c>
    </row>
    <row r="329" spans="1:10">
      <c r="A329" s="1">
        <v>45889</v>
      </c>
      <c r="B329">
        <v>2025</v>
      </c>
      <c r="C329">
        <v>8</v>
      </c>
      <c r="D329" s="51" t="s">
        <v>28</v>
      </c>
      <c r="E329" s="1">
        <v>45870</v>
      </c>
      <c r="F329" s="51" t="s">
        <v>12</v>
      </c>
      <c r="G329" s="51" t="s">
        <v>11</v>
      </c>
      <c r="H329" s="51" t="s">
        <v>13</v>
      </c>
      <c r="I329" s="13">
        <v>9658.43</v>
      </c>
      <c r="J329" s="51" t="s">
        <v>18</v>
      </c>
    </row>
    <row r="330" spans="1:10">
      <c r="A330" s="1">
        <v>45890</v>
      </c>
      <c r="B330">
        <v>2025</v>
      </c>
      <c r="C330">
        <v>8</v>
      </c>
      <c r="D330" s="51" t="s">
        <v>28</v>
      </c>
      <c r="E330" s="1">
        <v>45870</v>
      </c>
      <c r="F330" s="51" t="s">
        <v>16</v>
      </c>
      <c r="G330" s="51" t="s">
        <v>11</v>
      </c>
      <c r="H330" s="51" t="s">
        <v>13</v>
      </c>
      <c r="I330" s="13">
        <v>37231.25</v>
      </c>
      <c r="J330" s="51" t="s">
        <v>18</v>
      </c>
    </row>
    <row r="331" spans="1:10">
      <c r="A331" s="1">
        <v>45891</v>
      </c>
      <c r="B331">
        <v>2025</v>
      </c>
      <c r="C331">
        <v>8</v>
      </c>
      <c r="D331" s="51" t="s">
        <v>28</v>
      </c>
      <c r="E331" s="1">
        <v>45870</v>
      </c>
      <c r="F331" s="51" t="s">
        <v>12</v>
      </c>
      <c r="G331" s="51" t="s">
        <v>11</v>
      </c>
      <c r="H331" s="51" t="s">
        <v>13</v>
      </c>
      <c r="I331" s="13">
        <v>16756.97</v>
      </c>
      <c r="J331" s="51" t="s">
        <v>18</v>
      </c>
    </row>
    <row r="332" spans="1:10">
      <c r="A332" s="1">
        <v>45892</v>
      </c>
      <c r="B332">
        <v>2025</v>
      </c>
      <c r="C332">
        <v>8</v>
      </c>
      <c r="D332" s="51" t="s">
        <v>28</v>
      </c>
      <c r="E332" s="1">
        <v>45870</v>
      </c>
      <c r="F332" s="51" t="s">
        <v>12</v>
      </c>
      <c r="G332" s="51" t="s">
        <v>16</v>
      </c>
      <c r="H332" s="51" t="s">
        <v>13</v>
      </c>
      <c r="I332" s="13">
        <v>39785.629999999997</v>
      </c>
      <c r="J332" s="51" t="s">
        <v>17</v>
      </c>
    </row>
    <row r="333" spans="1:10">
      <c r="A333" s="1">
        <v>45893</v>
      </c>
      <c r="B333">
        <v>2025</v>
      </c>
      <c r="C333">
        <v>8</v>
      </c>
      <c r="D333" s="51" t="s">
        <v>28</v>
      </c>
      <c r="E333" s="1">
        <v>45870</v>
      </c>
      <c r="F333" s="51" t="s">
        <v>12</v>
      </c>
      <c r="G333" s="51" t="s">
        <v>12</v>
      </c>
      <c r="H333" s="51" t="s">
        <v>15</v>
      </c>
      <c r="I333" s="13">
        <v>26855.360000000001</v>
      </c>
      <c r="J333" s="51" t="s">
        <v>14</v>
      </c>
    </row>
    <row r="334" spans="1:10">
      <c r="A334" s="1">
        <v>45894</v>
      </c>
      <c r="B334">
        <v>2025</v>
      </c>
      <c r="C334">
        <v>8</v>
      </c>
      <c r="D334" s="51" t="s">
        <v>28</v>
      </c>
      <c r="E334" s="1">
        <v>45870</v>
      </c>
      <c r="F334" s="51" t="s">
        <v>12</v>
      </c>
      <c r="G334" s="51" t="s">
        <v>16</v>
      </c>
      <c r="H334" s="51" t="s">
        <v>13</v>
      </c>
      <c r="I334" s="13">
        <v>29585.7</v>
      </c>
      <c r="J334" s="51" t="s">
        <v>17</v>
      </c>
    </row>
    <row r="335" spans="1:10">
      <c r="A335" s="1">
        <v>45895</v>
      </c>
      <c r="B335">
        <v>2025</v>
      </c>
      <c r="C335">
        <v>8</v>
      </c>
      <c r="D335" s="51" t="s">
        <v>28</v>
      </c>
      <c r="E335" s="1">
        <v>45870</v>
      </c>
      <c r="F335" s="51" t="s">
        <v>16</v>
      </c>
      <c r="G335" s="51" t="s">
        <v>12</v>
      </c>
      <c r="H335" s="51" t="s">
        <v>13</v>
      </c>
      <c r="I335" s="13">
        <v>12298.3</v>
      </c>
      <c r="J335" s="51" t="s">
        <v>14</v>
      </c>
    </row>
    <row r="336" spans="1:10">
      <c r="A336" s="1">
        <v>45896</v>
      </c>
      <c r="B336">
        <v>2025</v>
      </c>
      <c r="C336">
        <v>8</v>
      </c>
      <c r="D336" s="51" t="s">
        <v>28</v>
      </c>
      <c r="E336" s="1">
        <v>45870</v>
      </c>
      <c r="F336" s="51" t="s">
        <v>11</v>
      </c>
      <c r="G336" s="51" t="s">
        <v>12</v>
      </c>
      <c r="H336" s="51" t="s">
        <v>13</v>
      </c>
      <c r="I336" s="13">
        <v>17898.98</v>
      </c>
      <c r="J336" s="51" t="s">
        <v>14</v>
      </c>
    </row>
    <row r="337" spans="1:10">
      <c r="A337" s="1">
        <v>45897</v>
      </c>
      <c r="B337">
        <v>2025</v>
      </c>
      <c r="C337">
        <v>8</v>
      </c>
      <c r="D337" s="51" t="s">
        <v>28</v>
      </c>
      <c r="E337" s="1">
        <v>45870</v>
      </c>
      <c r="F337" s="51" t="s">
        <v>11</v>
      </c>
      <c r="G337" s="51" t="s">
        <v>11</v>
      </c>
      <c r="H337" s="51" t="s">
        <v>15</v>
      </c>
      <c r="I337" s="13">
        <v>13774.74</v>
      </c>
      <c r="J337" s="51" t="s">
        <v>18</v>
      </c>
    </row>
    <row r="338" spans="1:10">
      <c r="A338" s="1">
        <v>45898</v>
      </c>
      <c r="B338">
        <v>2025</v>
      </c>
      <c r="C338">
        <v>8</v>
      </c>
      <c r="D338" s="51" t="s">
        <v>28</v>
      </c>
      <c r="E338" s="1">
        <v>45870</v>
      </c>
      <c r="F338" s="51" t="s">
        <v>11</v>
      </c>
      <c r="G338" s="51" t="s">
        <v>12</v>
      </c>
      <c r="H338" s="51" t="s">
        <v>13</v>
      </c>
      <c r="I338" s="13">
        <v>41581.269999999997</v>
      </c>
      <c r="J338" s="51" t="s">
        <v>14</v>
      </c>
    </row>
    <row r="339" spans="1:10">
      <c r="A339" s="1">
        <v>45899</v>
      </c>
      <c r="B339">
        <v>2025</v>
      </c>
      <c r="C339">
        <v>8</v>
      </c>
      <c r="D339" s="51" t="s">
        <v>28</v>
      </c>
      <c r="E339" s="1">
        <v>45870</v>
      </c>
      <c r="F339" s="51" t="s">
        <v>16</v>
      </c>
      <c r="G339" s="51" t="s">
        <v>16</v>
      </c>
      <c r="H339" s="51" t="s">
        <v>15</v>
      </c>
      <c r="I339" s="13">
        <v>19079.02</v>
      </c>
      <c r="J339" s="51" t="s">
        <v>17</v>
      </c>
    </row>
    <row r="340" spans="1:10">
      <c r="A340" s="1">
        <v>45900</v>
      </c>
      <c r="B340">
        <v>2025</v>
      </c>
      <c r="C340">
        <v>8</v>
      </c>
      <c r="D340" s="51" t="s">
        <v>28</v>
      </c>
      <c r="E340" s="1">
        <v>45870</v>
      </c>
      <c r="F340" s="51" t="s">
        <v>12</v>
      </c>
      <c r="G340" s="51" t="s">
        <v>16</v>
      </c>
      <c r="H340" s="51" t="s">
        <v>13</v>
      </c>
      <c r="I340" s="13">
        <v>43443.8</v>
      </c>
      <c r="J340" s="51" t="s">
        <v>17</v>
      </c>
    </row>
    <row r="341" spans="1:10">
      <c r="A341" s="1">
        <v>45901</v>
      </c>
      <c r="B341">
        <v>2025</v>
      </c>
      <c r="C341">
        <v>9</v>
      </c>
      <c r="D341" s="51" t="s">
        <v>29</v>
      </c>
      <c r="E341" s="1">
        <v>45901</v>
      </c>
      <c r="F341" s="51" t="s">
        <v>11</v>
      </c>
      <c r="G341" s="51" t="s">
        <v>11</v>
      </c>
      <c r="H341" s="51" t="s">
        <v>15</v>
      </c>
      <c r="I341" s="13">
        <v>47510.81</v>
      </c>
      <c r="J341" s="51" t="s">
        <v>18</v>
      </c>
    </row>
    <row r="342" spans="1:10">
      <c r="A342" s="1">
        <v>45902</v>
      </c>
      <c r="B342">
        <v>2025</v>
      </c>
      <c r="C342">
        <v>9</v>
      </c>
      <c r="D342" s="51" t="s">
        <v>29</v>
      </c>
      <c r="E342" s="1">
        <v>45901</v>
      </c>
      <c r="F342" s="51" t="s">
        <v>12</v>
      </c>
      <c r="G342" s="51" t="s">
        <v>12</v>
      </c>
      <c r="H342" s="51" t="s">
        <v>15</v>
      </c>
      <c r="I342" s="13">
        <v>22439.89</v>
      </c>
      <c r="J342" s="51" t="s">
        <v>14</v>
      </c>
    </row>
    <row r="343" spans="1:10">
      <c r="A343" s="1">
        <v>45903</v>
      </c>
      <c r="B343">
        <v>2025</v>
      </c>
      <c r="C343">
        <v>9</v>
      </c>
      <c r="D343" s="51" t="s">
        <v>29</v>
      </c>
      <c r="E343" s="1">
        <v>45901</v>
      </c>
      <c r="F343" s="51" t="s">
        <v>12</v>
      </c>
      <c r="G343" s="51" t="s">
        <v>12</v>
      </c>
      <c r="H343" s="51" t="s">
        <v>15</v>
      </c>
      <c r="I343" s="13">
        <v>41719</v>
      </c>
      <c r="J343" s="51" t="s">
        <v>14</v>
      </c>
    </row>
    <row r="344" spans="1:10">
      <c r="A344" s="1">
        <v>45904</v>
      </c>
      <c r="B344">
        <v>2025</v>
      </c>
      <c r="C344">
        <v>9</v>
      </c>
      <c r="D344" s="51" t="s">
        <v>29</v>
      </c>
      <c r="E344" s="1">
        <v>45901</v>
      </c>
      <c r="F344" s="51" t="s">
        <v>16</v>
      </c>
      <c r="G344" s="51" t="s">
        <v>12</v>
      </c>
      <c r="H344" s="51" t="s">
        <v>13</v>
      </c>
      <c r="I344" s="13">
        <v>47826.79</v>
      </c>
      <c r="J344" s="51" t="s">
        <v>14</v>
      </c>
    </row>
    <row r="345" spans="1:10">
      <c r="A345" s="1">
        <v>45905</v>
      </c>
      <c r="B345">
        <v>2025</v>
      </c>
      <c r="C345">
        <v>9</v>
      </c>
      <c r="D345" s="51" t="s">
        <v>29</v>
      </c>
      <c r="E345" s="1">
        <v>45901</v>
      </c>
      <c r="F345" s="51" t="s">
        <v>16</v>
      </c>
      <c r="G345" s="51" t="s">
        <v>16</v>
      </c>
      <c r="H345" s="51" t="s">
        <v>15</v>
      </c>
      <c r="I345" s="13">
        <v>15882.75</v>
      </c>
      <c r="J345" s="51" t="s">
        <v>17</v>
      </c>
    </row>
    <row r="346" spans="1:10">
      <c r="A346" s="1">
        <v>45906</v>
      </c>
      <c r="B346">
        <v>2025</v>
      </c>
      <c r="C346">
        <v>9</v>
      </c>
      <c r="D346" s="51" t="s">
        <v>29</v>
      </c>
      <c r="E346" s="1">
        <v>45901</v>
      </c>
      <c r="F346" s="51" t="s">
        <v>16</v>
      </c>
      <c r="G346" s="51" t="s">
        <v>11</v>
      </c>
      <c r="H346" s="51" t="s">
        <v>13</v>
      </c>
      <c r="I346" s="13">
        <v>31923.79</v>
      </c>
      <c r="J346" s="51" t="s">
        <v>18</v>
      </c>
    </row>
    <row r="347" spans="1:10">
      <c r="A347" s="1">
        <v>45907</v>
      </c>
      <c r="B347">
        <v>2025</v>
      </c>
      <c r="C347">
        <v>9</v>
      </c>
      <c r="D347" s="51" t="s">
        <v>29</v>
      </c>
      <c r="E347" s="1">
        <v>45901</v>
      </c>
      <c r="F347" s="51" t="s">
        <v>11</v>
      </c>
      <c r="G347" s="51" t="s">
        <v>16</v>
      </c>
      <c r="H347" s="51" t="s">
        <v>13</v>
      </c>
      <c r="I347" s="13">
        <v>43453.14</v>
      </c>
      <c r="J347" s="51" t="s">
        <v>17</v>
      </c>
    </row>
    <row r="348" spans="1:10">
      <c r="A348" s="1">
        <v>45908</v>
      </c>
      <c r="B348">
        <v>2025</v>
      </c>
      <c r="C348">
        <v>9</v>
      </c>
      <c r="D348" s="51" t="s">
        <v>29</v>
      </c>
      <c r="E348" s="1">
        <v>45901</v>
      </c>
      <c r="F348" s="51" t="s">
        <v>12</v>
      </c>
      <c r="G348" s="51" t="s">
        <v>11</v>
      </c>
      <c r="H348" s="51" t="s">
        <v>13</v>
      </c>
      <c r="I348" s="13">
        <v>19902.740000000002</v>
      </c>
      <c r="J348" s="51" t="s">
        <v>18</v>
      </c>
    </row>
    <row r="349" spans="1:10">
      <c r="A349" s="1">
        <v>45909</v>
      </c>
      <c r="B349">
        <v>2025</v>
      </c>
      <c r="C349">
        <v>9</v>
      </c>
      <c r="D349" s="51" t="s">
        <v>29</v>
      </c>
      <c r="E349" s="1">
        <v>45901</v>
      </c>
      <c r="F349" s="51" t="s">
        <v>11</v>
      </c>
      <c r="G349" s="51" t="s">
        <v>16</v>
      </c>
      <c r="H349" s="51" t="s">
        <v>13</v>
      </c>
      <c r="I349" s="13">
        <v>28629.71</v>
      </c>
      <c r="J349" s="51" t="s">
        <v>17</v>
      </c>
    </row>
    <row r="350" spans="1:10">
      <c r="A350" s="1">
        <v>45910</v>
      </c>
      <c r="B350">
        <v>2025</v>
      </c>
      <c r="C350">
        <v>9</v>
      </c>
      <c r="D350" s="51" t="s">
        <v>29</v>
      </c>
      <c r="E350" s="1">
        <v>45901</v>
      </c>
      <c r="F350" s="51" t="s">
        <v>12</v>
      </c>
      <c r="G350" s="51" t="s">
        <v>12</v>
      </c>
      <c r="H350" s="51" t="s">
        <v>15</v>
      </c>
      <c r="I350" s="13">
        <v>9386.58</v>
      </c>
      <c r="J350" s="51" t="s">
        <v>14</v>
      </c>
    </row>
    <row r="351" spans="1:10">
      <c r="A351" s="1">
        <v>45911</v>
      </c>
      <c r="B351">
        <v>2025</v>
      </c>
      <c r="C351">
        <v>9</v>
      </c>
      <c r="D351" s="51" t="s">
        <v>29</v>
      </c>
      <c r="E351" s="1">
        <v>45901</v>
      </c>
      <c r="F351" s="51" t="s">
        <v>11</v>
      </c>
      <c r="G351" s="51" t="s">
        <v>16</v>
      </c>
      <c r="H351" s="51" t="s">
        <v>13</v>
      </c>
      <c r="I351" s="13">
        <v>49266.87</v>
      </c>
      <c r="J351" s="51" t="s">
        <v>17</v>
      </c>
    </row>
    <row r="352" spans="1:10">
      <c r="A352" s="1">
        <v>45912</v>
      </c>
      <c r="B352">
        <v>2025</v>
      </c>
      <c r="C352">
        <v>9</v>
      </c>
      <c r="D352" s="51" t="s">
        <v>29</v>
      </c>
      <c r="E352" s="1">
        <v>45901</v>
      </c>
      <c r="F352" s="51" t="s">
        <v>12</v>
      </c>
      <c r="G352" s="51" t="s">
        <v>12</v>
      </c>
      <c r="H352" s="51" t="s">
        <v>15</v>
      </c>
      <c r="I352" s="13">
        <v>25035.599999999999</v>
      </c>
      <c r="J352" s="51" t="s">
        <v>14</v>
      </c>
    </row>
    <row r="353" spans="1:10">
      <c r="A353" s="1">
        <v>45913</v>
      </c>
      <c r="B353">
        <v>2025</v>
      </c>
      <c r="C353">
        <v>9</v>
      </c>
      <c r="D353" s="51" t="s">
        <v>29</v>
      </c>
      <c r="E353" s="1">
        <v>45901</v>
      </c>
      <c r="F353" s="51" t="s">
        <v>12</v>
      </c>
      <c r="G353" s="51" t="s">
        <v>11</v>
      </c>
      <c r="H353" s="51" t="s">
        <v>13</v>
      </c>
      <c r="I353" s="13">
        <v>22674.97</v>
      </c>
      <c r="J353" s="51" t="s">
        <v>18</v>
      </c>
    </row>
    <row r="354" spans="1:10">
      <c r="A354" s="1">
        <v>45914</v>
      </c>
      <c r="B354">
        <v>2025</v>
      </c>
      <c r="C354">
        <v>9</v>
      </c>
      <c r="D354" s="51" t="s">
        <v>29</v>
      </c>
      <c r="E354" s="1">
        <v>45901</v>
      </c>
      <c r="F354" s="51" t="s">
        <v>12</v>
      </c>
      <c r="G354" s="51" t="s">
        <v>16</v>
      </c>
      <c r="H354" s="51" t="s">
        <v>13</v>
      </c>
      <c r="I354" s="13">
        <v>26936.89</v>
      </c>
      <c r="J354" s="51" t="s">
        <v>17</v>
      </c>
    </row>
    <row r="355" spans="1:10">
      <c r="A355" s="1">
        <v>45915</v>
      </c>
      <c r="B355">
        <v>2025</v>
      </c>
      <c r="C355">
        <v>9</v>
      </c>
      <c r="D355" s="51" t="s">
        <v>29</v>
      </c>
      <c r="E355" s="1">
        <v>45901</v>
      </c>
      <c r="F355" s="51" t="s">
        <v>11</v>
      </c>
      <c r="G355" s="51" t="s">
        <v>11</v>
      </c>
      <c r="H355" s="51" t="s">
        <v>15</v>
      </c>
      <c r="I355" s="13">
        <v>27455.67</v>
      </c>
      <c r="J355" s="51" t="s">
        <v>18</v>
      </c>
    </row>
    <row r="356" spans="1:10">
      <c r="A356" s="1">
        <v>45916</v>
      </c>
      <c r="B356">
        <v>2025</v>
      </c>
      <c r="C356">
        <v>9</v>
      </c>
      <c r="D356" s="51" t="s">
        <v>29</v>
      </c>
      <c r="E356" s="1">
        <v>45901</v>
      </c>
      <c r="F356" s="51" t="s">
        <v>11</v>
      </c>
      <c r="G356" s="51" t="s">
        <v>11</v>
      </c>
      <c r="H356" s="51" t="s">
        <v>15</v>
      </c>
      <c r="I356" s="13">
        <v>39029.129999999997</v>
      </c>
      <c r="J356" s="51" t="s">
        <v>18</v>
      </c>
    </row>
    <row r="357" spans="1:10">
      <c r="A357" s="1">
        <v>45917</v>
      </c>
      <c r="B357">
        <v>2025</v>
      </c>
      <c r="C357">
        <v>9</v>
      </c>
      <c r="D357" s="51" t="s">
        <v>29</v>
      </c>
      <c r="E357" s="1">
        <v>45901</v>
      </c>
      <c r="F357" s="51" t="s">
        <v>11</v>
      </c>
      <c r="G357" s="51" t="s">
        <v>11</v>
      </c>
      <c r="H357" s="51" t="s">
        <v>15</v>
      </c>
      <c r="I357" s="13">
        <v>35041.69</v>
      </c>
      <c r="J357" s="51" t="s">
        <v>18</v>
      </c>
    </row>
    <row r="358" spans="1:10">
      <c r="A358" s="1">
        <v>45918</v>
      </c>
      <c r="B358">
        <v>2025</v>
      </c>
      <c r="C358">
        <v>9</v>
      </c>
      <c r="D358" s="51" t="s">
        <v>29</v>
      </c>
      <c r="E358" s="1">
        <v>45901</v>
      </c>
      <c r="F358" s="51" t="s">
        <v>11</v>
      </c>
      <c r="G358" s="51" t="s">
        <v>16</v>
      </c>
      <c r="H358" s="51" t="s">
        <v>13</v>
      </c>
      <c r="I358" s="13">
        <v>44459.519999999997</v>
      </c>
      <c r="J358" s="51" t="s">
        <v>17</v>
      </c>
    </row>
    <row r="359" spans="1:10">
      <c r="A359" s="1">
        <v>45919</v>
      </c>
      <c r="B359">
        <v>2025</v>
      </c>
      <c r="C359">
        <v>9</v>
      </c>
      <c r="D359" s="51" t="s">
        <v>29</v>
      </c>
      <c r="E359" s="1">
        <v>45901</v>
      </c>
      <c r="F359" s="51" t="s">
        <v>11</v>
      </c>
      <c r="G359" s="51" t="s">
        <v>12</v>
      </c>
      <c r="H359" s="51" t="s">
        <v>13</v>
      </c>
      <c r="I359" s="13">
        <v>38495.089999999997</v>
      </c>
      <c r="J359" s="51" t="s">
        <v>14</v>
      </c>
    </row>
    <row r="360" spans="1:10">
      <c r="A360" s="1">
        <v>45920</v>
      </c>
      <c r="B360">
        <v>2025</v>
      </c>
      <c r="C360">
        <v>9</v>
      </c>
      <c r="D360" s="51" t="s">
        <v>29</v>
      </c>
      <c r="E360" s="1">
        <v>45901</v>
      </c>
      <c r="F360" s="51" t="s">
        <v>16</v>
      </c>
      <c r="G360" s="51" t="s">
        <v>12</v>
      </c>
      <c r="H360" s="51" t="s">
        <v>13</v>
      </c>
      <c r="I360" s="13">
        <v>3148.4</v>
      </c>
      <c r="J360" s="51" t="s">
        <v>14</v>
      </c>
    </row>
    <row r="361" spans="1:10">
      <c r="A361" s="1">
        <v>45921</v>
      </c>
      <c r="B361">
        <v>2025</v>
      </c>
      <c r="C361">
        <v>9</v>
      </c>
      <c r="D361" s="51" t="s">
        <v>29</v>
      </c>
      <c r="E361" s="1">
        <v>45901</v>
      </c>
      <c r="F361" s="51" t="s">
        <v>11</v>
      </c>
      <c r="G361" s="51" t="s">
        <v>11</v>
      </c>
      <c r="H361" s="51" t="s">
        <v>15</v>
      </c>
      <c r="I361" s="13">
        <v>12424.42</v>
      </c>
      <c r="J361" s="51" t="s">
        <v>18</v>
      </c>
    </row>
    <row r="362" spans="1:10">
      <c r="A362" s="1">
        <v>45922</v>
      </c>
      <c r="B362">
        <v>2025</v>
      </c>
      <c r="C362">
        <v>9</v>
      </c>
      <c r="D362" s="51" t="s">
        <v>29</v>
      </c>
      <c r="E362" s="1">
        <v>45901</v>
      </c>
      <c r="F362" s="51" t="s">
        <v>16</v>
      </c>
      <c r="G362" s="51" t="s">
        <v>12</v>
      </c>
      <c r="H362" s="51" t="s">
        <v>13</v>
      </c>
      <c r="I362" s="13">
        <v>34524.9</v>
      </c>
      <c r="J362" s="51" t="s">
        <v>14</v>
      </c>
    </row>
    <row r="363" spans="1:10">
      <c r="A363" s="1">
        <v>45923</v>
      </c>
      <c r="B363">
        <v>2025</v>
      </c>
      <c r="C363">
        <v>9</v>
      </c>
      <c r="D363" s="51" t="s">
        <v>29</v>
      </c>
      <c r="E363" s="1">
        <v>45901</v>
      </c>
      <c r="F363" s="51" t="s">
        <v>12</v>
      </c>
      <c r="G363" s="51" t="s">
        <v>12</v>
      </c>
      <c r="H363" s="51" t="s">
        <v>15</v>
      </c>
      <c r="I363" s="13">
        <v>42381.43</v>
      </c>
      <c r="J363" s="51" t="s">
        <v>14</v>
      </c>
    </row>
    <row r="364" spans="1:10">
      <c r="A364" s="1">
        <v>45924</v>
      </c>
      <c r="B364">
        <v>2025</v>
      </c>
      <c r="C364">
        <v>9</v>
      </c>
      <c r="D364" s="51" t="s">
        <v>29</v>
      </c>
      <c r="E364" s="1">
        <v>45901</v>
      </c>
      <c r="F364" s="51" t="s">
        <v>16</v>
      </c>
      <c r="G364" s="51" t="s">
        <v>12</v>
      </c>
      <c r="H364" s="51" t="s">
        <v>13</v>
      </c>
      <c r="I364" s="13">
        <v>24778.959999999999</v>
      </c>
      <c r="J364" s="51" t="s">
        <v>14</v>
      </c>
    </row>
    <row r="365" spans="1:10">
      <c r="A365" s="1">
        <v>45925</v>
      </c>
      <c r="B365">
        <v>2025</v>
      </c>
      <c r="C365">
        <v>9</v>
      </c>
      <c r="D365" s="51" t="s">
        <v>29</v>
      </c>
      <c r="E365" s="1">
        <v>45901</v>
      </c>
      <c r="F365" s="51" t="s">
        <v>11</v>
      </c>
      <c r="G365" s="51" t="s">
        <v>16</v>
      </c>
      <c r="H365" s="51" t="s">
        <v>13</v>
      </c>
      <c r="I365" s="13">
        <v>36415.769999999997</v>
      </c>
      <c r="J365" s="51" t="s">
        <v>17</v>
      </c>
    </row>
    <row r="366" spans="1:10">
      <c r="A366" s="1">
        <v>45926</v>
      </c>
      <c r="B366">
        <v>2025</v>
      </c>
      <c r="C366">
        <v>9</v>
      </c>
      <c r="D366" s="51" t="s">
        <v>29</v>
      </c>
      <c r="E366" s="1">
        <v>45901</v>
      </c>
      <c r="F366" s="51" t="s">
        <v>12</v>
      </c>
      <c r="G366" s="51" t="s">
        <v>11</v>
      </c>
      <c r="H366" s="51" t="s">
        <v>13</v>
      </c>
      <c r="I366" s="13">
        <v>26527.03</v>
      </c>
      <c r="J366" s="51" t="s">
        <v>18</v>
      </c>
    </row>
    <row r="367" spans="1:10">
      <c r="A367" s="1">
        <v>45927</v>
      </c>
      <c r="B367">
        <v>2025</v>
      </c>
      <c r="C367">
        <v>9</v>
      </c>
      <c r="D367" s="51" t="s">
        <v>29</v>
      </c>
      <c r="E367" s="1">
        <v>45901</v>
      </c>
      <c r="F367" s="51" t="s">
        <v>11</v>
      </c>
      <c r="G367" s="51" t="s">
        <v>16</v>
      </c>
      <c r="H367" s="51" t="s">
        <v>13</v>
      </c>
      <c r="I367" s="13">
        <v>20336.740000000002</v>
      </c>
      <c r="J367" s="51" t="s">
        <v>17</v>
      </c>
    </row>
    <row r="368" spans="1:10">
      <c r="A368" s="1">
        <v>45928</v>
      </c>
      <c r="B368">
        <v>2025</v>
      </c>
      <c r="C368">
        <v>9</v>
      </c>
      <c r="D368" s="51" t="s">
        <v>29</v>
      </c>
      <c r="E368" s="1">
        <v>45901</v>
      </c>
      <c r="F368" s="51" t="s">
        <v>12</v>
      </c>
      <c r="G368" s="51" t="s">
        <v>11</v>
      </c>
      <c r="H368" s="51" t="s">
        <v>13</v>
      </c>
      <c r="I368" s="13">
        <v>15578.09</v>
      </c>
      <c r="J368" s="51" t="s">
        <v>18</v>
      </c>
    </row>
    <row r="369" spans="1:10">
      <c r="A369" s="1">
        <v>45929</v>
      </c>
      <c r="B369">
        <v>2025</v>
      </c>
      <c r="C369">
        <v>9</v>
      </c>
      <c r="D369" s="51" t="s">
        <v>29</v>
      </c>
      <c r="E369" s="1">
        <v>45901</v>
      </c>
      <c r="F369" s="51" t="s">
        <v>16</v>
      </c>
      <c r="G369" s="51" t="s">
        <v>12</v>
      </c>
      <c r="H369" s="51" t="s">
        <v>13</v>
      </c>
      <c r="I369" s="13">
        <v>3623.57</v>
      </c>
      <c r="J369" s="51" t="s">
        <v>14</v>
      </c>
    </row>
    <row r="370" spans="1:10">
      <c r="A370" s="1">
        <v>45930</v>
      </c>
      <c r="B370">
        <v>2025</v>
      </c>
      <c r="C370">
        <v>9</v>
      </c>
      <c r="D370" s="51" t="s">
        <v>29</v>
      </c>
      <c r="E370" s="1">
        <v>45901</v>
      </c>
      <c r="F370" s="51" t="s">
        <v>11</v>
      </c>
      <c r="G370" s="51" t="s">
        <v>11</v>
      </c>
      <c r="H370" s="51" t="s">
        <v>15</v>
      </c>
      <c r="I370" s="13">
        <v>8908.52</v>
      </c>
      <c r="J370" s="51" t="s">
        <v>18</v>
      </c>
    </row>
    <row r="371" spans="1:10">
      <c r="A371" s="1">
        <v>45931</v>
      </c>
      <c r="B371">
        <v>2025</v>
      </c>
      <c r="C371">
        <v>10</v>
      </c>
      <c r="D371" s="51" t="s">
        <v>10</v>
      </c>
      <c r="E371" s="1">
        <v>45931</v>
      </c>
      <c r="F371" s="51" t="s">
        <v>12</v>
      </c>
      <c r="G371" s="51" t="s">
        <v>16</v>
      </c>
      <c r="H371" s="51" t="s">
        <v>13</v>
      </c>
      <c r="I371" s="13">
        <v>15982.22</v>
      </c>
      <c r="J371" s="51" t="s">
        <v>17</v>
      </c>
    </row>
    <row r="372" spans="1:10">
      <c r="A372" s="1">
        <v>45932</v>
      </c>
      <c r="B372">
        <v>2025</v>
      </c>
      <c r="C372">
        <v>10</v>
      </c>
      <c r="D372" s="51" t="s">
        <v>10</v>
      </c>
      <c r="E372" s="1">
        <v>45931</v>
      </c>
      <c r="F372" s="51" t="s">
        <v>11</v>
      </c>
      <c r="G372" s="51" t="s">
        <v>12</v>
      </c>
      <c r="H372" s="51" t="s">
        <v>13</v>
      </c>
      <c r="I372" s="13">
        <v>22410.66</v>
      </c>
      <c r="J372" s="51" t="s">
        <v>14</v>
      </c>
    </row>
    <row r="373" spans="1:10">
      <c r="A373" s="1">
        <v>45933</v>
      </c>
      <c r="B373">
        <v>2025</v>
      </c>
      <c r="C373">
        <v>10</v>
      </c>
      <c r="D373" s="51" t="s">
        <v>10</v>
      </c>
      <c r="E373" s="1">
        <v>45931</v>
      </c>
      <c r="F373" s="51" t="s">
        <v>12</v>
      </c>
      <c r="G373" s="51" t="s">
        <v>16</v>
      </c>
      <c r="H373" s="51" t="s">
        <v>13</v>
      </c>
      <c r="I373" s="13">
        <v>30947.24</v>
      </c>
      <c r="J373" s="51" t="s">
        <v>17</v>
      </c>
    </row>
    <row r="374" spans="1:10">
      <c r="A374" s="1">
        <v>45934</v>
      </c>
      <c r="B374">
        <v>2025</v>
      </c>
      <c r="C374">
        <v>10</v>
      </c>
      <c r="D374" s="51" t="s">
        <v>10</v>
      </c>
      <c r="E374" s="1">
        <v>45931</v>
      </c>
      <c r="F374" s="51" t="s">
        <v>12</v>
      </c>
      <c r="G374" s="51" t="s">
        <v>12</v>
      </c>
      <c r="H374" s="51" t="s">
        <v>15</v>
      </c>
      <c r="I374" s="13">
        <v>8175.27</v>
      </c>
      <c r="J374" s="51" t="s">
        <v>14</v>
      </c>
    </row>
    <row r="375" spans="1:10">
      <c r="A375" s="1">
        <v>45935</v>
      </c>
      <c r="B375">
        <v>2025</v>
      </c>
      <c r="C375">
        <v>10</v>
      </c>
      <c r="D375" s="51" t="s">
        <v>10</v>
      </c>
      <c r="E375" s="1">
        <v>45931</v>
      </c>
      <c r="F375" s="51" t="s">
        <v>16</v>
      </c>
      <c r="G375" s="51" t="s">
        <v>11</v>
      </c>
      <c r="H375" s="51" t="s">
        <v>13</v>
      </c>
      <c r="I375" s="13">
        <v>33557.42</v>
      </c>
      <c r="J375" s="51" t="s">
        <v>18</v>
      </c>
    </row>
    <row r="376" spans="1:10">
      <c r="A376" s="1">
        <v>45936</v>
      </c>
      <c r="B376">
        <v>2025</v>
      </c>
      <c r="C376">
        <v>10</v>
      </c>
      <c r="D376" s="51" t="s">
        <v>10</v>
      </c>
      <c r="E376" s="1">
        <v>45931</v>
      </c>
      <c r="F376" s="51" t="s">
        <v>11</v>
      </c>
      <c r="G376" s="51" t="s">
        <v>11</v>
      </c>
      <c r="H376" s="51" t="s">
        <v>15</v>
      </c>
      <c r="I376" s="13">
        <v>7655.1</v>
      </c>
      <c r="J376" s="51" t="s">
        <v>18</v>
      </c>
    </row>
    <row r="377" spans="1:10">
      <c r="A377" s="1">
        <v>45937</v>
      </c>
      <c r="B377">
        <v>2025</v>
      </c>
      <c r="C377">
        <v>10</v>
      </c>
      <c r="D377" s="51" t="s">
        <v>10</v>
      </c>
      <c r="E377" s="1">
        <v>45931</v>
      </c>
      <c r="F377" s="51" t="s">
        <v>16</v>
      </c>
      <c r="G377" s="51" t="s">
        <v>16</v>
      </c>
      <c r="H377" s="51" t="s">
        <v>15</v>
      </c>
      <c r="I377" s="13">
        <v>35020.54</v>
      </c>
      <c r="J377" s="51" t="s">
        <v>17</v>
      </c>
    </row>
    <row r="378" spans="1:10">
      <c r="A378" s="1">
        <v>45938</v>
      </c>
      <c r="B378">
        <v>2025</v>
      </c>
      <c r="C378">
        <v>10</v>
      </c>
      <c r="D378" s="51" t="s">
        <v>10</v>
      </c>
      <c r="E378" s="1">
        <v>45931</v>
      </c>
      <c r="F378" s="51" t="s">
        <v>12</v>
      </c>
      <c r="G378" s="51" t="s">
        <v>16</v>
      </c>
      <c r="H378" s="51" t="s">
        <v>13</v>
      </c>
      <c r="I378" s="13">
        <v>45792.58</v>
      </c>
      <c r="J378" s="51" t="s">
        <v>17</v>
      </c>
    </row>
    <row r="379" spans="1:10">
      <c r="A379" s="1">
        <v>45939</v>
      </c>
      <c r="B379">
        <v>2025</v>
      </c>
      <c r="C379">
        <v>10</v>
      </c>
      <c r="D379" s="51" t="s">
        <v>10</v>
      </c>
      <c r="E379" s="1">
        <v>45931</v>
      </c>
      <c r="F379" s="51" t="s">
        <v>12</v>
      </c>
      <c r="G379" s="51" t="s">
        <v>12</v>
      </c>
      <c r="H379" s="51" t="s">
        <v>15</v>
      </c>
      <c r="I379" s="13">
        <v>11921.27</v>
      </c>
      <c r="J379" s="51" t="s">
        <v>14</v>
      </c>
    </row>
    <row r="380" spans="1:10">
      <c r="A380" s="1">
        <v>45940</v>
      </c>
      <c r="B380">
        <v>2025</v>
      </c>
      <c r="C380">
        <v>10</v>
      </c>
      <c r="D380" s="51" t="s">
        <v>10</v>
      </c>
      <c r="E380" s="1">
        <v>45931</v>
      </c>
      <c r="F380" s="51" t="s">
        <v>12</v>
      </c>
      <c r="G380" s="51" t="s">
        <v>12</v>
      </c>
      <c r="H380" s="51" t="s">
        <v>15</v>
      </c>
      <c r="I380" s="13">
        <v>16835.46</v>
      </c>
      <c r="J380" s="51" t="s">
        <v>14</v>
      </c>
    </row>
    <row r="381" spans="1:10">
      <c r="A381" s="1">
        <v>45941</v>
      </c>
      <c r="B381">
        <v>2025</v>
      </c>
      <c r="C381">
        <v>10</v>
      </c>
      <c r="D381" s="51" t="s">
        <v>10</v>
      </c>
      <c r="E381" s="1">
        <v>45931</v>
      </c>
      <c r="F381" s="51" t="s">
        <v>11</v>
      </c>
      <c r="G381" s="51" t="s">
        <v>11</v>
      </c>
      <c r="H381" s="51" t="s">
        <v>15</v>
      </c>
      <c r="I381" s="13">
        <v>11166.04</v>
      </c>
      <c r="J381" s="51" t="s">
        <v>18</v>
      </c>
    </row>
    <row r="382" spans="1:10">
      <c r="A382" s="1">
        <v>45942</v>
      </c>
      <c r="B382">
        <v>2025</v>
      </c>
      <c r="C382">
        <v>10</v>
      </c>
      <c r="D382" s="51" t="s">
        <v>10</v>
      </c>
      <c r="E382" s="1">
        <v>45931</v>
      </c>
      <c r="F382" s="51" t="s">
        <v>12</v>
      </c>
      <c r="G382" s="51" t="s">
        <v>11</v>
      </c>
      <c r="H382" s="51" t="s">
        <v>13</v>
      </c>
      <c r="I382" s="13">
        <v>4025.81</v>
      </c>
      <c r="J382" s="51" t="s">
        <v>18</v>
      </c>
    </row>
    <row r="383" spans="1:10">
      <c r="A383" s="1">
        <v>45943</v>
      </c>
      <c r="B383">
        <v>2025</v>
      </c>
      <c r="C383">
        <v>10</v>
      </c>
      <c r="D383" s="51" t="s">
        <v>10</v>
      </c>
      <c r="E383" s="1">
        <v>45931</v>
      </c>
      <c r="F383" s="51" t="s">
        <v>16</v>
      </c>
      <c r="G383" s="51" t="s">
        <v>11</v>
      </c>
      <c r="H383" s="51" t="s">
        <v>13</v>
      </c>
      <c r="I383" s="13">
        <v>14584.19</v>
      </c>
      <c r="J383" s="51" t="s">
        <v>18</v>
      </c>
    </row>
    <row r="384" spans="1:10">
      <c r="A384" s="1">
        <v>45944</v>
      </c>
      <c r="B384">
        <v>2025</v>
      </c>
      <c r="C384">
        <v>10</v>
      </c>
      <c r="D384" s="51" t="s">
        <v>10</v>
      </c>
      <c r="E384" s="1">
        <v>45931</v>
      </c>
      <c r="F384" s="51" t="s">
        <v>16</v>
      </c>
      <c r="G384" s="51" t="s">
        <v>11</v>
      </c>
      <c r="H384" s="51" t="s">
        <v>13</v>
      </c>
      <c r="I384" s="13">
        <v>25721.360000000001</v>
      </c>
      <c r="J384" s="51" t="s">
        <v>18</v>
      </c>
    </row>
    <row r="385" spans="1:10">
      <c r="A385" s="1">
        <v>45945</v>
      </c>
      <c r="B385">
        <v>2025</v>
      </c>
      <c r="C385">
        <v>10</v>
      </c>
      <c r="D385" s="51" t="s">
        <v>10</v>
      </c>
      <c r="E385" s="1">
        <v>45931</v>
      </c>
      <c r="F385" s="51" t="s">
        <v>11</v>
      </c>
      <c r="G385" s="51" t="s">
        <v>12</v>
      </c>
      <c r="H385" s="51" t="s">
        <v>13</v>
      </c>
      <c r="I385" s="13">
        <v>13809.28</v>
      </c>
      <c r="J385" s="51" t="s">
        <v>14</v>
      </c>
    </row>
    <row r="386" spans="1:10">
      <c r="A386" s="1">
        <v>45946</v>
      </c>
      <c r="B386">
        <v>2025</v>
      </c>
      <c r="C386">
        <v>10</v>
      </c>
      <c r="D386" s="51" t="s">
        <v>10</v>
      </c>
      <c r="E386" s="1">
        <v>45931</v>
      </c>
      <c r="F386" s="51" t="s">
        <v>12</v>
      </c>
      <c r="G386" s="51" t="s">
        <v>12</v>
      </c>
      <c r="H386" s="51" t="s">
        <v>15</v>
      </c>
      <c r="I386" s="13">
        <v>41515.379999999997</v>
      </c>
      <c r="J386" s="51" t="s">
        <v>14</v>
      </c>
    </row>
    <row r="387" spans="1:10">
      <c r="A387" s="1">
        <v>45947</v>
      </c>
      <c r="B387">
        <v>2025</v>
      </c>
      <c r="C387">
        <v>10</v>
      </c>
      <c r="D387" s="51" t="s">
        <v>10</v>
      </c>
      <c r="E387" s="1">
        <v>45931</v>
      </c>
      <c r="F387" s="51" t="s">
        <v>12</v>
      </c>
      <c r="G387" s="51" t="s">
        <v>11</v>
      </c>
      <c r="H387" s="51" t="s">
        <v>13</v>
      </c>
      <c r="I387" s="13">
        <v>1133.1099999999999</v>
      </c>
      <c r="J387" s="51" t="s">
        <v>18</v>
      </c>
    </row>
    <row r="388" spans="1:10">
      <c r="A388" s="1">
        <v>45948</v>
      </c>
      <c r="B388">
        <v>2025</v>
      </c>
      <c r="C388">
        <v>10</v>
      </c>
      <c r="D388" s="51" t="s">
        <v>10</v>
      </c>
      <c r="E388" s="1">
        <v>45931</v>
      </c>
      <c r="F388" s="51" t="s">
        <v>12</v>
      </c>
      <c r="G388" s="51" t="s">
        <v>12</v>
      </c>
      <c r="H388" s="51" t="s">
        <v>15</v>
      </c>
      <c r="I388" s="13">
        <v>30116.67</v>
      </c>
      <c r="J388" s="51" t="s">
        <v>14</v>
      </c>
    </row>
    <row r="389" spans="1:10">
      <c r="A389" s="1">
        <v>45949</v>
      </c>
      <c r="B389">
        <v>2025</v>
      </c>
      <c r="C389">
        <v>10</v>
      </c>
      <c r="D389" s="51" t="s">
        <v>10</v>
      </c>
      <c r="E389" s="1">
        <v>45931</v>
      </c>
      <c r="F389" s="51" t="s">
        <v>16</v>
      </c>
      <c r="G389" s="51" t="s">
        <v>11</v>
      </c>
      <c r="H389" s="51" t="s">
        <v>13</v>
      </c>
      <c r="I389" s="13">
        <v>11098.1</v>
      </c>
      <c r="J389" s="51" t="s">
        <v>18</v>
      </c>
    </row>
    <row r="390" spans="1:10">
      <c r="A390" s="1">
        <v>45950</v>
      </c>
      <c r="B390">
        <v>2025</v>
      </c>
      <c r="C390">
        <v>10</v>
      </c>
      <c r="D390" s="51" t="s">
        <v>10</v>
      </c>
      <c r="E390" s="1">
        <v>45931</v>
      </c>
      <c r="F390" s="51" t="s">
        <v>11</v>
      </c>
      <c r="G390" s="51" t="s">
        <v>12</v>
      </c>
      <c r="H390" s="51" t="s">
        <v>13</v>
      </c>
      <c r="I390" s="13">
        <v>30797.49</v>
      </c>
      <c r="J390" s="51" t="s">
        <v>14</v>
      </c>
    </row>
    <row r="391" spans="1:10">
      <c r="A391" s="1">
        <v>45951</v>
      </c>
      <c r="B391">
        <v>2025</v>
      </c>
      <c r="C391">
        <v>10</v>
      </c>
      <c r="D391" s="51" t="s">
        <v>10</v>
      </c>
      <c r="E391" s="1">
        <v>45931</v>
      </c>
      <c r="F391" s="51" t="s">
        <v>16</v>
      </c>
      <c r="G391" s="51" t="s">
        <v>11</v>
      </c>
      <c r="H391" s="51" t="s">
        <v>13</v>
      </c>
      <c r="I391" s="13">
        <v>42772.7</v>
      </c>
      <c r="J391" s="51" t="s">
        <v>18</v>
      </c>
    </row>
    <row r="392" spans="1:10">
      <c r="A392" s="1">
        <v>45952</v>
      </c>
      <c r="B392">
        <v>2025</v>
      </c>
      <c r="C392">
        <v>10</v>
      </c>
      <c r="D392" s="51" t="s">
        <v>10</v>
      </c>
      <c r="E392" s="1">
        <v>45931</v>
      </c>
      <c r="F392" s="51" t="s">
        <v>12</v>
      </c>
      <c r="G392" s="51" t="s">
        <v>11</v>
      </c>
      <c r="H392" s="51" t="s">
        <v>13</v>
      </c>
      <c r="I392" s="13">
        <v>20378.330000000002</v>
      </c>
      <c r="J392" s="51" t="s">
        <v>18</v>
      </c>
    </row>
    <row r="393" spans="1:10">
      <c r="A393" s="1">
        <v>45953</v>
      </c>
      <c r="B393">
        <v>2025</v>
      </c>
      <c r="C393">
        <v>10</v>
      </c>
      <c r="D393" s="51" t="s">
        <v>10</v>
      </c>
      <c r="E393" s="1">
        <v>45931</v>
      </c>
      <c r="F393" s="51" t="s">
        <v>11</v>
      </c>
      <c r="G393" s="51" t="s">
        <v>12</v>
      </c>
      <c r="H393" s="51" t="s">
        <v>13</v>
      </c>
      <c r="I393" s="13">
        <v>24263.85</v>
      </c>
      <c r="J393" s="51" t="s">
        <v>14</v>
      </c>
    </row>
    <row r="394" spans="1:10">
      <c r="A394" s="1">
        <v>45954</v>
      </c>
      <c r="B394">
        <v>2025</v>
      </c>
      <c r="C394">
        <v>10</v>
      </c>
      <c r="D394" s="51" t="s">
        <v>10</v>
      </c>
      <c r="E394" s="1">
        <v>45931</v>
      </c>
      <c r="F394" s="51" t="s">
        <v>16</v>
      </c>
      <c r="G394" s="51" t="s">
        <v>11</v>
      </c>
      <c r="H394" s="51" t="s">
        <v>13</v>
      </c>
      <c r="I394" s="13">
        <v>48585.22</v>
      </c>
      <c r="J394" s="51" t="s">
        <v>18</v>
      </c>
    </row>
    <row r="395" spans="1:10">
      <c r="A395" s="1">
        <v>45955</v>
      </c>
      <c r="B395">
        <v>2025</v>
      </c>
      <c r="C395">
        <v>10</v>
      </c>
      <c r="D395" s="51" t="s">
        <v>10</v>
      </c>
      <c r="E395" s="1">
        <v>45931</v>
      </c>
      <c r="F395" s="51" t="s">
        <v>12</v>
      </c>
      <c r="G395" s="51" t="s">
        <v>16</v>
      </c>
      <c r="H395" s="51" t="s">
        <v>13</v>
      </c>
      <c r="I395" s="13">
        <v>20046.240000000002</v>
      </c>
      <c r="J395" s="51" t="s">
        <v>17</v>
      </c>
    </row>
    <row r="396" spans="1:10">
      <c r="A396" s="1">
        <v>45956</v>
      </c>
      <c r="B396">
        <v>2025</v>
      </c>
      <c r="C396">
        <v>10</v>
      </c>
      <c r="D396" s="51" t="s">
        <v>10</v>
      </c>
      <c r="E396" s="1">
        <v>45931</v>
      </c>
      <c r="F396" s="51" t="s">
        <v>11</v>
      </c>
      <c r="G396" s="51" t="s">
        <v>12</v>
      </c>
      <c r="H396" s="51" t="s">
        <v>13</v>
      </c>
      <c r="I396" s="13">
        <v>30795.34</v>
      </c>
      <c r="J396" s="51" t="s">
        <v>14</v>
      </c>
    </row>
    <row r="397" spans="1:10">
      <c r="A397" s="1">
        <v>45957</v>
      </c>
      <c r="B397">
        <v>2025</v>
      </c>
      <c r="C397">
        <v>10</v>
      </c>
      <c r="D397" s="51" t="s">
        <v>10</v>
      </c>
      <c r="E397" s="1">
        <v>45931</v>
      </c>
      <c r="F397" s="51" t="s">
        <v>16</v>
      </c>
      <c r="G397" s="51" t="s">
        <v>16</v>
      </c>
      <c r="H397" s="51" t="s">
        <v>15</v>
      </c>
      <c r="I397" s="13">
        <v>16172.7</v>
      </c>
      <c r="J397" s="51" t="s">
        <v>17</v>
      </c>
    </row>
    <row r="398" spans="1:10">
      <c r="A398" s="1">
        <v>45958</v>
      </c>
      <c r="B398">
        <v>2025</v>
      </c>
      <c r="C398">
        <v>10</v>
      </c>
      <c r="D398" s="51" t="s">
        <v>10</v>
      </c>
      <c r="E398" s="1">
        <v>45931</v>
      </c>
      <c r="F398" s="51" t="s">
        <v>12</v>
      </c>
      <c r="G398" s="51" t="s">
        <v>16</v>
      </c>
      <c r="H398" s="51" t="s">
        <v>13</v>
      </c>
      <c r="I398" s="13">
        <v>39866.29</v>
      </c>
      <c r="J398" s="51" t="s">
        <v>17</v>
      </c>
    </row>
    <row r="399" spans="1:10">
      <c r="A399" s="1">
        <v>45959</v>
      </c>
      <c r="B399">
        <v>2025</v>
      </c>
      <c r="C399">
        <v>10</v>
      </c>
      <c r="D399" s="51" t="s">
        <v>10</v>
      </c>
      <c r="E399" s="1">
        <v>45931</v>
      </c>
      <c r="F399" s="51" t="s">
        <v>11</v>
      </c>
      <c r="G399" s="51" t="s">
        <v>11</v>
      </c>
      <c r="H399" s="51" t="s">
        <v>15</v>
      </c>
      <c r="I399" s="13">
        <v>21054.92</v>
      </c>
      <c r="J399" s="51" t="s">
        <v>18</v>
      </c>
    </row>
    <row r="400" spans="1:10">
      <c r="A400" s="1">
        <v>45960</v>
      </c>
      <c r="B400">
        <v>2025</v>
      </c>
      <c r="C400">
        <v>10</v>
      </c>
      <c r="D400" s="51" t="s">
        <v>10</v>
      </c>
      <c r="E400" s="1">
        <v>45931</v>
      </c>
      <c r="F400" s="51" t="s">
        <v>16</v>
      </c>
      <c r="G400" s="51" t="s">
        <v>12</v>
      </c>
      <c r="H400" s="51" t="s">
        <v>13</v>
      </c>
      <c r="I400" s="13">
        <v>42478.14</v>
      </c>
      <c r="J400" s="51" t="s">
        <v>14</v>
      </c>
    </row>
    <row r="401" spans="1:10">
      <c r="A401" s="1">
        <v>45961</v>
      </c>
      <c r="B401">
        <v>2025</v>
      </c>
      <c r="C401">
        <v>10</v>
      </c>
      <c r="D401" s="51" t="s">
        <v>10</v>
      </c>
      <c r="E401" s="1">
        <v>45931</v>
      </c>
      <c r="F401" s="51" t="s">
        <v>12</v>
      </c>
      <c r="G401" s="51" t="s">
        <v>11</v>
      </c>
      <c r="H401" s="51" t="s">
        <v>13</v>
      </c>
      <c r="I401" s="13">
        <v>27272.81</v>
      </c>
      <c r="J401" s="51" t="s">
        <v>18</v>
      </c>
    </row>
    <row r="402" spans="1:10">
      <c r="A402" s="1">
        <v>45962</v>
      </c>
      <c r="B402">
        <v>2025</v>
      </c>
      <c r="C402">
        <v>11</v>
      </c>
      <c r="D402" s="51" t="s">
        <v>19</v>
      </c>
      <c r="E402" s="1">
        <v>45962</v>
      </c>
      <c r="F402" s="51" t="s">
        <v>11</v>
      </c>
      <c r="G402" s="51" t="s">
        <v>11</v>
      </c>
      <c r="H402" s="51" t="s">
        <v>15</v>
      </c>
      <c r="I402" s="13">
        <v>5161.7</v>
      </c>
      <c r="J402" s="51" t="s">
        <v>18</v>
      </c>
    </row>
    <row r="403" spans="1:10">
      <c r="A403" s="1">
        <v>45963</v>
      </c>
      <c r="B403">
        <v>2025</v>
      </c>
      <c r="C403">
        <v>11</v>
      </c>
      <c r="D403" s="51" t="s">
        <v>19</v>
      </c>
      <c r="E403" s="1">
        <v>45962</v>
      </c>
      <c r="F403" s="51" t="s">
        <v>12</v>
      </c>
      <c r="G403" s="51" t="s">
        <v>11</v>
      </c>
      <c r="H403" s="51" t="s">
        <v>13</v>
      </c>
      <c r="I403" s="13">
        <v>16679.009999999998</v>
      </c>
      <c r="J403" s="51" t="s">
        <v>18</v>
      </c>
    </row>
    <row r="404" spans="1:10">
      <c r="A404" s="1">
        <v>45964</v>
      </c>
      <c r="B404">
        <v>2025</v>
      </c>
      <c r="C404">
        <v>11</v>
      </c>
      <c r="D404" s="51" t="s">
        <v>19</v>
      </c>
      <c r="E404" s="1">
        <v>45962</v>
      </c>
      <c r="F404" s="51" t="s">
        <v>12</v>
      </c>
      <c r="G404" s="51" t="s">
        <v>12</v>
      </c>
      <c r="H404" s="51" t="s">
        <v>15</v>
      </c>
      <c r="I404" s="13">
        <v>13154.51</v>
      </c>
      <c r="J404" s="51" t="s">
        <v>14</v>
      </c>
    </row>
    <row r="405" spans="1:10">
      <c r="A405" s="1">
        <v>45965</v>
      </c>
      <c r="B405">
        <v>2025</v>
      </c>
      <c r="C405">
        <v>11</v>
      </c>
      <c r="D405" s="51" t="s">
        <v>19</v>
      </c>
      <c r="E405" s="1">
        <v>45962</v>
      </c>
      <c r="F405" s="51" t="s">
        <v>11</v>
      </c>
      <c r="G405" s="51" t="s">
        <v>11</v>
      </c>
      <c r="H405" s="51" t="s">
        <v>15</v>
      </c>
      <c r="I405" s="13">
        <v>32675.84</v>
      </c>
      <c r="J405" s="51" t="s">
        <v>18</v>
      </c>
    </row>
    <row r="406" spans="1:10">
      <c r="A406" s="1">
        <v>45966</v>
      </c>
      <c r="B406">
        <v>2025</v>
      </c>
      <c r="C406">
        <v>11</v>
      </c>
      <c r="D406" s="51" t="s">
        <v>19</v>
      </c>
      <c r="E406" s="1">
        <v>45962</v>
      </c>
      <c r="F406" s="51" t="s">
        <v>12</v>
      </c>
      <c r="G406" s="51" t="s">
        <v>12</v>
      </c>
      <c r="H406" s="51" t="s">
        <v>15</v>
      </c>
      <c r="I406" s="13">
        <v>41674.239999999998</v>
      </c>
      <c r="J406" s="51" t="s">
        <v>14</v>
      </c>
    </row>
    <row r="407" spans="1:10">
      <c r="A407" s="1">
        <v>45967</v>
      </c>
      <c r="B407">
        <v>2025</v>
      </c>
      <c r="C407">
        <v>11</v>
      </c>
      <c r="D407" s="51" t="s">
        <v>19</v>
      </c>
      <c r="E407" s="1">
        <v>45962</v>
      </c>
      <c r="F407" s="51" t="s">
        <v>11</v>
      </c>
      <c r="G407" s="51" t="s">
        <v>11</v>
      </c>
      <c r="H407" s="51" t="s">
        <v>15</v>
      </c>
      <c r="I407" s="13">
        <v>48303.45</v>
      </c>
      <c r="J407" s="51" t="s">
        <v>18</v>
      </c>
    </row>
    <row r="408" spans="1:10">
      <c r="A408" s="1">
        <v>45968</v>
      </c>
      <c r="B408">
        <v>2025</v>
      </c>
      <c r="C408">
        <v>11</v>
      </c>
      <c r="D408" s="51" t="s">
        <v>19</v>
      </c>
      <c r="E408" s="1">
        <v>45962</v>
      </c>
      <c r="F408" s="51" t="s">
        <v>11</v>
      </c>
      <c r="G408" s="51" t="s">
        <v>11</v>
      </c>
      <c r="H408" s="51" t="s">
        <v>15</v>
      </c>
      <c r="I408" s="13">
        <v>45026.62</v>
      </c>
      <c r="J408" s="51" t="s">
        <v>18</v>
      </c>
    </row>
    <row r="409" spans="1:10">
      <c r="A409" s="1">
        <v>45969</v>
      </c>
      <c r="B409">
        <v>2025</v>
      </c>
      <c r="C409">
        <v>11</v>
      </c>
      <c r="D409" s="51" t="s">
        <v>19</v>
      </c>
      <c r="E409" s="1">
        <v>45962</v>
      </c>
      <c r="F409" s="51" t="s">
        <v>11</v>
      </c>
      <c r="G409" s="51" t="s">
        <v>16</v>
      </c>
      <c r="H409" s="51" t="s">
        <v>13</v>
      </c>
      <c r="I409" s="13">
        <v>24523.45</v>
      </c>
      <c r="J409" s="51" t="s">
        <v>17</v>
      </c>
    </row>
    <row r="410" spans="1:10">
      <c r="A410" s="1">
        <v>45970</v>
      </c>
      <c r="B410">
        <v>2025</v>
      </c>
      <c r="C410">
        <v>11</v>
      </c>
      <c r="D410" s="51" t="s">
        <v>19</v>
      </c>
      <c r="E410" s="1">
        <v>45962</v>
      </c>
      <c r="F410" s="51" t="s">
        <v>16</v>
      </c>
      <c r="G410" s="51" t="s">
        <v>12</v>
      </c>
      <c r="H410" s="51" t="s">
        <v>13</v>
      </c>
      <c r="I410" s="13">
        <v>18952.689999999999</v>
      </c>
      <c r="J410" s="51" t="s">
        <v>14</v>
      </c>
    </row>
    <row r="411" spans="1:10">
      <c r="A411" s="1">
        <v>45971</v>
      </c>
      <c r="B411">
        <v>2025</v>
      </c>
      <c r="C411">
        <v>11</v>
      </c>
      <c r="D411" s="51" t="s">
        <v>19</v>
      </c>
      <c r="E411" s="1">
        <v>45962</v>
      </c>
      <c r="F411" s="51" t="s">
        <v>12</v>
      </c>
      <c r="G411" s="51" t="s">
        <v>16</v>
      </c>
      <c r="H411" s="51" t="s">
        <v>13</v>
      </c>
      <c r="I411" s="13">
        <v>18592.28</v>
      </c>
      <c r="J411" s="51" t="s">
        <v>17</v>
      </c>
    </row>
    <row r="412" spans="1:10">
      <c r="A412" s="1">
        <v>45972</v>
      </c>
      <c r="B412">
        <v>2025</v>
      </c>
      <c r="C412">
        <v>11</v>
      </c>
      <c r="D412" s="51" t="s">
        <v>19</v>
      </c>
      <c r="E412" s="1">
        <v>45962</v>
      </c>
      <c r="F412" s="51" t="s">
        <v>12</v>
      </c>
      <c r="G412" s="51" t="s">
        <v>12</v>
      </c>
      <c r="H412" s="51" t="s">
        <v>15</v>
      </c>
      <c r="I412" s="13">
        <v>48159.5</v>
      </c>
      <c r="J412" s="51" t="s">
        <v>14</v>
      </c>
    </row>
    <row r="413" spans="1:10">
      <c r="A413" s="1">
        <v>45973</v>
      </c>
      <c r="B413">
        <v>2025</v>
      </c>
      <c r="C413">
        <v>11</v>
      </c>
      <c r="D413" s="51" t="s">
        <v>19</v>
      </c>
      <c r="E413" s="1">
        <v>45962</v>
      </c>
      <c r="F413" s="51" t="s">
        <v>12</v>
      </c>
      <c r="G413" s="51" t="s">
        <v>12</v>
      </c>
      <c r="H413" s="51" t="s">
        <v>15</v>
      </c>
      <c r="I413" s="13">
        <v>33810.58</v>
      </c>
      <c r="J413" s="51" t="s">
        <v>14</v>
      </c>
    </row>
    <row r="414" spans="1:10">
      <c r="A414" s="1">
        <v>45974</v>
      </c>
      <c r="B414">
        <v>2025</v>
      </c>
      <c r="C414">
        <v>11</v>
      </c>
      <c r="D414" s="51" t="s">
        <v>19</v>
      </c>
      <c r="E414" s="1">
        <v>45962</v>
      </c>
      <c r="F414" s="51" t="s">
        <v>11</v>
      </c>
      <c r="G414" s="51" t="s">
        <v>16</v>
      </c>
      <c r="H414" s="51" t="s">
        <v>13</v>
      </c>
      <c r="I414" s="13">
        <v>20062.150000000001</v>
      </c>
      <c r="J414" s="51" t="s">
        <v>17</v>
      </c>
    </row>
    <row r="415" spans="1:10">
      <c r="A415" s="1">
        <v>45975</v>
      </c>
      <c r="B415">
        <v>2025</v>
      </c>
      <c r="C415">
        <v>11</v>
      </c>
      <c r="D415" s="51" t="s">
        <v>19</v>
      </c>
      <c r="E415" s="1">
        <v>45962</v>
      </c>
      <c r="F415" s="51" t="s">
        <v>11</v>
      </c>
      <c r="G415" s="51" t="s">
        <v>12</v>
      </c>
      <c r="H415" s="51" t="s">
        <v>13</v>
      </c>
      <c r="I415" s="13">
        <v>34176.910000000003</v>
      </c>
      <c r="J415" s="51" t="s">
        <v>14</v>
      </c>
    </row>
    <row r="416" spans="1:10">
      <c r="A416" s="1">
        <v>45976</v>
      </c>
      <c r="B416">
        <v>2025</v>
      </c>
      <c r="C416">
        <v>11</v>
      </c>
      <c r="D416" s="51" t="s">
        <v>19</v>
      </c>
      <c r="E416" s="1">
        <v>45962</v>
      </c>
      <c r="F416" s="51" t="s">
        <v>11</v>
      </c>
      <c r="G416" s="51" t="s">
        <v>12</v>
      </c>
      <c r="H416" s="51" t="s">
        <v>13</v>
      </c>
      <c r="I416" s="13">
        <v>14264.74</v>
      </c>
      <c r="J416" s="51" t="s">
        <v>14</v>
      </c>
    </row>
    <row r="417" spans="1:10">
      <c r="A417" s="1">
        <v>45977</v>
      </c>
      <c r="B417">
        <v>2025</v>
      </c>
      <c r="C417">
        <v>11</v>
      </c>
      <c r="D417" s="51" t="s">
        <v>19</v>
      </c>
      <c r="E417" s="1">
        <v>45962</v>
      </c>
      <c r="F417" s="51" t="s">
        <v>16</v>
      </c>
      <c r="G417" s="51" t="s">
        <v>12</v>
      </c>
      <c r="H417" s="51" t="s">
        <v>13</v>
      </c>
      <c r="I417" s="13">
        <v>18430.59</v>
      </c>
      <c r="J417" s="51" t="s">
        <v>14</v>
      </c>
    </row>
    <row r="418" spans="1:10">
      <c r="A418" s="1">
        <v>45978</v>
      </c>
      <c r="B418">
        <v>2025</v>
      </c>
      <c r="C418">
        <v>11</v>
      </c>
      <c r="D418" s="51" t="s">
        <v>19</v>
      </c>
      <c r="E418" s="1">
        <v>45962</v>
      </c>
      <c r="F418" s="51" t="s">
        <v>16</v>
      </c>
      <c r="G418" s="51" t="s">
        <v>16</v>
      </c>
      <c r="H418" s="51" t="s">
        <v>15</v>
      </c>
      <c r="I418" s="13">
        <v>34877.120000000003</v>
      </c>
      <c r="J418" s="51" t="s">
        <v>17</v>
      </c>
    </row>
    <row r="419" spans="1:10">
      <c r="A419" s="1">
        <v>45979</v>
      </c>
      <c r="B419">
        <v>2025</v>
      </c>
      <c r="C419">
        <v>11</v>
      </c>
      <c r="D419" s="51" t="s">
        <v>19</v>
      </c>
      <c r="E419" s="1">
        <v>45962</v>
      </c>
      <c r="F419" s="51" t="s">
        <v>12</v>
      </c>
      <c r="G419" s="51" t="s">
        <v>11</v>
      </c>
      <c r="H419" s="51" t="s">
        <v>13</v>
      </c>
      <c r="I419" s="13">
        <v>13572.08</v>
      </c>
      <c r="J419" s="51" t="s">
        <v>18</v>
      </c>
    </row>
    <row r="420" spans="1:10">
      <c r="A420" s="1">
        <v>45980</v>
      </c>
      <c r="B420">
        <v>2025</v>
      </c>
      <c r="C420">
        <v>11</v>
      </c>
      <c r="D420" s="51" t="s">
        <v>19</v>
      </c>
      <c r="E420" s="1">
        <v>45962</v>
      </c>
      <c r="F420" s="51" t="s">
        <v>12</v>
      </c>
      <c r="G420" s="51" t="s">
        <v>12</v>
      </c>
      <c r="H420" s="51" t="s">
        <v>15</v>
      </c>
      <c r="I420" s="13">
        <v>13143.19</v>
      </c>
      <c r="J420" s="51" t="s">
        <v>14</v>
      </c>
    </row>
    <row r="421" spans="1:10">
      <c r="A421" s="1">
        <v>45981</v>
      </c>
      <c r="B421">
        <v>2025</v>
      </c>
      <c r="C421">
        <v>11</v>
      </c>
      <c r="D421" s="51" t="s">
        <v>19</v>
      </c>
      <c r="E421" s="1">
        <v>45962</v>
      </c>
      <c r="F421" s="51" t="s">
        <v>11</v>
      </c>
      <c r="G421" s="51" t="s">
        <v>11</v>
      </c>
      <c r="H421" s="51" t="s">
        <v>15</v>
      </c>
      <c r="I421" s="13">
        <v>9241.56</v>
      </c>
      <c r="J421" s="51" t="s">
        <v>18</v>
      </c>
    </row>
    <row r="422" spans="1:10">
      <c r="A422" s="1">
        <v>45982</v>
      </c>
      <c r="B422">
        <v>2025</v>
      </c>
      <c r="C422">
        <v>11</v>
      </c>
      <c r="D422" s="51" t="s">
        <v>19</v>
      </c>
      <c r="E422" s="1">
        <v>45962</v>
      </c>
      <c r="F422" s="51" t="s">
        <v>12</v>
      </c>
      <c r="G422" s="51" t="s">
        <v>11</v>
      </c>
      <c r="H422" s="51" t="s">
        <v>13</v>
      </c>
      <c r="I422" s="13">
        <v>20735.75</v>
      </c>
      <c r="J422" s="51" t="s">
        <v>18</v>
      </c>
    </row>
    <row r="423" spans="1:10">
      <c r="A423" s="1">
        <v>45983</v>
      </c>
      <c r="B423">
        <v>2025</v>
      </c>
      <c r="C423">
        <v>11</v>
      </c>
      <c r="D423" s="51" t="s">
        <v>19</v>
      </c>
      <c r="E423" s="1">
        <v>45962</v>
      </c>
      <c r="F423" s="51" t="s">
        <v>11</v>
      </c>
      <c r="G423" s="51" t="s">
        <v>12</v>
      </c>
      <c r="H423" s="51" t="s">
        <v>13</v>
      </c>
      <c r="I423" s="13">
        <v>22411.69</v>
      </c>
      <c r="J423" s="51" t="s">
        <v>14</v>
      </c>
    </row>
    <row r="424" spans="1:10">
      <c r="A424" s="1">
        <v>45984</v>
      </c>
      <c r="B424">
        <v>2025</v>
      </c>
      <c r="C424">
        <v>11</v>
      </c>
      <c r="D424" s="51" t="s">
        <v>19</v>
      </c>
      <c r="E424" s="1">
        <v>45962</v>
      </c>
      <c r="F424" s="51" t="s">
        <v>12</v>
      </c>
      <c r="G424" s="51" t="s">
        <v>12</v>
      </c>
      <c r="H424" s="51" t="s">
        <v>15</v>
      </c>
      <c r="I424" s="13">
        <v>47934.47</v>
      </c>
      <c r="J424" s="51" t="s">
        <v>14</v>
      </c>
    </row>
    <row r="425" spans="1:10">
      <c r="A425" s="1">
        <v>45985</v>
      </c>
      <c r="B425">
        <v>2025</v>
      </c>
      <c r="C425">
        <v>11</v>
      </c>
      <c r="D425" s="51" t="s">
        <v>19</v>
      </c>
      <c r="E425" s="1">
        <v>45962</v>
      </c>
      <c r="F425" s="51" t="s">
        <v>11</v>
      </c>
      <c r="G425" s="51" t="s">
        <v>11</v>
      </c>
      <c r="H425" s="51" t="s">
        <v>15</v>
      </c>
      <c r="I425" s="13">
        <v>13978.14</v>
      </c>
      <c r="J425" s="51" t="s">
        <v>18</v>
      </c>
    </row>
    <row r="426" spans="1:10">
      <c r="A426" s="1">
        <v>45986</v>
      </c>
      <c r="B426">
        <v>2025</v>
      </c>
      <c r="C426">
        <v>11</v>
      </c>
      <c r="D426" s="51" t="s">
        <v>19</v>
      </c>
      <c r="E426" s="1">
        <v>45962</v>
      </c>
      <c r="F426" s="51" t="s">
        <v>12</v>
      </c>
      <c r="G426" s="51" t="s">
        <v>11</v>
      </c>
      <c r="H426" s="51" t="s">
        <v>13</v>
      </c>
      <c r="I426" s="13">
        <v>3053.24</v>
      </c>
      <c r="J426" s="51" t="s">
        <v>18</v>
      </c>
    </row>
    <row r="427" spans="1:10">
      <c r="A427" s="1">
        <v>45987</v>
      </c>
      <c r="B427">
        <v>2025</v>
      </c>
      <c r="C427">
        <v>11</v>
      </c>
      <c r="D427" s="51" t="s">
        <v>19</v>
      </c>
      <c r="E427" s="1">
        <v>45962</v>
      </c>
      <c r="F427" s="51" t="s">
        <v>16</v>
      </c>
      <c r="G427" s="51" t="s">
        <v>16</v>
      </c>
      <c r="H427" s="51" t="s">
        <v>15</v>
      </c>
      <c r="I427" s="13">
        <v>25577.9</v>
      </c>
      <c r="J427" s="51" t="s">
        <v>17</v>
      </c>
    </row>
    <row r="428" spans="1:10">
      <c r="A428" s="1">
        <v>45988</v>
      </c>
      <c r="B428">
        <v>2025</v>
      </c>
      <c r="C428">
        <v>11</v>
      </c>
      <c r="D428" s="51" t="s">
        <v>19</v>
      </c>
      <c r="E428" s="1">
        <v>45962</v>
      </c>
      <c r="F428" s="51" t="s">
        <v>12</v>
      </c>
      <c r="G428" s="51" t="s">
        <v>16</v>
      </c>
      <c r="H428" s="51" t="s">
        <v>13</v>
      </c>
      <c r="I428" s="13">
        <v>5682.12</v>
      </c>
      <c r="J428" s="51" t="s">
        <v>17</v>
      </c>
    </row>
    <row r="429" spans="1:10">
      <c r="A429" s="1">
        <v>45989</v>
      </c>
      <c r="B429">
        <v>2025</v>
      </c>
      <c r="C429">
        <v>11</v>
      </c>
      <c r="D429" s="51" t="s">
        <v>19</v>
      </c>
      <c r="E429" s="1">
        <v>45962</v>
      </c>
      <c r="F429" s="51" t="s">
        <v>12</v>
      </c>
      <c r="G429" s="51" t="s">
        <v>12</v>
      </c>
      <c r="H429" s="51" t="s">
        <v>15</v>
      </c>
      <c r="I429" s="13">
        <v>14619.83</v>
      </c>
      <c r="J429" s="51" t="s">
        <v>14</v>
      </c>
    </row>
    <row r="430" spans="1:10">
      <c r="A430" s="1">
        <v>45990</v>
      </c>
      <c r="B430">
        <v>2025</v>
      </c>
      <c r="C430">
        <v>11</v>
      </c>
      <c r="D430" s="51" t="s">
        <v>19</v>
      </c>
      <c r="E430" s="1">
        <v>45962</v>
      </c>
      <c r="F430" s="51" t="s">
        <v>16</v>
      </c>
      <c r="G430" s="51" t="s">
        <v>12</v>
      </c>
      <c r="H430" s="51" t="s">
        <v>13</v>
      </c>
      <c r="I430" s="13">
        <v>28989.14</v>
      </c>
      <c r="J430" s="51" t="s">
        <v>14</v>
      </c>
    </row>
    <row r="431" spans="1:10">
      <c r="A431" s="1">
        <v>45991</v>
      </c>
      <c r="B431">
        <v>2025</v>
      </c>
      <c r="C431">
        <v>11</v>
      </c>
      <c r="D431" s="51" t="s">
        <v>19</v>
      </c>
      <c r="E431" s="1">
        <v>45962</v>
      </c>
      <c r="F431" s="51" t="s">
        <v>16</v>
      </c>
      <c r="G431" s="51" t="s">
        <v>16</v>
      </c>
      <c r="H431" s="51" t="s">
        <v>15</v>
      </c>
      <c r="I431" s="13">
        <v>12606.77</v>
      </c>
      <c r="J431" s="51" t="s">
        <v>17</v>
      </c>
    </row>
    <row r="432" spans="1:10">
      <c r="A432" s="1">
        <v>45992</v>
      </c>
      <c r="B432">
        <v>2025</v>
      </c>
      <c r="C432">
        <v>12</v>
      </c>
      <c r="D432" s="51" t="s">
        <v>20</v>
      </c>
      <c r="E432" s="1">
        <v>45992</v>
      </c>
      <c r="F432" s="51" t="s">
        <v>12</v>
      </c>
      <c r="G432" s="51" t="s">
        <v>16</v>
      </c>
      <c r="H432" s="51" t="s">
        <v>13</v>
      </c>
      <c r="I432" s="13">
        <v>20542.79</v>
      </c>
      <c r="J432" s="51" t="s">
        <v>17</v>
      </c>
    </row>
    <row r="433" spans="1:10">
      <c r="A433" s="1">
        <v>45993</v>
      </c>
      <c r="B433">
        <v>2025</v>
      </c>
      <c r="C433">
        <v>12</v>
      </c>
      <c r="D433" s="51" t="s">
        <v>20</v>
      </c>
      <c r="E433" s="1">
        <v>45992</v>
      </c>
      <c r="F433" s="51" t="s">
        <v>16</v>
      </c>
      <c r="G433" s="51" t="s">
        <v>12</v>
      </c>
      <c r="H433" s="51" t="s">
        <v>13</v>
      </c>
      <c r="I433" s="13">
        <v>46595.62</v>
      </c>
      <c r="J433" s="51" t="s">
        <v>14</v>
      </c>
    </row>
    <row r="434" spans="1:10">
      <c r="A434" s="1">
        <v>45994</v>
      </c>
      <c r="B434">
        <v>2025</v>
      </c>
      <c r="C434">
        <v>12</v>
      </c>
      <c r="D434" s="51" t="s">
        <v>20</v>
      </c>
      <c r="E434" s="1">
        <v>45992</v>
      </c>
      <c r="F434" s="51" t="s">
        <v>16</v>
      </c>
      <c r="G434" s="51" t="s">
        <v>11</v>
      </c>
      <c r="H434" s="51" t="s">
        <v>13</v>
      </c>
      <c r="I434" s="13">
        <v>3975.18</v>
      </c>
      <c r="J434" s="51" t="s">
        <v>18</v>
      </c>
    </row>
    <row r="435" spans="1:10">
      <c r="A435" s="1">
        <v>45995</v>
      </c>
      <c r="B435">
        <v>2025</v>
      </c>
      <c r="C435">
        <v>12</v>
      </c>
      <c r="D435" s="51" t="s">
        <v>20</v>
      </c>
      <c r="E435" s="1">
        <v>45992</v>
      </c>
      <c r="F435" s="51" t="s">
        <v>16</v>
      </c>
      <c r="G435" s="51" t="s">
        <v>16</v>
      </c>
      <c r="H435" s="51" t="s">
        <v>15</v>
      </c>
      <c r="I435" s="13">
        <v>22434.9</v>
      </c>
      <c r="J435" s="51" t="s">
        <v>17</v>
      </c>
    </row>
    <row r="436" spans="1:10">
      <c r="A436" s="1">
        <v>45996</v>
      </c>
      <c r="B436">
        <v>2025</v>
      </c>
      <c r="C436">
        <v>12</v>
      </c>
      <c r="D436" s="51" t="s">
        <v>20</v>
      </c>
      <c r="E436" s="1">
        <v>45992</v>
      </c>
      <c r="F436" s="51" t="s">
        <v>11</v>
      </c>
      <c r="G436" s="51" t="s">
        <v>11</v>
      </c>
      <c r="H436" s="51" t="s">
        <v>15</v>
      </c>
      <c r="I436" s="13">
        <v>32332.02</v>
      </c>
      <c r="J436" s="51" t="s">
        <v>18</v>
      </c>
    </row>
    <row r="437" spans="1:10">
      <c r="A437" s="1">
        <v>45997</v>
      </c>
      <c r="B437">
        <v>2025</v>
      </c>
      <c r="C437">
        <v>12</v>
      </c>
      <c r="D437" s="51" t="s">
        <v>20</v>
      </c>
      <c r="E437" s="1">
        <v>45992</v>
      </c>
      <c r="F437" s="51" t="s">
        <v>11</v>
      </c>
      <c r="G437" s="51" t="s">
        <v>16</v>
      </c>
      <c r="H437" s="51" t="s">
        <v>13</v>
      </c>
      <c r="I437" s="13">
        <v>29552.080000000002</v>
      </c>
      <c r="J437" s="51" t="s">
        <v>17</v>
      </c>
    </row>
    <row r="438" spans="1:10">
      <c r="A438" s="1">
        <v>45998</v>
      </c>
      <c r="B438">
        <v>2025</v>
      </c>
      <c r="C438">
        <v>12</v>
      </c>
      <c r="D438" s="51" t="s">
        <v>20</v>
      </c>
      <c r="E438" s="1">
        <v>45992</v>
      </c>
      <c r="F438" s="51" t="s">
        <v>16</v>
      </c>
      <c r="G438" s="51" t="s">
        <v>16</v>
      </c>
      <c r="H438" s="51" t="s">
        <v>15</v>
      </c>
      <c r="I438" s="13">
        <v>33360.5</v>
      </c>
      <c r="J438" s="51" t="s">
        <v>17</v>
      </c>
    </row>
    <row r="439" spans="1:10">
      <c r="A439" s="1">
        <v>45999</v>
      </c>
      <c r="B439">
        <v>2025</v>
      </c>
      <c r="C439">
        <v>12</v>
      </c>
      <c r="D439" s="51" t="s">
        <v>20</v>
      </c>
      <c r="E439" s="1">
        <v>45992</v>
      </c>
      <c r="F439" s="51" t="s">
        <v>11</v>
      </c>
      <c r="G439" s="51" t="s">
        <v>16</v>
      </c>
      <c r="H439" s="51" t="s">
        <v>13</v>
      </c>
      <c r="I439" s="13">
        <v>3242.27</v>
      </c>
      <c r="J439" s="51" t="s">
        <v>17</v>
      </c>
    </row>
    <row r="440" spans="1:10">
      <c r="A440" s="1">
        <v>46000</v>
      </c>
      <c r="B440">
        <v>2025</v>
      </c>
      <c r="C440">
        <v>12</v>
      </c>
      <c r="D440" s="51" t="s">
        <v>20</v>
      </c>
      <c r="E440" s="1">
        <v>45992</v>
      </c>
      <c r="F440" s="51" t="s">
        <v>16</v>
      </c>
      <c r="G440" s="51" t="s">
        <v>11</v>
      </c>
      <c r="H440" s="51" t="s">
        <v>13</v>
      </c>
      <c r="I440" s="13">
        <v>13238.17</v>
      </c>
      <c r="J440" s="51" t="s">
        <v>18</v>
      </c>
    </row>
    <row r="441" spans="1:10">
      <c r="A441" s="1">
        <v>46001</v>
      </c>
      <c r="B441">
        <v>2025</v>
      </c>
      <c r="C441">
        <v>12</v>
      </c>
      <c r="D441" s="51" t="s">
        <v>20</v>
      </c>
      <c r="E441" s="1">
        <v>45992</v>
      </c>
      <c r="F441" s="51" t="s">
        <v>12</v>
      </c>
      <c r="G441" s="51" t="s">
        <v>11</v>
      </c>
      <c r="H441" s="51" t="s">
        <v>13</v>
      </c>
      <c r="I441" s="13">
        <v>2632.97</v>
      </c>
      <c r="J441" s="51" t="s">
        <v>18</v>
      </c>
    </row>
    <row r="442" spans="1:10">
      <c r="A442" s="1">
        <v>46002</v>
      </c>
      <c r="B442">
        <v>2025</v>
      </c>
      <c r="C442">
        <v>12</v>
      </c>
      <c r="D442" s="51" t="s">
        <v>20</v>
      </c>
      <c r="E442" s="1">
        <v>45992</v>
      </c>
      <c r="F442" s="51" t="s">
        <v>12</v>
      </c>
      <c r="G442" s="51" t="s">
        <v>16</v>
      </c>
      <c r="H442" s="51" t="s">
        <v>13</v>
      </c>
      <c r="I442" s="13">
        <v>33218.93</v>
      </c>
      <c r="J442" s="51" t="s">
        <v>17</v>
      </c>
    </row>
    <row r="443" spans="1:10">
      <c r="A443" s="1">
        <v>46003</v>
      </c>
      <c r="B443">
        <v>2025</v>
      </c>
      <c r="C443">
        <v>12</v>
      </c>
      <c r="D443" s="51" t="s">
        <v>20</v>
      </c>
      <c r="E443" s="1">
        <v>45992</v>
      </c>
      <c r="F443" s="51" t="s">
        <v>12</v>
      </c>
      <c r="G443" s="51" t="s">
        <v>11</v>
      </c>
      <c r="H443" s="51" t="s">
        <v>13</v>
      </c>
      <c r="I443" s="13">
        <v>21615.77</v>
      </c>
      <c r="J443" s="51" t="s">
        <v>18</v>
      </c>
    </row>
    <row r="444" spans="1:10">
      <c r="A444" s="1">
        <v>46004</v>
      </c>
      <c r="B444">
        <v>2025</v>
      </c>
      <c r="C444">
        <v>12</v>
      </c>
      <c r="D444" s="51" t="s">
        <v>20</v>
      </c>
      <c r="E444" s="1">
        <v>45992</v>
      </c>
      <c r="F444" s="51" t="s">
        <v>12</v>
      </c>
      <c r="G444" s="51" t="s">
        <v>11</v>
      </c>
      <c r="H444" s="51" t="s">
        <v>13</v>
      </c>
      <c r="I444" s="13">
        <v>29568.36</v>
      </c>
      <c r="J444" s="51" t="s">
        <v>18</v>
      </c>
    </row>
    <row r="445" spans="1:10">
      <c r="A445" s="1">
        <v>46005</v>
      </c>
      <c r="B445">
        <v>2025</v>
      </c>
      <c r="C445">
        <v>12</v>
      </c>
      <c r="D445" s="51" t="s">
        <v>20</v>
      </c>
      <c r="E445" s="1">
        <v>45992</v>
      </c>
      <c r="F445" s="51" t="s">
        <v>12</v>
      </c>
      <c r="G445" s="51" t="s">
        <v>11</v>
      </c>
      <c r="H445" s="51" t="s">
        <v>13</v>
      </c>
      <c r="I445" s="13">
        <v>24024.58</v>
      </c>
      <c r="J445" s="51" t="s">
        <v>18</v>
      </c>
    </row>
    <row r="446" spans="1:10">
      <c r="A446" s="1">
        <v>46006</v>
      </c>
      <c r="B446">
        <v>2025</v>
      </c>
      <c r="C446">
        <v>12</v>
      </c>
      <c r="D446" s="51" t="s">
        <v>20</v>
      </c>
      <c r="E446" s="1">
        <v>45992</v>
      </c>
      <c r="F446" s="51" t="s">
        <v>16</v>
      </c>
      <c r="G446" s="51" t="s">
        <v>12</v>
      </c>
      <c r="H446" s="51" t="s">
        <v>13</v>
      </c>
      <c r="I446" s="13">
        <v>48300.42</v>
      </c>
      <c r="J446" s="51" t="s">
        <v>14</v>
      </c>
    </row>
    <row r="447" spans="1:10">
      <c r="A447" s="1">
        <v>46007</v>
      </c>
      <c r="B447">
        <v>2025</v>
      </c>
      <c r="C447">
        <v>12</v>
      </c>
      <c r="D447" s="51" t="s">
        <v>20</v>
      </c>
      <c r="E447" s="1">
        <v>45992</v>
      </c>
      <c r="F447" s="51" t="s">
        <v>16</v>
      </c>
      <c r="G447" s="51" t="s">
        <v>11</v>
      </c>
      <c r="H447" s="51" t="s">
        <v>13</v>
      </c>
      <c r="I447" s="13">
        <v>7667.08</v>
      </c>
      <c r="J447" s="51" t="s">
        <v>18</v>
      </c>
    </row>
    <row r="448" spans="1:10">
      <c r="A448" s="1">
        <v>46008</v>
      </c>
      <c r="B448">
        <v>2025</v>
      </c>
      <c r="C448">
        <v>12</v>
      </c>
      <c r="D448" s="51" t="s">
        <v>20</v>
      </c>
      <c r="E448" s="1">
        <v>45992</v>
      </c>
      <c r="F448" s="51" t="s">
        <v>12</v>
      </c>
      <c r="G448" s="51" t="s">
        <v>12</v>
      </c>
      <c r="H448" s="51" t="s">
        <v>15</v>
      </c>
      <c r="I448" s="13">
        <v>27468.91</v>
      </c>
      <c r="J448" s="51" t="s">
        <v>14</v>
      </c>
    </row>
    <row r="449" spans="1:10">
      <c r="A449" s="1">
        <v>46009</v>
      </c>
      <c r="B449">
        <v>2025</v>
      </c>
      <c r="C449">
        <v>12</v>
      </c>
      <c r="D449" s="51" t="s">
        <v>20</v>
      </c>
      <c r="E449" s="1">
        <v>45992</v>
      </c>
      <c r="F449" s="51" t="s">
        <v>16</v>
      </c>
      <c r="G449" s="51" t="s">
        <v>12</v>
      </c>
      <c r="H449" s="51" t="s">
        <v>13</v>
      </c>
      <c r="I449" s="13">
        <v>22293.66</v>
      </c>
      <c r="J449" s="51" t="s">
        <v>14</v>
      </c>
    </row>
    <row r="450" spans="1:10">
      <c r="A450" s="1">
        <v>46010</v>
      </c>
      <c r="B450">
        <v>2025</v>
      </c>
      <c r="C450">
        <v>12</v>
      </c>
      <c r="D450" s="51" t="s">
        <v>20</v>
      </c>
      <c r="E450" s="1">
        <v>45992</v>
      </c>
      <c r="F450" s="51" t="s">
        <v>12</v>
      </c>
      <c r="G450" s="51" t="s">
        <v>12</v>
      </c>
      <c r="H450" s="51" t="s">
        <v>15</v>
      </c>
      <c r="I450" s="13">
        <v>22239.9</v>
      </c>
      <c r="J450" s="51" t="s">
        <v>14</v>
      </c>
    </row>
    <row r="451" spans="1:10">
      <c r="A451" s="1">
        <v>46011</v>
      </c>
      <c r="B451">
        <v>2025</v>
      </c>
      <c r="C451">
        <v>12</v>
      </c>
      <c r="D451" s="51" t="s">
        <v>20</v>
      </c>
      <c r="E451" s="1">
        <v>45992</v>
      </c>
      <c r="F451" s="51" t="s">
        <v>11</v>
      </c>
      <c r="G451" s="51" t="s">
        <v>12</v>
      </c>
      <c r="H451" s="51" t="s">
        <v>13</v>
      </c>
      <c r="I451" s="13">
        <v>5259.19</v>
      </c>
      <c r="J451" s="51" t="s">
        <v>14</v>
      </c>
    </row>
    <row r="452" spans="1:10">
      <c r="A452" s="1">
        <v>46012</v>
      </c>
      <c r="B452">
        <v>2025</v>
      </c>
      <c r="C452">
        <v>12</v>
      </c>
      <c r="D452" s="51" t="s">
        <v>20</v>
      </c>
      <c r="E452" s="1">
        <v>45992</v>
      </c>
      <c r="F452" s="51" t="s">
        <v>16</v>
      </c>
      <c r="G452" s="51" t="s">
        <v>12</v>
      </c>
      <c r="H452" s="51" t="s">
        <v>13</v>
      </c>
      <c r="I452" s="13">
        <v>27812.06</v>
      </c>
      <c r="J452" s="51" t="s">
        <v>14</v>
      </c>
    </row>
    <row r="453" spans="1:10">
      <c r="A453" s="1">
        <v>46013</v>
      </c>
      <c r="B453">
        <v>2025</v>
      </c>
      <c r="C453">
        <v>12</v>
      </c>
      <c r="D453" s="51" t="s">
        <v>20</v>
      </c>
      <c r="E453" s="1">
        <v>45992</v>
      </c>
      <c r="F453" s="51" t="s">
        <v>12</v>
      </c>
      <c r="G453" s="51" t="s">
        <v>11</v>
      </c>
      <c r="H453" s="51" t="s">
        <v>13</v>
      </c>
      <c r="I453" s="13">
        <v>37963.07</v>
      </c>
      <c r="J453" s="51" t="s">
        <v>18</v>
      </c>
    </row>
    <row r="454" spans="1:10">
      <c r="A454" s="1">
        <v>46014</v>
      </c>
      <c r="B454">
        <v>2025</v>
      </c>
      <c r="C454">
        <v>12</v>
      </c>
      <c r="D454" s="51" t="s">
        <v>20</v>
      </c>
      <c r="E454" s="1">
        <v>45992</v>
      </c>
      <c r="F454" s="51" t="s">
        <v>12</v>
      </c>
      <c r="G454" s="51" t="s">
        <v>11</v>
      </c>
      <c r="H454" s="51" t="s">
        <v>13</v>
      </c>
      <c r="I454" s="13">
        <v>33222.6</v>
      </c>
      <c r="J454" s="51" t="s">
        <v>18</v>
      </c>
    </row>
    <row r="455" spans="1:10">
      <c r="A455" s="1">
        <v>46015</v>
      </c>
      <c r="B455">
        <v>2025</v>
      </c>
      <c r="C455">
        <v>12</v>
      </c>
      <c r="D455" s="51" t="s">
        <v>20</v>
      </c>
      <c r="E455" s="1">
        <v>45992</v>
      </c>
      <c r="F455" s="51" t="s">
        <v>16</v>
      </c>
      <c r="G455" s="51" t="s">
        <v>16</v>
      </c>
      <c r="H455" s="51" t="s">
        <v>15</v>
      </c>
      <c r="I455" s="13">
        <v>12370.69</v>
      </c>
      <c r="J455" s="51" t="s">
        <v>17</v>
      </c>
    </row>
    <row r="456" spans="1:10">
      <c r="A456" s="1">
        <v>46016</v>
      </c>
      <c r="B456">
        <v>2025</v>
      </c>
      <c r="C456">
        <v>12</v>
      </c>
      <c r="D456" s="51" t="s">
        <v>20</v>
      </c>
      <c r="E456" s="1">
        <v>45992</v>
      </c>
      <c r="F456" s="51" t="s">
        <v>12</v>
      </c>
      <c r="G456" s="51" t="s">
        <v>16</v>
      </c>
      <c r="H456" s="51" t="s">
        <v>13</v>
      </c>
      <c r="I456" s="13">
        <v>11705.61</v>
      </c>
      <c r="J456" s="51" t="s">
        <v>17</v>
      </c>
    </row>
    <row r="457" spans="1:10">
      <c r="A457" s="1">
        <v>46017</v>
      </c>
      <c r="B457">
        <v>2025</v>
      </c>
      <c r="C457">
        <v>12</v>
      </c>
      <c r="D457" s="51" t="s">
        <v>20</v>
      </c>
      <c r="E457" s="1">
        <v>45992</v>
      </c>
      <c r="F457" s="51" t="s">
        <v>16</v>
      </c>
      <c r="G457" s="51" t="s">
        <v>16</v>
      </c>
      <c r="H457" s="51" t="s">
        <v>15</v>
      </c>
      <c r="I457" s="13">
        <v>42508.26</v>
      </c>
      <c r="J457" s="51" t="s">
        <v>17</v>
      </c>
    </row>
    <row r="458" spans="1:10">
      <c r="A458" s="1">
        <v>46018</v>
      </c>
      <c r="B458">
        <v>2025</v>
      </c>
      <c r="C458">
        <v>12</v>
      </c>
      <c r="D458" s="51" t="s">
        <v>20</v>
      </c>
      <c r="E458" s="1">
        <v>45992</v>
      </c>
      <c r="F458" s="51" t="s">
        <v>11</v>
      </c>
      <c r="G458" s="51" t="s">
        <v>11</v>
      </c>
      <c r="H458" s="51" t="s">
        <v>15</v>
      </c>
      <c r="I458" s="13">
        <v>44828.5</v>
      </c>
      <c r="J458" s="51" t="s">
        <v>18</v>
      </c>
    </row>
    <row r="459" spans="1:10">
      <c r="A459" s="1">
        <v>46019</v>
      </c>
      <c r="B459">
        <v>2025</v>
      </c>
      <c r="C459">
        <v>12</v>
      </c>
      <c r="D459" s="51" t="s">
        <v>20</v>
      </c>
      <c r="E459" s="1">
        <v>45992</v>
      </c>
      <c r="F459" s="51" t="s">
        <v>16</v>
      </c>
      <c r="G459" s="51" t="s">
        <v>11</v>
      </c>
      <c r="H459" s="51" t="s">
        <v>13</v>
      </c>
      <c r="I459" s="13">
        <v>42097.25</v>
      </c>
      <c r="J459" s="51" t="s">
        <v>18</v>
      </c>
    </row>
    <row r="460" spans="1:10">
      <c r="A460" s="1">
        <v>46020</v>
      </c>
      <c r="B460">
        <v>2025</v>
      </c>
      <c r="C460">
        <v>12</v>
      </c>
      <c r="D460" s="51" t="s">
        <v>20</v>
      </c>
      <c r="E460" s="1">
        <v>45992</v>
      </c>
      <c r="F460" s="51" t="s">
        <v>16</v>
      </c>
      <c r="G460" s="51" t="s">
        <v>11</v>
      </c>
      <c r="H460" s="51" t="s">
        <v>13</v>
      </c>
      <c r="I460" s="13">
        <v>3686.26</v>
      </c>
      <c r="J460" s="51" t="s">
        <v>18</v>
      </c>
    </row>
    <row r="461" spans="1:10">
      <c r="A461" s="1">
        <v>46021</v>
      </c>
      <c r="B461">
        <v>2025</v>
      </c>
      <c r="C461">
        <v>12</v>
      </c>
      <c r="D461" s="51" t="s">
        <v>20</v>
      </c>
      <c r="E461" s="1">
        <v>45992</v>
      </c>
      <c r="F461" s="51" t="s">
        <v>11</v>
      </c>
      <c r="G461" s="51" t="s">
        <v>11</v>
      </c>
      <c r="H461" s="51" t="s">
        <v>15</v>
      </c>
      <c r="I461" s="13">
        <v>14306.25</v>
      </c>
      <c r="J461" s="51" t="s">
        <v>18</v>
      </c>
    </row>
    <row r="462" spans="1:10">
      <c r="A462" s="1">
        <v>46022</v>
      </c>
      <c r="B462">
        <v>2025</v>
      </c>
      <c r="C462">
        <v>12</v>
      </c>
      <c r="D462" s="51" t="s">
        <v>20</v>
      </c>
      <c r="E462" s="1">
        <v>45992</v>
      </c>
      <c r="F462" s="51" t="s">
        <v>11</v>
      </c>
      <c r="G462" s="51" t="s">
        <v>12</v>
      </c>
      <c r="H462" s="51" t="s">
        <v>13</v>
      </c>
      <c r="I462" s="13">
        <v>19674.11</v>
      </c>
      <c r="J462" s="51" t="s">
        <v>14</v>
      </c>
    </row>
    <row r="463" spans="1:10">
      <c r="A463" s="1">
        <v>46023</v>
      </c>
      <c r="B463">
        <v>2026</v>
      </c>
      <c r="C463">
        <v>1</v>
      </c>
      <c r="D463" s="51" t="s">
        <v>21</v>
      </c>
      <c r="E463" s="1">
        <v>46023</v>
      </c>
      <c r="F463" s="51" t="s">
        <v>11</v>
      </c>
      <c r="G463" s="51" t="s">
        <v>16</v>
      </c>
      <c r="H463" s="51" t="s">
        <v>13</v>
      </c>
      <c r="I463" s="13">
        <v>5587.8</v>
      </c>
      <c r="J463" s="51" t="s">
        <v>17</v>
      </c>
    </row>
    <row r="464" spans="1:10">
      <c r="A464" s="1">
        <v>46024</v>
      </c>
      <c r="B464">
        <v>2026</v>
      </c>
      <c r="C464">
        <v>1</v>
      </c>
      <c r="D464" s="51" t="s">
        <v>21</v>
      </c>
      <c r="E464" s="1">
        <v>46023</v>
      </c>
      <c r="F464" s="51" t="s">
        <v>12</v>
      </c>
      <c r="G464" s="51" t="s">
        <v>16</v>
      </c>
      <c r="H464" s="51" t="s">
        <v>13</v>
      </c>
      <c r="I464" s="13">
        <v>22635.11</v>
      </c>
      <c r="J464" s="51" t="s">
        <v>17</v>
      </c>
    </row>
    <row r="465" spans="1:10">
      <c r="A465" s="1">
        <v>46025</v>
      </c>
      <c r="B465">
        <v>2026</v>
      </c>
      <c r="C465">
        <v>1</v>
      </c>
      <c r="D465" s="51" t="s">
        <v>21</v>
      </c>
      <c r="E465" s="1">
        <v>46023</v>
      </c>
      <c r="F465" s="51" t="s">
        <v>11</v>
      </c>
      <c r="G465" s="51" t="s">
        <v>12</v>
      </c>
      <c r="H465" s="51" t="s">
        <v>13</v>
      </c>
      <c r="I465" s="13">
        <v>24151.81</v>
      </c>
      <c r="J465" s="51" t="s">
        <v>14</v>
      </c>
    </row>
    <row r="466" spans="1:10">
      <c r="A466" s="1">
        <v>46026</v>
      </c>
      <c r="B466">
        <v>2026</v>
      </c>
      <c r="C466">
        <v>1</v>
      </c>
      <c r="D466" s="51" t="s">
        <v>21</v>
      </c>
      <c r="E466" s="1">
        <v>46023</v>
      </c>
      <c r="F466" s="51" t="s">
        <v>16</v>
      </c>
      <c r="G466" s="51" t="s">
        <v>11</v>
      </c>
      <c r="H466" s="51" t="s">
        <v>13</v>
      </c>
      <c r="I466" s="13">
        <v>21182.05</v>
      </c>
      <c r="J466" s="51" t="s">
        <v>18</v>
      </c>
    </row>
    <row r="467" spans="1:10">
      <c r="A467" s="1">
        <v>46027</v>
      </c>
      <c r="B467">
        <v>2026</v>
      </c>
      <c r="C467">
        <v>1</v>
      </c>
      <c r="D467" s="51" t="s">
        <v>21</v>
      </c>
      <c r="E467" s="1">
        <v>46023</v>
      </c>
      <c r="F467" s="51" t="s">
        <v>12</v>
      </c>
      <c r="G467" s="51" t="s">
        <v>16</v>
      </c>
      <c r="H467" s="51" t="s">
        <v>13</v>
      </c>
      <c r="I467" s="13">
        <v>42350.29</v>
      </c>
      <c r="J467" s="51" t="s">
        <v>17</v>
      </c>
    </row>
    <row r="468" spans="1:10">
      <c r="A468" s="1">
        <v>46028</v>
      </c>
      <c r="B468">
        <v>2026</v>
      </c>
      <c r="C468">
        <v>1</v>
      </c>
      <c r="D468" s="51" t="s">
        <v>21</v>
      </c>
      <c r="E468" s="1">
        <v>46023</v>
      </c>
      <c r="F468" s="51" t="s">
        <v>12</v>
      </c>
      <c r="G468" s="51" t="s">
        <v>12</v>
      </c>
      <c r="H468" s="51" t="s">
        <v>15</v>
      </c>
      <c r="I468" s="13">
        <v>24958.21</v>
      </c>
      <c r="J468" s="51" t="s">
        <v>14</v>
      </c>
    </row>
    <row r="469" spans="1:10">
      <c r="A469" s="1">
        <v>46029</v>
      </c>
      <c r="B469">
        <v>2026</v>
      </c>
      <c r="C469">
        <v>1</v>
      </c>
      <c r="D469" s="51" t="s">
        <v>21</v>
      </c>
      <c r="E469" s="1">
        <v>46023</v>
      </c>
      <c r="F469" s="51" t="s">
        <v>11</v>
      </c>
      <c r="G469" s="51" t="s">
        <v>16</v>
      </c>
      <c r="H469" s="51" t="s">
        <v>13</v>
      </c>
      <c r="I469" s="13">
        <v>37622.620000000003</v>
      </c>
      <c r="J469" s="51" t="s">
        <v>17</v>
      </c>
    </row>
    <row r="470" spans="1:10">
      <c r="A470" s="1">
        <v>46030</v>
      </c>
      <c r="B470">
        <v>2026</v>
      </c>
      <c r="C470">
        <v>1</v>
      </c>
      <c r="D470" s="51" t="s">
        <v>21</v>
      </c>
      <c r="E470" s="1">
        <v>46023</v>
      </c>
      <c r="F470" s="51" t="s">
        <v>11</v>
      </c>
      <c r="G470" s="51" t="s">
        <v>16</v>
      </c>
      <c r="H470" s="51" t="s">
        <v>13</v>
      </c>
      <c r="I470" s="13">
        <v>36418.42</v>
      </c>
      <c r="J470" s="51" t="s">
        <v>17</v>
      </c>
    </row>
    <row r="471" spans="1:10">
      <c r="A471" s="1">
        <v>46031</v>
      </c>
      <c r="B471">
        <v>2026</v>
      </c>
      <c r="C471">
        <v>1</v>
      </c>
      <c r="D471" s="51" t="s">
        <v>21</v>
      </c>
      <c r="E471" s="1">
        <v>46023</v>
      </c>
      <c r="F471" s="51" t="s">
        <v>11</v>
      </c>
      <c r="G471" s="51" t="s">
        <v>11</v>
      </c>
      <c r="H471" s="51" t="s">
        <v>15</v>
      </c>
      <c r="I471" s="13">
        <v>12065.13</v>
      </c>
      <c r="J471" s="51" t="s">
        <v>18</v>
      </c>
    </row>
    <row r="472" spans="1:10">
      <c r="A472" s="1">
        <v>46032</v>
      </c>
      <c r="B472">
        <v>2026</v>
      </c>
      <c r="C472">
        <v>1</v>
      </c>
      <c r="D472" s="51" t="s">
        <v>21</v>
      </c>
      <c r="E472" s="1">
        <v>46023</v>
      </c>
      <c r="F472" s="51" t="s">
        <v>12</v>
      </c>
      <c r="G472" s="51" t="s">
        <v>11</v>
      </c>
      <c r="H472" s="51" t="s">
        <v>13</v>
      </c>
      <c r="I472" s="13">
        <v>29759.46</v>
      </c>
      <c r="J472" s="51" t="s">
        <v>18</v>
      </c>
    </row>
    <row r="473" spans="1:10">
      <c r="A473" s="1">
        <v>46033</v>
      </c>
      <c r="B473">
        <v>2026</v>
      </c>
      <c r="C473">
        <v>1</v>
      </c>
      <c r="D473" s="51" t="s">
        <v>21</v>
      </c>
      <c r="E473" s="1">
        <v>46023</v>
      </c>
      <c r="F473" s="51" t="s">
        <v>11</v>
      </c>
      <c r="G473" s="51" t="s">
        <v>11</v>
      </c>
      <c r="H473" s="51" t="s">
        <v>15</v>
      </c>
      <c r="I473" s="13">
        <v>3617.13</v>
      </c>
      <c r="J473" s="51" t="s">
        <v>18</v>
      </c>
    </row>
    <row r="474" spans="1:10">
      <c r="A474" s="1">
        <v>46034</v>
      </c>
      <c r="B474">
        <v>2026</v>
      </c>
      <c r="C474">
        <v>1</v>
      </c>
      <c r="D474" s="51" t="s">
        <v>21</v>
      </c>
      <c r="E474" s="1">
        <v>46023</v>
      </c>
      <c r="F474" s="51" t="s">
        <v>11</v>
      </c>
      <c r="G474" s="51" t="s">
        <v>11</v>
      </c>
      <c r="H474" s="51" t="s">
        <v>15</v>
      </c>
      <c r="I474" s="13">
        <v>25439.95</v>
      </c>
      <c r="J474" s="51" t="s">
        <v>18</v>
      </c>
    </row>
    <row r="475" spans="1:10">
      <c r="A475" s="1">
        <v>46035</v>
      </c>
      <c r="B475">
        <v>2026</v>
      </c>
      <c r="C475">
        <v>1</v>
      </c>
      <c r="D475" s="51" t="s">
        <v>21</v>
      </c>
      <c r="E475" s="1">
        <v>46023</v>
      </c>
      <c r="F475" s="51" t="s">
        <v>11</v>
      </c>
      <c r="G475" s="51" t="s">
        <v>12</v>
      </c>
      <c r="H475" s="51" t="s">
        <v>13</v>
      </c>
      <c r="I475" s="13">
        <v>6779.86</v>
      </c>
      <c r="J475" s="51" t="s">
        <v>14</v>
      </c>
    </row>
    <row r="476" spans="1:10">
      <c r="A476" s="1">
        <v>46036</v>
      </c>
      <c r="B476">
        <v>2026</v>
      </c>
      <c r="C476">
        <v>1</v>
      </c>
      <c r="D476" s="51" t="s">
        <v>21</v>
      </c>
      <c r="E476" s="1">
        <v>46023</v>
      </c>
      <c r="F476" s="51" t="s">
        <v>11</v>
      </c>
      <c r="G476" s="51" t="s">
        <v>12</v>
      </c>
      <c r="H476" s="51" t="s">
        <v>13</v>
      </c>
      <c r="I476" s="13">
        <v>1110.27</v>
      </c>
      <c r="J476" s="51" t="s">
        <v>14</v>
      </c>
    </row>
    <row r="477" spans="1:10">
      <c r="A477" s="1">
        <v>46037</v>
      </c>
      <c r="B477">
        <v>2026</v>
      </c>
      <c r="C477">
        <v>1</v>
      </c>
      <c r="D477" s="51" t="s">
        <v>21</v>
      </c>
      <c r="E477" s="1">
        <v>46023</v>
      </c>
      <c r="F477" s="51" t="s">
        <v>11</v>
      </c>
      <c r="G477" s="51" t="s">
        <v>12</v>
      </c>
      <c r="H477" s="51" t="s">
        <v>13</v>
      </c>
      <c r="I477" s="13">
        <v>19557.080000000002</v>
      </c>
      <c r="J477" s="51" t="s">
        <v>14</v>
      </c>
    </row>
    <row r="478" spans="1:10">
      <c r="A478" s="1">
        <v>46038</v>
      </c>
      <c r="B478">
        <v>2026</v>
      </c>
      <c r="C478">
        <v>1</v>
      </c>
      <c r="D478" s="51" t="s">
        <v>21</v>
      </c>
      <c r="E478" s="1">
        <v>46023</v>
      </c>
      <c r="F478" s="51" t="s">
        <v>12</v>
      </c>
      <c r="G478" s="51" t="s">
        <v>11</v>
      </c>
      <c r="H478" s="51" t="s">
        <v>13</v>
      </c>
      <c r="I478" s="13">
        <v>48194.2</v>
      </c>
      <c r="J478" s="51" t="s">
        <v>18</v>
      </c>
    </row>
    <row r="479" spans="1:10">
      <c r="A479" s="1">
        <v>46039</v>
      </c>
      <c r="B479">
        <v>2026</v>
      </c>
      <c r="C479">
        <v>1</v>
      </c>
      <c r="D479" s="51" t="s">
        <v>21</v>
      </c>
      <c r="E479" s="1">
        <v>46023</v>
      </c>
      <c r="F479" s="51" t="s">
        <v>12</v>
      </c>
      <c r="G479" s="51" t="s">
        <v>16</v>
      </c>
      <c r="H479" s="51" t="s">
        <v>13</v>
      </c>
      <c r="I479" s="13">
        <v>34490.839999999997</v>
      </c>
      <c r="J479" s="51" t="s">
        <v>17</v>
      </c>
    </row>
    <row r="480" spans="1:10">
      <c r="A480" s="1">
        <v>46040</v>
      </c>
      <c r="B480">
        <v>2026</v>
      </c>
      <c r="C480">
        <v>1</v>
      </c>
      <c r="D480" s="51" t="s">
        <v>21</v>
      </c>
      <c r="E480" s="1">
        <v>46023</v>
      </c>
      <c r="F480" s="51" t="s">
        <v>16</v>
      </c>
      <c r="G480" s="51" t="s">
        <v>16</v>
      </c>
      <c r="H480" s="51" t="s">
        <v>15</v>
      </c>
      <c r="I480" s="13">
        <v>18122.84</v>
      </c>
      <c r="J480" s="51" t="s">
        <v>17</v>
      </c>
    </row>
    <row r="481" spans="1:10">
      <c r="A481" s="1">
        <v>46041</v>
      </c>
      <c r="B481">
        <v>2026</v>
      </c>
      <c r="C481">
        <v>1</v>
      </c>
      <c r="D481" s="51" t="s">
        <v>21</v>
      </c>
      <c r="E481" s="1">
        <v>46023</v>
      </c>
      <c r="F481" s="51" t="s">
        <v>16</v>
      </c>
      <c r="G481" s="51" t="s">
        <v>12</v>
      </c>
      <c r="H481" s="51" t="s">
        <v>13</v>
      </c>
      <c r="I481" s="13">
        <v>35992.92</v>
      </c>
      <c r="J481" s="51" t="s">
        <v>14</v>
      </c>
    </row>
    <row r="482" spans="1:10">
      <c r="A482" s="1">
        <v>46042</v>
      </c>
      <c r="B482">
        <v>2026</v>
      </c>
      <c r="C482">
        <v>1</v>
      </c>
      <c r="D482" s="51" t="s">
        <v>21</v>
      </c>
      <c r="E482" s="1">
        <v>46023</v>
      </c>
      <c r="F482" s="51" t="s">
        <v>16</v>
      </c>
      <c r="G482" s="51" t="s">
        <v>11</v>
      </c>
      <c r="H482" s="51" t="s">
        <v>13</v>
      </c>
      <c r="I482" s="13">
        <v>28402.54</v>
      </c>
      <c r="J482" s="51" t="s">
        <v>18</v>
      </c>
    </row>
    <row r="483" spans="1:10">
      <c r="A483" s="1">
        <v>46043</v>
      </c>
      <c r="B483">
        <v>2026</v>
      </c>
      <c r="C483">
        <v>1</v>
      </c>
      <c r="D483" s="51" t="s">
        <v>21</v>
      </c>
      <c r="E483" s="1">
        <v>46023</v>
      </c>
      <c r="F483" s="51" t="s">
        <v>12</v>
      </c>
      <c r="G483" s="51" t="s">
        <v>12</v>
      </c>
      <c r="H483" s="51" t="s">
        <v>15</v>
      </c>
      <c r="I483" s="13">
        <v>33327.75</v>
      </c>
      <c r="J483" s="51" t="s">
        <v>14</v>
      </c>
    </row>
    <row r="484" spans="1:10">
      <c r="A484" s="1">
        <v>46044</v>
      </c>
      <c r="B484">
        <v>2026</v>
      </c>
      <c r="C484">
        <v>1</v>
      </c>
      <c r="D484" s="51" t="s">
        <v>21</v>
      </c>
      <c r="E484" s="1">
        <v>46023</v>
      </c>
      <c r="F484" s="51" t="s">
        <v>11</v>
      </c>
      <c r="G484" s="51" t="s">
        <v>11</v>
      </c>
      <c r="H484" s="51" t="s">
        <v>15</v>
      </c>
      <c r="I484" s="13">
        <v>6793.67</v>
      </c>
      <c r="J484" s="51" t="s">
        <v>18</v>
      </c>
    </row>
    <row r="485" spans="1:10">
      <c r="A485" s="1">
        <v>46045</v>
      </c>
      <c r="B485">
        <v>2026</v>
      </c>
      <c r="C485">
        <v>1</v>
      </c>
      <c r="D485" s="51" t="s">
        <v>21</v>
      </c>
      <c r="E485" s="1">
        <v>46023</v>
      </c>
      <c r="F485" s="51" t="s">
        <v>11</v>
      </c>
      <c r="G485" s="51" t="s">
        <v>11</v>
      </c>
      <c r="H485" s="51" t="s">
        <v>15</v>
      </c>
      <c r="I485" s="13">
        <v>24031.97</v>
      </c>
      <c r="J485" s="51" t="s">
        <v>18</v>
      </c>
    </row>
    <row r="486" spans="1:10">
      <c r="A486" s="1">
        <v>46046</v>
      </c>
      <c r="B486">
        <v>2026</v>
      </c>
      <c r="C486">
        <v>1</v>
      </c>
      <c r="D486" s="51" t="s">
        <v>21</v>
      </c>
      <c r="E486" s="1">
        <v>46023</v>
      </c>
      <c r="F486" s="51" t="s">
        <v>11</v>
      </c>
      <c r="G486" s="51" t="s">
        <v>11</v>
      </c>
      <c r="H486" s="51" t="s">
        <v>15</v>
      </c>
      <c r="I486" s="13">
        <v>39635.14</v>
      </c>
      <c r="J486" s="51" t="s">
        <v>18</v>
      </c>
    </row>
    <row r="487" spans="1:10">
      <c r="A487" s="1">
        <v>46047</v>
      </c>
      <c r="B487">
        <v>2026</v>
      </c>
      <c r="C487">
        <v>1</v>
      </c>
      <c r="D487" s="51" t="s">
        <v>21</v>
      </c>
      <c r="E487" s="1">
        <v>46023</v>
      </c>
      <c r="F487" s="51" t="s">
        <v>16</v>
      </c>
      <c r="G487" s="51" t="s">
        <v>11</v>
      </c>
      <c r="H487" s="51" t="s">
        <v>13</v>
      </c>
      <c r="I487" s="13">
        <v>19808.64</v>
      </c>
      <c r="J487" s="51" t="s">
        <v>18</v>
      </c>
    </row>
    <row r="488" spans="1:10">
      <c r="A488" s="1">
        <v>46048</v>
      </c>
      <c r="B488">
        <v>2026</v>
      </c>
      <c r="C488">
        <v>1</v>
      </c>
      <c r="D488" s="51" t="s">
        <v>21</v>
      </c>
      <c r="E488" s="1">
        <v>46023</v>
      </c>
      <c r="F488" s="51" t="s">
        <v>12</v>
      </c>
      <c r="G488" s="51" t="s">
        <v>11</v>
      </c>
      <c r="H488" s="51" t="s">
        <v>13</v>
      </c>
      <c r="I488" s="13">
        <v>47816.63</v>
      </c>
      <c r="J488" s="51" t="s">
        <v>18</v>
      </c>
    </row>
    <row r="489" spans="1:10">
      <c r="A489" s="1">
        <v>46049</v>
      </c>
      <c r="B489">
        <v>2026</v>
      </c>
      <c r="C489">
        <v>1</v>
      </c>
      <c r="D489" s="51" t="s">
        <v>21</v>
      </c>
      <c r="E489" s="1">
        <v>46023</v>
      </c>
      <c r="F489" s="51" t="s">
        <v>16</v>
      </c>
      <c r="G489" s="51" t="s">
        <v>16</v>
      </c>
      <c r="H489" s="51" t="s">
        <v>15</v>
      </c>
      <c r="I489" s="13">
        <v>30329.71</v>
      </c>
      <c r="J489" s="51" t="s">
        <v>17</v>
      </c>
    </row>
    <row r="490" spans="1:10">
      <c r="A490" s="1">
        <v>46050</v>
      </c>
      <c r="B490">
        <v>2026</v>
      </c>
      <c r="C490">
        <v>1</v>
      </c>
      <c r="D490" s="51" t="s">
        <v>21</v>
      </c>
      <c r="E490" s="1">
        <v>46023</v>
      </c>
      <c r="F490" s="51" t="s">
        <v>16</v>
      </c>
      <c r="G490" s="51" t="s">
        <v>16</v>
      </c>
      <c r="H490" s="51" t="s">
        <v>15</v>
      </c>
      <c r="I490" s="13">
        <v>47158.82</v>
      </c>
      <c r="J490" s="51" t="s">
        <v>17</v>
      </c>
    </row>
    <row r="491" spans="1:10">
      <c r="A491" s="1">
        <v>46051</v>
      </c>
      <c r="B491">
        <v>2026</v>
      </c>
      <c r="C491">
        <v>1</v>
      </c>
      <c r="D491" s="51" t="s">
        <v>21</v>
      </c>
      <c r="E491" s="1">
        <v>46023</v>
      </c>
      <c r="F491" s="51" t="s">
        <v>16</v>
      </c>
      <c r="G491" s="51" t="s">
        <v>11</v>
      </c>
      <c r="H491" s="51" t="s">
        <v>13</v>
      </c>
      <c r="I491" s="13">
        <v>28983.58</v>
      </c>
      <c r="J491" s="51" t="s">
        <v>18</v>
      </c>
    </row>
    <row r="492" spans="1:10">
      <c r="A492" s="1">
        <v>46052</v>
      </c>
      <c r="B492">
        <v>2026</v>
      </c>
      <c r="C492">
        <v>1</v>
      </c>
      <c r="D492" s="51" t="s">
        <v>21</v>
      </c>
      <c r="E492" s="1">
        <v>46023</v>
      </c>
      <c r="F492" s="51" t="s">
        <v>11</v>
      </c>
      <c r="G492" s="51" t="s">
        <v>16</v>
      </c>
      <c r="H492" s="51" t="s">
        <v>13</v>
      </c>
      <c r="I492" s="13">
        <v>11301</v>
      </c>
      <c r="J492" s="51" t="s">
        <v>17</v>
      </c>
    </row>
    <row r="493" spans="1:10">
      <c r="A493" s="1">
        <v>46053</v>
      </c>
      <c r="B493">
        <v>2026</v>
      </c>
      <c r="C493">
        <v>1</v>
      </c>
      <c r="D493" s="51" t="s">
        <v>21</v>
      </c>
      <c r="E493" s="1">
        <v>46023</v>
      </c>
      <c r="F493" s="51" t="s">
        <v>11</v>
      </c>
      <c r="G493" s="51" t="s">
        <v>16</v>
      </c>
      <c r="H493" s="51" t="s">
        <v>13</v>
      </c>
      <c r="I493" s="13">
        <v>13808.29</v>
      </c>
      <c r="J493" s="51" t="s">
        <v>17</v>
      </c>
    </row>
    <row r="494" spans="1:10">
      <c r="A494" s="1">
        <v>46054</v>
      </c>
      <c r="B494">
        <v>2026</v>
      </c>
      <c r="C494">
        <v>2</v>
      </c>
      <c r="D494" s="51" t="s">
        <v>22</v>
      </c>
      <c r="E494" s="1">
        <v>46054</v>
      </c>
      <c r="F494" s="51" t="s">
        <v>11</v>
      </c>
      <c r="G494" s="51" t="s">
        <v>16</v>
      </c>
      <c r="H494" s="51" t="s">
        <v>13</v>
      </c>
      <c r="I494" s="13">
        <v>29422.32</v>
      </c>
      <c r="J494" s="51" t="s">
        <v>17</v>
      </c>
    </row>
    <row r="495" spans="1:10">
      <c r="A495" s="1">
        <v>46055</v>
      </c>
      <c r="B495">
        <v>2026</v>
      </c>
      <c r="C495">
        <v>2</v>
      </c>
      <c r="D495" s="51" t="s">
        <v>22</v>
      </c>
      <c r="E495" s="1">
        <v>46054</v>
      </c>
      <c r="F495" s="51" t="s">
        <v>16</v>
      </c>
      <c r="G495" s="51" t="s">
        <v>16</v>
      </c>
      <c r="H495" s="51" t="s">
        <v>15</v>
      </c>
      <c r="I495" s="13">
        <v>41639.54</v>
      </c>
      <c r="J495" s="51" t="s">
        <v>17</v>
      </c>
    </row>
    <row r="496" spans="1:10">
      <c r="A496" s="1">
        <v>46056</v>
      </c>
      <c r="B496">
        <v>2026</v>
      </c>
      <c r="C496">
        <v>2</v>
      </c>
      <c r="D496" s="51" t="s">
        <v>22</v>
      </c>
      <c r="E496" s="1">
        <v>46054</v>
      </c>
      <c r="F496" s="51" t="s">
        <v>16</v>
      </c>
      <c r="G496" s="51" t="s">
        <v>12</v>
      </c>
      <c r="H496" s="51" t="s">
        <v>13</v>
      </c>
      <c r="I496" s="13">
        <v>10555.19</v>
      </c>
      <c r="J496" s="51" t="s">
        <v>14</v>
      </c>
    </row>
    <row r="497" spans="1:10">
      <c r="A497" s="1">
        <v>46057</v>
      </c>
      <c r="B497">
        <v>2026</v>
      </c>
      <c r="C497">
        <v>2</v>
      </c>
      <c r="D497" s="51" t="s">
        <v>22</v>
      </c>
      <c r="E497" s="1">
        <v>46054</v>
      </c>
      <c r="F497" s="51" t="s">
        <v>12</v>
      </c>
      <c r="G497" s="51" t="s">
        <v>16</v>
      </c>
      <c r="H497" s="51" t="s">
        <v>13</v>
      </c>
      <c r="I497" s="13">
        <v>27712.73</v>
      </c>
      <c r="J497" s="51" t="s">
        <v>17</v>
      </c>
    </row>
    <row r="498" spans="1:10">
      <c r="A498" s="1">
        <v>46058</v>
      </c>
      <c r="B498">
        <v>2026</v>
      </c>
      <c r="C498">
        <v>2</v>
      </c>
      <c r="D498" s="51" t="s">
        <v>22</v>
      </c>
      <c r="E498" s="1">
        <v>46054</v>
      </c>
      <c r="F498" s="51" t="s">
        <v>11</v>
      </c>
      <c r="G498" s="51" t="s">
        <v>11</v>
      </c>
      <c r="H498" s="51" t="s">
        <v>15</v>
      </c>
      <c r="I498" s="13">
        <v>18171.240000000002</v>
      </c>
      <c r="J498" s="51" t="s">
        <v>18</v>
      </c>
    </row>
    <row r="499" spans="1:10">
      <c r="A499" s="1">
        <v>46059</v>
      </c>
      <c r="B499">
        <v>2026</v>
      </c>
      <c r="C499">
        <v>2</v>
      </c>
      <c r="D499" s="51" t="s">
        <v>22</v>
      </c>
      <c r="E499" s="1">
        <v>46054</v>
      </c>
      <c r="F499" s="51" t="s">
        <v>16</v>
      </c>
      <c r="G499" s="51" t="s">
        <v>12</v>
      </c>
      <c r="H499" s="51" t="s">
        <v>13</v>
      </c>
      <c r="I499" s="13">
        <v>41594.51</v>
      </c>
      <c r="J499" s="51" t="s">
        <v>14</v>
      </c>
    </row>
    <row r="500" spans="1:10">
      <c r="A500" s="1">
        <v>46060</v>
      </c>
      <c r="B500">
        <v>2026</v>
      </c>
      <c r="C500">
        <v>2</v>
      </c>
      <c r="D500" s="51" t="s">
        <v>22</v>
      </c>
      <c r="E500" s="1">
        <v>46054</v>
      </c>
      <c r="F500" s="51" t="s">
        <v>12</v>
      </c>
      <c r="G500" s="51" t="s">
        <v>11</v>
      </c>
      <c r="H500" s="51" t="s">
        <v>13</v>
      </c>
      <c r="I500" s="13">
        <v>38501.230000000003</v>
      </c>
      <c r="J500" s="51" t="s">
        <v>18</v>
      </c>
    </row>
    <row r="501" spans="1:10">
      <c r="A501" s="1">
        <v>46061</v>
      </c>
      <c r="B501">
        <v>2026</v>
      </c>
      <c r="C501">
        <v>2</v>
      </c>
      <c r="D501" s="51" t="s">
        <v>22</v>
      </c>
      <c r="E501" s="1">
        <v>46054</v>
      </c>
      <c r="F501" s="51" t="s">
        <v>16</v>
      </c>
      <c r="G501" s="51" t="s">
        <v>12</v>
      </c>
      <c r="H501" s="51" t="s">
        <v>13</v>
      </c>
      <c r="I501" s="13">
        <v>3001.73</v>
      </c>
      <c r="J501" s="51" t="s">
        <v>14</v>
      </c>
    </row>
    <row r="502" spans="1:10">
      <c r="A502" s="1">
        <v>46062</v>
      </c>
      <c r="B502">
        <v>2026</v>
      </c>
      <c r="C502">
        <v>2</v>
      </c>
      <c r="D502" s="51" t="s">
        <v>22</v>
      </c>
      <c r="E502" s="1">
        <v>46054</v>
      </c>
      <c r="F502" s="51" t="s">
        <v>16</v>
      </c>
      <c r="G502" s="51" t="s">
        <v>12</v>
      </c>
      <c r="H502" s="51" t="s">
        <v>13</v>
      </c>
      <c r="I502" s="13">
        <v>11394.14</v>
      </c>
      <c r="J502" s="51" t="s">
        <v>14</v>
      </c>
    </row>
    <row r="503" spans="1:10">
      <c r="A503" s="1">
        <v>46063</v>
      </c>
      <c r="B503">
        <v>2026</v>
      </c>
      <c r="C503">
        <v>2</v>
      </c>
      <c r="D503" s="51" t="s">
        <v>22</v>
      </c>
      <c r="E503" s="1">
        <v>46054</v>
      </c>
      <c r="F503" s="51" t="s">
        <v>16</v>
      </c>
      <c r="G503" s="51" t="s">
        <v>12</v>
      </c>
      <c r="H503" s="51" t="s">
        <v>13</v>
      </c>
      <c r="I503" s="13">
        <v>30342.12</v>
      </c>
      <c r="J503" s="51" t="s">
        <v>14</v>
      </c>
    </row>
    <row r="504" spans="1:10">
      <c r="A504" s="1">
        <v>46064</v>
      </c>
      <c r="B504">
        <v>2026</v>
      </c>
      <c r="C504">
        <v>2</v>
      </c>
      <c r="D504" s="51" t="s">
        <v>22</v>
      </c>
      <c r="E504" s="1">
        <v>46054</v>
      </c>
      <c r="F504" s="51" t="s">
        <v>12</v>
      </c>
      <c r="G504" s="51" t="s">
        <v>11</v>
      </c>
      <c r="H504" s="51" t="s">
        <v>13</v>
      </c>
      <c r="I504" s="13">
        <v>42302.76</v>
      </c>
      <c r="J504" s="51" t="s">
        <v>18</v>
      </c>
    </row>
    <row r="505" spans="1:10">
      <c r="A505" s="1">
        <v>46065</v>
      </c>
      <c r="B505">
        <v>2026</v>
      </c>
      <c r="C505">
        <v>2</v>
      </c>
      <c r="D505" s="51" t="s">
        <v>22</v>
      </c>
      <c r="E505" s="1">
        <v>46054</v>
      </c>
      <c r="F505" s="51" t="s">
        <v>12</v>
      </c>
      <c r="G505" s="51" t="s">
        <v>12</v>
      </c>
      <c r="H505" s="51" t="s">
        <v>15</v>
      </c>
      <c r="I505" s="13">
        <v>31518.61</v>
      </c>
      <c r="J505" s="51" t="s">
        <v>14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D2AD-5A84-4B7A-83C7-DCF12297EF79}">
  <dimension ref="A1:K2"/>
  <sheetViews>
    <sheetView workbookViewId="0"/>
  </sheetViews>
  <sheetFormatPr defaultRowHeight="15"/>
  <cols>
    <col min="1" max="1" width="26.42578125" bestFit="1" customWidth="1"/>
    <col min="2" max="2" width="27.42578125" bestFit="1" customWidth="1"/>
    <col min="3" max="3" width="27.5703125" bestFit="1" customWidth="1"/>
    <col min="4" max="4" width="33.7109375" bestFit="1" customWidth="1"/>
    <col min="5" max="5" width="30.85546875" bestFit="1" customWidth="1"/>
    <col min="6" max="6" width="24.28515625" bestFit="1" customWidth="1"/>
    <col min="7" max="7" width="19.7109375" bestFit="1" customWidth="1"/>
    <col min="8" max="8" width="15.5703125" bestFit="1" customWidth="1"/>
    <col min="9" max="9" width="21.140625" bestFit="1" customWidth="1"/>
    <col min="10" max="10" width="25.7109375" bestFit="1" customWidth="1"/>
    <col min="11" max="11" width="24.85546875" bestFit="1" customWidth="1"/>
  </cols>
  <sheetData>
    <row r="1" spans="1:11">
      <c r="A1" t="s">
        <v>7626</v>
      </c>
      <c r="B1" t="s">
        <v>7632</v>
      </c>
      <c r="C1" t="s">
        <v>7628</v>
      </c>
      <c r="D1" t="s">
        <v>7630</v>
      </c>
      <c r="E1" t="s">
        <v>7637</v>
      </c>
      <c r="F1" t="s">
        <v>7638</v>
      </c>
      <c r="G1" t="s">
        <v>7629</v>
      </c>
      <c r="H1" t="s">
        <v>7624</v>
      </c>
      <c r="I1" t="s">
        <v>7625</v>
      </c>
      <c r="J1" t="s">
        <v>7631</v>
      </c>
      <c r="K1" t="s">
        <v>7627</v>
      </c>
    </row>
    <row r="2" spans="1:11">
      <c r="A2">
        <v>10.621352133044107</v>
      </c>
      <c r="B2">
        <v>24720.491460000001</v>
      </c>
      <c r="C2">
        <v>8712.041827323359</v>
      </c>
      <c r="D2">
        <v>1054</v>
      </c>
      <c r="E2">
        <v>3561</v>
      </c>
      <c r="F2">
        <v>500</v>
      </c>
      <c r="G2">
        <v>357</v>
      </c>
      <c r="H2">
        <v>4149</v>
      </c>
      <c r="I2">
        <v>8123</v>
      </c>
      <c r="J2">
        <v>12360245.73</v>
      </c>
      <c r="K2">
        <v>36146261.541564614</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6F6A-6F47-45FB-A42E-2CBE0A75348E}">
  <dimension ref="A1:G2"/>
  <sheetViews>
    <sheetView showGridLines="0" workbookViewId="0"/>
  </sheetViews>
  <sheetFormatPr defaultRowHeight="15"/>
  <cols>
    <col min="1" max="1" width="19.7109375" bestFit="1" customWidth="1"/>
    <col min="2" max="2" width="24.7109375" bestFit="1" customWidth="1"/>
    <col min="3" max="3" width="19.5703125" bestFit="1" customWidth="1"/>
    <col min="4" max="4" width="27" bestFit="1" customWidth="1"/>
    <col min="5" max="5" width="36.85546875" bestFit="1" customWidth="1"/>
    <col min="6" max="6" width="30.85546875" bestFit="1" customWidth="1"/>
    <col min="7" max="7" width="31.7109375" bestFit="1" customWidth="1"/>
  </cols>
  <sheetData>
    <row r="1" spans="1:7">
      <c r="A1" t="s">
        <v>7629</v>
      </c>
      <c r="B1" t="s">
        <v>7654</v>
      </c>
      <c r="C1" t="s">
        <v>7655</v>
      </c>
      <c r="D1" t="s">
        <v>7656</v>
      </c>
      <c r="E1" t="s">
        <v>7657</v>
      </c>
      <c r="F1" t="s">
        <v>7637</v>
      </c>
      <c r="G1" t="s">
        <v>7658</v>
      </c>
    </row>
    <row r="2" spans="1:7">
      <c r="A2">
        <v>357</v>
      </c>
      <c r="B2">
        <v>0</v>
      </c>
      <c r="C2">
        <v>0</v>
      </c>
      <c r="D2">
        <v>105</v>
      </c>
      <c r="E2">
        <v>0</v>
      </c>
      <c r="F2">
        <v>3561</v>
      </c>
      <c r="G2">
        <v>350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92E2C8-1DD1-4F3F-B287-86B2C8B4F5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Executive Summary</vt:lpstr>
      <vt:lpstr>KPI Validation</vt:lpstr>
      <vt:lpstr>Data Quality Validation</vt:lpstr>
      <vt:lpstr>Device Risk Analysis</vt:lpstr>
      <vt:lpstr>Financial Analysis</vt:lpstr>
      <vt:lpstr>Pivot Backend</vt:lpstr>
      <vt:lpstr>EDA KPI Summary</vt:lpstr>
      <vt:lpstr>EDA Replacement Summary</vt:lpstr>
      <vt:lpstr>EDA Device Type </vt:lpstr>
      <vt:lpstr>EDA Manufacturer </vt:lpstr>
      <vt:lpstr>EDA Risk </vt:lpstr>
      <vt:lpstr>EDA Financial Category </vt:lpstr>
      <vt:lpstr>EDA Failure Type</vt:lpstr>
      <vt:lpstr>Device Data</vt:lpstr>
      <vt:lpstr>KPI Definition </vt:lpstr>
      <vt:lpstr>Financial Data</vt:lpstr>
      <vt:lpstr>kpi_measure_validation</vt:lpstr>
      <vt:lpstr>data_quality_checks_backend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Nutter</dc:creator>
  <cp:lastModifiedBy>Lisa Nutter</cp:lastModifiedBy>
  <dcterms:created xsi:type="dcterms:W3CDTF">2026-06-07T18:58:27Z</dcterms:created>
  <dcterms:modified xsi:type="dcterms:W3CDTF">2026-06-14T20:04:48Z</dcterms:modified>
</cp:coreProperties>
</file>