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5.gif" ContentType="image/gif"/>
  <Override PartName="/xl/media/image6.wmf" ContentType="image/x-wmf"/>
  <Override PartName="/xl/comments1.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untCalc" sheetId="1" state="visible" r:id="rId2"/>
    <sheet name="Rs" sheetId="3" state="hidden" r:id="rId3"/>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16" authorId="0">
      <text>
        <r>
          <rPr>
            <sz val="11"/>
            <color rgb="FF000000"/>
            <rFont val="Calibri"/>
            <family val="2"/>
            <charset val="1"/>
          </rPr>
          <t xml:space="preserve">Example of cell with additional details</t>
        </r>
      </text>
    </comment>
    <comment ref="F19" authorId="0">
      <text>
        <r>
          <rPr>
            <sz val="11"/>
            <color rgb="FF000000"/>
            <rFont val="Calibri"/>
            <family val="2"/>
            <charset val="1"/>
          </rPr>
          <t xml:space="preserve">Use this section to test a specific case.  
The values for VREF, I_Qmin and I_Qmax from Part 1 are also used here in Part 2.
The yellow inputs (VIN, ILoad, R) for this section are independent of those from section 1.
The yellow boxes in the schematic are not accessible for the user to enter values, but denote values that are inputs to the calculator.
</t>
        </r>
      </text>
    </comment>
    <comment ref="F28" authorId="0">
      <text>
        <r>
          <rPr>
            <sz val="11"/>
            <color rgb="FF000000"/>
            <rFont val="Calibri"/>
            <family val="2"/>
            <charset val="1"/>
          </rPr>
          <t xml:space="preserve">Supply current, the sum of load current and shunt current
</t>
        </r>
        <r>
          <rPr>
            <b val="true"/>
            <sz val="9"/>
            <color rgb="FF000000"/>
            <rFont val="Tahoma"/>
            <family val="2"/>
            <charset val="1"/>
          </rPr>
          <t xml:space="preserve">I_Total</t>
        </r>
        <r>
          <rPr>
            <sz val="9"/>
            <color rgb="FF000000"/>
            <rFont val="Tahoma"/>
            <family val="2"/>
            <charset val="1"/>
          </rPr>
          <t xml:space="preserve"> = I_Q + I_Load</t>
        </r>
      </text>
    </comment>
    <comment ref="F29" authorId="0">
      <text>
        <r>
          <rPr>
            <sz val="11"/>
            <color rgb="FF000000"/>
            <rFont val="Calibri"/>
            <family val="2"/>
            <charset val="1"/>
          </rPr>
          <t xml:space="preserve">Current through the shunt</t>
        </r>
      </text>
    </comment>
    <comment ref="F30" authorId="0">
      <text>
        <r>
          <rPr>
            <sz val="11"/>
            <color rgb="FF000000"/>
            <rFont val="Calibri"/>
            <family val="2"/>
            <charset val="1"/>
          </rPr>
          <t xml:space="preserve">Voltage dropped across Rs</t>
        </r>
      </text>
    </comment>
    <comment ref="F31" authorId="0">
      <text>
        <r>
          <rPr>
            <sz val="11"/>
            <color rgb="FF000000"/>
            <rFont val="Calibri"/>
            <family val="2"/>
            <charset val="1"/>
          </rPr>
          <t xml:space="preserve">Power dissipated by Rs.  Keep this in mind when selecting the resistor.</t>
        </r>
      </text>
    </comment>
    <comment ref="G21" authorId="0">
      <text>
        <r>
          <rPr>
            <sz val="11"/>
            <color rgb="FF000000"/>
            <rFont val="Calibri"/>
            <family val="2"/>
            <charset val="1"/>
          </rPr>
          <t xml:space="preserve">This cell is linked to the VREF value from Part 1</t>
        </r>
      </text>
    </comment>
    <comment ref="G22" authorId="0">
      <text>
        <r>
          <rPr>
            <sz val="11"/>
            <color rgb="FF000000"/>
            <rFont val="Calibri"/>
            <family val="2"/>
            <charset val="1"/>
          </rPr>
          <t xml:space="preserve">I_Q values are linked from Part 1</t>
        </r>
      </text>
    </comment>
    <comment ref="K12" authorId="0">
      <text>
        <r>
          <rPr>
            <sz val="11"/>
            <color rgb="FF000000"/>
            <rFont val="Calibri"/>
            <family val="2"/>
            <charset val="1"/>
          </rPr>
          <t xml:space="preserve">Finds the nearest 1% resistor value that is larger than Rs_min, and lower than Rs_max
Power dissipation shown when VN = VINmax for worst case power dissipation</t>
        </r>
      </text>
    </comment>
    <comment ref="M12" authorId="0">
      <text>
        <r>
          <rPr>
            <sz val="11"/>
            <color rgb="FF000000"/>
            <rFont val="Calibri"/>
            <family val="2"/>
            <charset val="1"/>
          </rPr>
          <t xml:space="preserve">Finds the nearest 5% resistor value that is larger than Rs_min, and lower than Rs_max
Power dissipation shown when VN = VINmax for worst case power dissipation</t>
        </r>
      </text>
    </comment>
    <comment ref="N2" authorId="0">
      <text>
        <r>
          <rPr>
            <sz val="11"/>
            <color rgb="FF000000"/>
            <rFont val="Calibri"/>
            <family val="2"/>
            <charset val="1"/>
          </rPr>
          <t xml:space="preserve">Texas Instruments</t>
        </r>
        <r>
          <rPr>
            <sz val="10"/>
            <color rgb="FF000000"/>
            <rFont val="Tahoma"/>
            <family val="2"/>
            <charset val="1"/>
          </rPr>
          <t xml:space="preserve">:
</t>
        </r>
        <r>
          <rPr>
            <sz val="9"/>
            <color rgb="FF000000"/>
            <rFont val="Tahoma"/>
            <family val="2"/>
            <charset val="1"/>
          </rPr>
          <t xml:space="preserve">
</t>
        </r>
        <r>
          <rPr>
            <b val="true"/>
            <sz val="9"/>
            <color rgb="FF000000"/>
            <rFont val="Tahoma"/>
            <family val="2"/>
            <charset val="1"/>
          </rPr>
          <t xml:space="preserve">Limited Use Policy
</t>
        </r>
        <r>
          <rPr>
            <sz val="9"/>
            <color rgb="FF000000"/>
            <rFont val="Tahoma"/>
            <family val="2"/>
            <charset val="1"/>
          </rPr>
          <t xml:space="preserve">You must treat this software and documentation like any other copyrighted material.
</t>
        </r>
        <r>
          <rPr>
            <b val="true"/>
            <sz val="9"/>
            <color rgb="FF000000"/>
            <rFont val="Tahoma"/>
            <family val="2"/>
            <charset val="1"/>
          </rPr>
          <t xml:space="preserve">You may not:
</t>
        </r>
        <r>
          <rPr>
            <sz val="9"/>
            <color rgb="FF000000"/>
            <rFont val="Tahoma"/>
            <family val="2"/>
            <charset val="1"/>
          </rPr>
          <t xml:space="preserve">- Copy documentation of the software
- Copy this software except to make archival or backup copies
- Reverse engineer, disassemble, decompile or make any attempt to discover the source code of the software
- Place the software onto a server so that it is accessible via a public network such as the internet
- Sublicense, rent, lease or lend any portion of the software or documentation
Texas Instruments is not responsible for the validity of any design created with this software and urges all designs to be fully tested and carefully verified. Refer to the product datasheet and EVM user guides for more details.
</t>
        </r>
        <r>
          <rPr>
            <b val="true"/>
            <sz val="9"/>
            <color rgb="FF000000"/>
            <rFont val="Tahoma"/>
            <family val="2"/>
            <charset val="1"/>
          </rPr>
          <t xml:space="preserve">Rev 1.1, Christopher Dean, Texas Instruments, Inc.</t>
        </r>
      </text>
    </comment>
  </commentList>
</comments>
</file>

<file path=xl/sharedStrings.xml><?xml version="1.0" encoding="utf-8"?>
<sst xmlns="http://schemas.openxmlformats.org/spreadsheetml/2006/main" count="81" uniqueCount="65">
  <si>
    <t xml:space="preserve">Shunt Voltage Reference - External Resistor Quick Start Calculator</t>
  </si>
  <si>
    <t xml:space="preserve">About</t>
  </si>
  <si>
    <t xml:space="preserve">Using this Tool</t>
  </si>
  <si>
    <r>
      <rPr>
        <b val="true"/>
        <sz val="9"/>
        <color rgb="FF000000"/>
        <rFont val="Calibri"/>
        <family val="2"/>
        <charset val="1"/>
      </rPr>
      <t xml:space="preserve">1)</t>
    </r>
    <r>
      <rPr>
        <sz val="9"/>
        <color rgb="FF000000"/>
        <rFont val="Calibri"/>
        <family val="2"/>
        <charset val="1"/>
      </rPr>
      <t xml:space="preserve"> Use </t>
    </r>
    <r>
      <rPr>
        <b val="true"/>
        <sz val="9"/>
        <color rgb="FF000000"/>
        <rFont val="Calibri"/>
        <family val="2"/>
        <charset val="1"/>
      </rPr>
      <t xml:space="preserve">Rs Quick Start</t>
    </r>
    <r>
      <rPr>
        <sz val="9"/>
        <color rgb="FF000000"/>
        <rFont val="Calibri"/>
        <family val="2"/>
        <charset val="1"/>
      </rPr>
      <t xml:space="preserve"> to calculate valid resistor values for given supply and load bounds. I</t>
    </r>
    <r>
      <rPr>
        <vertAlign val="subscript"/>
        <sz val="9"/>
        <color rgb="FF000000"/>
        <rFont val="Calibri"/>
        <family val="2"/>
        <charset val="1"/>
      </rPr>
      <t xml:space="preserve">Q</t>
    </r>
    <r>
      <rPr>
        <sz val="9"/>
        <color rgb="FF000000"/>
        <rFont val="Calibri"/>
        <family val="2"/>
        <charset val="1"/>
      </rPr>
      <t xml:space="preserve"> bounds are specific to the part, and are in the datasheet. 
1. Enter reference voltage 
2. Enter I</t>
    </r>
    <r>
      <rPr>
        <vertAlign val="subscript"/>
        <sz val="9"/>
        <color rgb="FF000000"/>
        <rFont val="Calibri"/>
        <family val="2"/>
        <charset val="1"/>
      </rPr>
      <t xml:space="preserve">Q</t>
    </r>
    <r>
      <rPr>
        <sz val="9"/>
        <color rgb="FF000000"/>
        <rFont val="Calibri"/>
        <family val="2"/>
        <charset val="1"/>
      </rPr>
      <t xml:space="preserve"> bounds from part datasheet
3. Enter Voltage supply and Load current bounds.  If configuration is not supported, R</t>
    </r>
    <r>
      <rPr>
        <vertAlign val="subscript"/>
        <sz val="9"/>
        <color rgb="FF000000"/>
        <rFont val="Calibri"/>
        <family val="2"/>
        <charset val="1"/>
      </rPr>
      <t xml:space="preserve">S</t>
    </r>
    <r>
      <rPr>
        <sz val="9"/>
        <color rgb="FF000000"/>
        <rFont val="Calibri"/>
        <family val="2"/>
        <charset val="1"/>
      </rPr>
      <t xml:space="preserve"> values will highlight red.  Adjust V</t>
    </r>
    <r>
      <rPr>
        <vertAlign val="subscript"/>
        <sz val="9"/>
        <color rgb="FF000000"/>
        <rFont val="Calibri"/>
        <family val="2"/>
        <charset val="1"/>
      </rPr>
      <t xml:space="preserve">IN</t>
    </r>
    <r>
      <rPr>
        <sz val="9"/>
        <color rgb="FF000000"/>
        <rFont val="Calibri"/>
        <family val="2"/>
        <charset val="1"/>
      </rPr>
      <t xml:space="preserve"> or load such that R</t>
    </r>
    <r>
      <rPr>
        <vertAlign val="subscript"/>
        <sz val="9"/>
        <color rgb="FF000000"/>
        <rFont val="Calibri"/>
        <family val="2"/>
        <charset val="1"/>
      </rPr>
      <t xml:space="preserve">S-MAX</t>
    </r>
    <r>
      <rPr>
        <sz val="9"/>
        <color rgb="FF000000"/>
        <rFont val="Calibri"/>
        <family val="2"/>
        <charset val="1"/>
      </rPr>
      <t xml:space="preserve"> is greater than or equal to R</t>
    </r>
    <r>
      <rPr>
        <vertAlign val="subscript"/>
        <sz val="9"/>
        <color rgb="FF000000"/>
        <rFont val="Calibri"/>
        <family val="2"/>
        <charset val="1"/>
      </rPr>
      <t xml:space="preserve">S-MIN
</t>
    </r>
    <r>
      <rPr>
        <b val="true"/>
        <sz val="9"/>
        <color rgb="FF000000"/>
        <rFont val="Calibri"/>
        <family val="2"/>
        <charset val="1"/>
      </rPr>
      <t xml:space="preserve">Note:</t>
    </r>
    <r>
      <rPr>
        <sz val="9"/>
        <color rgb="FF000000"/>
        <rFont val="Calibri"/>
        <family val="2"/>
        <charset val="1"/>
      </rPr>
      <t xml:space="preserve"> Keep power dissipation and component heating in mind when selecting a resistor for a design.  Power dissipation for </t>
    </r>
    <r>
      <rPr>
        <b val="true"/>
        <sz val="9"/>
        <color rgb="FF000000"/>
        <rFont val="Calibri"/>
        <family val="2"/>
        <charset val="1"/>
      </rPr>
      <t xml:space="preserve">Rs Quick Start</t>
    </r>
    <r>
      <rPr>
        <sz val="9"/>
        <color rgb="FF000000"/>
        <rFont val="Calibri"/>
        <family val="2"/>
        <charset val="1"/>
      </rPr>
      <t xml:space="preserve"> is shown when V</t>
    </r>
    <r>
      <rPr>
        <vertAlign val="subscript"/>
        <sz val="9"/>
        <color rgb="FF000000"/>
        <rFont val="Calibri"/>
        <family val="2"/>
        <charset val="1"/>
      </rPr>
      <t xml:space="preserve">IN</t>
    </r>
    <r>
      <rPr>
        <sz val="9"/>
        <color rgb="FF000000"/>
        <rFont val="Calibri"/>
        <family val="2"/>
        <charset val="1"/>
      </rPr>
      <t xml:space="preserve"> is at V</t>
    </r>
    <r>
      <rPr>
        <vertAlign val="subscript"/>
        <sz val="9"/>
        <color rgb="FF000000"/>
        <rFont val="Calibri"/>
        <family val="2"/>
        <charset val="1"/>
      </rPr>
      <t xml:space="preserve">IN-MAX</t>
    </r>
  </si>
  <si>
    <t xml:space="preserve">Value</t>
  </si>
  <si>
    <t xml:space="preserve">Unit</t>
  </si>
  <si>
    <r>
      <rPr>
        <sz val="12"/>
        <color rgb="FF000000"/>
        <rFont val="Calibri"/>
        <family val="2"/>
        <charset val="1"/>
      </rPr>
      <t xml:space="preserve">Reference Voltage (V</t>
    </r>
    <r>
      <rPr>
        <vertAlign val="subscript"/>
        <sz val="12"/>
        <color rgb="FF000000"/>
        <rFont val="Calibri"/>
        <family val="2"/>
        <charset val="1"/>
      </rPr>
      <t xml:space="preserve">REF</t>
    </r>
    <r>
      <rPr>
        <sz val="12"/>
        <color rgb="FF000000"/>
        <rFont val="Calibri"/>
        <family val="2"/>
        <charset val="1"/>
      </rPr>
      <t xml:space="preserve">)</t>
    </r>
  </si>
  <si>
    <t xml:space="preserve">V</t>
  </si>
  <si>
    <t xml:space="preserve">Min</t>
  </si>
  <si>
    <t xml:space="preserve">Max</t>
  </si>
  <si>
    <t xml:space="preserve">Voltage Supply Bounds</t>
  </si>
  <si>
    <t xml:space="preserve">Load Current Bounds</t>
  </si>
  <si>
    <t xml:space="preserve">A</t>
  </si>
  <si>
    <r>
      <rPr>
        <sz val="11"/>
        <color rgb="FF000000"/>
        <rFont val="Calibri"/>
        <family val="2"/>
        <charset val="1"/>
      </rPr>
      <t xml:space="preserve">I</t>
    </r>
    <r>
      <rPr>
        <vertAlign val="subscript"/>
        <sz val="11"/>
        <color rgb="FF000000"/>
        <rFont val="Calibri"/>
        <family val="2"/>
        <charset val="1"/>
      </rPr>
      <t xml:space="preserve">Q</t>
    </r>
    <r>
      <rPr>
        <sz val="11"/>
        <color rgb="FF000000"/>
        <rFont val="Calibri"/>
        <family val="2"/>
        <charset val="1"/>
      </rPr>
      <t xml:space="preserve"> Bounds</t>
    </r>
  </si>
  <si>
    <r>
      <rPr>
        <b val="true"/>
        <sz val="9"/>
        <color rgb="FF000000"/>
        <rFont val="Calibri"/>
        <family val="2"/>
        <charset val="1"/>
      </rPr>
      <t xml:space="preserve">2)</t>
    </r>
    <r>
      <rPr>
        <sz val="9"/>
        <color rgb="FF000000"/>
        <rFont val="Calibri"/>
        <family val="2"/>
        <charset val="1"/>
      </rPr>
      <t xml:space="preserve"> Use </t>
    </r>
    <r>
      <rPr>
        <b val="true"/>
        <sz val="9"/>
        <color rgb="FF000000"/>
        <rFont val="Calibri"/>
        <family val="2"/>
        <charset val="1"/>
      </rPr>
      <t xml:space="preserve">Schematic Overlay</t>
    </r>
    <r>
      <rPr>
        <sz val="9"/>
        <color rgb="FF000000"/>
        <rFont val="Calibri"/>
        <family val="2"/>
        <charset val="1"/>
      </rPr>
      <t xml:space="preserve"> to view calculated values for a specific case. V</t>
    </r>
    <r>
      <rPr>
        <vertAlign val="subscript"/>
        <sz val="9"/>
        <color rgb="FF000000"/>
        <rFont val="Calibri"/>
        <family val="2"/>
        <charset val="1"/>
      </rPr>
      <t xml:space="preserve">REF</t>
    </r>
    <r>
      <rPr>
        <sz val="9"/>
        <color rgb="FF000000"/>
        <rFont val="Calibri"/>
        <family val="2"/>
        <charset val="1"/>
      </rPr>
      <t xml:space="preserve"> and I</t>
    </r>
    <r>
      <rPr>
        <vertAlign val="subscript"/>
        <sz val="9"/>
        <color rgb="FF000000"/>
        <rFont val="Calibri"/>
        <family val="2"/>
        <charset val="1"/>
      </rPr>
      <t xml:space="preserve">Q</t>
    </r>
    <r>
      <rPr>
        <sz val="9"/>
        <color rgb="FF000000"/>
        <rFont val="Calibri"/>
        <family val="2"/>
        <charset val="1"/>
      </rPr>
      <t xml:space="preserve"> bounds are linked from </t>
    </r>
    <r>
      <rPr>
        <b val="true"/>
        <sz val="9"/>
        <color rgb="FF000000"/>
        <rFont val="Calibri"/>
        <family val="2"/>
        <charset val="1"/>
      </rPr>
      <t xml:space="preserve">Rs Quick Start</t>
    </r>
    <r>
      <rPr>
        <sz val="9"/>
        <color rgb="FF000000"/>
        <rFont val="Calibri"/>
        <family val="2"/>
        <charset val="1"/>
      </rPr>
      <t xml:space="preserve">. Change V</t>
    </r>
    <r>
      <rPr>
        <vertAlign val="subscript"/>
        <sz val="9"/>
        <color rgb="FF000000"/>
        <rFont val="Calibri"/>
        <family val="2"/>
        <charset val="1"/>
      </rPr>
      <t xml:space="preserve">IN</t>
    </r>
    <r>
      <rPr>
        <sz val="9"/>
        <color rgb="FF000000"/>
        <rFont val="Calibri"/>
        <family val="2"/>
        <charset val="1"/>
      </rPr>
      <t xml:space="preserve">, Load, R</t>
    </r>
    <r>
      <rPr>
        <vertAlign val="subscript"/>
        <sz val="9"/>
        <color rgb="FF000000"/>
        <rFont val="Calibri"/>
        <family val="2"/>
        <charset val="1"/>
      </rPr>
      <t xml:space="preserve">S</t>
    </r>
    <r>
      <rPr>
        <sz val="9"/>
        <color rgb="FF000000"/>
        <rFont val="Calibri"/>
        <family val="2"/>
        <charset val="1"/>
      </rPr>
      <t xml:space="preserve"> to see effect on circuit.</t>
    </r>
  </si>
  <si>
    <t xml:space="preserve">Nearest 1%</t>
  </si>
  <si>
    <t xml:space="preserve">Nearest 5%</t>
  </si>
  <si>
    <t xml:space="preserve">resistor calc</t>
  </si>
  <si>
    <t xml:space="preserve">R lookup</t>
  </si>
  <si>
    <r>
      <rPr>
        <sz val="12"/>
        <color rgb="FF000000"/>
        <rFont val="Calibri"/>
        <family val="2"/>
        <charset val="1"/>
      </rPr>
      <t xml:space="preserve">R</t>
    </r>
    <r>
      <rPr>
        <vertAlign val="subscript"/>
        <sz val="12"/>
        <color rgb="FF000000"/>
        <rFont val="Calibri"/>
        <family val="2"/>
        <charset val="1"/>
      </rPr>
      <t xml:space="preserve">S_MIN</t>
    </r>
  </si>
  <si>
    <r>
      <rPr>
        <b val="true"/>
        <sz val="9"/>
        <color rgb="FF000000"/>
        <rFont val="Calibri"/>
        <family val="2"/>
        <charset val="1"/>
      </rPr>
      <t xml:space="preserve">Note:</t>
    </r>
    <r>
      <rPr>
        <sz val="9"/>
        <color rgb="FF000000"/>
        <rFont val="Calibri"/>
        <family val="2"/>
        <charset val="1"/>
      </rPr>
      <t xml:space="preserve"> I</t>
    </r>
    <r>
      <rPr>
        <vertAlign val="subscript"/>
        <sz val="9"/>
        <color rgb="FF000000"/>
        <rFont val="Calibri"/>
        <family val="2"/>
        <charset val="1"/>
      </rPr>
      <t xml:space="preserve">Q</t>
    </r>
    <r>
      <rPr>
        <sz val="9"/>
        <color rgb="FF000000"/>
        <rFont val="Calibri"/>
        <family val="2"/>
        <charset val="1"/>
      </rPr>
      <t xml:space="preserve"> will show 0 mA if there is not enough supply current (I</t>
    </r>
    <r>
      <rPr>
        <vertAlign val="subscript"/>
        <sz val="9"/>
        <color rgb="FF000000"/>
        <rFont val="Calibri"/>
        <family val="2"/>
        <charset val="1"/>
      </rPr>
      <t xml:space="preserve">TOTAL</t>
    </r>
    <r>
      <rPr>
        <sz val="9"/>
        <color rgb="FF000000"/>
        <rFont val="Calibri"/>
        <family val="2"/>
        <charset val="1"/>
      </rPr>
      <t xml:space="preserve">) to power the device and the load (e.g. V</t>
    </r>
    <r>
      <rPr>
        <vertAlign val="subscript"/>
        <sz val="9"/>
        <color rgb="FF000000"/>
        <rFont val="Calibri"/>
        <family val="2"/>
        <charset val="1"/>
      </rPr>
      <t xml:space="preserve">IN</t>
    </r>
    <r>
      <rPr>
        <sz val="9"/>
        <color rgb="FF000000"/>
        <rFont val="Calibri"/>
        <family val="2"/>
        <charset val="1"/>
      </rPr>
      <t xml:space="preserve"> is too low, R is too high, load is too high)</t>
    </r>
  </si>
  <si>
    <r>
      <rPr>
        <sz val="12"/>
        <color rgb="FF000000"/>
        <rFont val="Calibri"/>
        <family val="2"/>
        <charset val="1"/>
      </rPr>
      <t xml:space="preserve">R</t>
    </r>
    <r>
      <rPr>
        <vertAlign val="subscript"/>
        <sz val="12"/>
        <color rgb="FF000000"/>
        <rFont val="Calibri"/>
        <family val="2"/>
        <charset val="1"/>
      </rPr>
      <t xml:space="preserve">S_MAX</t>
    </r>
  </si>
  <si>
    <t xml:space="preserve">power</t>
  </si>
  <si>
    <r>
      <rPr>
        <b val="true"/>
        <sz val="9"/>
        <color rgb="FF000000"/>
        <rFont val="Calibri"/>
        <family val="2"/>
        <charset val="1"/>
      </rPr>
      <t xml:space="preserve">Note:</t>
    </r>
    <r>
      <rPr>
        <sz val="9"/>
        <color rgb="FF000000"/>
        <rFont val="Calibri"/>
        <family val="2"/>
        <charset val="1"/>
      </rPr>
      <t xml:space="preserve"> Hover over cells with a red triangle in top right corner for more details (this cell is an example)</t>
    </r>
  </si>
  <si>
    <t xml:space="preserve">Input/Output Color Legend</t>
  </si>
  <si>
    <t xml:space="preserve">Input</t>
  </si>
  <si>
    <t xml:space="preserve">Output</t>
  </si>
  <si>
    <t xml:space="preserve">Inputs</t>
  </si>
  <si>
    <t xml:space="preserve">User Input</t>
  </si>
  <si>
    <t xml:space="preserve">Calculated Value 
OK</t>
  </si>
  <si>
    <r>
      <rPr>
        <sz val="13"/>
        <color rgb="FF000000"/>
        <rFont val="Calibri"/>
        <family val="2"/>
        <charset val="1"/>
      </rPr>
      <t xml:space="preserve">V</t>
    </r>
    <r>
      <rPr>
        <vertAlign val="subscript"/>
        <sz val="13"/>
        <color rgb="FF000000"/>
        <rFont val="Calibri"/>
        <family val="2"/>
        <charset val="1"/>
      </rPr>
      <t xml:space="preserve">REF</t>
    </r>
  </si>
  <si>
    <t xml:space="preserve">=  </t>
  </si>
  <si>
    <t xml:space="preserve">R index</t>
  </si>
  <si>
    <r>
      <rPr>
        <sz val="13"/>
        <color rgb="FF000000"/>
        <rFont val="Calibri"/>
        <family val="2"/>
        <charset val="1"/>
      </rPr>
      <t xml:space="preserve">I</t>
    </r>
    <r>
      <rPr>
        <vertAlign val="subscript"/>
        <sz val="13"/>
        <color rgb="FF000000"/>
        <rFont val="Calibri"/>
        <family val="2"/>
        <charset val="1"/>
      </rPr>
      <t xml:space="preserve">Qmin</t>
    </r>
  </si>
  <si>
    <t xml:space="preserve">count errors</t>
  </si>
  <si>
    <t xml:space="preserve">Input Value 
NOT-OK</t>
  </si>
  <si>
    <t xml:space="preserve">Calculated Value 
NOT-OK</t>
  </si>
  <si>
    <r>
      <rPr>
        <sz val="13"/>
        <color rgb="FF000000"/>
        <rFont val="Calibri"/>
        <family val="2"/>
        <charset val="1"/>
      </rPr>
      <t xml:space="preserve">I</t>
    </r>
    <r>
      <rPr>
        <vertAlign val="subscript"/>
        <sz val="13"/>
        <color rgb="FF000000"/>
        <rFont val="Calibri"/>
        <family val="2"/>
        <charset val="1"/>
      </rPr>
      <t xml:space="preserve">Qmax</t>
    </r>
  </si>
  <si>
    <t xml:space="preserve">part 1 errors</t>
  </si>
  <si>
    <r>
      <rPr>
        <sz val="13"/>
        <color rgb="FF000000"/>
        <rFont val="Calibri"/>
        <family val="2"/>
        <charset val="1"/>
      </rPr>
      <t xml:space="preserve">V</t>
    </r>
    <r>
      <rPr>
        <vertAlign val="subscript"/>
        <sz val="13"/>
        <color rgb="FF000000"/>
        <rFont val="Calibri"/>
        <family val="2"/>
        <charset val="1"/>
      </rPr>
      <t xml:space="preserve">IN</t>
    </r>
  </si>
  <si>
    <r>
      <rPr>
        <b val="true"/>
        <sz val="13"/>
        <color rgb="FF000000"/>
        <rFont val="Calibri"/>
        <family val="2"/>
        <charset val="1"/>
      </rPr>
      <t xml:space="preserve">I</t>
    </r>
    <r>
      <rPr>
        <b val="true"/>
        <vertAlign val="subscript"/>
        <sz val="13"/>
        <color rgb="FF000000"/>
        <rFont val="Calibri"/>
        <family val="2"/>
        <charset val="1"/>
      </rPr>
      <t xml:space="preserve">Total</t>
    </r>
    <r>
      <rPr>
        <b val="true"/>
        <sz val="13"/>
        <color rgb="FF000000"/>
        <rFont val="Calibri"/>
        <family val="2"/>
        <charset val="1"/>
      </rPr>
      <t xml:space="preserve">:</t>
    </r>
  </si>
  <si>
    <r>
      <rPr>
        <b val="true"/>
        <sz val="13"/>
        <color rgb="FF000000"/>
        <rFont val="Calibri"/>
        <family val="2"/>
        <charset val="1"/>
      </rPr>
      <t xml:space="preserve">R</t>
    </r>
    <r>
      <rPr>
        <b val="true"/>
        <vertAlign val="subscript"/>
        <sz val="13"/>
        <color rgb="FF000000"/>
        <rFont val="Calibri"/>
        <family val="2"/>
        <charset val="1"/>
      </rPr>
      <t xml:space="preserve">S</t>
    </r>
    <r>
      <rPr>
        <b val="true"/>
        <sz val="13"/>
        <color rgb="FF000000"/>
        <rFont val="Calibri"/>
        <family val="2"/>
        <charset val="1"/>
      </rPr>
      <t xml:space="preserve">=</t>
    </r>
  </si>
  <si>
    <r>
      <rPr>
        <sz val="13"/>
        <color rgb="FF000000"/>
        <rFont val="Calibri"/>
        <family val="2"/>
        <charset val="1"/>
      </rPr>
      <t xml:space="preserve">I</t>
    </r>
    <r>
      <rPr>
        <vertAlign val="subscript"/>
        <sz val="13"/>
        <color rgb="FF000000"/>
        <rFont val="Calibri"/>
        <family val="2"/>
        <charset val="1"/>
      </rPr>
      <t xml:space="preserve">Load</t>
    </r>
  </si>
  <si>
    <t xml:space="preserve">R</t>
  </si>
  <si>
    <t xml:space="preserve">Ω</t>
  </si>
  <si>
    <t xml:space="preserve"> </t>
  </si>
  <si>
    <r>
      <rPr>
        <b val="true"/>
        <sz val="13"/>
        <color rgb="FF000000"/>
        <rFont val="Calibri"/>
        <family val="2"/>
        <charset val="1"/>
      </rPr>
      <t xml:space="preserve">V</t>
    </r>
    <r>
      <rPr>
        <b val="true"/>
        <vertAlign val="subscript"/>
        <sz val="13"/>
        <color rgb="FF000000"/>
        <rFont val="Calibri"/>
        <family val="2"/>
        <charset val="1"/>
      </rPr>
      <t xml:space="preserve">REF</t>
    </r>
    <r>
      <rPr>
        <b val="true"/>
        <sz val="13"/>
        <color rgb="FF000000"/>
        <rFont val="Calibri"/>
        <family val="2"/>
        <charset val="1"/>
      </rPr>
      <t xml:space="preserve"> = </t>
    </r>
  </si>
  <si>
    <t xml:space="preserve">Resistor Equations</t>
  </si>
  <si>
    <t xml:space="preserve">Calculations</t>
  </si>
  <si>
    <r>
      <rPr>
        <sz val="13"/>
        <color rgb="FF000000"/>
        <rFont val="Calibri"/>
        <family val="2"/>
        <charset val="1"/>
      </rPr>
      <t xml:space="preserve">I</t>
    </r>
    <r>
      <rPr>
        <vertAlign val="subscript"/>
        <sz val="13"/>
        <color rgb="FF000000"/>
        <rFont val="Calibri"/>
        <family val="2"/>
        <charset val="1"/>
      </rPr>
      <t xml:space="preserve">Total</t>
    </r>
  </si>
  <si>
    <r>
      <rPr>
        <b val="true"/>
        <sz val="13"/>
        <color rgb="FF000000"/>
        <rFont val="Calibri"/>
        <family val="2"/>
        <charset val="1"/>
      </rPr>
      <t xml:space="preserve">I</t>
    </r>
    <r>
      <rPr>
        <b val="true"/>
        <vertAlign val="subscript"/>
        <sz val="13"/>
        <color rgb="FF000000"/>
        <rFont val="Calibri"/>
        <family val="2"/>
        <charset val="1"/>
      </rPr>
      <t xml:space="preserve">Load</t>
    </r>
    <r>
      <rPr>
        <b val="true"/>
        <sz val="13"/>
        <color rgb="FF000000"/>
        <rFont val="Calibri"/>
        <family val="2"/>
        <charset val="1"/>
      </rPr>
      <t xml:space="preserve">:</t>
    </r>
  </si>
  <si>
    <r>
      <rPr>
        <sz val="13"/>
        <color rgb="FF000000"/>
        <rFont val="Calibri"/>
        <family val="2"/>
        <charset val="1"/>
      </rPr>
      <t xml:space="preserve">I</t>
    </r>
    <r>
      <rPr>
        <vertAlign val="subscript"/>
        <sz val="13"/>
        <color rgb="FF000000"/>
        <rFont val="Calibri"/>
        <family val="2"/>
        <charset val="1"/>
      </rPr>
      <t xml:space="preserve">Q</t>
    </r>
  </si>
  <si>
    <r>
      <rPr>
        <b val="true"/>
        <sz val="13"/>
        <color rgb="FF000000"/>
        <rFont val="Calibri"/>
        <family val="2"/>
        <charset val="1"/>
      </rPr>
      <t xml:space="preserve">I</t>
    </r>
    <r>
      <rPr>
        <b val="true"/>
        <vertAlign val="subscript"/>
        <sz val="13"/>
        <color rgb="FF000000"/>
        <rFont val="Calibri"/>
        <family val="2"/>
        <charset val="1"/>
      </rPr>
      <t xml:space="preserve">Q</t>
    </r>
    <r>
      <rPr>
        <b val="true"/>
        <sz val="13"/>
        <color rgb="FF000000"/>
        <rFont val="Calibri"/>
        <family val="2"/>
        <charset val="1"/>
      </rPr>
      <t xml:space="preserve">:</t>
    </r>
  </si>
  <si>
    <r>
      <rPr>
        <sz val="13"/>
        <color rgb="FF000000"/>
        <rFont val="Calibri"/>
        <family val="2"/>
        <charset val="1"/>
      </rPr>
      <t xml:space="preserve">V</t>
    </r>
    <r>
      <rPr>
        <vertAlign val="subscript"/>
        <sz val="13"/>
        <color rgb="FF000000"/>
        <rFont val="Calibri"/>
        <family val="2"/>
        <charset val="1"/>
      </rPr>
      <t xml:space="preserve">Rs</t>
    </r>
  </si>
  <si>
    <r>
      <rPr>
        <sz val="13"/>
        <color rgb="FF000000"/>
        <rFont val="Calibri"/>
        <family val="2"/>
        <charset val="1"/>
      </rPr>
      <t xml:space="preserve">P</t>
    </r>
    <r>
      <rPr>
        <vertAlign val="subscript"/>
        <sz val="13"/>
        <color rgb="FF000000"/>
        <rFont val="Calibri"/>
        <family val="2"/>
        <charset val="1"/>
      </rPr>
      <t xml:space="preserve">Rs</t>
    </r>
  </si>
  <si>
    <t xml:space="preserve">W</t>
  </si>
  <si>
    <t xml:space="preserve">part 2 errors</t>
  </si>
  <si>
    <t xml:space="preserve">Useful Links</t>
  </si>
  <si>
    <t xml:space="preserve">TI Voltage References (ti.com/vref)</t>
  </si>
  <si>
    <t xml:space="preserve">WEBENCH Voltage Reference Selection Tool Instructions</t>
  </si>
  <si>
    <t xml:space="preserve">WEBENCH Voltage Reference Selection Tool</t>
  </si>
  <si>
    <t xml:space="preserve">1% Ascending</t>
  </si>
  <si>
    <t xml:space="preserve">5% Ascending</t>
  </si>
  <si>
    <t xml:space="preserve">1% Descending</t>
  </si>
  <si>
    <t xml:space="preserve">5% Descending</t>
  </si>
</sst>
</file>

<file path=xl/styles.xml><?xml version="1.0" encoding="utf-8"?>
<styleSheet xmlns="http://schemas.openxmlformats.org/spreadsheetml/2006/main">
  <numFmts count="12">
    <numFmt numFmtId="164" formatCode="General"/>
    <numFmt numFmtId="165" formatCode="General"/>
    <numFmt numFmtId="166" formatCode="##0.0E+0"/>
    <numFmt numFmtId="167" formatCode="0.00"/>
    <numFmt numFmtId="168" formatCode="##0.000E+0"/>
    <numFmt numFmtId="169" formatCode="##0.0000E+0"/>
    <numFmt numFmtId="170" formatCode="##0E+0"/>
    <numFmt numFmtId="171" formatCode="0.0"/>
    <numFmt numFmtId="172" formatCode="0%"/>
    <numFmt numFmtId="173" formatCode="0.0%"/>
    <numFmt numFmtId="174" formatCode="##0.00E+0"/>
    <numFmt numFmtId="175" formatCode="0.00E+00"/>
  </numFmts>
  <fonts count="37">
    <font>
      <sz val="11"/>
      <color rgb="FF000000"/>
      <name val="Calibri"/>
      <family val="2"/>
      <charset val="1"/>
    </font>
    <font>
      <sz val="10"/>
      <name val="Arial"/>
      <family val="0"/>
    </font>
    <font>
      <sz val="10"/>
      <name val="Arial"/>
      <family val="0"/>
    </font>
    <font>
      <sz val="10"/>
      <name val="Arial"/>
      <family val="0"/>
    </font>
    <font>
      <b val="true"/>
      <sz val="18"/>
      <color rgb="FFC00000"/>
      <name val="Calibri"/>
      <family val="2"/>
      <charset val="1"/>
    </font>
    <font>
      <sz val="11"/>
      <color rgb="FFC00000"/>
      <name val="Calibri"/>
      <family val="2"/>
      <charset val="1"/>
    </font>
    <font>
      <b val="true"/>
      <sz val="11"/>
      <color rgb="FFC00000"/>
      <name val="Calibri"/>
      <family val="2"/>
      <charset val="1"/>
    </font>
    <font>
      <b val="true"/>
      <sz val="18"/>
      <color rgb="FFFF0000"/>
      <name val="Calibri"/>
      <family val="2"/>
      <charset val="1"/>
    </font>
    <font>
      <b val="true"/>
      <sz val="14"/>
      <color rgb="FFC00000"/>
      <name val="Calibri"/>
      <family val="2"/>
      <charset val="1"/>
    </font>
    <font>
      <b val="true"/>
      <sz val="9"/>
      <color rgb="FF000000"/>
      <name val="Calibri"/>
      <family val="2"/>
      <charset val="1"/>
    </font>
    <font>
      <sz val="9"/>
      <color rgb="FF000000"/>
      <name val="Calibri"/>
      <family val="2"/>
      <charset val="1"/>
    </font>
    <font>
      <vertAlign val="subscript"/>
      <sz val="9"/>
      <color rgb="FF000000"/>
      <name val="Calibri"/>
      <family val="2"/>
      <charset val="1"/>
    </font>
    <font>
      <b val="true"/>
      <sz val="14"/>
      <color rgb="FF000000"/>
      <name val="Calibri"/>
      <family val="2"/>
      <charset val="1"/>
    </font>
    <font>
      <b val="true"/>
      <sz val="11"/>
      <color rgb="FF000000"/>
      <name val="Calibri"/>
      <family val="2"/>
      <charset val="1"/>
    </font>
    <font>
      <sz val="12"/>
      <color rgb="FF000000"/>
      <name val="Calibri"/>
      <family val="2"/>
      <charset val="1"/>
    </font>
    <font>
      <vertAlign val="subscript"/>
      <sz val="12"/>
      <color rgb="FF000000"/>
      <name val="Calibri"/>
      <family val="2"/>
      <charset val="1"/>
    </font>
    <font>
      <b val="true"/>
      <sz val="14"/>
      <name val="Calibri"/>
      <family val="2"/>
      <charset val="1"/>
    </font>
    <font>
      <vertAlign val="subscript"/>
      <sz val="11"/>
      <color rgb="FF000000"/>
      <name val="Calibri"/>
      <family val="2"/>
      <charset val="1"/>
    </font>
    <font>
      <b val="true"/>
      <sz val="10"/>
      <name val="Calibri"/>
      <family val="2"/>
      <charset val="1"/>
    </font>
    <font>
      <b val="true"/>
      <sz val="14"/>
      <color rgb="FFFF0000"/>
      <name val="Calibri"/>
      <family val="2"/>
      <charset val="1"/>
    </font>
    <font>
      <b val="true"/>
      <sz val="12"/>
      <name val="Calibri"/>
      <family val="2"/>
      <charset val="1"/>
    </font>
    <font>
      <b val="true"/>
      <sz val="10"/>
      <color rgb="FF000000"/>
      <name val="Calibri"/>
      <family val="2"/>
      <charset val="1"/>
    </font>
    <font>
      <sz val="13"/>
      <color rgb="FF000000"/>
      <name val="Calibri"/>
      <family val="2"/>
      <charset val="1"/>
    </font>
    <font>
      <vertAlign val="subscript"/>
      <sz val="13"/>
      <color rgb="FF000000"/>
      <name val="Calibri"/>
      <family val="2"/>
      <charset val="1"/>
    </font>
    <font>
      <b val="true"/>
      <sz val="11"/>
      <name val="Calibri"/>
      <family val="2"/>
      <charset val="1"/>
    </font>
    <font>
      <b val="true"/>
      <sz val="10"/>
      <color rgb="FFE6B9B8"/>
      <name val="Calibri"/>
      <family val="2"/>
      <charset val="1"/>
    </font>
    <font>
      <b val="true"/>
      <sz val="10"/>
      <color rgb="FFC00000"/>
      <name val="Calibri"/>
      <family val="2"/>
      <charset val="1"/>
    </font>
    <font>
      <b val="true"/>
      <sz val="13"/>
      <color rgb="FF000000"/>
      <name val="Calibri"/>
      <family val="2"/>
      <charset val="1"/>
    </font>
    <font>
      <b val="true"/>
      <vertAlign val="subscript"/>
      <sz val="13"/>
      <color rgb="FF000000"/>
      <name val="Calibri"/>
      <family val="2"/>
      <charset val="1"/>
    </font>
    <font>
      <b val="true"/>
      <sz val="11"/>
      <color rgb="FF953735"/>
      <name val="Calibri"/>
      <family val="2"/>
      <charset val="1"/>
    </font>
    <font>
      <sz val="11"/>
      <color rgb="FFFF0000"/>
      <name val="Calibri"/>
      <family val="2"/>
      <charset val="1"/>
    </font>
    <font>
      <u val="single"/>
      <sz val="11"/>
      <color rgb="FF0000FF"/>
      <name val="Calibri"/>
      <family val="2"/>
      <charset val="1"/>
    </font>
    <font>
      <sz val="11"/>
      <name val="Calibri"/>
      <family val="2"/>
      <charset val="1"/>
    </font>
    <font>
      <b val="true"/>
      <sz val="9"/>
      <color rgb="FF000000"/>
      <name val="Tahoma"/>
      <family val="2"/>
      <charset val="1"/>
    </font>
    <font>
      <sz val="9"/>
      <color rgb="FF000000"/>
      <name val="Tahoma"/>
      <family val="2"/>
      <charset val="1"/>
    </font>
    <font>
      <sz val="10"/>
      <color rgb="FF000000"/>
      <name val="Tahoma"/>
      <family val="2"/>
      <charset val="1"/>
    </font>
    <font>
      <sz val="12"/>
      <color rgb="FF000000"/>
      <name val="Cambria Math"/>
      <family val="1"/>
    </font>
  </fonts>
  <fills count="9">
    <fill>
      <patternFill patternType="none"/>
    </fill>
    <fill>
      <patternFill patternType="gray125"/>
    </fill>
    <fill>
      <patternFill patternType="solid">
        <fgColor rgb="FFBFBFBF"/>
        <bgColor rgb="FFC3D69B"/>
      </patternFill>
    </fill>
    <fill>
      <patternFill patternType="solid">
        <fgColor rgb="FFFFFF99"/>
        <bgColor rgb="FFFFFFCC"/>
      </patternFill>
    </fill>
    <fill>
      <patternFill patternType="solid">
        <fgColor rgb="FFDCE6F2"/>
        <bgColor rgb="FFDBEEF4"/>
      </patternFill>
    </fill>
    <fill>
      <patternFill patternType="solid">
        <fgColor rgb="FFC3D69B"/>
        <bgColor rgb="FFBFBFBF"/>
      </patternFill>
    </fill>
    <fill>
      <patternFill patternType="solid">
        <fgColor rgb="FF953735"/>
        <bgColor rgb="FF993366"/>
      </patternFill>
    </fill>
    <fill>
      <patternFill patternType="solid">
        <fgColor rgb="FFE6B9B8"/>
        <bgColor rgb="FFBFBFBF"/>
      </patternFill>
    </fill>
    <fill>
      <patternFill patternType="solid">
        <fgColor rgb="FFDBEEF4"/>
        <bgColor rgb="FFDCE6F2"/>
      </patternFill>
    </fill>
  </fills>
  <borders count="46">
    <border diagonalUp="false" diagonalDown="false">
      <left/>
      <right/>
      <top/>
      <bottom/>
      <diagonal/>
    </border>
    <border diagonalUp="false" diagonalDown="false">
      <left style="medium"/>
      <right/>
      <top style="medium"/>
      <bottom style="medium"/>
      <diagonal/>
    </border>
    <border diagonalUp="false" diagonalDown="false">
      <left/>
      <right/>
      <top style="medium"/>
      <bottom/>
      <diagonal/>
    </border>
    <border diagonalUp="false" diagonalDown="false">
      <left/>
      <right style="medium"/>
      <top style="medium"/>
      <bottom/>
      <diagonal/>
    </border>
    <border diagonalUp="false" diagonalDown="false">
      <left/>
      <right/>
      <top/>
      <bottom style="medium"/>
      <diagonal/>
    </border>
    <border diagonalUp="false" diagonalDown="false">
      <left/>
      <right style="medium"/>
      <top/>
      <bottom style="medium"/>
      <diagonal/>
    </border>
    <border diagonalUp="false" diagonalDown="false">
      <left/>
      <right style="medium"/>
      <top/>
      <bottom/>
      <diagonal/>
    </border>
    <border diagonalUp="false" diagonalDown="false">
      <left style="medium"/>
      <right style="medium"/>
      <top style="medium"/>
      <bottom style="medium"/>
      <diagonal/>
    </border>
    <border diagonalUp="false" diagonalDown="false">
      <left style="medium"/>
      <right style="medium"/>
      <top style="medium"/>
      <bottom/>
      <diagonal/>
    </border>
    <border diagonalUp="false" diagonalDown="false">
      <left style="medium"/>
      <right/>
      <top style="medium"/>
      <bottom/>
      <diagonal/>
    </border>
    <border diagonalUp="false" diagonalDown="false">
      <left style="thin"/>
      <right style="thin"/>
      <top style="medium"/>
      <bottom style="thin"/>
      <diagonal/>
    </border>
    <border diagonalUp="false" diagonalDown="false">
      <left style="thin"/>
      <right style="thin"/>
      <top style="medium"/>
      <bottom/>
      <diagonal/>
    </border>
    <border diagonalUp="false" diagonalDown="false">
      <left style="thin"/>
      <right/>
      <top style="medium"/>
      <bottom style="thin"/>
      <diagonal/>
    </border>
    <border diagonalUp="false" diagonalDown="false">
      <left style="medium"/>
      <right/>
      <top/>
      <bottom/>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right style="thin"/>
      <top style="medium"/>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medium"/>
      <right style="medium"/>
      <top style="thin"/>
      <bottom/>
      <diagonal/>
    </border>
    <border diagonalUp="false" diagonalDown="false">
      <left/>
      <right style="thin"/>
      <top/>
      <bottom/>
      <diagonal/>
    </border>
    <border diagonalUp="false" diagonalDown="false">
      <left style="thin"/>
      <right style="medium"/>
      <top style="thin"/>
      <bottom style="thin"/>
      <diagonal/>
    </border>
    <border diagonalUp="false" diagonalDown="false">
      <left style="thin"/>
      <right style="thin"/>
      <top style="thin"/>
      <bottom/>
      <diagonal/>
    </border>
    <border diagonalUp="false" diagonalDown="false">
      <left style="medium"/>
      <right style="medium"/>
      <top/>
      <bottom style="thin"/>
      <diagonal/>
    </border>
    <border diagonalUp="false" diagonalDown="false">
      <left style="medium"/>
      <right/>
      <top/>
      <bottom style="medium"/>
      <diagonal/>
    </border>
    <border diagonalUp="false" diagonalDown="false">
      <left/>
      <right style="thin"/>
      <top/>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style="thin"/>
      <top/>
      <bottom style="thin"/>
      <diagonal/>
    </border>
    <border diagonalUp="false" diagonalDown="false">
      <left style="medium"/>
      <right style="medium"/>
      <top/>
      <bottom style="medium"/>
      <diagonal/>
    </border>
    <border diagonalUp="false" diagonalDown="false">
      <left style="medium"/>
      <right style="medium"/>
      <top style="thin"/>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thin"/>
      <right style="medium"/>
      <top/>
      <bottom style="medium"/>
      <diagonal/>
    </border>
    <border diagonalUp="false" diagonalDown="false">
      <left style="medium"/>
      <right/>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medium"/>
      <top style="medium"/>
      <bottom style="thin"/>
      <diagonal/>
    </border>
    <border diagonalUp="false" diagonalDown="false">
      <left style="medium"/>
      <right/>
      <top/>
      <bottom style="thin"/>
      <diagonal/>
    </border>
    <border diagonalUp="false" diagonalDown="false">
      <left style="thin"/>
      <right style="thin"/>
      <top/>
      <bottom/>
      <diagonal/>
    </border>
    <border diagonalUp="false" diagonalDown="false">
      <left style="thin"/>
      <right style="medium"/>
      <top/>
      <bottom/>
      <diagonal/>
    </border>
    <border diagonalUp="false" diagonalDown="false">
      <left/>
      <right style="medium"/>
      <top style="thin"/>
      <bottom style="medium"/>
      <diagonal/>
    </border>
    <border diagonalUp="false" diagonalDown="false">
      <left style="medium"/>
      <right/>
      <top style="thin"/>
      <bottom/>
      <diagonal/>
    </border>
    <border diagonalUp="false" diagonalDown="false">
      <left style="thin"/>
      <right style="medium"/>
      <top style="thin"/>
      <bottom/>
      <diagonal/>
    </border>
    <border diagonalUp="false" diagonalDown="false">
      <left style="medium"/>
      <right/>
      <top style="thin"/>
      <bottom style="thin"/>
      <diagonal/>
    </border>
    <border diagonalUp="false" diagonalDown="false">
      <left style="medium"/>
      <right style="thin"/>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2" fontId="0" fillId="0" borderId="0" applyFont="true" applyBorder="false" applyAlignment="true" applyProtection="false">
      <alignment horizontal="general" vertical="bottom" textRotation="0" wrapText="false" indent="0" shrinkToFit="false"/>
    </xf>
    <xf numFmtId="164" fontId="31" fillId="0" borderId="0" applyFont="true" applyBorder="false" applyAlignment="true" applyProtection="false">
      <alignment horizontal="general" vertical="bottom" textRotation="0" wrapText="false" indent="0" shrinkToFit="false"/>
    </xf>
  </cellStyleXfs>
  <cellXfs count="13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right" vertical="center" textRotation="0" wrapText="true" indent="0" shrinkToFit="false"/>
      <protection locked="true" hidden="false"/>
    </xf>
    <xf numFmtId="164" fontId="4" fillId="2" borderId="2" xfId="0" applyFont="true" applyBorder="true" applyAlignment="true" applyProtection="false">
      <alignment horizontal="general" vertical="center" textRotation="0" wrapText="true" indent="0" shrinkToFit="false"/>
      <protection locked="true" hidden="false"/>
    </xf>
    <xf numFmtId="164" fontId="5" fillId="2" borderId="3" xfId="0" applyFont="true" applyBorder="true" applyAlignment="false" applyProtection="false">
      <alignment horizontal="general" vertical="bottom" textRotation="0" wrapText="false" indent="0" shrinkToFit="false"/>
      <protection locked="true" hidden="false"/>
    </xf>
    <xf numFmtId="164" fontId="4" fillId="2" borderId="4" xfId="0" applyFont="true" applyBorder="true" applyAlignment="true" applyProtection="false">
      <alignment horizontal="general" vertical="center" textRotation="0" wrapText="true" indent="0" shrinkToFit="false"/>
      <protection locked="true" hidden="false"/>
    </xf>
    <xf numFmtId="164" fontId="6" fillId="2" borderId="5"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8" fillId="2" borderId="7" xfId="0" applyFont="true" applyBorder="true" applyAlignment="true" applyProtection="false">
      <alignment horizontal="center" vertical="center" textRotation="0" wrapText="true" indent="0" shrinkToFit="false"/>
      <protection locked="true" hidden="false"/>
    </xf>
    <xf numFmtId="165" fontId="8" fillId="2" borderId="7" xfId="0" applyFont="true" applyBorder="true" applyAlignment="true" applyProtection="false">
      <alignment horizontal="center" vertical="center" textRotation="0" wrapText="true" indent="0" shrinkToFit="false"/>
      <protection locked="true" hidden="false"/>
    </xf>
    <xf numFmtId="164" fontId="9" fillId="0" borderId="8" xfId="0" applyFont="true" applyBorder="true" applyAlignment="true" applyProtection="false">
      <alignment horizontal="left" vertical="top" textRotation="0" wrapText="true" indent="0" shrinkToFit="false"/>
      <protection locked="true" hidden="false"/>
    </xf>
    <xf numFmtId="164" fontId="12" fillId="0" borderId="0" xfId="0" applyFont="true" applyBorder="true" applyAlignment="true" applyProtection="false">
      <alignment horizontal="left"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true" applyProtection="false">
      <alignment horizontal="center" vertical="bottom" textRotation="0" wrapText="false" indent="0" shrinkToFit="false"/>
      <protection locked="true" hidden="false"/>
    </xf>
    <xf numFmtId="164" fontId="13" fillId="0" borderId="11" xfId="0" applyFont="true" applyBorder="true" applyAlignment="true" applyProtection="false">
      <alignment horizontal="center" vertical="bottom" textRotation="0" wrapText="false" indent="0" shrinkToFit="false"/>
      <protection locked="true" hidden="false"/>
    </xf>
    <xf numFmtId="164" fontId="0" fillId="0" borderId="12" xfId="0" applyFont="false" applyBorder="true" applyAlignment="true" applyProtection="false">
      <alignment horizontal="center" vertical="bottom" textRotation="0" wrapText="false" indent="0" shrinkToFit="false"/>
      <protection locked="true" hidden="false"/>
    </xf>
    <xf numFmtId="164" fontId="13" fillId="0" borderId="10" xfId="0" applyFont="tru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14" fillId="0" borderId="14" xfId="0" applyFont="true" applyBorder="true" applyAlignment="true" applyProtection="false">
      <alignment horizontal="right" vertical="bottom" textRotation="0" wrapText="false" indent="0" shrinkToFit="false"/>
      <protection locked="true" hidden="false"/>
    </xf>
    <xf numFmtId="164" fontId="0" fillId="3" borderId="14" xfId="0" applyFont="false" applyBorder="true" applyAlignment="true" applyProtection="true">
      <alignment horizontal="center" vertical="bottom" textRotation="0" wrapText="false" indent="0" shrinkToFit="false"/>
      <protection locked="false" hidden="false"/>
    </xf>
    <xf numFmtId="164" fontId="0" fillId="0" borderId="15" xfId="0" applyFont="false" applyBorder="true" applyAlignment="true" applyProtection="false">
      <alignment horizontal="center" vertical="bottom" textRotation="0" wrapText="false" indent="0" shrinkToFit="false"/>
      <protection locked="true" hidden="false"/>
    </xf>
    <xf numFmtId="164" fontId="0" fillId="0" borderId="14"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3" fillId="0" borderId="16" xfId="0" applyFont="true" applyBorder="true" applyAlignment="true" applyProtection="false">
      <alignment horizontal="center"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left" vertical="bottom" textRotation="0" wrapText="true" indent="0" shrinkToFit="false"/>
      <protection locked="true" hidden="false"/>
    </xf>
    <xf numFmtId="164" fontId="0" fillId="0" borderId="14" xfId="0" applyFont="true" applyBorder="true" applyAlignment="true" applyProtection="false">
      <alignment horizontal="right" vertical="bottom" textRotation="0" wrapText="false" indent="0" shrinkToFit="false"/>
      <protection locked="true" hidden="false"/>
    </xf>
    <xf numFmtId="167" fontId="0" fillId="3" borderId="14" xfId="0" applyFont="false" applyBorder="true" applyAlignment="true" applyProtection="true">
      <alignment horizontal="center" vertical="bottom" textRotation="0" wrapText="false" indent="0" shrinkToFit="false"/>
      <protection locked="false" hidden="false"/>
    </xf>
    <xf numFmtId="166" fontId="0" fillId="3" borderId="14" xfId="0" applyFont="false" applyBorder="true" applyAlignment="true" applyProtection="true">
      <alignment horizontal="center" vertical="bottom" textRotation="0" wrapText="false" indent="0" shrinkToFit="false"/>
      <protection locked="fals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4" fontId="16" fillId="0" borderId="6"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17" xfId="0" applyFont="false" applyBorder="true" applyAlignment="true" applyProtection="false">
      <alignment horizontal="center" vertical="bottom" textRotation="0" wrapText="false" indent="0" shrinkToFit="false"/>
      <protection locked="true" hidden="false"/>
    </xf>
    <xf numFmtId="164" fontId="0" fillId="0" borderId="18" xfId="0" applyFont="false" applyBorder="true" applyAlignment="true" applyProtection="false">
      <alignment horizontal="center" vertical="bottom" textRotation="0" wrapText="false" indent="0" shrinkToFit="false"/>
      <protection locked="true" hidden="false"/>
    </xf>
    <xf numFmtId="164" fontId="9" fillId="0" borderId="19" xfId="0" applyFont="true" applyBorder="true" applyAlignment="true" applyProtection="false">
      <alignment horizontal="left" vertical="top" textRotation="0" wrapText="true" indent="0" shrinkToFit="false"/>
      <protection locked="true" hidden="false"/>
    </xf>
    <xf numFmtId="164" fontId="0" fillId="0" borderId="20" xfId="0" applyFont="false" applyBorder="true" applyAlignment="true" applyProtection="false">
      <alignment horizontal="center" vertical="bottom" textRotation="0" wrapText="false" indent="0" shrinkToFit="false"/>
      <protection locked="true" hidden="false"/>
    </xf>
    <xf numFmtId="164" fontId="13" fillId="0" borderId="14" xfId="0" applyFont="true" applyBorder="true" applyAlignment="true" applyProtection="false">
      <alignment horizontal="center" vertical="bottom" textRotation="0" wrapText="false" indent="0" shrinkToFit="false"/>
      <protection locked="true" hidden="false"/>
    </xf>
    <xf numFmtId="164" fontId="13" fillId="0" borderId="14" xfId="0" applyFont="true" applyBorder="true" applyAlignment="true" applyProtection="false">
      <alignment horizontal="center" vertical="bottom" textRotation="0" wrapText="false" indent="0" shrinkToFit="false"/>
      <protection locked="true" hidden="false"/>
    </xf>
    <xf numFmtId="164" fontId="13" fillId="0" borderId="21" xfId="0" applyFont="true" applyBorder="true" applyAlignment="true" applyProtection="false">
      <alignment horizontal="center" vertical="bottom" textRotation="0" wrapText="false" indent="0" shrinkToFit="false"/>
      <protection locked="true" hidden="false"/>
    </xf>
    <xf numFmtId="165" fontId="0" fillId="0" borderId="22" xfId="0" applyFont="false" applyBorder="true" applyAlignment="true" applyProtection="false">
      <alignment horizontal="center" vertical="bottom" textRotation="0" wrapText="false" indent="0" shrinkToFit="false"/>
      <protection locked="true" hidden="false"/>
    </xf>
    <xf numFmtId="165" fontId="0" fillId="0" borderId="14" xfId="0" applyFont="false" applyBorder="true" applyAlignment="true" applyProtection="false">
      <alignment horizontal="center" vertical="bottom" textRotation="0" wrapText="false" indent="0" shrinkToFit="false"/>
      <protection locked="true" hidden="false"/>
    </xf>
    <xf numFmtId="165" fontId="0" fillId="0" borderId="21" xfId="0" applyFont="false" applyBorder="true" applyAlignment="true" applyProtection="false">
      <alignment horizontal="center" vertical="bottom" textRotation="0" wrapText="false" indent="0" shrinkToFit="false"/>
      <protection locked="true" hidden="false"/>
    </xf>
    <xf numFmtId="168" fontId="0" fillId="0" borderId="22" xfId="0" applyFont="false" applyBorder="true" applyAlignment="false" applyProtection="false">
      <alignment horizontal="general" vertical="bottom" textRotation="0" wrapText="false" indent="0" shrinkToFit="false"/>
      <protection locked="true" hidden="false"/>
    </xf>
    <xf numFmtId="164" fontId="9" fillId="0" borderId="23" xfId="0" applyFont="true" applyBorder="true" applyAlignment="true" applyProtection="false">
      <alignment horizontal="left" vertical="top" textRotation="0" wrapText="true" indent="0" shrinkToFit="false"/>
      <protection locked="true" hidden="false"/>
    </xf>
    <xf numFmtId="164" fontId="0" fillId="0" borderId="24" xfId="0" applyFont="false" applyBorder="true" applyAlignment="false" applyProtection="false">
      <alignment horizontal="general" vertical="bottom" textRotation="0" wrapText="false" indent="0" shrinkToFit="false"/>
      <protection locked="true" hidden="false"/>
    </xf>
    <xf numFmtId="164" fontId="0" fillId="0" borderId="25" xfId="0" applyFont="false" applyBorder="true" applyAlignment="false" applyProtection="false">
      <alignment horizontal="general" vertical="bottom" textRotation="0" wrapText="false" indent="0" shrinkToFit="false"/>
      <protection locked="true" hidden="false"/>
    </xf>
    <xf numFmtId="164" fontId="14" fillId="0" borderId="26" xfId="0" applyFont="true" applyBorder="true" applyAlignment="true" applyProtection="false">
      <alignment horizontal="right" vertical="bottom" textRotation="0" wrapText="false" indent="0" shrinkToFit="false"/>
      <protection locked="true" hidden="false"/>
    </xf>
    <xf numFmtId="165" fontId="0" fillId="0" borderId="26" xfId="0" applyFont="false" applyBorder="true" applyAlignment="true" applyProtection="false">
      <alignment horizontal="center" vertical="bottom" textRotation="0" wrapText="false" indent="0" shrinkToFit="false"/>
      <protection locked="true" hidden="false"/>
    </xf>
    <xf numFmtId="165" fontId="0" fillId="0" borderId="26" xfId="0" applyFont="false" applyBorder="true" applyAlignment="true" applyProtection="false">
      <alignment horizontal="center" vertical="bottom" textRotation="0" wrapText="false" indent="0" shrinkToFit="false"/>
      <protection locked="true" hidden="false"/>
    </xf>
    <xf numFmtId="165" fontId="0" fillId="0" borderId="27" xfId="0" applyFont="false" applyBorder="true" applyAlignment="true" applyProtection="false">
      <alignment horizontal="center" vertical="bottom" textRotation="0" wrapText="false" indent="0" shrinkToFit="false"/>
      <protection locked="true" hidden="false"/>
    </xf>
    <xf numFmtId="168" fontId="0" fillId="0" borderId="28" xfId="0" applyFont="false" applyBorder="true" applyAlignment="false" applyProtection="false">
      <alignment horizontal="general" vertical="bottom" textRotation="0" wrapText="false" indent="0" shrinkToFit="false"/>
      <protection locked="true" hidden="false"/>
    </xf>
    <xf numFmtId="165" fontId="0" fillId="0" borderId="28" xfId="0" applyFont="false" applyBorder="true" applyAlignment="true" applyProtection="false">
      <alignment horizontal="center" vertical="bottom" textRotation="0" wrapText="false" indent="0" shrinkToFit="false"/>
      <protection locked="true" hidden="false"/>
    </xf>
    <xf numFmtId="165" fontId="18" fillId="0" borderId="29" xfId="0" applyFont="true" applyBorder="true" applyAlignment="true" applyProtection="false">
      <alignment horizontal="left" vertical="top" textRotation="0" wrapText="true" indent="0" shrinkToFit="false"/>
      <protection locked="true" hidden="false"/>
    </xf>
    <xf numFmtId="164" fontId="0" fillId="0" borderId="14" xfId="0" applyFont="true" applyBorder="true" applyAlignment="true" applyProtection="false">
      <alignment horizontal="center" vertical="center" textRotation="0" wrapText="false" indent="0" shrinkToFit="false"/>
      <protection locked="true" hidden="false"/>
    </xf>
    <xf numFmtId="166" fontId="0" fillId="0" borderId="14" xfId="0" applyFont="false" applyBorder="true" applyAlignment="false" applyProtection="false">
      <alignment horizontal="general" vertical="bottom" textRotation="0" wrapText="false" indent="0" shrinkToFit="false"/>
      <protection locked="true" hidden="false"/>
    </xf>
    <xf numFmtId="164" fontId="9" fillId="0" borderId="30" xfId="0" applyFont="true" applyBorder="true" applyAlignment="true" applyProtection="false">
      <alignment horizontal="left" vertical="top" textRotation="0" wrapText="true" indent="0" shrinkToFit="false"/>
      <protection locked="true" hidden="false"/>
    </xf>
    <xf numFmtId="165" fontId="0" fillId="0" borderId="17" xfId="0" applyFont="false" applyBorder="true" applyAlignment="true" applyProtection="false">
      <alignment horizontal="general" vertical="bottom" textRotation="0" wrapText="false" indent="0" shrinkToFit="false"/>
      <protection locked="true" hidden="false"/>
    </xf>
    <xf numFmtId="164" fontId="10" fillId="0" borderId="13" xfId="0" applyFont="true" applyBorder="true" applyAlignment="true" applyProtection="false">
      <alignment horizontal="left" vertical="top" textRotation="0" wrapText="true" indent="0" shrinkToFit="false"/>
      <protection locked="true" hidden="false"/>
    </xf>
    <xf numFmtId="164" fontId="10" fillId="0" borderId="0" xfId="0" applyFont="true" applyBorder="true" applyAlignment="true" applyProtection="false">
      <alignment horizontal="left" vertical="top" textRotation="0" wrapText="true" indent="0" shrinkToFit="false"/>
      <protection locked="true" hidden="false"/>
    </xf>
    <xf numFmtId="164" fontId="19" fillId="0" borderId="0" xfId="0" applyFont="true" applyBorder="true" applyAlignment="true" applyProtection="false">
      <alignment horizontal="center"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5" fontId="8" fillId="2" borderId="31" xfId="0" applyFont="true" applyBorder="true" applyAlignment="true" applyProtection="false">
      <alignment horizontal="center" vertical="center" textRotation="0" wrapText="true" indent="0" shrinkToFit="false"/>
      <protection locked="true" hidden="false"/>
    </xf>
    <xf numFmtId="164" fontId="8" fillId="2" borderId="32" xfId="0" applyFont="true" applyBorder="true" applyAlignment="true" applyProtection="false">
      <alignment horizontal="general" vertical="center" textRotation="0" wrapText="true" indent="0" shrinkToFit="false"/>
      <protection locked="true" hidden="false"/>
    </xf>
    <xf numFmtId="164" fontId="20" fillId="0" borderId="24" xfId="0" applyFont="true" applyBorder="true" applyAlignment="true" applyProtection="false">
      <alignment horizontal="center" vertical="center" textRotation="0" wrapText="false" indent="0" shrinkToFit="false"/>
      <protection locked="true" hidden="false"/>
    </xf>
    <xf numFmtId="164" fontId="20" fillId="0" borderId="33" xfId="0" applyFont="true" applyBorder="true" applyAlignment="true" applyProtection="false">
      <alignment horizontal="center" vertical="center" textRotation="0" wrapText="false" indent="0" shrinkToFit="false"/>
      <protection locked="true" hidden="false"/>
    </xf>
    <xf numFmtId="164" fontId="13" fillId="0" borderId="34" xfId="0" applyFont="true" applyBorder="true" applyAlignment="true" applyProtection="false">
      <alignment horizontal="center" vertical="bottom" textRotation="0" wrapText="false" indent="0" shrinkToFit="false"/>
      <protection locked="true" hidden="false"/>
    </xf>
    <xf numFmtId="164" fontId="13" fillId="0" borderId="35" xfId="0" applyFont="true" applyBorder="true" applyAlignment="true" applyProtection="false">
      <alignment horizontal="center" vertical="bottom" textRotation="0" wrapText="false" indent="0" shrinkToFit="false"/>
      <protection locked="true" hidden="false"/>
    </xf>
    <xf numFmtId="164" fontId="13" fillId="0" borderId="36" xfId="0" applyFont="true" applyBorder="true" applyAlignment="true" applyProtection="false">
      <alignment horizontal="center" vertical="bottom" textRotation="0" wrapText="false" indent="0" shrinkToFit="false"/>
      <protection locked="true" hidden="false"/>
    </xf>
    <xf numFmtId="164" fontId="0" fillId="4" borderId="2" xfId="0" applyFont="false" applyBorder="true" applyAlignment="false" applyProtection="false">
      <alignment horizontal="general" vertical="bottom" textRotation="0" wrapText="false" indent="0" shrinkToFit="false"/>
      <protection locked="true" hidden="false"/>
    </xf>
    <xf numFmtId="164" fontId="13" fillId="4" borderId="2" xfId="0" applyFont="true" applyBorder="true" applyAlignment="false" applyProtection="false">
      <alignment horizontal="general" vertical="bottom" textRotation="0" wrapText="false" indent="0" shrinkToFit="false"/>
      <protection locked="true" hidden="false"/>
    </xf>
    <xf numFmtId="164" fontId="13" fillId="4" borderId="3" xfId="0" applyFont="true" applyBorder="true" applyAlignment="false" applyProtection="false">
      <alignment horizontal="general" vertical="bottom" textRotation="0" wrapText="false" indent="0" shrinkToFit="false"/>
      <protection locked="true" hidden="false"/>
    </xf>
    <xf numFmtId="164" fontId="21" fillId="3" borderId="37" xfId="0" applyFont="true" applyBorder="true" applyAlignment="true" applyProtection="false">
      <alignment horizontal="center" vertical="center" textRotation="0" wrapText="false" indent="0" shrinkToFit="false"/>
      <protection locked="true" hidden="false"/>
    </xf>
    <xf numFmtId="164" fontId="21" fillId="5" borderId="36" xfId="0" applyFont="true" applyBorder="true" applyAlignment="true" applyProtection="false">
      <alignment horizontal="center" vertical="center" textRotation="0" wrapText="true" indent="0" shrinkToFit="false"/>
      <protection locked="true" hidden="false"/>
    </xf>
    <xf numFmtId="164" fontId="22" fillId="0" borderId="38" xfId="0" applyFont="true" applyBorder="true" applyAlignment="true" applyProtection="false">
      <alignment horizontal="right" vertical="bottom" textRotation="0" wrapText="false" indent="0" shrinkToFit="false"/>
      <protection locked="true" hidden="false"/>
    </xf>
    <xf numFmtId="165" fontId="0" fillId="0" borderId="14" xfId="0" applyFont="false" applyBorder="true" applyAlignment="true" applyProtection="true">
      <alignment horizontal="center" vertical="center"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4" borderId="0" xfId="0" applyFont="false" applyBorder="true" applyAlignment="false" applyProtection="false">
      <alignment horizontal="general" vertical="bottom" textRotation="0" wrapText="false" indent="0" shrinkToFit="false"/>
      <protection locked="true" hidden="false"/>
    </xf>
    <xf numFmtId="164" fontId="13" fillId="4" borderId="0" xfId="0" applyFont="true" applyBorder="true" applyAlignment="false" applyProtection="false">
      <alignment horizontal="general" vertical="bottom" textRotation="0" wrapText="false" indent="0" shrinkToFit="false"/>
      <protection locked="true" hidden="false"/>
    </xf>
    <xf numFmtId="164" fontId="13" fillId="4" borderId="0" xfId="0" applyFont="true" applyBorder="true" applyAlignment="true" applyProtection="false">
      <alignment horizontal="right" vertical="bottom" textRotation="0" wrapText="false" indent="0" shrinkToFit="false"/>
      <protection locked="true" hidden="false"/>
    </xf>
    <xf numFmtId="165" fontId="24" fillId="3" borderId="0" xfId="0" applyFont="true" applyBorder="true" applyAlignment="true" applyProtection="false">
      <alignment horizontal="center" vertical="bottom" textRotation="0" wrapText="false" indent="0" shrinkToFit="false"/>
      <protection locked="true" hidden="false"/>
    </xf>
    <xf numFmtId="164" fontId="13" fillId="4" borderId="6" xfId="0" applyFont="true" applyBorder="true" applyAlignment="false" applyProtection="false">
      <alignment horizontal="general" vertical="bottom" textRotation="0" wrapText="false" indent="0" shrinkToFit="false"/>
      <protection locked="true" hidden="false"/>
    </xf>
    <xf numFmtId="164" fontId="22" fillId="0" borderId="13" xfId="0" applyFont="true" applyBorder="true" applyAlignment="true" applyProtection="false">
      <alignment horizontal="right" vertical="bottom" textRotation="0" wrapText="false" indent="0" shrinkToFit="false"/>
      <protection locked="true" hidden="false"/>
    </xf>
    <xf numFmtId="166" fontId="0" fillId="0" borderId="39" xfId="0" applyFont="false" applyBorder="true" applyAlignment="true" applyProtection="true">
      <alignment horizontal="center" vertical="center" textRotation="0" wrapText="false" indent="0" shrinkToFit="false"/>
      <protection locked="true" hidden="false"/>
    </xf>
    <xf numFmtId="164" fontId="0" fillId="0" borderId="40" xfId="0" applyFont="true" applyBorder="true" applyAlignment="true" applyProtection="false">
      <alignment horizontal="center" vertical="bottom" textRotation="0" wrapText="false" indent="0" shrinkToFit="false"/>
      <protection locked="true" hidden="false"/>
    </xf>
    <xf numFmtId="164" fontId="25" fillId="6" borderId="30" xfId="0" applyFont="true" applyBorder="true" applyAlignment="true" applyProtection="false">
      <alignment horizontal="center" vertical="center" textRotation="0" wrapText="true" indent="0" shrinkToFit="false"/>
      <protection locked="true" hidden="false"/>
    </xf>
    <xf numFmtId="164" fontId="26" fillId="7" borderId="41" xfId="0" applyFont="true" applyBorder="true" applyAlignment="true" applyProtection="false">
      <alignment horizontal="center" vertical="center" textRotation="0" wrapText="true" indent="0" shrinkToFit="false"/>
      <protection locked="true" hidden="false"/>
    </xf>
    <xf numFmtId="164" fontId="22" fillId="0" borderId="42" xfId="0" applyFont="true" applyBorder="true" applyAlignment="true" applyProtection="false">
      <alignment horizontal="right" vertical="bottom" textRotation="0" wrapText="false" indent="0" shrinkToFit="false"/>
      <protection locked="true" hidden="false"/>
    </xf>
    <xf numFmtId="164" fontId="0" fillId="3" borderId="22" xfId="0" applyFont="false" applyBorder="true" applyAlignment="true" applyProtection="true">
      <alignment horizontal="center" vertical="center" textRotation="0" wrapText="false" indent="0" shrinkToFit="false"/>
      <protection locked="false" hidden="false"/>
    </xf>
    <xf numFmtId="164" fontId="0" fillId="0" borderId="43" xfId="0" applyFont="true" applyBorder="true" applyAlignment="true" applyProtection="false">
      <alignment horizontal="center" vertical="bottom" textRotation="0" wrapText="false" indent="0" shrinkToFit="false"/>
      <protection locked="true" hidden="false"/>
    </xf>
    <xf numFmtId="164" fontId="27" fillId="4" borderId="0" xfId="0" applyFont="true" applyBorder="true" applyAlignment="true" applyProtection="false">
      <alignment horizontal="right" vertical="center" textRotation="0" wrapText="false" indent="0" shrinkToFit="false"/>
      <protection locked="true" hidden="false"/>
    </xf>
    <xf numFmtId="169" fontId="13" fillId="8" borderId="0" xfId="0" applyFont="true" applyBorder="true" applyAlignment="true" applyProtection="false">
      <alignment horizontal="center" vertical="center" textRotation="0" wrapText="false" indent="0" shrinkToFit="false"/>
      <protection locked="true" hidden="false"/>
    </xf>
    <xf numFmtId="164" fontId="27" fillId="4" borderId="0" xfId="0" applyFont="true" applyBorder="true" applyAlignment="true" applyProtection="false">
      <alignment horizontal="right" vertical="bottom" textRotation="0" wrapText="false" indent="0" shrinkToFit="false"/>
      <protection locked="true" hidden="false"/>
    </xf>
    <xf numFmtId="170" fontId="13" fillId="3" borderId="0" xfId="0" applyFont="true" applyBorder="true" applyAlignment="true" applyProtection="false">
      <alignment horizontal="center" vertical="bottom" textRotation="0" wrapText="false" indent="0" shrinkToFit="false"/>
      <protection locked="true" hidden="false"/>
    </xf>
    <xf numFmtId="165" fontId="29" fillId="7" borderId="6" xfId="0" applyFont="true" applyBorder="true" applyAlignment="true" applyProtection="false">
      <alignment horizontal="left" vertical="bottom" textRotation="0" wrapText="fals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4" fontId="22" fillId="0" borderId="44" xfId="0" applyFont="true" applyBorder="true" applyAlignment="true" applyProtection="false">
      <alignment horizontal="right" vertical="bottom" textRotation="0" wrapText="false" indent="0" shrinkToFit="false"/>
      <protection locked="true" hidden="false"/>
    </xf>
    <xf numFmtId="170" fontId="0" fillId="3" borderId="14" xfId="0" applyFont="false" applyBorder="true" applyAlignment="true" applyProtection="true">
      <alignment horizontal="center" vertical="center" textRotation="0" wrapText="false" indent="0" shrinkToFit="false"/>
      <protection locked="false" hidden="false"/>
    </xf>
    <xf numFmtId="165" fontId="30" fillId="0" borderId="0" xfId="0" applyFont="true" applyBorder="true" applyAlignment="false" applyProtection="false">
      <alignment horizontal="general" vertical="bottom" textRotation="0" wrapText="false" indent="0" shrinkToFit="false"/>
      <protection locked="true" hidden="false"/>
    </xf>
    <xf numFmtId="164" fontId="14" fillId="0" borderId="44" xfId="0" applyFont="true" applyBorder="true" applyAlignment="true" applyProtection="false">
      <alignment horizontal="right" vertical="bottom" textRotation="0" wrapText="false" indent="0" shrinkToFit="false"/>
      <protection locked="true" hidden="false"/>
    </xf>
    <xf numFmtId="171" fontId="0" fillId="3" borderId="14" xfId="0" applyFont="false" applyBorder="true" applyAlignment="true" applyProtection="true">
      <alignment horizontal="center" vertical="center" textRotation="0" wrapText="false" indent="0" shrinkToFit="false"/>
      <protection locked="false" hidden="false"/>
    </xf>
    <xf numFmtId="165" fontId="13" fillId="3" borderId="0" xfId="0" applyFont="true" applyBorder="true" applyAlignment="true" applyProtection="false">
      <alignment horizontal="center" vertical="bottom" textRotation="0" wrapText="false" indent="0" shrinkToFit="false"/>
      <protection locked="true" hidden="false"/>
    </xf>
    <xf numFmtId="164" fontId="13" fillId="0" borderId="44" xfId="0" applyFont="true" applyBorder="true" applyAlignment="true" applyProtection="false">
      <alignment horizontal="general" vertical="bottom" textRotation="0" wrapText="false" indent="0" shrinkToFit="false"/>
      <protection locked="true" hidden="false"/>
    </xf>
    <xf numFmtId="164" fontId="13" fillId="0" borderId="14" xfId="0" applyFont="true" applyBorder="true" applyAlignment="true" applyProtection="false">
      <alignment horizontal="general" vertical="bottom" textRotation="0" wrapText="false" indent="0" shrinkToFit="false"/>
      <protection locked="true" hidden="false"/>
    </xf>
    <xf numFmtId="164" fontId="0" fillId="0" borderId="21" xfId="0" applyFont="false" applyBorder="true" applyAlignment="true" applyProtection="false">
      <alignment horizontal="center" vertical="center" textRotation="0" wrapText="false" indent="0" shrinkToFit="false"/>
      <protection locked="true" hidden="false"/>
    </xf>
    <xf numFmtId="164" fontId="0" fillId="0" borderId="2" xfId="0" applyFont="false" applyBorder="true" applyAlignment="true" applyProtection="false">
      <alignment horizontal="general" vertical="bottom" textRotation="0" wrapText="false" indent="0" shrinkToFit="false"/>
      <protection locked="true" hidden="false"/>
    </xf>
    <xf numFmtId="168" fontId="0" fillId="0" borderId="14" xfId="0" applyFont="false" applyBorder="true" applyAlignment="true" applyProtection="false">
      <alignment horizontal="center" vertical="center"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9" fontId="13" fillId="3"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left" vertical="bottom" textRotation="0" wrapText="false" indent="0" shrinkToFit="false"/>
      <protection locked="true" hidden="false"/>
    </xf>
    <xf numFmtId="168" fontId="0" fillId="0" borderId="28" xfId="0" applyFont="false" applyBorder="true" applyAlignment="true" applyProtection="false">
      <alignment horizontal="center" vertical="center" textRotation="0" wrapText="false" indent="0" shrinkToFit="false"/>
      <protection locked="true" hidden="false"/>
    </xf>
    <xf numFmtId="169" fontId="13" fillId="5" borderId="0" xfId="0" applyFont="true" applyBorder="true" applyAlignment="true" applyProtection="false">
      <alignment horizontal="center" vertical="center" textRotation="0" wrapText="false" indent="0" shrinkToFit="false"/>
      <protection locked="true" hidden="false"/>
    </xf>
    <xf numFmtId="165" fontId="30" fillId="0" borderId="0" xfId="0" applyFont="true" applyBorder="false" applyAlignment="false" applyProtection="false">
      <alignment horizontal="general" vertical="bottom" textRotation="0" wrapText="false" indent="0" shrinkToFit="false"/>
      <protection locked="true" hidden="false"/>
    </xf>
    <xf numFmtId="164" fontId="13" fillId="0" borderId="24" xfId="0" applyFont="true" applyBorder="true" applyAlignment="true" applyProtection="false">
      <alignment horizontal="center" vertical="bottom" textRotation="0" wrapText="false" indent="0" shrinkToFit="false"/>
      <protection locked="true" hidden="false"/>
    </xf>
    <xf numFmtId="164" fontId="13" fillId="0" borderId="4" xfId="0" applyFont="true" applyBorder="true" applyAlignment="true" applyProtection="false">
      <alignment horizontal="center"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5" fontId="0" fillId="0" borderId="14" xfId="0" applyFont="false" applyBorder="true" applyAlignment="true" applyProtection="false">
      <alignment horizontal="center" vertical="center" textRotation="0" wrapText="false" indent="0" shrinkToFit="false"/>
      <protection locked="true" hidden="false"/>
    </xf>
    <xf numFmtId="173" fontId="13" fillId="4" borderId="0" xfId="19" applyFont="true" applyBorder="true" applyAlignment="true" applyProtection="true">
      <alignment horizontal="general" vertical="bottom" textRotation="0" wrapText="false" indent="0" shrinkToFit="false"/>
      <protection locked="true" hidden="false"/>
    </xf>
    <xf numFmtId="164" fontId="22" fillId="0" borderId="45" xfId="0" applyFont="true" applyBorder="true" applyAlignment="true" applyProtection="false">
      <alignment horizontal="right" vertical="bottom" textRotation="0" wrapText="false" indent="0" shrinkToFit="false"/>
      <protection locked="true" hidden="false"/>
    </xf>
    <xf numFmtId="166" fontId="0" fillId="0" borderId="26" xfId="0" applyFont="false" applyBorder="true" applyAlignment="true" applyProtection="false">
      <alignment horizontal="center" vertical="bottom" textRotation="0" wrapText="false" indent="0" shrinkToFit="false"/>
      <protection locked="true" hidden="false"/>
    </xf>
    <xf numFmtId="164" fontId="0" fillId="0" borderId="27" xfId="0" applyFont="true" applyBorder="true" applyAlignment="true" applyProtection="false">
      <alignment horizontal="center" vertical="bottom" textRotation="0" wrapText="false" indent="0" shrinkToFit="false"/>
      <protection locked="true" hidden="false"/>
    </xf>
    <xf numFmtId="173" fontId="0" fillId="4" borderId="0" xfId="19" applyFont="true" applyBorder="true" applyAlignment="true" applyProtection="true">
      <alignment horizontal="general" vertical="bottom" textRotation="0" wrapText="false" indent="0" shrinkToFit="false"/>
      <protection locked="true" hidden="false"/>
    </xf>
    <xf numFmtId="164" fontId="0" fillId="4" borderId="6" xfId="0" applyFont="false" applyBorder="true" applyAlignment="false" applyProtection="false">
      <alignment horizontal="general" vertical="bottom" textRotation="0" wrapText="false" indent="0" shrinkToFit="false"/>
      <protection locked="true" hidden="false"/>
    </xf>
    <xf numFmtId="164" fontId="0" fillId="4" borderId="13" xfId="0" applyFont="false" applyBorder="true" applyAlignment="false" applyProtection="false">
      <alignment horizontal="general" vertical="bottom" textRotation="0" wrapText="false" indent="0" shrinkToFit="false"/>
      <protection locked="true" hidden="false"/>
    </xf>
    <xf numFmtId="164" fontId="31" fillId="0" borderId="13" xfId="20" applyFont="true" applyBorder="true" applyAlignment="true" applyProtection="true">
      <alignment horizontal="general" vertical="bottom" textRotation="0" wrapText="false" indent="0" shrinkToFit="false"/>
      <protection locked="true" hidden="false"/>
    </xf>
    <xf numFmtId="164" fontId="31" fillId="0" borderId="24" xfId="20" applyFont="true" applyBorder="true" applyAlignment="true" applyProtection="tru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4" borderId="24" xfId="0" applyFont="false" applyBorder="true" applyAlignment="false" applyProtection="false">
      <alignment horizontal="general" vertical="bottom" textRotation="0" wrapText="false" indent="0" shrinkToFit="false"/>
      <protection locked="true" hidden="false"/>
    </xf>
    <xf numFmtId="164" fontId="0" fillId="4" borderId="4" xfId="0" applyFont="false" applyBorder="true" applyAlignment="false" applyProtection="false">
      <alignment horizontal="general" vertical="bottom" textRotation="0" wrapText="false" indent="0" shrinkToFit="false"/>
      <protection locked="true" hidden="false"/>
    </xf>
    <xf numFmtId="164" fontId="0" fillId="4" borderId="5"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5" fontId="3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4" fontId="0" fillId="0" borderId="0" xfId="0" applyFont="true" applyBorder="false" applyAlignment="false" applyProtection="false">
      <alignment horizontal="general" vertical="bottom"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20">
    <dxf>
      <font>
        <color rgb="FFE6B9B8"/>
      </font>
      <fill>
        <patternFill>
          <bgColor rgb="FF953735"/>
        </patternFill>
      </fill>
    </dxf>
    <dxf>
      <font>
        <color rgb="FFE6B9B8"/>
      </font>
      <fill>
        <patternFill>
          <bgColor rgb="FF953735"/>
        </patternFill>
      </fill>
    </dxf>
    <dxf>
      <font>
        <color rgb="FFE6B9B8"/>
      </font>
      <fill>
        <patternFill>
          <bgColor rgb="FF953735"/>
        </patternFill>
      </fill>
    </dxf>
    <dxf>
      <font>
        <color rgb="FFFF0000"/>
      </font>
      <fill>
        <patternFill>
          <bgColor rgb="00FFFFFF"/>
        </patternFill>
      </fill>
    </dxf>
    <dxf>
      <font>
        <color rgb="FF953735"/>
      </font>
      <fill>
        <patternFill>
          <bgColor rgb="FFE6B9B8"/>
        </patternFill>
      </fill>
    </dxf>
    <dxf>
      <font>
        <color rgb="FF000000"/>
      </font>
      <fill>
        <patternFill>
          <bgColor rgb="FFC3D69B"/>
        </patternFill>
      </fill>
    </dxf>
    <dxf>
      <font>
        <color rgb="FFD99694"/>
      </font>
      <fill>
        <patternFill>
          <bgColor rgb="FF953735"/>
        </patternFill>
      </fill>
    </dxf>
    <dxf>
      <font>
        <color rgb="FF984807"/>
      </font>
      <fill>
        <patternFill>
          <bgColor rgb="FFFFB871"/>
        </patternFill>
      </fill>
    </dxf>
    <dxf>
      <font>
        <color rgb="FFC00000"/>
      </font>
      <fill>
        <patternFill>
          <bgColor rgb="FFE6B9B8"/>
        </patternFill>
      </fill>
    </dxf>
    <dxf>
      <fill>
        <patternFill>
          <bgColor rgb="FFC3D69B"/>
        </patternFill>
      </fill>
    </dxf>
    <dxf>
      <font>
        <color rgb="FFFF0000"/>
      </font>
    </dxf>
    <dxf>
      <fill>
        <patternFill>
          <bgColor rgb="FFC3D69B"/>
        </patternFill>
      </fill>
    </dxf>
    <dxf>
      <font>
        <color rgb="FFC00000"/>
      </font>
      <fill>
        <patternFill>
          <bgColor rgb="FFE6B9B8"/>
        </patternFill>
      </fill>
    </dxf>
    <dxf>
      <fill>
        <patternFill>
          <bgColor rgb="FFC3D69B"/>
        </patternFill>
      </fill>
    </dxf>
    <dxf>
      <font>
        <color rgb="FFC00000"/>
      </font>
      <fill>
        <patternFill>
          <bgColor rgb="FFE6B9B8"/>
        </patternFill>
      </fill>
    </dxf>
    <dxf>
      <font>
        <color rgb="FFC00000"/>
      </font>
      <fill>
        <patternFill>
          <bgColor rgb="FFE6B9B8"/>
        </patternFill>
      </fill>
    </dxf>
    <dxf>
      <fill>
        <patternFill>
          <bgColor rgb="FFC3D69B"/>
        </patternFill>
      </fill>
    </dxf>
    <dxf>
      <font>
        <color rgb="FFC00000"/>
      </font>
      <fill>
        <patternFill>
          <bgColor rgb="FFE6B9B8"/>
        </patternFill>
      </fill>
    </dxf>
    <dxf>
      <font>
        <color rgb="FF000000"/>
      </font>
      <fill>
        <patternFill>
          <bgColor rgb="FFC3D69B"/>
        </patternFill>
      </fill>
    </dxf>
    <dxf>
      <font>
        <color rgb="FFE6B9B8"/>
      </font>
      <fill>
        <patternFill>
          <bgColor rgb="FF953735"/>
        </patternFill>
      </fill>
    </dxf>
  </dxf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BFBFBF"/>
      <rgbColor rgb="FF808080"/>
      <rgbColor rgb="FF9999FF"/>
      <rgbColor rgb="FF953735"/>
      <rgbColor rgb="FFFFFFCC"/>
      <rgbColor rgb="FFDBEEF4"/>
      <rgbColor rgb="FF660066"/>
      <rgbColor rgb="FFD99694"/>
      <rgbColor rgb="FF0066CC"/>
      <rgbColor rgb="FFC3D69B"/>
      <rgbColor rgb="FF000080"/>
      <rgbColor rgb="FFFF00FF"/>
      <rgbColor rgb="FFFFFF00"/>
      <rgbColor rgb="FF00FFFF"/>
      <rgbColor rgb="FF800080"/>
      <rgbColor rgb="FF800000"/>
      <rgbColor rgb="FF008080"/>
      <rgbColor rgb="FF0000FF"/>
      <rgbColor rgb="FF00CCFF"/>
      <rgbColor rgb="FFDCE6F2"/>
      <rgbColor rgb="FFCCFFCC"/>
      <rgbColor rgb="FFFFFF99"/>
      <rgbColor rgb="FF99CCFF"/>
      <rgbColor rgb="FFE6B9B8"/>
      <rgbColor rgb="FFCC99FF"/>
      <rgbColor rgb="FFFFB871"/>
      <rgbColor rgb="FF3366FF"/>
      <rgbColor rgb="FF33CCCC"/>
      <rgbColor rgb="FF99CC00"/>
      <rgbColor rgb="FFFFCC00"/>
      <rgbColor rgb="FFFF9900"/>
      <rgbColor rgb="FFFF6600"/>
      <rgbColor rgb="FF666699"/>
      <rgbColor rgb="FF969696"/>
      <rgbColor rgb="FF003366"/>
      <rgbColor rgb="FF339966"/>
      <rgbColor rgb="FF003300"/>
      <rgbColor rgb="FF333300"/>
      <rgbColor rgb="FF984807"/>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3.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5.gif"/><Relationship Id="rId2" Type="http://schemas.openxmlformats.org/officeDocument/2006/relationships/image" Target="../media/image6.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47520</xdr:colOff>
      <xdr:row>22</xdr:row>
      <xdr:rowOff>66600</xdr:rowOff>
    </xdr:from>
    <xdr:to>
      <xdr:col>10</xdr:col>
      <xdr:colOff>47880</xdr:colOff>
      <xdr:row>25</xdr:row>
      <xdr:rowOff>75600</xdr:rowOff>
    </xdr:to>
    <xdr:sp>
      <xdr:nvSpPr>
        <xdr:cNvPr id="0" name="Straight Arrow Connector 9"/>
        <xdr:cNvSpPr/>
      </xdr:nvSpPr>
      <xdr:spPr>
        <a:xfrm>
          <a:off x="9921600" y="4686120"/>
          <a:ext cx="360" cy="685440"/>
        </a:xfrm>
        <a:custGeom>
          <a:avLst/>
          <a:gdLst/>
          <a:ahLst/>
          <a:rect l="l" t="t" r="r" b="b"/>
          <a:pathLst>
            <a:path w="21600" h="21600">
              <a:moveTo>
                <a:pt x="0" y="0"/>
              </a:moveTo>
              <a:lnTo>
                <a:pt x="21600" y="21600"/>
              </a:lnTo>
            </a:path>
          </a:pathLst>
        </a:custGeom>
        <a:noFill/>
        <a:ln w="19050">
          <a:solidFill>
            <a:srgbClr val="000000"/>
          </a:solidFill>
          <a:round/>
          <a:tailEnd len="med" type="arrow" w="med"/>
        </a:ln>
      </xdr:spPr>
      <xdr:style>
        <a:lnRef idx="1">
          <a:schemeClr val="dk1"/>
        </a:lnRef>
        <a:fillRef idx="0">
          <a:schemeClr val="dk1"/>
        </a:fillRef>
        <a:effectRef idx="0">
          <a:schemeClr val="dk1"/>
        </a:effectRef>
        <a:fontRef idx="minor"/>
      </xdr:style>
    </xdr:sp>
    <xdr:clientData/>
  </xdr:twoCellAnchor>
  <xdr:twoCellAnchor editAs="twoCell">
    <xdr:from>
      <xdr:col>10</xdr:col>
      <xdr:colOff>26280</xdr:colOff>
      <xdr:row>26</xdr:row>
      <xdr:rowOff>270000</xdr:rowOff>
    </xdr:from>
    <xdr:to>
      <xdr:col>10</xdr:col>
      <xdr:colOff>26640</xdr:colOff>
      <xdr:row>29</xdr:row>
      <xdr:rowOff>183960</xdr:rowOff>
    </xdr:to>
    <xdr:sp>
      <xdr:nvSpPr>
        <xdr:cNvPr id="1" name="Straight Arrow Connector 10"/>
        <xdr:cNvSpPr/>
      </xdr:nvSpPr>
      <xdr:spPr>
        <a:xfrm>
          <a:off x="9900360" y="5813640"/>
          <a:ext cx="360" cy="694800"/>
        </a:xfrm>
        <a:custGeom>
          <a:avLst/>
          <a:gdLst/>
          <a:ahLst/>
          <a:rect l="l" t="t" r="r" b="b"/>
          <a:pathLst>
            <a:path w="21600" h="21600">
              <a:moveTo>
                <a:pt x="0" y="0"/>
              </a:moveTo>
              <a:lnTo>
                <a:pt x="21600" y="21600"/>
              </a:lnTo>
            </a:path>
          </a:pathLst>
        </a:custGeom>
        <a:noFill/>
        <a:ln w="19050">
          <a:solidFill>
            <a:srgbClr val="000000"/>
          </a:solidFill>
          <a:round/>
          <a:tailEnd len="med" type="arrow" w="med"/>
        </a:ln>
      </xdr:spPr>
      <xdr:style>
        <a:lnRef idx="1">
          <a:schemeClr val="dk1"/>
        </a:lnRef>
        <a:fillRef idx="0">
          <a:schemeClr val="dk1"/>
        </a:fillRef>
        <a:effectRef idx="0">
          <a:schemeClr val="dk1"/>
        </a:effectRef>
        <a:fontRef idx="minor"/>
      </xdr:style>
    </xdr:sp>
    <xdr:clientData/>
  </xdr:twoCellAnchor>
  <xdr:twoCellAnchor editAs="twoCell">
    <xdr:from>
      <xdr:col>11</xdr:col>
      <xdr:colOff>533520</xdr:colOff>
      <xdr:row>26</xdr:row>
      <xdr:rowOff>236160</xdr:rowOff>
    </xdr:from>
    <xdr:to>
      <xdr:col>12</xdr:col>
      <xdr:colOff>399960</xdr:colOff>
      <xdr:row>26</xdr:row>
      <xdr:rowOff>236520</xdr:rowOff>
    </xdr:to>
    <xdr:sp>
      <xdr:nvSpPr>
        <xdr:cNvPr id="2" name="Straight Arrow Connector 11"/>
        <xdr:cNvSpPr/>
      </xdr:nvSpPr>
      <xdr:spPr>
        <a:xfrm>
          <a:off x="11138040" y="5779800"/>
          <a:ext cx="553320" cy="360"/>
        </a:xfrm>
        <a:custGeom>
          <a:avLst/>
          <a:gdLst/>
          <a:ahLst/>
          <a:rect l="l" t="t" r="r" b="b"/>
          <a:pathLst>
            <a:path w="21600" h="21600">
              <a:moveTo>
                <a:pt x="0" y="0"/>
              </a:moveTo>
              <a:lnTo>
                <a:pt x="21600" y="21600"/>
              </a:lnTo>
            </a:path>
          </a:pathLst>
        </a:custGeom>
        <a:noFill/>
        <a:ln w="19050">
          <a:solidFill>
            <a:srgbClr val="000000"/>
          </a:solidFill>
          <a:round/>
          <a:tailEnd len="med" type="arrow" w="med"/>
        </a:ln>
      </xdr:spPr>
      <xdr:style>
        <a:lnRef idx="1">
          <a:schemeClr val="dk1"/>
        </a:lnRef>
        <a:fillRef idx="0">
          <a:schemeClr val="dk1"/>
        </a:fillRef>
        <a:effectRef idx="0">
          <a:schemeClr val="dk1"/>
        </a:effectRef>
        <a:fontRef idx="minor"/>
      </xdr:style>
    </xdr:sp>
    <xdr:clientData/>
  </xdr:twoCellAnchor>
  <xdr:twoCellAnchor editAs="oneCell">
    <xdr:from>
      <xdr:col>0</xdr:col>
      <xdr:colOff>0</xdr:colOff>
      <xdr:row>0</xdr:row>
      <xdr:rowOff>9720</xdr:rowOff>
    </xdr:from>
    <xdr:to>
      <xdr:col>0</xdr:col>
      <xdr:colOff>1707120</xdr:colOff>
      <xdr:row>1</xdr:row>
      <xdr:rowOff>212040</xdr:rowOff>
    </xdr:to>
    <xdr:pic>
      <xdr:nvPicPr>
        <xdr:cNvPr id="3" name="Picture 5" descr="TI Logo"/>
        <xdr:cNvPicPr/>
      </xdr:nvPicPr>
      <xdr:blipFill>
        <a:blip r:embed="rId1"/>
        <a:srcRect l="0" t="0" r="28076" b="0"/>
        <a:stretch/>
      </xdr:blipFill>
      <xdr:spPr>
        <a:xfrm>
          <a:off x="0" y="9720"/>
          <a:ext cx="1707120" cy="392760"/>
        </a:xfrm>
        <a:prstGeom prst="rect">
          <a:avLst/>
        </a:prstGeom>
        <a:ln w="0">
          <a:noFill/>
        </a:ln>
      </xdr:spPr>
    </xdr:pic>
    <xdr:clientData/>
  </xdr:twoCellAnchor>
  <xdr:twoCellAnchor editAs="absolute">
    <xdr:from>
      <xdr:col>0</xdr:col>
      <xdr:colOff>10440</xdr:colOff>
      <xdr:row>27</xdr:row>
      <xdr:rowOff>42480</xdr:rowOff>
    </xdr:from>
    <xdr:to>
      <xdr:col>1</xdr:col>
      <xdr:colOff>443520</xdr:colOff>
      <xdr:row>28</xdr:row>
      <xdr:rowOff>230400</xdr:rowOff>
    </xdr:to>
    <xdr:sp>
      <xdr:nvSpPr>
        <xdr:cNvPr id="4" name="TextBox 1"/>
        <xdr:cNvSpPr/>
      </xdr:nvSpPr>
      <xdr:spPr>
        <a:xfrm>
          <a:off x="10440" y="5881320"/>
          <a:ext cx="2819520" cy="425880"/>
        </a:xfrm>
        <a:prstGeom prst="rect">
          <a:avLst/>
        </a:prstGeom>
        <a:noFill/>
        <a:ln w="0">
          <a:noFill/>
        </a:ln>
      </xdr:spPr>
      <xdr:style>
        <a:lnRef idx="0"/>
        <a:fillRef idx="0"/>
        <a:effectRef idx="0"/>
        <a:fontRef idx="minor"/>
      </xdr:style>
      <xdr:txBody>
        <a:bodyPr horzOverflow="clip" vertOverflow="clip" lIns="90000" rIns="90000" tIns="45000" bIns="45000" anchor="t">
          <a:spAutoFit/>
        </a:bodyPr>
        <a:p>
          <a:pPr>
            <a:lnSpc>
              <a:spcPct val="100000"/>
            </a:lnSpc>
          </a:pPr>
          <a:r>
            <a:rPr b="0" lang="en-US" sz="1200" spc="-1" strike="noStrike">
              <a:solidFill>
                <a:srgbClr val="000000"/>
              </a:solidFill>
              <a:latin typeface="Cambria Math"/>
              <a:ea typeface="Cambria Math"/>
            </a:rPr>
            <a:t>R_(S_MIN)=(V_(IN_MAX)−V_OUT)/(I_(LOAD_MIN)+I_(Q_MAX) )</a:t>
          </a:r>
          <a:endParaRPr b="0" lang="en-GB" sz="1200" spc="-1" strike="noStrike">
            <a:latin typeface="Times New Roman"/>
          </a:endParaRPr>
        </a:p>
      </xdr:txBody>
    </xdr:sp>
    <xdr:clientData/>
  </xdr:twoCellAnchor>
  <xdr:twoCellAnchor editAs="absolute">
    <xdr:from>
      <xdr:col>1</xdr:col>
      <xdr:colOff>572760</xdr:colOff>
      <xdr:row>27</xdr:row>
      <xdr:rowOff>42480</xdr:rowOff>
    </xdr:from>
    <xdr:to>
      <xdr:col>4</xdr:col>
      <xdr:colOff>10080</xdr:colOff>
      <xdr:row>28</xdr:row>
      <xdr:rowOff>230400</xdr:rowOff>
    </xdr:to>
    <xdr:sp>
      <xdr:nvSpPr>
        <xdr:cNvPr id="5" name="TextBox 13"/>
        <xdr:cNvSpPr/>
      </xdr:nvSpPr>
      <xdr:spPr>
        <a:xfrm>
          <a:off x="2959200" y="5881320"/>
          <a:ext cx="2827440" cy="425880"/>
        </a:xfrm>
        <a:prstGeom prst="rect">
          <a:avLst/>
        </a:prstGeom>
        <a:noFill/>
        <a:ln w="0">
          <a:noFill/>
        </a:ln>
      </xdr:spPr>
      <xdr:style>
        <a:lnRef idx="0"/>
        <a:fillRef idx="0"/>
        <a:effectRef idx="0"/>
        <a:fontRef idx="minor"/>
      </xdr:style>
      <xdr:txBody>
        <a:bodyPr horzOverflow="clip" vertOverflow="clip" lIns="90000" rIns="90000" tIns="45000" bIns="45000" anchor="t">
          <a:spAutoFit/>
        </a:bodyPr>
        <a:p>
          <a:pPr>
            <a:lnSpc>
              <a:spcPct val="100000"/>
            </a:lnSpc>
          </a:pPr>
          <a:r>
            <a:rPr b="0" lang="en-US" sz="1200" spc="-1" strike="noStrike">
              <a:solidFill>
                <a:srgbClr val="000000"/>
              </a:solidFill>
              <a:latin typeface="Cambria Math"/>
              <a:ea typeface="Cambria Math"/>
            </a:rPr>
            <a:t>R_(S_MAX)=(V_(IN_MIN)−V_OUT)/(I_(LOAD_MAX)+I_(Q_MIN) )</a:t>
          </a:r>
          <a:endParaRPr b="0" lang="en-GB" sz="1200" spc="-1" strike="noStrike">
            <a:latin typeface="Times New Roman"/>
          </a:endParaRPr>
        </a:p>
      </xdr:txBody>
    </xdr:sp>
    <xdr:clientData/>
  </xdr:twoCellAnchor>
  <xdr:twoCellAnchor editAs="oneCell">
    <xdr:from>
      <xdr:col>9</xdr:col>
      <xdr:colOff>771480</xdr:colOff>
      <xdr:row>19</xdr:row>
      <xdr:rowOff>162000</xdr:rowOff>
    </xdr:from>
    <xdr:to>
      <xdr:col>13</xdr:col>
      <xdr:colOff>243360</xdr:colOff>
      <xdr:row>32</xdr:row>
      <xdr:rowOff>142560</xdr:rowOff>
    </xdr:to>
    <xdr:pic>
      <xdr:nvPicPr>
        <xdr:cNvPr id="6" name="Picture 17" descr=""/>
        <xdr:cNvPicPr/>
      </xdr:nvPicPr>
      <xdr:blipFill>
        <a:blip r:embed="rId2"/>
        <a:stretch/>
      </xdr:blipFill>
      <xdr:spPr>
        <a:xfrm>
          <a:off x="9721080" y="4191120"/>
          <a:ext cx="2500920" cy="301896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ti.com/vref" TargetMode="External"/><Relationship Id="rId3" Type="http://schemas.openxmlformats.org/officeDocument/2006/relationships/hyperlink" Target="http://www.ti.com/lsds/ti/analog/webench/vref.page" TargetMode="External"/><Relationship Id="rId4" Type="http://schemas.openxmlformats.org/officeDocument/2006/relationships/hyperlink" Target="http://webench.ti.com/webench5/voltagereference/" TargetMode="External"/><Relationship Id="rId5" Type="http://schemas.openxmlformats.org/officeDocument/2006/relationships/drawing" Target="../drawings/drawing1.xml"/><Relationship Id="rId6"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43"/>
  <sheetViews>
    <sheetView showFormulas="false" showGridLines="false" showRowColHeaders="true" showZeros="true" rightToLeft="false" tabSelected="true" showOutlineSymbols="true" defaultGridColor="true" view="normal" topLeftCell="A4" colorId="64" zoomScale="100" zoomScaleNormal="100" zoomScalePageLayoutView="100" workbookViewId="0">
      <selection pane="topLeft" activeCell="J10" activeCellId="0" sqref="J10"/>
    </sheetView>
  </sheetViews>
  <sheetFormatPr defaultColWidth="8.58984375" defaultRowHeight="15" zeroHeight="false" outlineLevelRow="0" outlineLevelCol="0"/>
  <cols>
    <col collapsed="false" customWidth="true" hidden="false" outlineLevel="0" max="1" min="1" style="0" width="29.86"/>
    <col collapsed="false" customWidth="true" hidden="false" outlineLevel="0" max="2" min="2" style="0" width="11.71"/>
    <col collapsed="false" customWidth="true" hidden="false" outlineLevel="0" max="3" min="3" style="0" width="12.57"/>
    <col collapsed="false" customWidth="true" hidden="false" outlineLevel="0" max="4" min="4" style="0" width="18.14"/>
    <col collapsed="false" customWidth="true" hidden="false" outlineLevel="0" max="5" min="5" style="0" width="2.43"/>
    <col collapsed="false" customWidth="true" hidden="false" outlineLevel="0" max="6" min="6" style="0" width="11.71"/>
    <col collapsed="false" customWidth="true" hidden="false" outlineLevel="0" max="7" min="7" style="0" width="11"/>
    <col collapsed="false" customWidth="true" hidden="false" outlineLevel="0" max="8" min="8" style="0" width="4.86"/>
    <col collapsed="false" customWidth="true" hidden="false" outlineLevel="0" max="9" min="9" style="0" width="9.71"/>
    <col collapsed="false" customWidth="true" hidden="false" outlineLevel="0" max="10" min="10" style="0" width="11.57"/>
    <col collapsed="false" customWidth="true" hidden="false" outlineLevel="0" max="11" min="11" style="0" width="9.14"/>
    <col collapsed="false" customWidth="true" hidden="false" outlineLevel="0" max="14" min="14" style="0" width="10.28"/>
    <col collapsed="false" customWidth="true" hidden="false" outlineLevel="0" max="15" min="15" style="0" width="9.28"/>
    <col collapsed="false" customWidth="true" hidden="false" outlineLevel="0" max="16" min="16" style="0" width="10.42"/>
    <col collapsed="false" customWidth="true" hidden="true" outlineLevel="0" max="17" min="17" style="0" width="12"/>
    <col collapsed="false" customWidth="true" hidden="true" outlineLevel="0" max="19" min="18" style="0" width="9.14"/>
    <col collapsed="false" customWidth="true" hidden="false" outlineLevel="0" max="20" min="20" style="0" width="9.14"/>
  </cols>
  <sheetData>
    <row r="1" customFormat="false" ht="15" hidden="false" customHeight="true" outlineLevel="0" collapsed="false">
      <c r="A1" s="1" t="s">
        <v>0</v>
      </c>
      <c r="B1" s="1"/>
      <c r="C1" s="1"/>
      <c r="D1" s="1"/>
      <c r="E1" s="1"/>
      <c r="F1" s="1"/>
      <c r="G1" s="1"/>
      <c r="H1" s="1"/>
      <c r="I1" s="1"/>
      <c r="J1" s="1"/>
      <c r="K1" s="2"/>
      <c r="L1" s="2"/>
      <c r="M1" s="2"/>
      <c r="N1" s="3"/>
    </row>
    <row r="2" customFormat="false" ht="18" hidden="false" customHeight="true" outlineLevel="0" collapsed="false">
      <c r="A2" s="1"/>
      <c r="B2" s="1"/>
      <c r="C2" s="1"/>
      <c r="D2" s="1"/>
      <c r="E2" s="1"/>
      <c r="F2" s="1"/>
      <c r="G2" s="1"/>
      <c r="H2" s="1"/>
      <c r="I2" s="1"/>
      <c r="J2" s="1"/>
      <c r="K2" s="4"/>
      <c r="L2" s="4"/>
      <c r="M2" s="4"/>
      <c r="N2" s="5" t="s">
        <v>1</v>
      </c>
    </row>
    <row r="3" customFormat="false" ht="18" hidden="false" customHeight="true" outlineLevel="0" collapsed="false">
      <c r="B3" s="6"/>
      <c r="C3" s="6"/>
      <c r="D3" s="6"/>
      <c r="E3" s="6"/>
      <c r="F3" s="6"/>
      <c r="G3" s="6"/>
      <c r="H3" s="6"/>
      <c r="I3" s="6"/>
      <c r="J3" s="6"/>
      <c r="K3" s="6"/>
      <c r="L3" s="6"/>
      <c r="M3" s="6"/>
      <c r="N3" s="7"/>
    </row>
    <row r="4" customFormat="false" ht="23.25" hidden="false" customHeight="true" outlineLevel="0" collapsed="false">
      <c r="A4" s="8" t="s">
        <v>2</v>
      </c>
      <c r="B4" s="8"/>
      <c r="C4" s="8"/>
      <c r="D4" s="8"/>
      <c r="E4" s="6"/>
      <c r="F4" s="9" t="str">
        <f aca="false">"1) Rs Quick Start " &amp;  R24</f>
        <v>1) Rs Quick Start </v>
      </c>
      <c r="G4" s="9"/>
      <c r="H4" s="9"/>
      <c r="I4" s="9"/>
      <c r="J4" s="9"/>
      <c r="K4" s="9"/>
      <c r="L4" s="9"/>
      <c r="M4" s="9"/>
      <c r="N4" s="9"/>
    </row>
    <row r="5" customFormat="false" ht="15" hidden="false" customHeight="true" outlineLevel="0" collapsed="false">
      <c r="A5" s="10" t="s">
        <v>3</v>
      </c>
      <c r="B5" s="10"/>
      <c r="C5" s="10"/>
      <c r="D5" s="10"/>
      <c r="E5" s="11"/>
      <c r="F5" s="12"/>
      <c r="G5" s="13"/>
      <c r="H5" s="13"/>
      <c r="I5" s="13"/>
      <c r="J5" s="14" t="s">
        <v>4</v>
      </c>
      <c r="K5" s="15"/>
      <c r="L5" s="16" t="s">
        <v>5</v>
      </c>
      <c r="M5" s="17"/>
      <c r="N5" s="18"/>
    </row>
    <row r="6" customFormat="false" ht="15" hidden="false" customHeight="true" outlineLevel="0" collapsed="false">
      <c r="A6" s="10"/>
      <c r="B6" s="10"/>
      <c r="C6" s="10"/>
      <c r="D6" s="10"/>
      <c r="E6" s="11"/>
      <c r="F6" s="19"/>
      <c r="G6" s="20" t="s">
        <v>6</v>
      </c>
      <c r="H6" s="20"/>
      <c r="I6" s="20"/>
      <c r="J6" s="21" t="n">
        <v>1.233</v>
      </c>
      <c r="K6" s="22"/>
      <c r="L6" s="23" t="s">
        <v>7</v>
      </c>
      <c r="M6" s="24"/>
      <c r="N6" s="7"/>
    </row>
    <row r="7" customFormat="false" ht="15" hidden="false" customHeight="true" outlineLevel="0" collapsed="false">
      <c r="A7" s="10"/>
      <c r="B7" s="10"/>
      <c r="C7" s="10"/>
      <c r="D7" s="10"/>
      <c r="E7" s="11"/>
      <c r="F7" s="19"/>
      <c r="G7" s="24"/>
      <c r="H7" s="24"/>
      <c r="I7" s="24"/>
      <c r="J7" s="16" t="s">
        <v>8</v>
      </c>
      <c r="K7" s="25" t="s">
        <v>9</v>
      </c>
      <c r="L7" s="16" t="s">
        <v>5</v>
      </c>
      <c r="M7" s="24"/>
      <c r="N7" s="7"/>
      <c r="R7" s="26"/>
    </row>
    <row r="8" customFormat="false" ht="15" hidden="false" customHeight="true" outlineLevel="0" collapsed="false">
      <c r="A8" s="10"/>
      <c r="B8" s="10"/>
      <c r="C8" s="10"/>
      <c r="D8" s="10"/>
      <c r="E8" s="27"/>
      <c r="F8" s="19"/>
      <c r="G8" s="28" t="s">
        <v>10</v>
      </c>
      <c r="H8" s="28"/>
      <c r="I8" s="28"/>
      <c r="J8" s="29" t="n">
        <v>2.5</v>
      </c>
      <c r="K8" s="29" t="n">
        <v>4.2</v>
      </c>
      <c r="L8" s="23" t="s">
        <v>7</v>
      </c>
      <c r="M8" s="24"/>
      <c r="N8" s="7"/>
      <c r="R8" s="26"/>
    </row>
    <row r="9" customFormat="false" ht="15" hidden="false" customHeight="true" outlineLevel="0" collapsed="false">
      <c r="A9" s="10"/>
      <c r="B9" s="10"/>
      <c r="C9" s="10"/>
      <c r="D9" s="10"/>
      <c r="E9" s="27"/>
      <c r="F9" s="19"/>
      <c r="G9" s="28" t="s">
        <v>11</v>
      </c>
      <c r="H9" s="28"/>
      <c r="I9" s="28"/>
      <c r="J9" s="30" t="n">
        <v>0</v>
      </c>
      <c r="K9" s="30" t="n">
        <v>0.002</v>
      </c>
      <c r="L9" s="23" t="s">
        <v>12</v>
      </c>
      <c r="M9" s="31"/>
      <c r="N9" s="32"/>
    </row>
    <row r="10" customFormat="false" ht="17.25" hidden="false" customHeight="true" outlineLevel="0" collapsed="false">
      <c r="A10" s="10"/>
      <c r="B10" s="10"/>
      <c r="C10" s="10"/>
      <c r="D10" s="10"/>
      <c r="E10" s="27"/>
      <c r="F10" s="19"/>
      <c r="G10" s="28" t="s">
        <v>13</v>
      </c>
      <c r="H10" s="28"/>
      <c r="I10" s="28"/>
      <c r="J10" s="30" t="n">
        <v>5E-005</v>
      </c>
      <c r="K10" s="30" t="n">
        <v>0.015</v>
      </c>
      <c r="L10" s="23" t="s">
        <v>12</v>
      </c>
      <c r="M10" s="31"/>
      <c r="N10" s="32"/>
      <c r="R10" s="26"/>
      <c r="T10" s="26"/>
    </row>
    <row r="11" customFormat="false" ht="18.75" hidden="false" customHeight="false" outlineLevel="0" collapsed="false">
      <c r="A11" s="10"/>
      <c r="B11" s="10"/>
      <c r="C11" s="10"/>
      <c r="D11" s="10"/>
      <c r="E11" s="27"/>
      <c r="F11" s="19"/>
      <c r="G11" s="24"/>
      <c r="H11" s="33"/>
      <c r="I11" s="33"/>
      <c r="J11" s="34"/>
      <c r="K11" s="33"/>
      <c r="L11" s="35"/>
      <c r="M11" s="31"/>
      <c r="N11" s="32"/>
    </row>
    <row r="12" customFormat="false" ht="15" hidden="false" customHeight="true" outlineLevel="0" collapsed="false">
      <c r="A12" s="36" t="s">
        <v>14</v>
      </c>
      <c r="B12" s="36"/>
      <c r="C12" s="36"/>
      <c r="D12" s="36"/>
      <c r="E12" s="27"/>
      <c r="F12" s="19"/>
      <c r="G12" s="24"/>
      <c r="H12" s="37"/>
      <c r="I12" s="37"/>
      <c r="J12" s="38" t="s">
        <v>4</v>
      </c>
      <c r="K12" s="39" t="s">
        <v>15</v>
      </c>
      <c r="L12" s="39"/>
      <c r="M12" s="40" t="s">
        <v>16</v>
      </c>
      <c r="N12" s="40"/>
      <c r="Q12" s="0" t="s">
        <v>17</v>
      </c>
      <c r="R12" s="0" t="s">
        <v>18</v>
      </c>
    </row>
    <row r="13" customFormat="false" ht="15" hidden="false" customHeight="true" outlineLevel="0" collapsed="false">
      <c r="A13" s="36"/>
      <c r="B13" s="36"/>
      <c r="C13" s="36"/>
      <c r="D13" s="36"/>
      <c r="E13" s="27"/>
      <c r="F13" s="19"/>
      <c r="G13" s="24"/>
      <c r="H13" s="20" t="s">
        <v>19</v>
      </c>
      <c r="I13" s="20"/>
      <c r="J13" s="41" t="str">
        <f aca="false">IF(Q13/1000&gt;1,CONCATENATE(TEXT(Q13/1000,"##0.0##")," kΩ"),CONCATENATE(TEXT(Q13,"##0.0")," Ω"))</f>
        <v>197.8 Ω</v>
      </c>
      <c r="K13" s="42" t="str">
        <f aca="false">CONCATENATE(IF(R13/1000&gt;=1,CONCATENATE(TEXT(R13/1000,"###.###")," kΩ"),CONCATENATE(TEXT(R13,"###.0#")," Ω"))," (",R17,")")</f>
        <v>200.0 Ω (44.0 mW)</v>
      </c>
      <c r="L13" s="42"/>
      <c r="M13" s="43" t="str">
        <f aca="false">CONCATENATE(IF(S13/1000&gt;=1,CONCATENATE(TEXT(S13/1000,"###.###")," kΩ"),CONCATENATE(TEXT(S13,"###.0#")," Ω"))," (",S17,")")</f>
        <v>200.0 Ω (44.0 mW)</v>
      </c>
      <c r="N13" s="43"/>
      <c r="Q13" s="44" t="n">
        <f aca="false">(K8-J6)/(J9+K10)</f>
        <v>197.8</v>
      </c>
      <c r="R13" s="41" t="n">
        <f aca="false">INDEX(Rs!D2:D652,MATCH(Q13,Rs!D2:D652,-1))</f>
        <v>200</v>
      </c>
      <c r="S13" s="41" t="n">
        <f aca="false">INDEX(Rs!E2:E169,MATCH(Q13,Rs!E2:E169,-1))</f>
        <v>200</v>
      </c>
    </row>
    <row r="14" customFormat="false" ht="15" hidden="false" customHeight="true" outlineLevel="0" collapsed="false">
      <c r="A14" s="45" t="s">
        <v>20</v>
      </c>
      <c r="B14" s="45"/>
      <c r="C14" s="45"/>
      <c r="D14" s="45"/>
      <c r="E14" s="27"/>
      <c r="F14" s="46"/>
      <c r="G14" s="47"/>
      <c r="H14" s="48" t="s">
        <v>21</v>
      </c>
      <c r="I14" s="48"/>
      <c r="J14" s="49" t="str">
        <f aca="false">IF(Q14/1000&gt;1,CONCATENATE(TEXT(Q14/1000,"###.###")," kΩ"),CONCATENATE(TEXT(Q14,"###.#")," Ω"))</f>
        <v>618 Ω</v>
      </c>
      <c r="K14" s="50" t="str">
        <f aca="false">IFERROR(CONCATENATE(IF(R14/1000&gt;=1,CONCATENATE(TEXT(R14/1000,"###.0##")," kΩ"),CONCATENATE(TEXT(R14,"###.0#")," Ω"))," (",R18,")"),"Error")</f>
        <v>604.0 Ω (14.6 mW)</v>
      </c>
      <c r="L14" s="50"/>
      <c r="M14" s="51" t="str">
        <f aca="false">IFERROR(CONCATENATE(IF(S14/1000&gt;=1,CONCATENATE(TEXT(S14/1000,"##0.0##")," kΩ"),CONCATENATE(TEXT(S14,"##0.0#")," Ω"))," (",S18,")"),"Error")</f>
        <v>560.0 Ω (15.7 mW)</v>
      </c>
      <c r="N14" s="51"/>
      <c r="Q14" s="52" t="n">
        <f aca="false">(J8-J6)/(K9+J10)</f>
        <v>618.048780487805</v>
      </c>
      <c r="R14" s="53" t="n">
        <f aca="false">INDEX(Rs!A2:A652,MATCH(Q14,Rs!A2:A652))</f>
        <v>604</v>
      </c>
      <c r="S14" s="53" t="n">
        <f aca="false">INDEX(Rs!B2:B169,MATCH(Q14,Rs!B2:B169))</f>
        <v>560</v>
      </c>
    </row>
    <row r="15" customFormat="false" ht="15" hidden="false" customHeight="true" outlineLevel="0" collapsed="false">
      <c r="A15" s="45"/>
      <c r="B15" s="45"/>
      <c r="C15" s="45"/>
      <c r="D15" s="45"/>
      <c r="E15" s="27"/>
      <c r="F15" s="54" t="str">
        <f aca="false">CONCATENATE(Q24,Q25,Q26,Q27,Q28,Q29)</f>
        <v>No Errors</v>
      </c>
      <c r="G15" s="54"/>
      <c r="H15" s="54"/>
      <c r="I15" s="54"/>
      <c r="J15" s="54"/>
      <c r="K15" s="54"/>
      <c r="L15" s="54"/>
      <c r="M15" s="54"/>
      <c r="N15" s="54"/>
      <c r="Q15" s="55" t="s">
        <v>22</v>
      </c>
      <c r="R15" s="56" t="n">
        <f aca="false">($K$8-$J$6)^2/R13</f>
        <v>0.044015445</v>
      </c>
      <c r="S15" s="56" t="n">
        <f aca="false">($K$8-$J$6)^2/S13</f>
        <v>0.044015445</v>
      </c>
    </row>
    <row r="16" customFormat="false" ht="18.75" hidden="false" customHeight="true" outlineLevel="0" collapsed="false">
      <c r="A16" s="57" t="s">
        <v>23</v>
      </c>
      <c r="B16" s="57"/>
      <c r="C16" s="57"/>
      <c r="D16" s="57"/>
      <c r="E16" s="11"/>
      <c r="F16" s="54"/>
      <c r="G16" s="54"/>
      <c r="H16" s="54"/>
      <c r="I16" s="54"/>
      <c r="J16" s="54"/>
      <c r="K16" s="54"/>
      <c r="L16" s="54"/>
      <c r="M16" s="54"/>
      <c r="N16" s="54"/>
      <c r="Q16" s="55"/>
      <c r="R16" s="56" t="n">
        <f aca="false">($K$8-$J$6)^2/R14</f>
        <v>0.0145746506622517</v>
      </c>
      <c r="S16" s="56" t="n">
        <f aca="false">($K$8-$J$6)^2/S14</f>
        <v>0.0157198017857143</v>
      </c>
    </row>
    <row r="17" customFormat="false" ht="18.75" hidden="false" customHeight="true" outlineLevel="0" collapsed="false">
      <c r="A17" s="57"/>
      <c r="B17" s="57"/>
      <c r="C17" s="57"/>
      <c r="D17" s="57"/>
      <c r="E17" s="11"/>
      <c r="F17" s="54"/>
      <c r="G17" s="54"/>
      <c r="H17" s="54"/>
      <c r="I17" s="54"/>
      <c r="J17" s="54"/>
      <c r="K17" s="54"/>
      <c r="L17" s="54"/>
      <c r="M17" s="54"/>
      <c r="N17" s="54"/>
      <c r="R17" s="58" t="str">
        <f aca="false">IF(R15*1000&gt;=1,CONCATENATE(TEXT(R15*1000,"0.0")," mW"),IF(R15*1000000&gt;=1,CONCATENATE(TEXT(R15*1000000,"0.0")," μW"),CONCATENATE(TEXT(R15,"##0.0#"),"W")))</f>
        <v>44.0 mW</v>
      </c>
      <c r="S17" s="58" t="str">
        <f aca="false">IF(S15*1000&gt;=1,CONCATENATE(TEXT(S15*1000,"0.0")," mW"),IF(S15*1000000&gt;=1,CONCATENATE(TEXT(S15*1000000,"0.0")," μW"),CONCATENATE(TEXT(S15,"##0.0#"),"W")))</f>
        <v>44.0 mW</v>
      </c>
    </row>
    <row r="18" customFormat="false" ht="11.25" hidden="false" customHeight="true" outlineLevel="0" collapsed="false">
      <c r="A18" s="59"/>
      <c r="B18" s="60"/>
      <c r="C18" s="60"/>
      <c r="D18" s="60"/>
      <c r="E18" s="11"/>
      <c r="F18" s="61"/>
      <c r="G18" s="61"/>
      <c r="H18" s="61"/>
      <c r="I18" s="24"/>
      <c r="J18" s="24"/>
      <c r="K18" s="24"/>
      <c r="L18" s="24"/>
      <c r="M18" s="24"/>
      <c r="N18" s="7"/>
      <c r="R18" s="58" t="str">
        <f aca="false">IF(R16*1000&gt;=1,CONCATENATE(TEXT(R16*1000,"0.0")," mW"),IF(R16*1000000&gt;=1,CONCATENATE(TEXT(R16*1000000,"0.0")," μW"),CONCATENATE(TEXT(R16,"##0.0#"),"W")))</f>
        <v>14.6 mW</v>
      </c>
      <c r="S18" s="58" t="str">
        <f aca="false">IF(S16*1000&gt;=1,CONCATENATE(TEXT(S16*1000,"0.0")," mW"),IF(S16*1000000&gt;=1,CONCATENATE(TEXT(S16*1000000,"0.0")," μW"),CONCATENATE(TEXT(S16,"##0.0#"),"W")))</f>
        <v>15.7 mW</v>
      </c>
    </row>
    <row r="19" customFormat="false" ht="23.25" hidden="false" customHeight="true" outlineLevel="0" collapsed="false">
      <c r="A19" s="8" t="s">
        <v>24</v>
      </c>
      <c r="B19" s="8"/>
      <c r="C19" s="8"/>
      <c r="D19" s="8"/>
      <c r="E19" s="24"/>
      <c r="F19" s="62"/>
      <c r="G19" s="63" t="str">
        <f aca="false">"2) Schematic  Overlay  " &amp; R32</f>
        <v>2) Schematic  Overlay  </v>
      </c>
      <c r="H19" s="63"/>
      <c r="I19" s="63"/>
      <c r="J19" s="63"/>
      <c r="K19" s="63"/>
      <c r="L19" s="63"/>
      <c r="M19" s="63"/>
      <c r="N19" s="64"/>
    </row>
    <row r="20" customFormat="false" ht="16.5" hidden="false" customHeight="false" outlineLevel="0" collapsed="false">
      <c r="A20" s="65" t="s">
        <v>25</v>
      </c>
      <c r="B20" s="66" t="s">
        <v>26</v>
      </c>
      <c r="C20" s="66"/>
      <c r="D20" s="66"/>
      <c r="E20" s="24"/>
      <c r="F20" s="67" t="s">
        <v>27</v>
      </c>
      <c r="G20" s="68" t="s">
        <v>4</v>
      </c>
      <c r="H20" s="69" t="s">
        <v>5</v>
      </c>
      <c r="I20" s="70"/>
      <c r="J20" s="71"/>
      <c r="K20" s="71"/>
      <c r="L20" s="71"/>
      <c r="M20" s="71"/>
      <c r="N20" s="72"/>
    </row>
    <row r="21" customFormat="false" ht="15" hidden="false" customHeight="true" outlineLevel="0" collapsed="false">
      <c r="A21" s="73" t="s">
        <v>28</v>
      </c>
      <c r="B21" s="74" t="s">
        <v>29</v>
      </c>
      <c r="C21" s="74"/>
      <c r="D21" s="74"/>
      <c r="E21" s="24"/>
      <c r="F21" s="75" t="s">
        <v>30</v>
      </c>
      <c r="G21" s="76" t="n">
        <f aca="false">J6</f>
        <v>1.233</v>
      </c>
      <c r="H21" s="77" t="s">
        <v>7</v>
      </c>
      <c r="I21" s="78"/>
      <c r="J21" s="79"/>
      <c r="K21" s="80" t="s">
        <v>31</v>
      </c>
      <c r="L21" s="81" t="str">
        <f aca="false">CONCATENATE(G24," V")</f>
        <v>3.8 V</v>
      </c>
      <c r="M21" s="79"/>
      <c r="N21" s="82"/>
      <c r="Q21" s="0" t="s">
        <v>32</v>
      </c>
      <c r="R21" s="0" t="n">
        <f aca="false">IFERROR(MATCH(G26,Rs!A2:A652,0),-1)</f>
        <v>215</v>
      </c>
      <c r="S21" s="0" t="n">
        <f aca="false">IFERROR(MATCH(G26,Rs!B2:B652,0),-1)</f>
        <v>-1</v>
      </c>
    </row>
    <row r="22" customFormat="false" ht="15" hidden="false" customHeight="true" outlineLevel="0" collapsed="false">
      <c r="A22" s="73"/>
      <c r="B22" s="74"/>
      <c r="C22" s="74"/>
      <c r="D22" s="74"/>
      <c r="E22" s="24"/>
      <c r="F22" s="83" t="s">
        <v>33</v>
      </c>
      <c r="G22" s="84" t="n">
        <f aca="false">J10</f>
        <v>5E-005</v>
      </c>
      <c r="H22" s="85" t="s">
        <v>12</v>
      </c>
      <c r="I22" s="78"/>
      <c r="J22" s="79"/>
      <c r="K22" s="79"/>
      <c r="L22" s="79"/>
      <c r="M22" s="79"/>
      <c r="N22" s="82"/>
      <c r="Q22" s="0" t="s">
        <v>34</v>
      </c>
      <c r="R22" s="0" t="n">
        <f aca="false">COUNTA(Q25:Q29)-COUNTIF(Q25:Q29,"")</f>
        <v>0</v>
      </c>
    </row>
    <row r="23" customFormat="false" ht="15" hidden="false" customHeight="true" outlineLevel="0" collapsed="false">
      <c r="A23" s="86" t="s">
        <v>35</v>
      </c>
      <c r="B23" s="87" t="s">
        <v>36</v>
      </c>
      <c r="C23" s="87"/>
      <c r="D23" s="87"/>
      <c r="E23" s="24"/>
      <c r="F23" s="83" t="s">
        <v>37</v>
      </c>
      <c r="G23" s="84" t="n">
        <f aca="false">K10</f>
        <v>0.015</v>
      </c>
      <c r="H23" s="85" t="s">
        <v>12</v>
      </c>
      <c r="I23" s="78"/>
      <c r="J23" s="79"/>
      <c r="K23" s="79"/>
      <c r="L23" s="79"/>
      <c r="M23" s="79"/>
      <c r="N23" s="82"/>
      <c r="Q23" s="0" t="s">
        <v>38</v>
      </c>
    </row>
    <row r="24" customFormat="false" ht="19.5" hidden="false" customHeight="false" outlineLevel="0" collapsed="false">
      <c r="A24" s="86"/>
      <c r="B24" s="87"/>
      <c r="C24" s="87"/>
      <c r="D24" s="87"/>
      <c r="E24" s="24"/>
      <c r="F24" s="88" t="s">
        <v>39</v>
      </c>
      <c r="G24" s="89" t="n">
        <v>3.8</v>
      </c>
      <c r="H24" s="90" t="s">
        <v>7</v>
      </c>
      <c r="I24" s="91" t="s">
        <v>40</v>
      </c>
      <c r="J24" s="92" t="str">
        <f aca="false">CONCATENATE(ROUND(G28*1000,3)," mA")</f>
        <v>12.224 mA</v>
      </c>
      <c r="K24" s="93" t="s">
        <v>41</v>
      </c>
      <c r="L24" s="94" t="str">
        <f aca="false">IF(G26/1000&gt;=1,CONCATENATE(TEXT(G26/1000,"##0.000")," kΩ"),CONCATENATE(TEXT(G26,"##0.0#")," Ω"))</f>
        <v>210.0 Ω</v>
      </c>
      <c r="M24" s="95" t="str">
        <f aca="false">CONCATENATE(TEXT(G30,"0.0##"), " V (",TEXT(G30*G28*1000,"#0.0##")," mW)")</f>
        <v>2.567 V (31.379 mW)</v>
      </c>
      <c r="N24" s="95"/>
      <c r="Q24" s="0" t="str">
        <f aca="false">IF(R22=0,"No Errors","")</f>
        <v>No Errors</v>
      </c>
      <c r="R24" s="0" t="str">
        <f aca="false">IF(R22=0,"","(Errors: "&amp;R22&amp;")")</f>
        <v/>
      </c>
    </row>
    <row r="25" customFormat="false" ht="18.75" hidden="false" customHeight="false" outlineLevel="0" collapsed="false">
      <c r="B25" s="96"/>
      <c r="C25" s="96"/>
      <c r="D25" s="96"/>
      <c r="E25" s="24"/>
      <c r="F25" s="97" t="s">
        <v>42</v>
      </c>
      <c r="G25" s="98" t="n">
        <v>0.0025</v>
      </c>
      <c r="H25" s="77" t="s">
        <v>12</v>
      </c>
      <c r="I25" s="78"/>
      <c r="J25" s="79"/>
      <c r="K25" s="79"/>
      <c r="L25" s="79"/>
      <c r="M25" s="79"/>
      <c r="N25" s="82"/>
      <c r="Q25" s="99" t="str">
        <f aca="false">IF(J8&gt;K8,"Error: VINmin &gt; VINmax" &amp; CHAR(10),"")</f>
        <v/>
      </c>
    </row>
    <row r="26" customFormat="false" ht="19.5" hidden="false" customHeight="false" outlineLevel="0" collapsed="false">
      <c r="A26" s="19"/>
      <c r="B26" s="24"/>
      <c r="C26" s="24"/>
      <c r="D26" s="24"/>
      <c r="E26" s="24"/>
      <c r="F26" s="100" t="s">
        <v>43</v>
      </c>
      <c r="G26" s="101" t="n">
        <v>210</v>
      </c>
      <c r="H26" s="77" t="s">
        <v>44</v>
      </c>
      <c r="I26" s="78"/>
      <c r="J26" s="79"/>
      <c r="K26" s="79" t="s">
        <v>45</v>
      </c>
      <c r="L26" s="93" t="s">
        <v>46</v>
      </c>
      <c r="M26" s="102" t="str">
        <f aca="false">CONCATENATE(G21," V")</f>
        <v>1.233 V</v>
      </c>
      <c r="N26" s="82"/>
      <c r="Q26" s="99" t="str">
        <f aca="false">IF(K9&lt;J9,"Error: I_Load Min &gt; I_Load Max" &amp; CHAR(10),"")</f>
        <v/>
      </c>
    </row>
    <row r="27" customFormat="false" ht="23.25" hidden="false" customHeight="true" outlineLevel="0" collapsed="false">
      <c r="A27" s="8" t="s">
        <v>47</v>
      </c>
      <c r="B27" s="8"/>
      <c r="C27" s="8"/>
      <c r="D27" s="8"/>
      <c r="E27" s="24"/>
      <c r="F27" s="103" t="s">
        <v>48</v>
      </c>
      <c r="G27" s="104"/>
      <c r="H27" s="105"/>
      <c r="I27" s="78"/>
      <c r="J27" s="79"/>
      <c r="K27" s="79"/>
      <c r="L27" s="79"/>
      <c r="M27" s="79"/>
      <c r="N27" s="82"/>
      <c r="Q27" s="99" t="str">
        <f aca="false">IF(K10&lt;J10,"Error: IQ Min&gt; IQ Max" &amp; CHAR(10),"")</f>
        <v/>
      </c>
    </row>
    <row r="28" customFormat="false" ht="18.75" hidden="false" customHeight="false" outlineLevel="0" collapsed="false">
      <c r="A28" s="12"/>
      <c r="B28" s="106"/>
      <c r="C28" s="106"/>
      <c r="D28" s="18"/>
      <c r="E28" s="24"/>
      <c r="F28" s="97" t="s">
        <v>49</v>
      </c>
      <c r="G28" s="107" t="n">
        <f aca="false">G30/G26</f>
        <v>0.0122238095238095</v>
      </c>
      <c r="H28" s="108" t="s">
        <v>12</v>
      </c>
      <c r="I28" s="78"/>
      <c r="J28" s="79" t="s">
        <v>45</v>
      </c>
      <c r="K28" s="79"/>
      <c r="L28" s="91" t="s">
        <v>50</v>
      </c>
      <c r="M28" s="109" t="str">
        <f aca="false">CONCATENATE(ROUND(G25*1000,4)," mA")</f>
        <v>2.5 mA</v>
      </c>
      <c r="N28" s="82"/>
      <c r="Q28" s="99" t="str">
        <f aca="false">IF(Q13&gt;Q14,"Error: Rs_min &gt; Rs_max. Vin or Load bounds too wide, or VREF &gt;= VINmin" &amp; CHAR(10),"")</f>
        <v/>
      </c>
    </row>
    <row r="29" customFormat="false" ht="19.5" hidden="false" customHeight="false" outlineLevel="0" collapsed="false">
      <c r="A29" s="19"/>
      <c r="B29" s="110"/>
      <c r="C29" s="111"/>
      <c r="D29" s="7"/>
      <c r="E29" s="24"/>
      <c r="F29" s="75" t="s">
        <v>51</v>
      </c>
      <c r="G29" s="112" t="n">
        <f aca="false">IF(G28-G25&gt;0,G28-G25,0)</f>
        <v>0.00972380952380952</v>
      </c>
      <c r="H29" s="108" t="s">
        <v>12</v>
      </c>
      <c r="I29" s="93" t="s">
        <v>52</v>
      </c>
      <c r="J29" s="113" t="str">
        <f aca="false">CONCATENATE(ROUND(G29*1000,3)," mA")</f>
        <v>9.724 mA</v>
      </c>
      <c r="K29" s="79"/>
      <c r="L29" s="79"/>
      <c r="M29" s="79"/>
      <c r="N29" s="82"/>
      <c r="Q29" s="114" t="str">
        <f aca="false">IF(J6&gt;=J8,"Error: VREF &gt;= VINmin" &amp; CHAR(10),"")</f>
        <v/>
      </c>
    </row>
    <row r="30" customFormat="false" ht="19.5" hidden="false" customHeight="false" outlineLevel="0" collapsed="false">
      <c r="A30" s="115"/>
      <c r="B30" s="116"/>
      <c r="C30" s="116"/>
      <c r="D30" s="117"/>
      <c r="E30" s="24"/>
      <c r="F30" s="97" t="s">
        <v>53</v>
      </c>
      <c r="G30" s="118" t="n">
        <f aca="false">IF(G24-G21&gt;0,G24-G21,0)</f>
        <v>2.567</v>
      </c>
      <c r="H30" s="108" t="s">
        <v>7</v>
      </c>
      <c r="I30" s="78"/>
      <c r="J30" s="119"/>
      <c r="K30" s="79"/>
      <c r="L30" s="79"/>
      <c r="M30" s="79"/>
      <c r="N30" s="82"/>
      <c r="Q30" s="114"/>
    </row>
    <row r="31" customFormat="false" ht="19.5" hidden="false" customHeight="false" outlineLevel="0" collapsed="false">
      <c r="E31" s="24"/>
      <c r="F31" s="120" t="s">
        <v>54</v>
      </c>
      <c r="G31" s="121" t="n">
        <f aca="false">G28*G30</f>
        <v>0.031378519047619</v>
      </c>
      <c r="H31" s="122" t="s">
        <v>55</v>
      </c>
      <c r="I31" s="78"/>
      <c r="J31" s="123"/>
      <c r="K31" s="78"/>
      <c r="L31" s="78"/>
      <c r="M31" s="78"/>
      <c r="N31" s="124"/>
      <c r="Q31" s="0" t="s">
        <v>56</v>
      </c>
      <c r="R31" s="0" t="s">
        <v>34</v>
      </c>
      <c r="S31" s="0" t="n">
        <f aca="false">COUNTA(Q33:Q35)-COUNTIF(Q33:Q35,"")</f>
        <v>0</v>
      </c>
    </row>
    <row r="32" customFormat="false" ht="19.5" hidden="false" customHeight="true" outlineLevel="0" collapsed="false">
      <c r="A32" s="8" t="s">
        <v>57</v>
      </c>
      <c r="B32" s="8"/>
      <c r="C32" s="8"/>
      <c r="D32" s="8"/>
      <c r="E32" s="24"/>
      <c r="F32" s="54" t="str">
        <f aca="false">CONCATENATE(Q32,Q33,Q34,Q35,Q36)</f>
        <v>No Errors</v>
      </c>
      <c r="G32" s="54"/>
      <c r="H32" s="54"/>
      <c r="I32" s="125"/>
      <c r="J32" s="78"/>
      <c r="K32" s="78"/>
      <c r="L32" s="78"/>
      <c r="M32" s="78"/>
      <c r="N32" s="124"/>
      <c r="Q32" s="0" t="str">
        <f aca="false">IF(AND(S31=0,Q36=""),"No Errors","")</f>
        <v>No Errors</v>
      </c>
      <c r="R32" s="0" t="str">
        <f aca="false">IF(S31=0,"","(Errors: "&amp;S31&amp;")")</f>
        <v/>
      </c>
    </row>
    <row r="33" customFormat="false" ht="15" hidden="false" customHeight="false" outlineLevel="0" collapsed="false">
      <c r="A33" s="126" t="s">
        <v>58</v>
      </c>
      <c r="B33" s="17"/>
      <c r="C33" s="17"/>
      <c r="D33" s="18"/>
      <c r="E33" s="24"/>
      <c r="F33" s="54"/>
      <c r="G33" s="54"/>
      <c r="H33" s="54"/>
      <c r="I33" s="125"/>
      <c r="J33" s="78"/>
      <c r="K33" s="78"/>
      <c r="L33" s="78"/>
      <c r="M33" s="78"/>
      <c r="N33" s="124"/>
      <c r="Q33" s="114" t="str">
        <f aca="false">IF(G21&gt;=G24,"Error: VREF &gt;= VINmin" &amp; CHAR(10),"")</f>
        <v/>
      </c>
    </row>
    <row r="34" customFormat="false" ht="15" hidden="false" customHeight="true" outlineLevel="0" collapsed="false">
      <c r="A34" s="126" t="s">
        <v>59</v>
      </c>
      <c r="B34" s="24"/>
      <c r="C34" s="24"/>
      <c r="D34" s="7"/>
      <c r="E34" s="24"/>
      <c r="F34" s="54"/>
      <c r="G34" s="54"/>
      <c r="H34" s="54"/>
      <c r="I34" s="125"/>
      <c r="J34" s="78"/>
      <c r="K34" s="78"/>
      <c r="L34" s="78"/>
      <c r="M34" s="78"/>
      <c r="N34" s="124"/>
      <c r="Q34" s="114" t="str">
        <f aca="false">IFERROR(IF(G29&lt;J10,"Error: I_Q &lt; I_Qmin.  Try reducing load current or reducing R"&amp;CHAR(10),""),"Error: Calculation Error. Inputs must be strictly numbers, and cannot have units (e.g R: 3.3k is invalid, please use 3300)")</f>
        <v/>
      </c>
    </row>
    <row r="35" customFormat="false" ht="15.75" hidden="false" customHeight="false" outlineLevel="0" collapsed="false">
      <c r="A35" s="127" t="s">
        <v>60</v>
      </c>
      <c r="B35" s="128"/>
      <c r="C35" s="128"/>
      <c r="D35" s="117"/>
      <c r="E35" s="128"/>
      <c r="F35" s="54"/>
      <c r="G35" s="54"/>
      <c r="H35" s="54"/>
      <c r="I35" s="129"/>
      <c r="J35" s="130"/>
      <c r="K35" s="130"/>
      <c r="L35" s="130"/>
      <c r="M35" s="130"/>
      <c r="N35" s="131"/>
      <c r="Q35" s="114" t="str">
        <f aca="false">IFERROR(IF(G29&gt;K10,"Error: IQ &gt; IQmax." &amp;CHAR(10) &amp;"Try increasing R." &amp; CHAR(10),""),"")</f>
        <v/>
      </c>
    </row>
    <row r="36" customFormat="false" ht="15" hidden="false" customHeight="false" outlineLevel="0" collapsed="false">
      <c r="A36" s="132"/>
      <c r="B36" s="133"/>
      <c r="C36" s="133"/>
      <c r="F36" s="24"/>
      <c r="G36" s="24"/>
      <c r="H36" s="24"/>
      <c r="Q36" s="134" t="str">
        <f aca="false">IF(G29=K10,"Warning: IQ calculated equal to IQmax. Consider using a larger resistor to decrease IQ","")</f>
        <v/>
      </c>
    </row>
    <row r="40" customFormat="false" ht="19.5" hidden="false" customHeight="true" outlineLevel="0" collapsed="false"/>
    <row r="42" customFormat="false" ht="15.75" hidden="false" customHeight="true" outlineLevel="0" collapsed="false"/>
    <row r="43" customFormat="false" ht="16.5" hidden="false" customHeight="true" outlineLevel="0" collapsed="false"/>
  </sheetData>
  <sheetProtection sheet="true" password="dade" objects="true" scenarios="true"/>
  <scenarios current="0" show="0">
    <scenario name="Test1" locked="false" count="2" user="Calc" comment="Created by Dean, Christopher on 2/19/2015&#10;Modified by Dean, Christopher on 2/19/2015">
      <inputCells r="J8" val="12"/>
      <inputCells r="K8" val="48"/>
    </scenario>
  </scenarios>
  <mergeCells count="36">
    <mergeCell ref="A1:J2"/>
    <mergeCell ref="A4:D4"/>
    <mergeCell ref="F4:N4"/>
    <mergeCell ref="A5:D11"/>
    <mergeCell ref="G5:I5"/>
    <mergeCell ref="G6:I6"/>
    <mergeCell ref="G8:I8"/>
    <mergeCell ref="G9:I9"/>
    <mergeCell ref="G10:I10"/>
    <mergeCell ref="H11:I11"/>
    <mergeCell ref="A12:D13"/>
    <mergeCell ref="H12:I12"/>
    <mergeCell ref="K12:L12"/>
    <mergeCell ref="M12:N12"/>
    <mergeCell ref="H13:I13"/>
    <mergeCell ref="K13:L13"/>
    <mergeCell ref="M13:N13"/>
    <mergeCell ref="A14:D15"/>
    <mergeCell ref="H14:I14"/>
    <mergeCell ref="K14:L14"/>
    <mergeCell ref="M14:N14"/>
    <mergeCell ref="F15:N17"/>
    <mergeCell ref="Q15:Q16"/>
    <mergeCell ref="A16:D17"/>
    <mergeCell ref="A19:D19"/>
    <mergeCell ref="G19:M19"/>
    <mergeCell ref="B20:D20"/>
    <mergeCell ref="A21:A22"/>
    <mergeCell ref="B21:D22"/>
    <mergeCell ref="A23:A24"/>
    <mergeCell ref="B23:D24"/>
    <mergeCell ref="M24:N24"/>
    <mergeCell ref="B25:D25"/>
    <mergeCell ref="A27:D27"/>
    <mergeCell ref="A32:D32"/>
    <mergeCell ref="F32:H35"/>
  </mergeCells>
  <conditionalFormatting sqref="J9:K9">
    <cfRule type="expression" priority="2" aboveAverage="0" equalAverage="0" bottom="0" percent="0" rank="0" text="" dxfId="0">
      <formula>IF(K9&lt;J9,1,0)</formula>
    </cfRule>
  </conditionalFormatting>
  <conditionalFormatting sqref="J10">
    <cfRule type="expression" priority="3" aboveAverage="0" equalAverage="0" bottom="0" percent="0" rank="0" text="" dxfId="1">
      <formula>IF(K10&lt;J10,1,0)</formula>
    </cfRule>
  </conditionalFormatting>
  <conditionalFormatting sqref="J8">
    <cfRule type="expression" priority="4" aboveAverage="0" equalAverage="0" bottom="0" percent="0" rank="0" text="" dxfId="2">
      <formula>IF(K8&lt;J8,1,0)</formula>
    </cfRule>
  </conditionalFormatting>
  <conditionalFormatting sqref="F15:G15">
    <cfRule type="expression" priority="5" aboveAverage="0" equalAverage="0" bottom="0" percent="0" rank="0" text="" dxfId="3">
      <formula>IF($R$22&gt;0,1,0)</formula>
    </cfRule>
  </conditionalFormatting>
  <conditionalFormatting sqref="G30">
    <cfRule type="cellIs" priority="6" operator="lessThanOrEqual" aboveAverage="0" equalAverage="0" bottom="0" percent="0" rank="0" text="" dxfId="4">
      <formula>0</formula>
    </cfRule>
    <cfRule type="cellIs" priority="7" operator="greaterThan" aboveAverage="0" equalAverage="0" bottom="0" percent="0" rank="0" text="" dxfId="5">
      <formula>0</formula>
    </cfRule>
  </conditionalFormatting>
  <conditionalFormatting sqref="J6">
    <cfRule type="cellIs" priority="8" operator="greaterThanOrEqual" aboveAverage="0" equalAverage="0" bottom="0" percent="0" rank="0" text="" dxfId="6">
      <formula>$J$8</formula>
    </cfRule>
  </conditionalFormatting>
  <conditionalFormatting sqref="G29">
    <cfRule type="cellIs" priority="9" operator="equal" aboveAverage="0" equalAverage="0" bottom="0" percent="0" rank="0" text="" dxfId="7">
      <formula>$K$10</formula>
    </cfRule>
    <cfRule type="expression" priority="10" aboveAverage="0" equalAverage="0" bottom="0" percent="0" rank="0" text="" dxfId="8">
      <formula>OR($G$29&lt;$J$10,$G$29&gt;$K$10)</formula>
    </cfRule>
    <cfRule type="expression" priority="11" aboveAverage="0" equalAverage="0" bottom="0" percent="0" rank="0" text="" dxfId="9">
      <formula>AND($G$29&gt;0,$G$29&lt;$K$10)</formula>
    </cfRule>
  </conditionalFormatting>
  <conditionalFormatting sqref="F32">
    <cfRule type="expression" priority="12" aboveAverage="0" equalAverage="0" bottom="0" percent="0" rank="0" text="" dxfId="10">
      <formula>IF($S$31&lt;&gt;0,1,0)</formula>
    </cfRule>
  </conditionalFormatting>
  <conditionalFormatting sqref="G28 J24">
    <cfRule type="expression" priority="13" aboveAverage="0" equalAverage="0" bottom="0" percent="0" rank="0" text="" dxfId="11">
      <formula>AND($G$28&gt;0,$G$28&lt;$K$10+$G$25)</formula>
    </cfRule>
    <cfRule type="expression" priority="14" aboveAverage="0" equalAverage="0" bottom="0" percent="0" rank="0" text="" dxfId="12">
      <formula>OR($G$28&lt;=0,$G$28&gt;$K$10+$G$25)</formula>
    </cfRule>
  </conditionalFormatting>
  <conditionalFormatting sqref="K13:K14">
    <cfRule type="expression" priority="15" aboveAverage="0" equalAverage="0" bottom="0" percent="0" rank="0" text="" dxfId="13">
      <formula>$R$14&gt;=$R$13</formula>
    </cfRule>
    <cfRule type="expression" priority="16" aboveAverage="0" equalAverage="0" bottom="0" percent="0" rank="0" text="" dxfId="14">
      <formula>$R$13&gt;$R$14</formula>
    </cfRule>
  </conditionalFormatting>
  <conditionalFormatting sqref="M13:N14">
    <cfRule type="expression" priority="17" aboveAverage="0" equalAverage="0" bottom="0" percent="0" rank="0" text="" dxfId="15">
      <formula>$S$13&gt;$S$14</formula>
    </cfRule>
    <cfRule type="expression" priority="18" aboveAverage="0" equalAverage="0" bottom="0" percent="0" rank="0" text="" dxfId="16">
      <formula>$S$14&gt;=$S$13</formula>
    </cfRule>
  </conditionalFormatting>
  <conditionalFormatting sqref="J29">
    <cfRule type="expression" priority="19" aboveAverage="0" equalAverage="0" bottom="0" percent="0" rank="0" text="" dxfId="17">
      <formula>OR(G29&gt;$K$10,G29&lt;$J$10)</formula>
    </cfRule>
  </conditionalFormatting>
  <conditionalFormatting sqref="M24">
    <cfRule type="expression" priority="20" aboveAverage="0" equalAverage="0" bottom="0" percent="0" rank="0" text="" dxfId="18">
      <formula>$G$29&gt;0</formula>
    </cfRule>
  </conditionalFormatting>
  <conditionalFormatting sqref="K8">
    <cfRule type="expression" priority="21" aboveAverage="0" equalAverage="0" bottom="0" percent="0" rank="0" text="" dxfId="19">
      <formula>IF($K$8&lt;$J$8,1,0)</formula>
    </cfRule>
  </conditionalFormatting>
  <dataValidations count="2">
    <dataValidation allowBlank="true" error="Invalid input value. Please enter only numeric values to the input cells.&#10;&#10;For example: 1500 instead of 1.5k, or 15e-3 instead of 15m&#10;&#10;Click Retry to enter a new value." errorStyle="stop" errorTitle="Error: Invalid Input" operator="between" showDropDown="false" showErrorMessage="true" showInputMessage="true" sqref="J8:K10" type="decimal">
      <formula1>-999999</formula1>
      <formula2>9999999</formula2>
    </dataValidation>
    <dataValidation allowBlank="true" error="Invalid input value. Please enter only numeric values to the input cells.&#10;&#10;For example: 1500 instead of 1.5k, or 15e-3 instead of 15m&#10;&#10;Click Retry to enter a new value." errorStyle="stop" errorTitle="Error: Invalid Input" operator="between" showDropDown="false" showErrorMessage="true" showInputMessage="true" sqref="G24:G26" type="decimal">
      <formula1>0</formula1>
      <formula2>1000000</formula2>
    </dataValidation>
  </dataValidations>
  <hyperlinks>
    <hyperlink ref="A33" r:id="rId2" display="TI Voltage References (ti.com/vref)"/>
    <hyperlink ref="A34" r:id="rId3" location="instructions" display="WEBENCH Voltage Reference Selection Tool Instructions"/>
    <hyperlink ref="A35" r:id="rId4" display="WEBENCH Voltage Reference Selection Tool"/>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5"/>
  <legacyDrawing r:id="rId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V68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8.58984375" defaultRowHeight="15" zeroHeight="false" outlineLevelRow="0" outlineLevelCol="0"/>
  <cols>
    <col collapsed="false" customWidth="true" hidden="false" outlineLevel="0" max="2" min="1" style="0" width="13.28"/>
    <col collapsed="false" customWidth="true" hidden="false" outlineLevel="0" max="8" min="4" style="0" width="14.43"/>
    <col collapsed="false" customWidth="true" hidden="false" outlineLevel="0" max="9" min="9" style="0" width="8.71"/>
  </cols>
  <sheetData>
    <row r="1" customFormat="false" ht="15" hidden="false" customHeight="false" outlineLevel="0" collapsed="false">
      <c r="A1" s="135" t="s">
        <v>61</v>
      </c>
      <c r="B1" s="136" t="s">
        <v>62</v>
      </c>
      <c r="C1" s="136"/>
      <c r="D1" s="0" t="s">
        <v>63</v>
      </c>
      <c r="E1" s="0" t="s">
        <v>64</v>
      </c>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c r="AL1" s="136"/>
      <c r="AM1" s="136"/>
      <c r="AN1" s="136"/>
      <c r="AO1" s="136"/>
      <c r="AP1" s="136"/>
      <c r="AQ1" s="136"/>
      <c r="AR1" s="136"/>
      <c r="AS1" s="136"/>
      <c r="AT1" s="136"/>
      <c r="AU1" s="136"/>
      <c r="AV1" s="136"/>
      <c r="AW1" s="136"/>
      <c r="AX1" s="136"/>
      <c r="AY1" s="136"/>
      <c r="AZ1" s="136"/>
      <c r="BA1" s="136"/>
      <c r="BB1" s="136"/>
      <c r="BC1" s="136"/>
      <c r="BD1" s="136"/>
      <c r="BE1" s="136"/>
      <c r="BF1" s="136"/>
      <c r="BG1" s="136"/>
      <c r="BH1" s="136"/>
      <c r="BI1" s="136"/>
      <c r="BJ1" s="136"/>
      <c r="BK1" s="136"/>
      <c r="BL1" s="136"/>
      <c r="BM1" s="136"/>
      <c r="BN1" s="136"/>
      <c r="BO1" s="136"/>
      <c r="BP1" s="136"/>
      <c r="BQ1" s="136"/>
      <c r="BR1" s="136"/>
      <c r="BS1" s="136"/>
      <c r="BT1" s="136"/>
      <c r="BU1" s="136"/>
      <c r="BV1" s="136"/>
      <c r="BW1" s="136"/>
      <c r="BX1" s="136"/>
      <c r="BY1" s="136"/>
      <c r="BZ1" s="136"/>
      <c r="CA1" s="136"/>
      <c r="CB1" s="136"/>
      <c r="CC1" s="136"/>
      <c r="CD1" s="136"/>
      <c r="CE1" s="136"/>
      <c r="CF1" s="136"/>
      <c r="CG1" s="136"/>
      <c r="CH1" s="136"/>
      <c r="CI1" s="136"/>
      <c r="CJ1" s="136"/>
      <c r="CK1" s="136"/>
      <c r="CL1" s="136"/>
      <c r="CM1" s="136"/>
      <c r="CN1" s="136"/>
      <c r="CO1" s="136"/>
      <c r="CP1" s="136"/>
      <c r="CQ1" s="136"/>
      <c r="CR1" s="136"/>
      <c r="CS1" s="136"/>
      <c r="CT1" s="136"/>
      <c r="CU1" s="136"/>
      <c r="CV1" s="136"/>
    </row>
    <row r="2" customFormat="false" ht="15" hidden="false" customHeight="false" outlineLevel="0" collapsed="false">
      <c r="A2" s="0" t="n">
        <v>1</v>
      </c>
      <c r="B2" s="136" t="n">
        <v>1</v>
      </c>
      <c r="D2" s="137" t="n">
        <v>9760000</v>
      </c>
      <c r="E2" s="136" t="n">
        <v>9100000</v>
      </c>
      <c r="F2" s="136"/>
      <c r="G2" s="136"/>
      <c r="H2" s="136"/>
      <c r="J2" s="0" t="n">
        <f aca="false">K2/10</f>
        <v>1</v>
      </c>
      <c r="K2" s="0" t="n">
        <v>10</v>
      </c>
      <c r="L2" s="0" t="n">
        <f aca="false">K2*10</f>
        <v>100</v>
      </c>
      <c r="M2" s="0" t="n">
        <f aca="false">L2*10</f>
        <v>1000</v>
      </c>
      <c r="N2" s="0" t="n">
        <f aca="false">M2*10</f>
        <v>10000</v>
      </c>
      <c r="O2" s="137" t="n">
        <f aca="false">N2*10</f>
        <v>100000</v>
      </c>
      <c r="P2" s="137" t="n">
        <f aca="false">O2*10</f>
        <v>1000000</v>
      </c>
    </row>
    <row r="3" customFormat="false" ht="15" hidden="false" customHeight="false" outlineLevel="0" collapsed="false">
      <c r="A3" s="0" t="n">
        <v>1.02</v>
      </c>
      <c r="B3" s="136" t="n">
        <v>1.1</v>
      </c>
      <c r="D3" s="137" t="n">
        <v>9530000</v>
      </c>
      <c r="E3" s="136" t="n">
        <v>8200000</v>
      </c>
      <c r="F3" s="136"/>
      <c r="G3" s="136"/>
      <c r="H3" s="136"/>
      <c r="J3" s="0" t="n">
        <f aca="false">K3/10</f>
        <v>1.02</v>
      </c>
      <c r="K3" s="0" t="n">
        <v>10.2</v>
      </c>
      <c r="L3" s="0" t="n">
        <f aca="false">K3*10</f>
        <v>102</v>
      </c>
      <c r="M3" s="0" t="n">
        <f aca="false">L3*10</f>
        <v>1020</v>
      </c>
      <c r="N3" s="0" t="n">
        <f aca="false">M3*10</f>
        <v>10200</v>
      </c>
      <c r="O3" s="137" t="n">
        <f aca="false">N3*10</f>
        <v>102000</v>
      </c>
      <c r="P3" s="137" t="n">
        <f aca="false">O3*10</f>
        <v>1020000</v>
      </c>
    </row>
    <row r="4" customFormat="false" ht="15" hidden="false" customHeight="false" outlineLevel="0" collapsed="false">
      <c r="A4" s="0" t="n">
        <v>1.05</v>
      </c>
      <c r="B4" s="136" t="n">
        <v>1.2</v>
      </c>
      <c r="D4" s="137" t="n">
        <v>9310000</v>
      </c>
      <c r="E4" s="136" t="n">
        <v>7500000</v>
      </c>
      <c r="F4" s="136"/>
      <c r="G4" s="136"/>
      <c r="H4" s="136"/>
      <c r="J4" s="0" t="n">
        <f aca="false">K4/10</f>
        <v>1.05</v>
      </c>
      <c r="K4" s="0" t="n">
        <v>10.5</v>
      </c>
      <c r="L4" s="0" t="n">
        <f aca="false">K4*10</f>
        <v>105</v>
      </c>
      <c r="M4" s="0" t="n">
        <f aca="false">L4*10</f>
        <v>1050</v>
      </c>
      <c r="N4" s="0" t="n">
        <f aca="false">M4*10</f>
        <v>10500</v>
      </c>
      <c r="O4" s="137" t="n">
        <f aca="false">N4*10</f>
        <v>105000</v>
      </c>
      <c r="P4" s="137" t="n">
        <f aca="false">O4*10</f>
        <v>1050000</v>
      </c>
    </row>
    <row r="5" customFormat="false" ht="15" hidden="false" customHeight="false" outlineLevel="0" collapsed="false">
      <c r="A5" s="0" t="n">
        <v>1.07</v>
      </c>
      <c r="B5" s="136" t="n">
        <v>1.3</v>
      </c>
      <c r="D5" s="137" t="n">
        <v>9090000</v>
      </c>
      <c r="E5" s="136" t="n">
        <v>6800000</v>
      </c>
      <c r="F5" s="136"/>
      <c r="G5" s="136"/>
      <c r="H5" s="136"/>
      <c r="J5" s="0" t="n">
        <f aca="false">K5/10</f>
        <v>1.07</v>
      </c>
      <c r="K5" s="0" t="n">
        <v>10.7</v>
      </c>
      <c r="L5" s="0" t="n">
        <f aca="false">K5*10</f>
        <v>107</v>
      </c>
      <c r="M5" s="0" t="n">
        <f aca="false">L5*10</f>
        <v>1070</v>
      </c>
      <c r="N5" s="0" t="n">
        <f aca="false">M5*10</f>
        <v>10700</v>
      </c>
      <c r="O5" s="137" t="n">
        <f aca="false">N5*10</f>
        <v>107000</v>
      </c>
      <c r="P5" s="137" t="n">
        <f aca="false">O5*10</f>
        <v>1070000</v>
      </c>
    </row>
    <row r="6" customFormat="false" ht="15" hidden="false" customHeight="false" outlineLevel="0" collapsed="false">
      <c r="A6" s="0" t="n">
        <v>1.1</v>
      </c>
      <c r="B6" s="136" t="n">
        <v>1.5</v>
      </c>
      <c r="D6" s="137" t="n">
        <v>8870000</v>
      </c>
      <c r="E6" s="136" t="n">
        <v>6200000</v>
      </c>
      <c r="F6" s="136"/>
      <c r="G6" s="136"/>
      <c r="H6" s="136"/>
      <c r="J6" s="0" t="n">
        <f aca="false">K6/10</f>
        <v>1.1</v>
      </c>
      <c r="K6" s="0" t="n">
        <v>11</v>
      </c>
      <c r="L6" s="0" t="n">
        <f aca="false">K6*10</f>
        <v>110</v>
      </c>
      <c r="M6" s="0" t="n">
        <f aca="false">L6*10</f>
        <v>1100</v>
      </c>
      <c r="N6" s="0" t="n">
        <f aca="false">M6*10</f>
        <v>11000</v>
      </c>
      <c r="O6" s="137" t="n">
        <f aca="false">N6*10</f>
        <v>110000</v>
      </c>
      <c r="P6" s="137" t="n">
        <f aca="false">O6*10</f>
        <v>1100000</v>
      </c>
    </row>
    <row r="7" customFormat="false" ht="15" hidden="false" customHeight="false" outlineLevel="0" collapsed="false">
      <c r="A7" s="0" t="n">
        <v>1.13</v>
      </c>
      <c r="B7" s="136" t="n">
        <v>1.6</v>
      </c>
      <c r="D7" s="137" t="n">
        <v>8660000</v>
      </c>
      <c r="E7" s="136" t="n">
        <v>5600000</v>
      </c>
      <c r="F7" s="136"/>
      <c r="G7" s="136"/>
      <c r="H7" s="136"/>
      <c r="J7" s="0" t="n">
        <f aca="false">K7/10</f>
        <v>1.13</v>
      </c>
      <c r="K7" s="0" t="n">
        <v>11.3</v>
      </c>
      <c r="L7" s="0" t="n">
        <f aca="false">K7*10</f>
        <v>113</v>
      </c>
      <c r="M7" s="0" t="n">
        <f aca="false">L7*10</f>
        <v>1130</v>
      </c>
      <c r="N7" s="0" t="n">
        <f aca="false">M7*10</f>
        <v>11300</v>
      </c>
      <c r="O7" s="137" t="n">
        <f aca="false">N7*10</f>
        <v>113000</v>
      </c>
      <c r="P7" s="137" t="n">
        <f aca="false">O7*10</f>
        <v>1130000</v>
      </c>
    </row>
    <row r="8" customFormat="false" ht="15" hidden="false" customHeight="false" outlineLevel="0" collapsed="false">
      <c r="A8" s="0" t="n">
        <v>1.15</v>
      </c>
      <c r="B8" s="136" t="n">
        <v>1.8</v>
      </c>
      <c r="D8" s="137" t="n">
        <v>8450000</v>
      </c>
      <c r="E8" s="136" t="n">
        <v>5100000</v>
      </c>
      <c r="F8" s="136"/>
      <c r="G8" s="136"/>
      <c r="H8" s="136"/>
      <c r="J8" s="0" t="n">
        <f aca="false">K8/10</f>
        <v>1.15</v>
      </c>
      <c r="K8" s="0" t="n">
        <v>11.5</v>
      </c>
      <c r="L8" s="0" t="n">
        <f aca="false">K8*10</f>
        <v>115</v>
      </c>
      <c r="M8" s="0" t="n">
        <f aca="false">L8*10</f>
        <v>1150</v>
      </c>
      <c r="N8" s="0" t="n">
        <f aca="false">M8*10</f>
        <v>11500</v>
      </c>
      <c r="O8" s="137" t="n">
        <f aca="false">N8*10</f>
        <v>115000</v>
      </c>
      <c r="P8" s="137" t="n">
        <f aca="false">O8*10</f>
        <v>1150000</v>
      </c>
    </row>
    <row r="9" customFormat="false" ht="15" hidden="false" customHeight="false" outlineLevel="0" collapsed="false">
      <c r="A9" s="0" t="n">
        <v>1.18</v>
      </c>
      <c r="B9" s="136" t="n">
        <v>2</v>
      </c>
      <c r="D9" s="137" t="n">
        <v>8250000</v>
      </c>
      <c r="E9" s="136" t="n">
        <v>4700000</v>
      </c>
      <c r="F9" s="136"/>
      <c r="G9" s="136"/>
      <c r="H9" s="136"/>
      <c r="J9" s="0" t="n">
        <f aca="false">K9/10</f>
        <v>1.18</v>
      </c>
      <c r="K9" s="0" t="n">
        <v>11.8</v>
      </c>
      <c r="L9" s="0" t="n">
        <f aca="false">K9*10</f>
        <v>118</v>
      </c>
      <c r="M9" s="0" t="n">
        <f aca="false">L9*10</f>
        <v>1180</v>
      </c>
      <c r="N9" s="0" t="n">
        <f aca="false">M9*10</f>
        <v>11800</v>
      </c>
      <c r="O9" s="137" t="n">
        <f aca="false">N9*10</f>
        <v>118000</v>
      </c>
      <c r="P9" s="137" t="n">
        <f aca="false">O9*10</f>
        <v>1180000</v>
      </c>
    </row>
    <row r="10" customFormat="false" ht="15" hidden="false" customHeight="false" outlineLevel="0" collapsed="false">
      <c r="A10" s="0" t="n">
        <v>1.21</v>
      </c>
      <c r="B10" s="136" t="n">
        <v>2.2</v>
      </c>
      <c r="D10" s="137" t="n">
        <v>8060000</v>
      </c>
      <c r="E10" s="136" t="n">
        <v>4300000</v>
      </c>
      <c r="F10" s="136"/>
      <c r="G10" s="136"/>
      <c r="H10" s="136"/>
      <c r="J10" s="0" t="n">
        <f aca="false">K10/10</f>
        <v>1.21</v>
      </c>
      <c r="K10" s="0" t="n">
        <v>12.1</v>
      </c>
      <c r="L10" s="0" t="n">
        <f aca="false">K10*10</f>
        <v>121</v>
      </c>
      <c r="M10" s="0" t="n">
        <f aca="false">L10*10</f>
        <v>1210</v>
      </c>
      <c r="N10" s="0" t="n">
        <f aca="false">M10*10</f>
        <v>12100</v>
      </c>
      <c r="O10" s="137" t="n">
        <f aca="false">N10*10</f>
        <v>121000</v>
      </c>
      <c r="P10" s="137" t="n">
        <f aca="false">O10*10</f>
        <v>1210000</v>
      </c>
    </row>
    <row r="11" customFormat="false" ht="15" hidden="false" customHeight="false" outlineLevel="0" collapsed="false">
      <c r="A11" s="0" t="n">
        <v>1.24</v>
      </c>
      <c r="B11" s="136" t="n">
        <v>2.4</v>
      </c>
      <c r="D11" s="137" t="n">
        <v>7870000</v>
      </c>
      <c r="E11" s="136" t="n">
        <v>3900000</v>
      </c>
      <c r="F11" s="136"/>
      <c r="G11" s="136"/>
      <c r="H11" s="136"/>
      <c r="J11" s="0" t="n">
        <f aca="false">K11/10</f>
        <v>1.24</v>
      </c>
      <c r="K11" s="0" t="n">
        <v>12.4</v>
      </c>
      <c r="L11" s="0" t="n">
        <f aca="false">K11*10</f>
        <v>124</v>
      </c>
      <c r="M11" s="0" t="n">
        <f aca="false">L11*10</f>
        <v>1240</v>
      </c>
      <c r="N11" s="0" t="n">
        <f aca="false">M11*10</f>
        <v>12400</v>
      </c>
      <c r="O11" s="137" t="n">
        <f aca="false">N11*10</f>
        <v>124000</v>
      </c>
      <c r="P11" s="137" t="n">
        <f aca="false">O11*10</f>
        <v>1240000</v>
      </c>
    </row>
    <row r="12" customFormat="false" ht="15" hidden="false" customHeight="false" outlineLevel="0" collapsed="false">
      <c r="A12" s="0" t="n">
        <v>1.27</v>
      </c>
      <c r="B12" s="136" t="n">
        <v>2.7</v>
      </c>
      <c r="D12" s="137" t="n">
        <v>7680000</v>
      </c>
      <c r="E12" s="136" t="n">
        <v>3600000</v>
      </c>
      <c r="F12" s="136"/>
      <c r="G12" s="136"/>
      <c r="H12" s="136"/>
      <c r="J12" s="0" t="n">
        <f aca="false">K12/10</f>
        <v>1.27</v>
      </c>
      <c r="K12" s="0" t="n">
        <v>12.7</v>
      </c>
      <c r="L12" s="0" t="n">
        <f aca="false">K12*10</f>
        <v>127</v>
      </c>
      <c r="M12" s="0" t="n">
        <f aca="false">L12*10</f>
        <v>1270</v>
      </c>
      <c r="N12" s="0" t="n">
        <f aca="false">M12*10</f>
        <v>12700</v>
      </c>
      <c r="O12" s="137" t="n">
        <f aca="false">N12*10</f>
        <v>127000</v>
      </c>
      <c r="P12" s="137" t="n">
        <f aca="false">O12*10</f>
        <v>1270000</v>
      </c>
    </row>
    <row r="13" customFormat="false" ht="15" hidden="false" customHeight="false" outlineLevel="0" collapsed="false">
      <c r="A13" s="0" t="n">
        <v>1.3</v>
      </c>
      <c r="B13" s="136" t="n">
        <v>3</v>
      </c>
      <c r="D13" s="137" t="n">
        <v>7500000</v>
      </c>
      <c r="E13" s="136" t="n">
        <v>3300000</v>
      </c>
      <c r="F13" s="136"/>
      <c r="G13" s="136"/>
      <c r="H13" s="136"/>
      <c r="J13" s="0" t="n">
        <f aca="false">K13/10</f>
        <v>1.3</v>
      </c>
      <c r="K13" s="0" t="n">
        <v>13</v>
      </c>
      <c r="L13" s="0" t="n">
        <f aca="false">K13*10</f>
        <v>130</v>
      </c>
      <c r="M13" s="0" t="n">
        <f aca="false">L13*10</f>
        <v>1300</v>
      </c>
      <c r="N13" s="0" t="n">
        <f aca="false">M13*10</f>
        <v>13000</v>
      </c>
      <c r="O13" s="137" t="n">
        <f aca="false">N13*10</f>
        <v>130000</v>
      </c>
      <c r="P13" s="137" t="n">
        <f aca="false">O13*10</f>
        <v>1300000</v>
      </c>
    </row>
    <row r="14" customFormat="false" ht="15" hidden="false" customHeight="false" outlineLevel="0" collapsed="false">
      <c r="A14" s="0" t="n">
        <v>1.33</v>
      </c>
      <c r="B14" s="136" t="n">
        <v>3.3</v>
      </c>
      <c r="D14" s="137" t="n">
        <v>7320000</v>
      </c>
      <c r="E14" s="136" t="n">
        <v>3000000</v>
      </c>
      <c r="F14" s="136"/>
      <c r="G14" s="136"/>
      <c r="H14" s="136"/>
      <c r="J14" s="0" t="n">
        <f aca="false">K14/10</f>
        <v>1.33</v>
      </c>
      <c r="K14" s="0" t="n">
        <v>13.3</v>
      </c>
      <c r="L14" s="0" t="n">
        <f aca="false">K14*10</f>
        <v>133</v>
      </c>
      <c r="M14" s="0" t="n">
        <f aca="false">L14*10</f>
        <v>1330</v>
      </c>
      <c r="N14" s="0" t="n">
        <f aca="false">M14*10</f>
        <v>13300</v>
      </c>
      <c r="O14" s="137" t="n">
        <f aca="false">N14*10</f>
        <v>133000</v>
      </c>
      <c r="P14" s="137" t="n">
        <f aca="false">O14*10</f>
        <v>1330000</v>
      </c>
    </row>
    <row r="15" customFormat="false" ht="15" hidden="false" customHeight="false" outlineLevel="0" collapsed="false">
      <c r="A15" s="0" t="n">
        <v>1.37</v>
      </c>
      <c r="B15" s="136" t="n">
        <v>3.6</v>
      </c>
      <c r="D15" s="137" t="n">
        <v>7150000</v>
      </c>
      <c r="E15" s="136" t="n">
        <v>2700000</v>
      </c>
      <c r="F15" s="136"/>
      <c r="G15" s="136"/>
      <c r="H15" s="136"/>
      <c r="J15" s="0" t="n">
        <f aca="false">K15/10</f>
        <v>1.37</v>
      </c>
      <c r="K15" s="0" t="n">
        <v>13.7</v>
      </c>
      <c r="L15" s="0" t="n">
        <f aca="false">K15*10</f>
        <v>137</v>
      </c>
      <c r="M15" s="0" t="n">
        <f aca="false">L15*10</f>
        <v>1370</v>
      </c>
      <c r="N15" s="0" t="n">
        <f aca="false">M15*10</f>
        <v>13700</v>
      </c>
      <c r="O15" s="137" t="n">
        <f aca="false">N15*10</f>
        <v>137000</v>
      </c>
      <c r="P15" s="137" t="n">
        <f aca="false">O15*10</f>
        <v>1370000</v>
      </c>
    </row>
    <row r="16" customFormat="false" ht="15" hidden="false" customHeight="false" outlineLevel="0" collapsed="false">
      <c r="A16" s="0" t="n">
        <v>1.4</v>
      </c>
      <c r="B16" s="136" t="n">
        <v>3.9</v>
      </c>
      <c r="D16" s="137" t="n">
        <v>6980000</v>
      </c>
      <c r="E16" s="136" t="n">
        <v>2400000</v>
      </c>
      <c r="F16" s="136"/>
      <c r="G16" s="136"/>
      <c r="H16" s="136"/>
      <c r="J16" s="0" t="n">
        <f aca="false">K16/10</f>
        <v>1.4</v>
      </c>
      <c r="K16" s="0" t="n">
        <v>14</v>
      </c>
      <c r="L16" s="0" t="n">
        <f aca="false">K16*10</f>
        <v>140</v>
      </c>
      <c r="M16" s="0" t="n">
        <f aca="false">L16*10</f>
        <v>1400</v>
      </c>
      <c r="N16" s="0" t="n">
        <f aca="false">M16*10</f>
        <v>14000</v>
      </c>
      <c r="O16" s="137" t="n">
        <f aca="false">N16*10</f>
        <v>140000</v>
      </c>
      <c r="P16" s="137" t="n">
        <f aca="false">O16*10</f>
        <v>1400000</v>
      </c>
    </row>
    <row r="17" customFormat="false" ht="15" hidden="false" customHeight="false" outlineLevel="0" collapsed="false">
      <c r="A17" s="0" t="n">
        <v>1.43</v>
      </c>
      <c r="B17" s="136" t="n">
        <v>4.3</v>
      </c>
      <c r="D17" s="137" t="n">
        <v>6810000</v>
      </c>
      <c r="E17" s="136" t="n">
        <v>2200000</v>
      </c>
      <c r="F17" s="136"/>
      <c r="G17" s="136"/>
      <c r="H17" s="136"/>
      <c r="J17" s="0" t="n">
        <f aca="false">K17/10</f>
        <v>1.43</v>
      </c>
      <c r="K17" s="0" t="n">
        <v>14.3</v>
      </c>
      <c r="L17" s="0" t="n">
        <f aca="false">K17*10</f>
        <v>143</v>
      </c>
      <c r="M17" s="0" t="n">
        <f aca="false">L17*10</f>
        <v>1430</v>
      </c>
      <c r="N17" s="0" t="n">
        <f aca="false">M17*10</f>
        <v>14300</v>
      </c>
      <c r="O17" s="137" t="n">
        <f aca="false">N17*10</f>
        <v>143000</v>
      </c>
      <c r="P17" s="137" t="n">
        <f aca="false">O17*10</f>
        <v>1430000</v>
      </c>
    </row>
    <row r="18" customFormat="false" ht="14.25" hidden="false" customHeight="false" outlineLevel="0" collapsed="false">
      <c r="A18" s="0" t="n">
        <v>1.47</v>
      </c>
      <c r="B18" s="136" t="n">
        <v>4.7</v>
      </c>
      <c r="D18" s="137" t="n">
        <v>6650000</v>
      </c>
      <c r="E18" s="136" t="n">
        <v>2000000</v>
      </c>
      <c r="F18" s="136"/>
      <c r="G18" s="136"/>
      <c r="H18" s="136"/>
      <c r="J18" s="0" t="n">
        <f aca="false">K18/10</f>
        <v>1.47</v>
      </c>
      <c r="K18" s="0" t="n">
        <v>14.7</v>
      </c>
      <c r="L18" s="0" t="n">
        <f aca="false">K18*10</f>
        <v>147</v>
      </c>
      <c r="M18" s="0" t="n">
        <f aca="false">L18*10</f>
        <v>1470</v>
      </c>
      <c r="N18" s="0" t="n">
        <f aca="false">M18*10</f>
        <v>14700</v>
      </c>
      <c r="O18" s="137" t="n">
        <f aca="false">N18*10</f>
        <v>147000</v>
      </c>
      <c r="P18" s="137" t="n">
        <f aca="false">O18*10</f>
        <v>1470000</v>
      </c>
    </row>
    <row r="19" customFormat="false" ht="14.25" hidden="false" customHeight="false" outlineLevel="0" collapsed="false">
      <c r="A19" s="0" t="n">
        <v>1.5</v>
      </c>
      <c r="B19" s="136" t="n">
        <v>5.1</v>
      </c>
      <c r="D19" s="137" t="n">
        <v>6490000</v>
      </c>
      <c r="E19" s="136" t="n">
        <v>1800000</v>
      </c>
      <c r="F19" s="136"/>
      <c r="G19" s="136"/>
      <c r="H19" s="136"/>
      <c r="J19" s="0" t="n">
        <f aca="false">K19/10</f>
        <v>1.5</v>
      </c>
      <c r="K19" s="0" t="n">
        <v>15</v>
      </c>
      <c r="L19" s="0" t="n">
        <f aca="false">K19*10</f>
        <v>150</v>
      </c>
      <c r="M19" s="0" t="n">
        <f aca="false">L19*10</f>
        <v>1500</v>
      </c>
      <c r="N19" s="0" t="n">
        <f aca="false">M19*10</f>
        <v>15000</v>
      </c>
      <c r="O19" s="137" t="n">
        <f aca="false">N19*10</f>
        <v>150000</v>
      </c>
      <c r="P19" s="137" t="n">
        <f aca="false">O19*10</f>
        <v>1500000</v>
      </c>
    </row>
    <row r="20" customFormat="false" ht="14.25" hidden="false" customHeight="false" outlineLevel="0" collapsed="false">
      <c r="A20" s="0" t="n">
        <v>1.54</v>
      </c>
      <c r="B20" s="136" t="n">
        <v>5.6</v>
      </c>
      <c r="D20" s="137" t="n">
        <v>6340000</v>
      </c>
      <c r="E20" s="136" t="n">
        <v>1600000</v>
      </c>
      <c r="F20" s="136"/>
      <c r="G20" s="136"/>
      <c r="H20" s="136"/>
      <c r="J20" s="0" t="n">
        <f aca="false">K20/10</f>
        <v>1.54</v>
      </c>
      <c r="K20" s="0" t="n">
        <v>15.4</v>
      </c>
      <c r="L20" s="0" t="n">
        <f aca="false">K20*10</f>
        <v>154</v>
      </c>
      <c r="M20" s="0" t="n">
        <f aca="false">L20*10</f>
        <v>1540</v>
      </c>
      <c r="N20" s="0" t="n">
        <f aca="false">M20*10</f>
        <v>15400</v>
      </c>
      <c r="O20" s="137" t="n">
        <f aca="false">N20*10</f>
        <v>154000</v>
      </c>
      <c r="P20" s="137" t="n">
        <f aca="false">O20*10</f>
        <v>1540000</v>
      </c>
    </row>
    <row r="21" customFormat="false" ht="14.25" hidden="false" customHeight="false" outlineLevel="0" collapsed="false">
      <c r="A21" s="0" t="n">
        <v>1.58</v>
      </c>
      <c r="B21" s="136" t="n">
        <v>6.2</v>
      </c>
      <c r="D21" s="137" t="n">
        <v>6190000</v>
      </c>
      <c r="E21" s="136" t="n">
        <v>1500000</v>
      </c>
      <c r="F21" s="136"/>
      <c r="G21" s="136"/>
      <c r="H21" s="136"/>
      <c r="J21" s="0" t="n">
        <f aca="false">K21/10</f>
        <v>1.58</v>
      </c>
      <c r="K21" s="0" t="n">
        <v>15.8</v>
      </c>
      <c r="L21" s="0" t="n">
        <f aca="false">K21*10</f>
        <v>158</v>
      </c>
      <c r="M21" s="0" t="n">
        <f aca="false">L21*10</f>
        <v>1580</v>
      </c>
      <c r="N21" s="0" t="n">
        <f aca="false">M21*10</f>
        <v>15800</v>
      </c>
      <c r="O21" s="137" t="n">
        <f aca="false">N21*10</f>
        <v>158000</v>
      </c>
      <c r="P21" s="137" t="n">
        <f aca="false">O21*10</f>
        <v>1580000</v>
      </c>
    </row>
    <row r="22" customFormat="false" ht="14.25" hidden="false" customHeight="false" outlineLevel="0" collapsed="false">
      <c r="A22" s="0" t="n">
        <v>1.62</v>
      </c>
      <c r="B22" s="136" t="n">
        <v>6.8</v>
      </c>
      <c r="D22" s="137" t="n">
        <v>6040000</v>
      </c>
      <c r="E22" s="136" t="n">
        <v>1300000</v>
      </c>
      <c r="F22" s="136"/>
      <c r="G22" s="136"/>
      <c r="H22" s="136"/>
      <c r="J22" s="0" t="n">
        <f aca="false">K22/10</f>
        <v>1.62</v>
      </c>
      <c r="K22" s="0" t="n">
        <v>16.2</v>
      </c>
      <c r="L22" s="0" t="n">
        <f aca="false">K22*10</f>
        <v>162</v>
      </c>
      <c r="M22" s="0" t="n">
        <f aca="false">L22*10</f>
        <v>1620</v>
      </c>
      <c r="N22" s="0" t="n">
        <f aca="false">M22*10</f>
        <v>16200</v>
      </c>
      <c r="O22" s="137" t="n">
        <f aca="false">N22*10</f>
        <v>162000</v>
      </c>
      <c r="P22" s="137" t="n">
        <f aca="false">O22*10</f>
        <v>1620000</v>
      </c>
    </row>
    <row r="23" customFormat="false" ht="15" hidden="false" customHeight="false" outlineLevel="0" collapsed="false">
      <c r="A23" s="0" t="n">
        <v>1.65</v>
      </c>
      <c r="B23" s="136" t="n">
        <v>7.5</v>
      </c>
      <c r="D23" s="137" t="n">
        <v>5900000</v>
      </c>
      <c r="E23" s="136" t="n">
        <v>1200000</v>
      </c>
      <c r="F23" s="136"/>
      <c r="G23" s="136"/>
      <c r="H23" s="136"/>
      <c r="J23" s="0" t="n">
        <f aca="false">K23/10</f>
        <v>1.65</v>
      </c>
      <c r="K23" s="0" t="n">
        <v>16.5</v>
      </c>
      <c r="L23" s="0" t="n">
        <f aca="false">K23*10</f>
        <v>165</v>
      </c>
      <c r="M23" s="0" t="n">
        <f aca="false">L23*10</f>
        <v>1650</v>
      </c>
      <c r="N23" s="0" t="n">
        <f aca="false">M23*10</f>
        <v>16500</v>
      </c>
      <c r="O23" s="137" t="n">
        <f aca="false">N23*10</f>
        <v>165000</v>
      </c>
      <c r="P23" s="137" t="n">
        <f aca="false">O23*10</f>
        <v>1650000</v>
      </c>
    </row>
    <row r="24" customFormat="false" ht="15" hidden="false" customHeight="false" outlineLevel="0" collapsed="false">
      <c r="A24" s="0" t="n">
        <v>1.69</v>
      </c>
      <c r="B24" s="136" t="n">
        <v>8.2</v>
      </c>
      <c r="D24" s="137" t="n">
        <v>5760000</v>
      </c>
      <c r="E24" s="136" t="n">
        <v>1100000</v>
      </c>
      <c r="F24" s="136"/>
      <c r="G24" s="136"/>
      <c r="H24" s="136"/>
      <c r="J24" s="0" t="n">
        <f aca="false">K24/10</f>
        <v>1.69</v>
      </c>
      <c r="K24" s="0" t="n">
        <v>16.9</v>
      </c>
      <c r="L24" s="0" t="n">
        <f aca="false">K24*10</f>
        <v>169</v>
      </c>
      <c r="M24" s="0" t="n">
        <f aca="false">L24*10</f>
        <v>1690</v>
      </c>
      <c r="N24" s="0" t="n">
        <f aca="false">M24*10</f>
        <v>16900</v>
      </c>
      <c r="O24" s="137" t="n">
        <f aca="false">N24*10</f>
        <v>169000</v>
      </c>
      <c r="P24" s="137" t="n">
        <f aca="false">O24*10</f>
        <v>1690000</v>
      </c>
    </row>
    <row r="25" customFormat="false" ht="15" hidden="false" customHeight="false" outlineLevel="0" collapsed="false">
      <c r="A25" s="0" t="n">
        <v>1.74</v>
      </c>
      <c r="B25" s="136" t="n">
        <v>9.1</v>
      </c>
      <c r="D25" s="137" t="n">
        <v>5620000</v>
      </c>
      <c r="E25" s="136" t="n">
        <v>1000000</v>
      </c>
      <c r="F25" s="136"/>
      <c r="G25" s="136"/>
      <c r="H25" s="136"/>
      <c r="J25" s="0" t="n">
        <f aca="false">K25/10</f>
        <v>1.74</v>
      </c>
      <c r="K25" s="0" t="n">
        <v>17.4</v>
      </c>
      <c r="L25" s="0" t="n">
        <f aca="false">K25*10</f>
        <v>174</v>
      </c>
      <c r="M25" s="0" t="n">
        <f aca="false">L25*10</f>
        <v>1740</v>
      </c>
      <c r="N25" s="0" t="n">
        <f aca="false">M25*10</f>
        <v>17400</v>
      </c>
      <c r="O25" s="137" t="n">
        <f aca="false">N25*10</f>
        <v>174000</v>
      </c>
      <c r="P25" s="137" t="n">
        <f aca="false">O25*10</f>
        <v>1740000</v>
      </c>
    </row>
    <row r="26" customFormat="false" ht="15" hidden="false" customHeight="false" outlineLevel="0" collapsed="false">
      <c r="A26" s="0" t="n">
        <v>1.82</v>
      </c>
      <c r="B26" s="136" t="n">
        <v>10</v>
      </c>
      <c r="D26" s="137" t="n">
        <v>5490000</v>
      </c>
      <c r="E26" s="136" t="n">
        <v>910000</v>
      </c>
      <c r="F26" s="136"/>
      <c r="G26" s="136"/>
      <c r="H26" s="136"/>
      <c r="J26" s="0" t="n">
        <f aca="false">K26/10</f>
        <v>1.82</v>
      </c>
      <c r="K26" s="0" t="n">
        <v>18.2</v>
      </c>
      <c r="L26" s="0" t="n">
        <f aca="false">K26*10</f>
        <v>182</v>
      </c>
      <c r="M26" s="0" t="n">
        <f aca="false">L26*10</f>
        <v>1820</v>
      </c>
      <c r="N26" s="0" t="n">
        <f aca="false">M26*10</f>
        <v>18200</v>
      </c>
      <c r="O26" s="137" t="n">
        <f aca="false">N26*10</f>
        <v>182000</v>
      </c>
      <c r="P26" s="137" t="n">
        <f aca="false">O26*10</f>
        <v>1820000</v>
      </c>
    </row>
    <row r="27" customFormat="false" ht="15" hidden="false" customHeight="false" outlineLevel="0" collapsed="false">
      <c r="A27" s="0" t="n">
        <v>1.96</v>
      </c>
      <c r="B27" s="136" t="n">
        <v>11</v>
      </c>
      <c r="D27" s="137" t="n">
        <v>5360000</v>
      </c>
      <c r="E27" s="136" t="n">
        <v>820000</v>
      </c>
      <c r="F27" s="136"/>
      <c r="G27" s="136"/>
      <c r="H27" s="136"/>
      <c r="J27" s="0" t="n">
        <f aca="false">K27/10</f>
        <v>1.96</v>
      </c>
      <c r="K27" s="0" t="n">
        <v>19.6</v>
      </c>
      <c r="L27" s="0" t="n">
        <f aca="false">K27*10</f>
        <v>196</v>
      </c>
      <c r="M27" s="0" t="n">
        <f aca="false">L27*10</f>
        <v>1960</v>
      </c>
      <c r="N27" s="0" t="n">
        <f aca="false">M27*10</f>
        <v>19600</v>
      </c>
      <c r="O27" s="137" t="n">
        <f aca="false">N27*10</f>
        <v>196000</v>
      </c>
      <c r="P27" s="137" t="n">
        <f aca="false">O27*10</f>
        <v>1960000</v>
      </c>
    </row>
    <row r="28" customFormat="false" ht="15" hidden="false" customHeight="false" outlineLevel="0" collapsed="false">
      <c r="A28" s="0" t="n">
        <v>2</v>
      </c>
      <c r="B28" s="136" t="n">
        <v>12</v>
      </c>
      <c r="D28" s="137" t="n">
        <v>5230000</v>
      </c>
      <c r="E28" s="136" t="n">
        <v>750000</v>
      </c>
      <c r="F28" s="136"/>
      <c r="G28" s="136"/>
      <c r="H28" s="136"/>
      <c r="J28" s="0" t="n">
        <f aca="false">K28/10</f>
        <v>2</v>
      </c>
      <c r="K28" s="0" t="n">
        <v>20</v>
      </c>
      <c r="L28" s="0" t="n">
        <f aca="false">K28*10</f>
        <v>200</v>
      </c>
      <c r="M28" s="0" t="n">
        <f aca="false">L28*10</f>
        <v>2000</v>
      </c>
      <c r="N28" s="0" t="n">
        <f aca="false">M28*10</f>
        <v>20000</v>
      </c>
      <c r="O28" s="137" t="n">
        <f aca="false">N28*10</f>
        <v>200000</v>
      </c>
      <c r="P28" s="137" t="n">
        <f aca="false">O28*10</f>
        <v>2000000</v>
      </c>
    </row>
    <row r="29" customFormat="false" ht="15" hidden="false" customHeight="false" outlineLevel="0" collapsed="false">
      <c r="A29" s="0" t="n">
        <v>2.05</v>
      </c>
      <c r="B29" s="136" t="n">
        <v>13</v>
      </c>
      <c r="D29" s="137" t="n">
        <v>5110000</v>
      </c>
      <c r="E29" s="136" t="n">
        <v>680000</v>
      </c>
      <c r="F29" s="136"/>
      <c r="G29" s="136"/>
      <c r="H29" s="136"/>
      <c r="J29" s="0" t="n">
        <f aca="false">K29/10</f>
        <v>2.05</v>
      </c>
      <c r="K29" s="0" t="n">
        <v>20.5</v>
      </c>
      <c r="L29" s="0" t="n">
        <f aca="false">K29*10</f>
        <v>205</v>
      </c>
      <c r="M29" s="0" t="n">
        <f aca="false">L29*10</f>
        <v>2050</v>
      </c>
      <c r="N29" s="0" t="n">
        <f aca="false">M29*10</f>
        <v>20500</v>
      </c>
      <c r="O29" s="137" t="n">
        <f aca="false">N29*10</f>
        <v>205000</v>
      </c>
      <c r="P29" s="137" t="n">
        <f aca="false">O29*10</f>
        <v>2050000</v>
      </c>
    </row>
    <row r="30" customFormat="false" ht="15" hidden="false" customHeight="false" outlineLevel="0" collapsed="false">
      <c r="A30" s="0" t="n">
        <v>2.1</v>
      </c>
      <c r="B30" s="136" t="n">
        <v>15</v>
      </c>
      <c r="D30" s="137" t="n">
        <v>4990000</v>
      </c>
      <c r="E30" s="136" t="n">
        <v>620000</v>
      </c>
      <c r="F30" s="136"/>
      <c r="G30" s="136"/>
      <c r="H30" s="136"/>
      <c r="J30" s="0" t="n">
        <f aca="false">K30/10</f>
        <v>2.1</v>
      </c>
      <c r="K30" s="0" t="n">
        <v>21</v>
      </c>
      <c r="L30" s="0" t="n">
        <f aca="false">K30*10</f>
        <v>210</v>
      </c>
      <c r="M30" s="0" t="n">
        <f aca="false">L30*10</f>
        <v>2100</v>
      </c>
      <c r="N30" s="0" t="n">
        <f aca="false">M30*10</f>
        <v>21000</v>
      </c>
      <c r="O30" s="137" t="n">
        <f aca="false">N30*10</f>
        <v>210000</v>
      </c>
      <c r="P30" s="137" t="n">
        <f aca="false">O30*10</f>
        <v>2100000</v>
      </c>
    </row>
    <row r="31" customFormat="false" ht="15" hidden="false" customHeight="false" outlineLevel="0" collapsed="false">
      <c r="A31" s="0" t="n">
        <v>2.15</v>
      </c>
      <c r="B31" s="136" t="n">
        <v>16</v>
      </c>
      <c r="D31" s="137" t="n">
        <v>4870000</v>
      </c>
      <c r="E31" s="136" t="n">
        <v>560000</v>
      </c>
      <c r="F31" s="136"/>
      <c r="G31" s="136"/>
      <c r="H31" s="136"/>
      <c r="J31" s="0" t="n">
        <f aca="false">K31/10</f>
        <v>2.15</v>
      </c>
      <c r="K31" s="0" t="n">
        <v>21.5</v>
      </c>
      <c r="L31" s="0" t="n">
        <f aca="false">K31*10</f>
        <v>215</v>
      </c>
      <c r="M31" s="0" t="n">
        <f aca="false">L31*10</f>
        <v>2150</v>
      </c>
      <c r="N31" s="0" t="n">
        <f aca="false">M31*10</f>
        <v>21500</v>
      </c>
      <c r="O31" s="137" t="n">
        <f aca="false">N31*10</f>
        <v>215000</v>
      </c>
      <c r="P31" s="137" t="n">
        <f aca="false">O31*10</f>
        <v>2150000</v>
      </c>
    </row>
    <row r="32" customFormat="false" ht="15" hidden="false" customHeight="false" outlineLevel="0" collapsed="false">
      <c r="A32" s="0" t="n">
        <v>2.21</v>
      </c>
      <c r="B32" s="136" t="n">
        <v>18</v>
      </c>
      <c r="D32" s="137" t="n">
        <v>4750000</v>
      </c>
      <c r="E32" s="136" t="n">
        <v>510000</v>
      </c>
      <c r="F32" s="136"/>
      <c r="G32" s="136"/>
      <c r="H32" s="136"/>
      <c r="J32" s="0" t="n">
        <f aca="false">K32/10</f>
        <v>2.21</v>
      </c>
      <c r="K32" s="0" t="n">
        <v>22.1</v>
      </c>
      <c r="L32" s="0" t="n">
        <f aca="false">K32*10</f>
        <v>221</v>
      </c>
      <c r="M32" s="0" t="n">
        <f aca="false">L32*10</f>
        <v>2210</v>
      </c>
      <c r="N32" s="0" t="n">
        <f aca="false">M32*10</f>
        <v>22100</v>
      </c>
      <c r="O32" s="137" t="n">
        <f aca="false">N32*10</f>
        <v>221000</v>
      </c>
      <c r="P32" s="137" t="n">
        <f aca="false">O32*10</f>
        <v>2210000</v>
      </c>
    </row>
    <row r="33" customFormat="false" ht="15" hidden="false" customHeight="false" outlineLevel="0" collapsed="false">
      <c r="A33" s="0" t="n">
        <v>2.26</v>
      </c>
      <c r="B33" s="136" t="n">
        <v>20</v>
      </c>
      <c r="D33" s="137" t="n">
        <v>4640000</v>
      </c>
      <c r="E33" s="136" t="n">
        <v>470000</v>
      </c>
      <c r="F33" s="136"/>
      <c r="G33" s="136"/>
      <c r="H33" s="136"/>
      <c r="J33" s="0" t="n">
        <f aca="false">K33/10</f>
        <v>2.26</v>
      </c>
      <c r="K33" s="0" t="n">
        <v>22.6</v>
      </c>
      <c r="L33" s="0" t="n">
        <f aca="false">K33*10</f>
        <v>226</v>
      </c>
      <c r="M33" s="0" t="n">
        <f aca="false">L33*10</f>
        <v>2260</v>
      </c>
      <c r="N33" s="0" t="n">
        <f aca="false">M33*10</f>
        <v>22600</v>
      </c>
      <c r="O33" s="137" t="n">
        <f aca="false">N33*10</f>
        <v>226000</v>
      </c>
      <c r="P33" s="137" t="n">
        <f aca="false">O33*10</f>
        <v>2260000</v>
      </c>
    </row>
    <row r="34" customFormat="false" ht="15" hidden="false" customHeight="false" outlineLevel="0" collapsed="false">
      <c r="A34" s="0" t="n">
        <v>2.32</v>
      </c>
      <c r="B34" s="136" t="n">
        <v>22</v>
      </c>
      <c r="D34" s="137" t="n">
        <v>4520000</v>
      </c>
      <c r="E34" s="136" t="n">
        <v>430000</v>
      </c>
      <c r="F34" s="136"/>
      <c r="G34" s="136"/>
      <c r="H34" s="136"/>
      <c r="J34" s="0" t="n">
        <f aca="false">K34/10</f>
        <v>2.32</v>
      </c>
      <c r="K34" s="0" t="n">
        <v>23.2</v>
      </c>
      <c r="L34" s="0" t="n">
        <f aca="false">K34*10</f>
        <v>232</v>
      </c>
      <c r="M34" s="0" t="n">
        <f aca="false">L34*10</f>
        <v>2320</v>
      </c>
      <c r="N34" s="0" t="n">
        <f aca="false">M34*10</f>
        <v>23200</v>
      </c>
      <c r="O34" s="137" t="n">
        <f aca="false">N34*10</f>
        <v>232000</v>
      </c>
      <c r="P34" s="137" t="n">
        <f aca="false">O34*10</f>
        <v>2320000</v>
      </c>
    </row>
    <row r="35" customFormat="false" ht="15" hidden="false" customHeight="false" outlineLevel="0" collapsed="false">
      <c r="A35" s="0" t="n">
        <v>2.37</v>
      </c>
      <c r="B35" s="136" t="n">
        <v>24</v>
      </c>
      <c r="D35" s="137" t="n">
        <v>4420000</v>
      </c>
      <c r="E35" s="136" t="n">
        <v>390000</v>
      </c>
      <c r="F35" s="136"/>
      <c r="G35" s="136"/>
      <c r="H35" s="136"/>
      <c r="J35" s="0" t="n">
        <f aca="false">K35/10</f>
        <v>2.37</v>
      </c>
      <c r="K35" s="0" t="n">
        <v>23.7</v>
      </c>
      <c r="L35" s="0" t="n">
        <f aca="false">K35*10</f>
        <v>237</v>
      </c>
      <c r="M35" s="0" t="n">
        <f aca="false">L35*10</f>
        <v>2370</v>
      </c>
      <c r="N35" s="0" t="n">
        <f aca="false">M35*10</f>
        <v>23700</v>
      </c>
      <c r="O35" s="137" t="n">
        <f aca="false">N35*10</f>
        <v>237000</v>
      </c>
      <c r="P35" s="137" t="n">
        <f aca="false">O35*10</f>
        <v>2370000</v>
      </c>
    </row>
    <row r="36" customFormat="false" ht="15" hidden="false" customHeight="false" outlineLevel="0" collapsed="false">
      <c r="A36" s="0" t="n">
        <v>2.43</v>
      </c>
      <c r="B36" s="136" t="n">
        <v>27</v>
      </c>
      <c r="D36" s="137" t="n">
        <v>4320000</v>
      </c>
      <c r="E36" s="136" t="n">
        <v>360000</v>
      </c>
      <c r="F36" s="136"/>
      <c r="G36" s="136"/>
      <c r="H36" s="136"/>
      <c r="J36" s="0" t="n">
        <f aca="false">K36/10</f>
        <v>2.43</v>
      </c>
      <c r="K36" s="0" t="n">
        <v>24.3</v>
      </c>
      <c r="L36" s="0" t="n">
        <f aca="false">K36*10</f>
        <v>243</v>
      </c>
      <c r="M36" s="0" t="n">
        <f aca="false">L36*10</f>
        <v>2430</v>
      </c>
      <c r="N36" s="0" t="n">
        <f aca="false">M36*10</f>
        <v>24300</v>
      </c>
      <c r="O36" s="137" t="n">
        <f aca="false">N36*10</f>
        <v>243000</v>
      </c>
      <c r="P36" s="137" t="n">
        <f aca="false">O36*10</f>
        <v>2430000</v>
      </c>
    </row>
    <row r="37" customFormat="false" ht="15" hidden="false" customHeight="false" outlineLevel="0" collapsed="false">
      <c r="A37" s="0" t="n">
        <v>2.49</v>
      </c>
      <c r="B37" s="136" t="n">
        <v>30</v>
      </c>
      <c r="D37" s="137" t="n">
        <v>4240000</v>
      </c>
      <c r="E37" s="136" t="n">
        <v>330000</v>
      </c>
      <c r="F37" s="136"/>
      <c r="G37" s="136"/>
      <c r="H37" s="136"/>
      <c r="J37" s="0" t="n">
        <f aca="false">K37/10</f>
        <v>2.49</v>
      </c>
      <c r="K37" s="0" t="n">
        <v>24.9</v>
      </c>
      <c r="L37" s="0" t="n">
        <f aca="false">K37*10</f>
        <v>249</v>
      </c>
      <c r="M37" s="0" t="n">
        <f aca="false">L37*10</f>
        <v>2490</v>
      </c>
      <c r="N37" s="0" t="n">
        <f aca="false">M37*10</f>
        <v>24900</v>
      </c>
      <c r="O37" s="137" t="n">
        <f aca="false">N37*10</f>
        <v>249000</v>
      </c>
      <c r="P37" s="137" t="n">
        <f aca="false">O37*10</f>
        <v>2490000</v>
      </c>
    </row>
    <row r="38" customFormat="false" ht="15" hidden="false" customHeight="false" outlineLevel="0" collapsed="false">
      <c r="A38" s="0" t="n">
        <v>2.55</v>
      </c>
      <c r="B38" s="136" t="n">
        <v>33</v>
      </c>
      <c r="D38" s="137" t="n">
        <v>4120000</v>
      </c>
      <c r="E38" s="136" t="n">
        <v>300000</v>
      </c>
      <c r="F38" s="136"/>
      <c r="G38" s="136"/>
      <c r="H38" s="136"/>
      <c r="J38" s="0" t="n">
        <f aca="false">K38/10</f>
        <v>2.55</v>
      </c>
      <c r="K38" s="0" t="n">
        <v>25.5</v>
      </c>
      <c r="L38" s="0" t="n">
        <f aca="false">K38*10</f>
        <v>255</v>
      </c>
      <c r="M38" s="0" t="n">
        <f aca="false">L38*10</f>
        <v>2550</v>
      </c>
      <c r="N38" s="0" t="n">
        <f aca="false">M38*10</f>
        <v>25500</v>
      </c>
      <c r="O38" s="137" t="n">
        <f aca="false">N38*10</f>
        <v>255000</v>
      </c>
      <c r="P38" s="137" t="n">
        <f aca="false">O38*10</f>
        <v>2550000</v>
      </c>
    </row>
    <row r="39" customFormat="false" ht="15" hidden="false" customHeight="false" outlineLevel="0" collapsed="false">
      <c r="A39" s="0" t="n">
        <v>2.61</v>
      </c>
      <c r="B39" s="136" t="n">
        <v>36</v>
      </c>
      <c r="D39" s="137" t="n">
        <v>4020000</v>
      </c>
      <c r="E39" s="136" t="n">
        <v>270000</v>
      </c>
      <c r="F39" s="136"/>
      <c r="G39" s="136"/>
      <c r="H39" s="136"/>
      <c r="J39" s="0" t="n">
        <f aca="false">K39/10</f>
        <v>2.61</v>
      </c>
      <c r="K39" s="0" t="n">
        <v>26.1</v>
      </c>
      <c r="L39" s="0" t="n">
        <f aca="false">K39*10</f>
        <v>261</v>
      </c>
      <c r="M39" s="0" t="n">
        <f aca="false">L39*10</f>
        <v>2610</v>
      </c>
      <c r="N39" s="0" t="n">
        <f aca="false">M39*10</f>
        <v>26100</v>
      </c>
      <c r="O39" s="137" t="n">
        <f aca="false">N39*10</f>
        <v>261000</v>
      </c>
      <c r="P39" s="137" t="n">
        <f aca="false">O39*10</f>
        <v>2610000</v>
      </c>
    </row>
    <row r="40" customFormat="false" ht="15" hidden="false" customHeight="false" outlineLevel="0" collapsed="false">
      <c r="A40" s="0" t="n">
        <v>2.67</v>
      </c>
      <c r="B40" s="136" t="n">
        <v>39</v>
      </c>
      <c r="D40" s="137" t="n">
        <v>3920000</v>
      </c>
      <c r="E40" s="136" t="n">
        <v>240000</v>
      </c>
      <c r="F40" s="136"/>
      <c r="G40" s="136"/>
      <c r="H40" s="136"/>
      <c r="J40" s="0" t="n">
        <f aca="false">K40/10</f>
        <v>2.67</v>
      </c>
      <c r="K40" s="0" t="n">
        <v>26.7</v>
      </c>
      <c r="L40" s="0" t="n">
        <f aca="false">K40*10</f>
        <v>267</v>
      </c>
      <c r="M40" s="0" t="n">
        <f aca="false">L40*10</f>
        <v>2670</v>
      </c>
      <c r="N40" s="0" t="n">
        <f aca="false">M40*10</f>
        <v>26700</v>
      </c>
      <c r="O40" s="137" t="n">
        <f aca="false">N40*10</f>
        <v>267000</v>
      </c>
      <c r="P40" s="137" t="n">
        <f aca="false">O40*10</f>
        <v>2670000</v>
      </c>
    </row>
    <row r="41" customFormat="false" ht="15" hidden="false" customHeight="false" outlineLevel="0" collapsed="false">
      <c r="A41" s="0" t="n">
        <v>2.74</v>
      </c>
      <c r="B41" s="136" t="n">
        <v>43</v>
      </c>
      <c r="D41" s="137" t="n">
        <v>3830000</v>
      </c>
      <c r="E41" s="136" t="n">
        <v>220000</v>
      </c>
      <c r="F41" s="136"/>
      <c r="G41" s="136"/>
      <c r="H41" s="136"/>
      <c r="J41" s="0" t="n">
        <f aca="false">K41/10</f>
        <v>2.74</v>
      </c>
      <c r="K41" s="0" t="n">
        <v>27.4</v>
      </c>
      <c r="L41" s="0" t="n">
        <f aca="false">K41*10</f>
        <v>274</v>
      </c>
      <c r="M41" s="0" t="n">
        <f aca="false">L41*10</f>
        <v>2740</v>
      </c>
      <c r="N41" s="0" t="n">
        <f aca="false">M41*10</f>
        <v>27400</v>
      </c>
      <c r="O41" s="137" t="n">
        <f aca="false">N41*10</f>
        <v>274000</v>
      </c>
      <c r="P41" s="137" t="n">
        <f aca="false">O41*10</f>
        <v>2740000</v>
      </c>
    </row>
    <row r="42" customFormat="false" ht="15" hidden="false" customHeight="false" outlineLevel="0" collapsed="false">
      <c r="A42" s="0" t="n">
        <v>2.8</v>
      </c>
      <c r="B42" s="136" t="n">
        <v>47</v>
      </c>
      <c r="D42" s="137" t="n">
        <v>3740000</v>
      </c>
      <c r="E42" s="136" t="n">
        <v>200000</v>
      </c>
      <c r="F42" s="136"/>
      <c r="G42" s="136"/>
      <c r="H42" s="136"/>
      <c r="J42" s="0" t="n">
        <f aca="false">K42/10</f>
        <v>2.8</v>
      </c>
      <c r="K42" s="0" t="n">
        <v>28</v>
      </c>
      <c r="L42" s="0" t="n">
        <f aca="false">K42*10</f>
        <v>280</v>
      </c>
      <c r="M42" s="0" t="n">
        <f aca="false">L42*10</f>
        <v>2800</v>
      </c>
      <c r="N42" s="0" t="n">
        <f aca="false">M42*10</f>
        <v>28000</v>
      </c>
      <c r="O42" s="137" t="n">
        <f aca="false">N42*10</f>
        <v>280000</v>
      </c>
      <c r="P42" s="137" t="n">
        <f aca="false">O42*10</f>
        <v>2800000</v>
      </c>
    </row>
    <row r="43" customFormat="false" ht="15" hidden="false" customHeight="false" outlineLevel="0" collapsed="false">
      <c r="A43" s="0" t="n">
        <v>2.87</v>
      </c>
      <c r="B43" s="136" t="n">
        <v>51</v>
      </c>
      <c r="D43" s="137" t="n">
        <v>3650000</v>
      </c>
      <c r="E43" s="136" t="n">
        <v>180000</v>
      </c>
      <c r="F43" s="136"/>
      <c r="G43" s="136"/>
      <c r="H43" s="136"/>
      <c r="J43" s="0" t="n">
        <f aca="false">K43/10</f>
        <v>2.87</v>
      </c>
      <c r="K43" s="0" t="n">
        <v>28.7</v>
      </c>
      <c r="L43" s="0" t="n">
        <f aca="false">K43*10</f>
        <v>287</v>
      </c>
      <c r="M43" s="0" t="n">
        <f aca="false">L43*10</f>
        <v>2870</v>
      </c>
      <c r="N43" s="0" t="n">
        <f aca="false">M43*10</f>
        <v>28700</v>
      </c>
      <c r="O43" s="137" t="n">
        <f aca="false">N43*10</f>
        <v>287000</v>
      </c>
      <c r="P43" s="137" t="n">
        <f aca="false">O43*10</f>
        <v>2870000</v>
      </c>
    </row>
    <row r="44" customFormat="false" ht="15" hidden="false" customHeight="false" outlineLevel="0" collapsed="false">
      <c r="A44" s="0" t="n">
        <v>2.94</v>
      </c>
      <c r="B44" s="136" t="n">
        <v>56</v>
      </c>
      <c r="D44" s="137" t="n">
        <v>3570000</v>
      </c>
      <c r="E44" s="136" t="n">
        <v>160000</v>
      </c>
      <c r="F44" s="136"/>
      <c r="G44" s="136"/>
      <c r="H44" s="136"/>
      <c r="J44" s="0" t="n">
        <f aca="false">K44/10</f>
        <v>2.94</v>
      </c>
      <c r="K44" s="0" t="n">
        <v>29.4</v>
      </c>
      <c r="L44" s="0" t="n">
        <f aca="false">K44*10</f>
        <v>294</v>
      </c>
      <c r="M44" s="0" t="n">
        <f aca="false">L44*10</f>
        <v>2940</v>
      </c>
      <c r="N44" s="0" t="n">
        <f aca="false">M44*10</f>
        <v>29400</v>
      </c>
      <c r="O44" s="137" t="n">
        <f aca="false">N44*10</f>
        <v>294000</v>
      </c>
      <c r="P44" s="137" t="n">
        <f aca="false">O44*10</f>
        <v>2940000</v>
      </c>
    </row>
    <row r="45" customFormat="false" ht="15" hidden="false" customHeight="false" outlineLevel="0" collapsed="false">
      <c r="A45" s="0" t="n">
        <v>3.01</v>
      </c>
      <c r="B45" s="136" t="n">
        <v>62</v>
      </c>
      <c r="D45" s="137" t="n">
        <v>3480000</v>
      </c>
      <c r="E45" s="136" t="n">
        <v>150000</v>
      </c>
      <c r="F45" s="136"/>
      <c r="G45" s="136"/>
      <c r="H45" s="136"/>
      <c r="J45" s="0" t="n">
        <f aca="false">K45/10</f>
        <v>3.01</v>
      </c>
      <c r="K45" s="0" t="n">
        <v>30.1</v>
      </c>
      <c r="L45" s="0" t="n">
        <f aca="false">K45*10</f>
        <v>301</v>
      </c>
      <c r="M45" s="0" t="n">
        <f aca="false">L45*10</f>
        <v>3010</v>
      </c>
      <c r="N45" s="0" t="n">
        <f aca="false">M45*10</f>
        <v>30100</v>
      </c>
      <c r="O45" s="137" t="n">
        <f aca="false">N45*10</f>
        <v>301000</v>
      </c>
      <c r="P45" s="137" t="n">
        <f aca="false">O45*10</f>
        <v>3010000</v>
      </c>
    </row>
    <row r="46" customFormat="false" ht="15" hidden="false" customHeight="false" outlineLevel="0" collapsed="false">
      <c r="A46" s="0" t="n">
        <v>3.09</v>
      </c>
      <c r="B46" s="136" t="n">
        <v>68</v>
      </c>
      <c r="D46" s="137" t="n">
        <v>3400000</v>
      </c>
      <c r="E46" s="136" t="n">
        <v>130000</v>
      </c>
      <c r="F46" s="136"/>
      <c r="G46" s="136"/>
      <c r="H46" s="136"/>
      <c r="J46" s="0" t="n">
        <f aca="false">K46/10</f>
        <v>3.09</v>
      </c>
      <c r="K46" s="0" t="n">
        <v>30.9</v>
      </c>
      <c r="L46" s="0" t="n">
        <f aca="false">K46*10</f>
        <v>309</v>
      </c>
      <c r="M46" s="0" t="n">
        <f aca="false">L46*10</f>
        <v>3090</v>
      </c>
      <c r="N46" s="0" t="n">
        <f aca="false">M46*10</f>
        <v>30900</v>
      </c>
      <c r="O46" s="137" t="n">
        <f aca="false">N46*10</f>
        <v>309000</v>
      </c>
      <c r="P46" s="137" t="n">
        <f aca="false">O46*10</f>
        <v>3090000</v>
      </c>
    </row>
    <row r="47" customFormat="false" ht="15" hidden="false" customHeight="false" outlineLevel="0" collapsed="false">
      <c r="A47" s="0" t="n">
        <v>3.16</v>
      </c>
      <c r="B47" s="136" t="n">
        <v>75</v>
      </c>
      <c r="D47" s="137" t="n">
        <v>3320000</v>
      </c>
      <c r="E47" s="136" t="n">
        <v>120000</v>
      </c>
      <c r="F47" s="136"/>
      <c r="G47" s="136"/>
      <c r="H47" s="136"/>
      <c r="J47" s="0" t="n">
        <f aca="false">K47/10</f>
        <v>3.16</v>
      </c>
      <c r="K47" s="0" t="n">
        <v>31.6</v>
      </c>
      <c r="L47" s="0" t="n">
        <f aca="false">K47*10</f>
        <v>316</v>
      </c>
      <c r="M47" s="0" t="n">
        <f aca="false">L47*10</f>
        <v>3160</v>
      </c>
      <c r="N47" s="0" t="n">
        <f aca="false">M47*10</f>
        <v>31600</v>
      </c>
      <c r="O47" s="137" t="n">
        <f aca="false">N47*10</f>
        <v>316000</v>
      </c>
      <c r="P47" s="137" t="n">
        <f aca="false">O47*10</f>
        <v>3160000</v>
      </c>
    </row>
    <row r="48" customFormat="false" ht="15" hidden="false" customHeight="false" outlineLevel="0" collapsed="false">
      <c r="A48" s="0" t="n">
        <v>3.24</v>
      </c>
      <c r="B48" s="136" t="n">
        <v>82</v>
      </c>
      <c r="D48" s="137" t="n">
        <v>3240000</v>
      </c>
      <c r="E48" s="136" t="n">
        <v>110000</v>
      </c>
      <c r="F48" s="136"/>
      <c r="G48" s="136"/>
      <c r="H48" s="136"/>
      <c r="J48" s="0" t="n">
        <f aca="false">K48/10</f>
        <v>3.24</v>
      </c>
      <c r="K48" s="0" t="n">
        <v>32.4</v>
      </c>
      <c r="L48" s="0" t="n">
        <f aca="false">K48*10</f>
        <v>324</v>
      </c>
      <c r="M48" s="0" t="n">
        <f aca="false">L48*10</f>
        <v>3240</v>
      </c>
      <c r="N48" s="0" t="n">
        <f aca="false">M48*10</f>
        <v>32400</v>
      </c>
      <c r="O48" s="137" t="n">
        <f aca="false">N48*10</f>
        <v>324000</v>
      </c>
      <c r="P48" s="137" t="n">
        <f aca="false">O48*10</f>
        <v>3240000</v>
      </c>
    </row>
    <row r="49" customFormat="false" ht="15" hidden="false" customHeight="false" outlineLevel="0" collapsed="false">
      <c r="A49" s="0" t="n">
        <v>3.32</v>
      </c>
      <c r="B49" s="136" t="n">
        <v>91</v>
      </c>
      <c r="D49" s="137" t="n">
        <v>3160000</v>
      </c>
      <c r="E49" s="136" t="n">
        <v>100000</v>
      </c>
      <c r="F49" s="136"/>
      <c r="G49" s="136"/>
      <c r="H49" s="136"/>
      <c r="J49" s="0" t="n">
        <f aca="false">K49/10</f>
        <v>3.32</v>
      </c>
      <c r="K49" s="0" t="n">
        <v>33.2</v>
      </c>
      <c r="L49" s="0" t="n">
        <f aca="false">K49*10</f>
        <v>332</v>
      </c>
      <c r="M49" s="0" t="n">
        <f aca="false">L49*10</f>
        <v>3320</v>
      </c>
      <c r="N49" s="0" t="n">
        <f aca="false">M49*10</f>
        <v>33200</v>
      </c>
      <c r="O49" s="137" t="n">
        <f aca="false">N49*10</f>
        <v>332000</v>
      </c>
      <c r="P49" s="137" t="n">
        <f aca="false">O49*10</f>
        <v>3320000</v>
      </c>
    </row>
    <row r="50" customFormat="false" ht="15" hidden="false" customHeight="false" outlineLevel="0" collapsed="false">
      <c r="A50" s="0" t="n">
        <v>3.4</v>
      </c>
      <c r="B50" s="136" t="n">
        <v>100</v>
      </c>
      <c r="D50" s="137" t="n">
        <v>3090000</v>
      </c>
      <c r="E50" s="136" t="n">
        <v>91000</v>
      </c>
      <c r="F50" s="136"/>
      <c r="G50" s="136"/>
      <c r="H50" s="136"/>
      <c r="J50" s="0" t="n">
        <f aca="false">K50/10</f>
        <v>3.4</v>
      </c>
      <c r="K50" s="0" t="n">
        <v>34</v>
      </c>
      <c r="L50" s="0" t="n">
        <f aca="false">K50*10</f>
        <v>340</v>
      </c>
      <c r="M50" s="0" t="n">
        <f aca="false">L50*10</f>
        <v>3400</v>
      </c>
      <c r="N50" s="0" t="n">
        <f aca="false">M50*10</f>
        <v>34000</v>
      </c>
      <c r="O50" s="137" t="n">
        <f aca="false">N50*10</f>
        <v>340000</v>
      </c>
      <c r="P50" s="137" t="n">
        <f aca="false">O50*10</f>
        <v>3400000</v>
      </c>
    </row>
    <row r="51" customFormat="false" ht="15" hidden="false" customHeight="false" outlineLevel="0" collapsed="false">
      <c r="A51" s="0" t="n">
        <v>3.48</v>
      </c>
      <c r="B51" s="136" t="n">
        <v>110</v>
      </c>
      <c r="D51" s="137" t="n">
        <v>3010000</v>
      </c>
      <c r="E51" s="136" t="n">
        <v>82000</v>
      </c>
      <c r="F51" s="136"/>
      <c r="G51" s="136"/>
      <c r="H51" s="136"/>
      <c r="J51" s="0" t="n">
        <f aca="false">K51/10</f>
        <v>3.48</v>
      </c>
      <c r="K51" s="0" t="n">
        <v>34.8</v>
      </c>
      <c r="L51" s="0" t="n">
        <f aca="false">K51*10</f>
        <v>348</v>
      </c>
      <c r="M51" s="0" t="n">
        <f aca="false">L51*10</f>
        <v>3480</v>
      </c>
      <c r="N51" s="0" t="n">
        <f aca="false">M51*10</f>
        <v>34800</v>
      </c>
      <c r="O51" s="137" t="n">
        <f aca="false">N51*10</f>
        <v>348000</v>
      </c>
      <c r="P51" s="137" t="n">
        <f aca="false">O51*10</f>
        <v>3480000</v>
      </c>
    </row>
    <row r="52" customFormat="false" ht="15" hidden="false" customHeight="false" outlineLevel="0" collapsed="false">
      <c r="A52" s="0" t="n">
        <v>3.57</v>
      </c>
      <c r="B52" s="136" t="n">
        <v>120</v>
      </c>
      <c r="D52" s="137" t="n">
        <v>2940000</v>
      </c>
      <c r="E52" s="136" t="n">
        <v>75000</v>
      </c>
      <c r="F52" s="136"/>
      <c r="G52" s="136"/>
      <c r="H52" s="136"/>
      <c r="J52" s="0" t="n">
        <f aca="false">K52/10</f>
        <v>3.57</v>
      </c>
      <c r="K52" s="0" t="n">
        <v>35.7</v>
      </c>
      <c r="L52" s="0" t="n">
        <f aca="false">K52*10</f>
        <v>357</v>
      </c>
      <c r="M52" s="0" t="n">
        <f aca="false">L52*10</f>
        <v>3570</v>
      </c>
      <c r="N52" s="0" t="n">
        <f aca="false">M52*10</f>
        <v>35700</v>
      </c>
      <c r="O52" s="137" t="n">
        <f aca="false">N52*10</f>
        <v>357000</v>
      </c>
      <c r="P52" s="137" t="n">
        <f aca="false">O52*10</f>
        <v>3570000</v>
      </c>
    </row>
    <row r="53" customFormat="false" ht="15" hidden="false" customHeight="false" outlineLevel="0" collapsed="false">
      <c r="A53" s="0" t="n">
        <v>3.65</v>
      </c>
      <c r="B53" s="136" t="n">
        <v>130</v>
      </c>
      <c r="D53" s="137" t="n">
        <v>2870000</v>
      </c>
      <c r="E53" s="136" t="n">
        <v>68000</v>
      </c>
      <c r="F53" s="136"/>
      <c r="G53" s="136"/>
      <c r="H53" s="136"/>
      <c r="J53" s="0" t="n">
        <f aca="false">K53/10</f>
        <v>3.65</v>
      </c>
      <c r="K53" s="0" t="n">
        <v>36.5</v>
      </c>
      <c r="L53" s="0" t="n">
        <f aca="false">K53*10</f>
        <v>365</v>
      </c>
      <c r="M53" s="0" t="n">
        <f aca="false">L53*10</f>
        <v>3650</v>
      </c>
      <c r="N53" s="0" t="n">
        <f aca="false">M53*10</f>
        <v>36500</v>
      </c>
      <c r="O53" s="137" t="n">
        <f aca="false">N53*10</f>
        <v>365000</v>
      </c>
      <c r="P53" s="137" t="n">
        <f aca="false">O53*10</f>
        <v>3650000</v>
      </c>
    </row>
    <row r="54" customFormat="false" ht="15" hidden="false" customHeight="false" outlineLevel="0" collapsed="false">
      <c r="A54" s="0" t="n">
        <v>3.74</v>
      </c>
      <c r="B54" s="136" t="n">
        <v>150</v>
      </c>
      <c r="D54" s="137" t="n">
        <v>2800000</v>
      </c>
      <c r="E54" s="136" t="n">
        <v>62000</v>
      </c>
      <c r="F54" s="136"/>
      <c r="G54" s="136"/>
      <c r="H54" s="136"/>
      <c r="J54" s="0" t="n">
        <f aca="false">K54/10</f>
        <v>3.74</v>
      </c>
      <c r="K54" s="0" t="n">
        <v>37.4</v>
      </c>
      <c r="L54" s="0" t="n">
        <f aca="false">K54*10</f>
        <v>374</v>
      </c>
      <c r="M54" s="0" t="n">
        <f aca="false">L54*10</f>
        <v>3740</v>
      </c>
      <c r="N54" s="0" t="n">
        <f aca="false">M54*10</f>
        <v>37400</v>
      </c>
      <c r="O54" s="137" t="n">
        <f aca="false">N54*10</f>
        <v>374000</v>
      </c>
      <c r="P54" s="137" t="n">
        <f aca="false">O54*10</f>
        <v>3740000</v>
      </c>
    </row>
    <row r="55" customFormat="false" ht="15" hidden="false" customHeight="false" outlineLevel="0" collapsed="false">
      <c r="A55" s="0" t="n">
        <v>3.83</v>
      </c>
      <c r="B55" s="136" t="n">
        <v>160</v>
      </c>
      <c r="D55" s="137" t="n">
        <v>2740000</v>
      </c>
      <c r="E55" s="136" t="n">
        <v>56000</v>
      </c>
      <c r="F55" s="136"/>
      <c r="G55" s="136"/>
      <c r="H55" s="136"/>
      <c r="J55" s="0" t="n">
        <f aca="false">K55/10</f>
        <v>3.83</v>
      </c>
      <c r="K55" s="0" t="n">
        <v>38.3</v>
      </c>
      <c r="L55" s="0" t="n">
        <f aca="false">K55*10</f>
        <v>383</v>
      </c>
      <c r="M55" s="0" t="n">
        <f aca="false">L55*10</f>
        <v>3830</v>
      </c>
      <c r="N55" s="0" t="n">
        <f aca="false">M55*10</f>
        <v>38300</v>
      </c>
      <c r="O55" s="137" t="n">
        <f aca="false">N55*10</f>
        <v>383000</v>
      </c>
      <c r="P55" s="137" t="n">
        <f aca="false">O55*10</f>
        <v>3830000</v>
      </c>
    </row>
    <row r="56" customFormat="false" ht="15" hidden="false" customHeight="false" outlineLevel="0" collapsed="false">
      <c r="A56" s="0" t="n">
        <v>3.92</v>
      </c>
      <c r="B56" s="136" t="n">
        <v>180</v>
      </c>
      <c r="D56" s="137" t="n">
        <v>2670000</v>
      </c>
      <c r="E56" s="136" t="n">
        <v>51000</v>
      </c>
      <c r="F56" s="136"/>
      <c r="G56" s="136"/>
      <c r="H56" s="136"/>
      <c r="J56" s="0" t="n">
        <f aca="false">K56/10</f>
        <v>3.92</v>
      </c>
      <c r="K56" s="0" t="n">
        <v>39.2</v>
      </c>
      <c r="L56" s="0" t="n">
        <f aca="false">K56*10</f>
        <v>392</v>
      </c>
      <c r="M56" s="0" t="n">
        <f aca="false">L56*10</f>
        <v>3920</v>
      </c>
      <c r="N56" s="0" t="n">
        <f aca="false">M56*10</f>
        <v>39200</v>
      </c>
      <c r="O56" s="137" t="n">
        <f aca="false">N56*10</f>
        <v>392000</v>
      </c>
      <c r="P56" s="137" t="n">
        <f aca="false">O56*10</f>
        <v>3920000</v>
      </c>
    </row>
    <row r="57" customFormat="false" ht="15" hidden="false" customHeight="false" outlineLevel="0" collapsed="false">
      <c r="A57" s="0" t="n">
        <v>4.02</v>
      </c>
      <c r="B57" s="136" t="n">
        <v>200</v>
      </c>
      <c r="D57" s="137" t="n">
        <v>2610000</v>
      </c>
      <c r="E57" s="136" t="n">
        <v>47000</v>
      </c>
      <c r="F57" s="136"/>
      <c r="G57" s="136"/>
      <c r="H57" s="136"/>
      <c r="J57" s="0" t="n">
        <f aca="false">K57/10</f>
        <v>4.02</v>
      </c>
      <c r="K57" s="0" t="n">
        <v>40.2</v>
      </c>
      <c r="L57" s="0" t="n">
        <f aca="false">K57*10</f>
        <v>402</v>
      </c>
      <c r="M57" s="0" t="n">
        <f aca="false">L57*10</f>
        <v>4020</v>
      </c>
      <c r="N57" s="0" t="n">
        <f aca="false">M57*10</f>
        <v>40200</v>
      </c>
      <c r="O57" s="137" t="n">
        <f aca="false">N57*10</f>
        <v>402000</v>
      </c>
      <c r="P57" s="137" t="n">
        <f aca="false">O57*10</f>
        <v>4020000</v>
      </c>
    </row>
    <row r="58" customFormat="false" ht="15" hidden="false" customHeight="false" outlineLevel="0" collapsed="false">
      <c r="A58" s="0" t="n">
        <v>4.12</v>
      </c>
      <c r="B58" s="136" t="n">
        <v>220</v>
      </c>
      <c r="D58" s="137" t="n">
        <v>2550000</v>
      </c>
      <c r="E58" s="136" t="n">
        <v>43000</v>
      </c>
      <c r="F58" s="136"/>
      <c r="G58" s="136"/>
      <c r="H58" s="136"/>
      <c r="J58" s="0" t="n">
        <f aca="false">K58/10</f>
        <v>4.12</v>
      </c>
      <c r="K58" s="0" t="n">
        <v>41.2</v>
      </c>
      <c r="L58" s="0" t="n">
        <f aca="false">K58*10</f>
        <v>412</v>
      </c>
      <c r="M58" s="0" t="n">
        <f aca="false">L58*10</f>
        <v>4120</v>
      </c>
      <c r="N58" s="0" t="n">
        <f aca="false">M58*10</f>
        <v>41200</v>
      </c>
      <c r="O58" s="137" t="n">
        <f aca="false">N58*10</f>
        <v>412000</v>
      </c>
      <c r="P58" s="137" t="n">
        <f aca="false">O58*10</f>
        <v>4120000</v>
      </c>
    </row>
    <row r="59" customFormat="false" ht="15" hidden="false" customHeight="false" outlineLevel="0" collapsed="false">
      <c r="A59" s="0" t="n">
        <v>4.24</v>
      </c>
      <c r="B59" s="136" t="n">
        <v>240</v>
      </c>
      <c r="D59" s="137" t="n">
        <v>2490000</v>
      </c>
      <c r="E59" s="136" t="n">
        <v>39000</v>
      </c>
      <c r="F59" s="136"/>
      <c r="G59" s="136"/>
      <c r="H59" s="136"/>
      <c r="J59" s="0" t="n">
        <f aca="false">K59/10</f>
        <v>4.24</v>
      </c>
      <c r="K59" s="0" t="n">
        <v>42.4</v>
      </c>
      <c r="L59" s="0" t="n">
        <f aca="false">K59*10</f>
        <v>424</v>
      </c>
      <c r="M59" s="0" t="n">
        <f aca="false">L59*10</f>
        <v>4240</v>
      </c>
      <c r="N59" s="0" t="n">
        <f aca="false">M59*10</f>
        <v>42400</v>
      </c>
      <c r="O59" s="137" t="n">
        <f aca="false">N59*10</f>
        <v>424000</v>
      </c>
      <c r="P59" s="137" t="n">
        <f aca="false">O59*10</f>
        <v>4240000</v>
      </c>
    </row>
    <row r="60" customFormat="false" ht="15" hidden="false" customHeight="false" outlineLevel="0" collapsed="false">
      <c r="A60" s="0" t="n">
        <v>4.32</v>
      </c>
      <c r="B60" s="136" t="n">
        <v>270</v>
      </c>
      <c r="D60" s="137" t="n">
        <v>2430000</v>
      </c>
      <c r="E60" s="136" t="n">
        <v>36000</v>
      </c>
      <c r="F60" s="136"/>
      <c r="G60" s="136"/>
      <c r="H60" s="136"/>
      <c r="J60" s="0" t="n">
        <f aca="false">K60/10</f>
        <v>4.32</v>
      </c>
      <c r="K60" s="0" t="n">
        <v>43.2</v>
      </c>
      <c r="L60" s="0" t="n">
        <f aca="false">K60*10</f>
        <v>432</v>
      </c>
      <c r="M60" s="0" t="n">
        <f aca="false">L60*10</f>
        <v>4320</v>
      </c>
      <c r="N60" s="0" t="n">
        <f aca="false">M60*10</f>
        <v>43200</v>
      </c>
      <c r="O60" s="137" t="n">
        <f aca="false">N60*10</f>
        <v>432000</v>
      </c>
      <c r="P60" s="137" t="n">
        <f aca="false">O60*10</f>
        <v>4320000</v>
      </c>
    </row>
    <row r="61" customFormat="false" ht="15" hidden="false" customHeight="false" outlineLevel="0" collapsed="false">
      <c r="A61" s="0" t="n">
        <v>4.42</v>
      </c>
      <c r="B61" s="136" t="n">
        <v>300</v>
      </c>
      <c r="D61" s="137" t="n">
        <v>2370000</v>
      </c>
      <c r="E61" s="136" t="n">
        <v>33000</v>
      </c>
      <c r="F61" s="136"/>
      <c r="G61" s="136"/>
      <c r="H61" s="136"/>
      <c r="J61" s="0" t="n">
        <f aca="false">K61/10</f>
        <v>4.42</v>
      </c>
      <c r="K61" s="0" t="n">
        <v>44.2</v>
      </c>
      <c r="L61" s="0" t="n">
        <f aca="false">K61*10</f>
        <v>442</v>
      </c>
      <c r="M61" s="0" t="n">
        <f aca="false">L61*10</f>
        <v>4420</v>
      </c>
      <c r="N61" s="0" t="n">
        <f aca="false">M61*10</f>
        <v>44200</v>
      </c>
      <c r="O61" s="137" t="n">
        <f aca="false">N61*10</f>
        <v>442000</v>
      </c>
      <c r="P61" s="137" t="n">
        <f aca="false">O61*10</f>
        <v>4420000</v>
      </c>
    </row>
    <row r="62" customFormat="false" ht="15" hidden="false" customHeight="false" outlineLevel="0" collapsed="false">
      <c r="A62" s="0" t="n">
        <v>4.52</v>
      </c>
      <c r="B62" s="136" t="n">
        <v>330</v>
      </c>
      <c r="D62" s="137" t="n">
        <v>2320000</v>
      </c>
      <c r="E62" s="136" t="n">
        <v>30000</v>
      </c>
      <c r="F62" s="136"/>
      <c r="G62" s="136"/>
      <c r="H62" s="136"/>
      <c r="J62" s="0" t="n">
        <f aca="false">K62/10</f>
        <v>4.52</v>
      </c>
      <c r="K62" s="0" t="n">
        <v>45.2</v>
      </c>
      <c r="L62" s="0" t="n">
        <f aca="false">K62*10</f>
        <v>452</v>
      </c>
      <c r="M62" s="0" t="n">
        <f aca="false">L62*10</f>
        <v>4520</v>
      </c>
      <c r="N62" s="0" t="n">
        <f aca="false">M62*10</f>
        <v>45200</v>
      </c>
      <c r="O62" s="137" t="n">
        <f aca="false">N62*10</f>
        <v>452000</v>
      </c>
      <c r="P62" s="137" t="n">
        <f aca="false">O62*10</f>
        <v>4520000</v>
      </c>
    </row>
    <row r="63" customFormat="false" ht="15" hidden="false" customHeight="false" outlineLevel="0" collapsed="false">
      <c r="A63" s="0" t="n">
        <v>4.64</v>
      </c>
      <c r="B63" s="136" t="n">
        <v>360</v>
      </c>
      <c r="D63" s="137" t="n">
        <v>2260000</v>
      </c>
      <c r="E63" s="136" t="n">
        <v>27000</v>
      </c>
      <c r="F63" s="136"/>
      <c r="G63" s="136"/>
      <c r="H63" s="136"/>
      <c r="J63" s="0" t="n">
        <f aca="false">K63/10</f>
        <v>4.64</v>
      </c>
      <c r="K63" s="0" t="n">
        <v>46.4</v>
      </c>
      <c r="L63" s="0" t="n">
        <f aca="false">K63*10</f>
        <v>464</v>
      </c>
      <c r="M63" s="0" t="n">
        <f aca="false">L63*10</f>
        <v>4640</v>
      </c>
      <c r="N63" s="0" t="n">
        <f aca="false">M63*10</f>
        <v>46400</v>
      </c>
      <c r="O63" s="137" t="n">
        <f aca="false">N63*10</f>
        <v>464000</v>
      </c>
      <c r="P63" s="137" t="n">
        <f aca="false">O63*10</f>
        <v>4640000</v>
      </c>
    </row>
    <row r="64" customFormat="false" ht="15" hidden="false" customHeight="false" outlineLevel="0" collapsed="false">
      <c r="A64" s="0" t="n">
        <v>4.75</v>
      </c>
      <c r="B64" s="136" t="n">
        <v>390</v>
      </c>
      <c r="D64" s="137" t="n">
        <v>2210000</v>
      </c>
      <c r="E64" s="136" t="n">
        <v>24000</v>
      </c>
      <c r="F64" s="136"/>
      <c r="G64" s="136"/>
      <c r="H64" s="136"/>
      <c r="J64" s="0" t="n">
        <f aca="false">K64/10</f>
        <v>4.75</v>
      </c>
      <c r="K64" s="0" t="n">
        <v>47.5</v>
      </c>
      <c r="L64" s="0" t="n">
        <f aca="false">K64*10</f>
        <v>475</v>
      </c>
      <c r="M64" s="0" t="n">
        <f aca="false">L64*10</f>
        <v>4750</v>
      </c>
      <c r="N64" s="0" t="n">
        <f aca="false">M64*10</f>
        <v>47500</v>
      </c>
      <c r="O64" s="137" t="n">
        <f aca="false">N64*10</f>
        <v>475000</v>
      </c>
      <c r="P64" s="137" t="n">
        <f aca="false">O64*10</f>
        <v>4750000</v>
      </c>
    </row>
    <row r="65" customFormat="false" ht="15" hidden="false" customHeight="false" outlineLevel="0" collapsed="false">
      <c r="A65" s="0" t="n">
        <v>4.87</v>
      </c>
      <c r="B65" s="136" t="n">
        <v>430</v>
      </c>
      <c r="D65" s="137" t="n">
        <v>2150000</v>
      </c>
      <c r="E65" s="136" t="n">
        <v>22000</v>
      </c>
      <c r="F65" s="136"/>
      <c r="G65" s="136"/>
      <c r="H65" s="136"/>
      <c r="J65" s="0" t="n">
        <f aca="false">K65/10</f>
        <v>4.87</v>
      </c>
      <c r="K65" s="0" t="n">
        <v>48.7</v>
      </c>
      <c r="L65" s="0" t="n">
        <f aca="false">K65*10</f>
        <v>487</v>
      </c>
      <c r="M65" s="0" t="n">
        <f aca="false">L65*10</f>
        <v>4870</v>
      </c>
      <c r="N65" s="0" t="n">
        <f aca="false">M65*10</f>
        <v>48700</v>
      </c>
      <c r="O65" s="137" t="n">
        <f aca="false">N65*10</f>
        <v>487000</v>
      </c>
      <c r="P65" s="137" t="n">
        <f aca="false">O65*10</f>
        <v>4870000</v>
      </c>
    </row>
    <row r="66" customFormat="false" ht="15" hidden="false" customHeight="false" outlineLevel="0" collapsed="false">
      <c r="A66" s="0" t="n">
        <v>4.99</v>
      </c>
      <c r="B66" s="136" t="n">
        <v>470</v>
      </c>
      <c r="D66" s="137" t="n">
        <v>2100000</v>
      </c>
      <c r="E66" s="136" t="n">
        <v>20000</v>
      </c>
      <c r="F66" s="136"/>
      <c r="G66" s="136"/>
      <c r="H66" s="136"/>
      <c r="J66" s="0" t="n">
        <f aca="false">K66/10</f>
        <v>4.99</v>
      </c>
      <c r="K66" s="0" t="n">
        <v>49.9</v>
      </c>
      <c r="L66" s="0" t="n">
        <f aca="false">K66*10</f>
        <v>499</v>
      </c>
      <c r="M66" s="0" t="n">
        <f aca="false">L66*10</f>
        <v>4990</v>
      </c>
      <c r="N66" s="0" t="n">
        <f aca="false">M66*10</f>
        <v>49900</v>
      </c>
      <c r="O66" s="137" t="n">
        <f aca="false">N66*10</f>
        <v>499000</v>
      </c>
      <c r="P66" s="137" t="n">
        <f aca="false">O66*10</f>
        <v>4990000</v>
      </c>
    </row>
    <row r="67" customFormat="false" ht="15" hidden="false" customHeight="false" outlineLevel="0" collapsed="false">
      <c r="A67" s="0" t="n">
        <v>5.11</v>
      </c>
      <c r="B67" s="136" t="n">
        <v>510</v>
      </c>
      <c r="D67" s="137" t="n">
        <v>2050000</v>
      </c>
      <c r="E67" s="136" t="n">
        <v>18000</v>
      </c>
      <c r="F67" s="136"/>
      <c r="G67" s="136"/>
      <c r="H67" s="136"/>
      <c r="J67" s="0" t="n">
        <f aca="false">K67/10</f>
        <v>5.11</v>
      </c>
      <c r="K67" s="0" t="n">
        <v>51.1</v>
      </c>
      <c r="L67" s="0" t="n">
        <f aca="false">K67*10</f>
        <v>511</v>
      </c>
      <c r="M67" s="0" t="n">
        <f aca="false">L67*10</f>
        <v>5110</v>
      </c>
      <c r="N67" s="0" t="n">
        <f aca="false">M67*10</f>
        <v>51100</v>
      </c>
      <c r="O67" s="137" t="n">
        <f aca="false">N67*10</f>
        <v>511000</v>
      </c>
      <c r="P67" s="137" t="n">
        <f aca="false">O67*10</f>
        <v>5110000</v>
      </c>
    </row>
    <row r="68" customFormat="false" ht="15" hidden="false" customHeight="false" outlineLevel="0" collapsed="false">
      <c r="A68" s="0" t="n">
        <v>5.23</v>
      </c>
      <c r="B68" s="136" t="n">
        <v>560</v>
      </c>
      <c r="D68" s="137" t="n">
        <v>2000000</v>
      </c>
      <c r="E68" s="136" t="n">
        <v>16000</v>
      </c>
      <c r="F68" s="136"/>
      <c r="G68" s="136"/>
      <c r="H68" s="136"/>
      <c r="J68" s="0" t="n">
        <f aca="false">K68/10</f>
        <v>5.23</v>
      </c>
      <c r="K68" s="0" t="n">
        <v>52.3</v>
      </c>
      <c r="L68" s="0" t="n">
        <f aca="false">K68*10</f>
        <v>523</v>
      </c>
      <c r="M68" s="0" t="n">
        <f aca="false">L68*10</f>
        <v>5230</v>
      </c>
      <c r="N68" s="0" t="n">
        <f aca="false">M68*10</f>
        <v>52300</v>
      </c>
      <c r="O68" s="137" t="n">
        <f aca="false">N68*10</f>
        <v>523000</v>
      </c>
      <c r="P68" s="137" t="n">
        <f aca="false">O68*10</f>
        <v>5230000</v>
      </c>
    </row>
    <row r="69" customFormat="false" ht="15" hidden="false" customHeight="false" outlineLevel="0" collapsed="false">
      <c r="A69" s="0" t="n">
        <v>5.36</v>
      </c>
      <c r="B69" s="136" t="n">
        <v>620</v>
      </c>
      <c r="D69" s="137" t="n">
        <v>1960000</v>
      </c>
      <c r="E69" s="136" t="n">
        <v>15000</v>
      </c>
      <c r="F69" s="136"/>
      <c r="G69" s="136"/>
      <c r="H69" s="136"/>
      <c r="J69" s="0" t="n">
        <f aca="false">K69/10</f>
        <v>5.36</v>
      </c>
      <c r="K69" s="0" t="n">
        <v>53.6</v>
      </c>
      <c r="L69" s="0" t="n">
        <f aca="false">K69*10</f>
        <v>536</v>
      </c>
      <c r="M69" s="0" t="n">
        <f aca="false">L69*10</f>
        <v>5360</v>
      </c>
      <c r="N69" s="0" t="n">
        <f aca="false">M69*10</f>
        <v>53600</v>
      </c>
      <c r="O69" s="137" t="n">
        <f aca="false">N69*10</f>
        <v>536000</v>
      </c>
      <c r="P69" s="137" t="n">
        <f aca="false">O69*10</f>
        <v>5360000</v>
      </c>
    </row>
    <row r="70" customFormat="false" ht="15" hidden="false" customHeight="false" outlineLevel="0" collapsed="false">
      <c r="A70" s="0" t="n">
        <v>5.49</v>
      </c>
      <c r="B70" s="136" t="n">
        <v>680</v>
      </c>
      <c r="D70" s="137" t="n">
        <v>1820000</v>
      </c>
      <c r="E70" s="136" t="n">
        <v>13000</v>
      </c>
      <c r="F70" s="136"/>
      <c r="G70" s="136"/>
      <c r="H70" s="136"/>
      <c r="J70" s="0" t="n">
        <f aca="false">K70/10</f>
        <v>5.49</v>
      </c>
      <c r="K70" s="0" t="n">
        <v>54.9</v>
      </c>
      <c r="L70" s="0" t="n">
        <f aca="false">K70*10</f>
        <v>549</v>
      </c>
      <c r="M70" s="0" t="n">
        <f aca="false">L70*10</f>
        <v>5490</v>
      </c>
      <c r="N70" s="0" t="n">
        <f aca="false">M70*10</f>
        <v>54900</v>
      </c>
      <c r="O70" s="137" t="n">
        <f aca="false">N70*10</f>
        <v>549000</v>
      </c>
      <c r="P70" s="137" t="n">
        <f aca="false">O70*10</f>
        <v>5490000</v>
      </c>
    </row>
    <row r="71" customFormat="false" ht="15" hidden="false" customHeight="false" outlineLevel="0" collapsed="false">
      <c r="A71" s="0" t="n">
        <v>5.62</v>
      </c>
      <c r="B71" s="136" t="n">
        <v>750</v>
      </c>
      <c r="D71" s="137" t="n">
        <v>1740000</v>
      </c>
      <c r="E71" s="136" t="n">
        <v>12000</v>
      </c>
      <c r="F71" s="136"/>
      <c r="G71" s="136"/>
      <c r="H71" s="136"/>
      <c r="J71" s="0" t="n">
        <f aca="false">K71/10</f>
        <v>5.62</v>
      </c>
      <c r="K71" s="0" t="n">
        <v>56.2</v>
      </c>
      <c r="L71" s="0" t="n">
        <f aca="false">K71*10</f>
        <v>562</v>
      </c>
      <c r="M71" s="0" t="n">
        <f aca="false">L71*10</f>
        <v>5620</v>
      </c>
      <c r="N71" s="0" t="n">
        <f aca="false">M71*10</f>
        <v>56200</v>
      </c>
      <c r="O71" s="137" t="n">
        <f aca="false">N71*10</f>
        <v>562000</v>
      </c>
      <c r="P71" s="137" t="n">
        <f aca="false">O71*10</f>
        <v>5620000</v>
      </c>
    </row>
    <row r="72" customFormat="false" ht="15" hidden="false" customHeight="false" outlineLevel="0" collapsed="false">
      <c r="A72" s="0" t="n">
        <v>5.76</v>
      </c>
      <c r="B72" s="136" t="n">
        <v>820</v>
      </c>
      <c r="D72" s="137" t="n">
        <v>1690000</v>
      </c>
      <c r="E72" s="136" t="n">
        <v>11000</v>
      </c>
      <c r="F72" s="136"/>
      <c r="G72" s="136"/>
      <c r="H72" s="136"/>
      <c r="J72" s="0" t="n">
        <f aca="false">K72/10</f>
        <v>5.76</v>
      </c>
      <c r="K72" s="0" t="n">
        <v>57.6</v>
      </c>
      <c r="L72" s="0" t="n">
        <f aca="false">K72*10</f>
        <v>576</v>
      </c>
      <c r="M72" s="0" t="n">
        <f aca="false">L72*10</f>
        <v>5760</v>
      </c>
      <c r="N72" s="0" t="n">
        <f aca="false">M72*10</f>
        <v>57600</v>
      </c>
      <c r="O72" s="137" t="n">
        <f aca="false">N72*10</f>
        <v>576000</v>
      </c>
      <c r="P72" s="137" t="n">
        <f aca="false">O72*10</f>
        <v>5760000</v>
      </c>
    </row>
    <row r="73" customFormat="false" ht="15" hidden="false" customHeight="false" outlineLevel="0" collapsed="false">
      <c r="A73" s="0" t="n">
        <v>5.9</v>
      </c>
      <c r="B73" s="136" t="n">
        <v>910</v>
      </c>
      <c r="D73" s="137" t="n">
        <v>1650000</v>
      </c>
      <c r="E73" s="136" t="n">
        <v>10000</v>
      </c>
      <c r="F73" s="136"/>
      <c r="G73" s="136"/>
      <c r="H73" s="136"/>
      <c r="J73" s="0" t="n">
        <f aca="false">K73/10</f>
        <v>5.9</v>
      </c>
      <c r="K73" s="0" t="n">
        <v>59</v>
      </c>
      <c r="L73" s="0" t="n">
        <f aca="false">K73*10</f>
        <v>590</v>
      </c>
      <c r="M73" s="0" t="n">
        <f aca="false">L73*10</f>
        <v>5900</v>
      </c>
      <c r="N73" s="0" t="n">
        <f aca="false">M73*10</f>
        <v>59000</v>
      </c>
      <c r="O73" s="137" t="n">
        <f aca="false">N73*10</f>
        <v>590000</v>
      </c>
      <c r="P73" s="137" t="n">
        <f aca="false">O73*10</f>
        <v>5900000</v>
      </c>
    </row>
    <row r="74" customFormat="false" ht="15" hidden="false" customHeight="false" outlineLevel="0" collapsed="false">
      <c r="A74" s="0" t="n">
        <v>6.04</v>
      </c>
      <c r="B74" s="136" t="n">
        <v>1000</v>
      </c>
      <c r="D74" s="137" t="n">
        <v>1620000</v>
      </c>
      <c r="E74" s="136" t="n">
        <v>9100</v>
      </c>
      <c r="F74" s="136"/>
      <c r="G74" s="136"/>
      <c r="H74" s="136"/>
      <c r="J74" s="0" t="n">
        <f aca="false">K74/10</f>
        <v>6.04</v>
      </c>
      <c r="K74" s="0" t="n">
        <v>60.4</v>
      </c>
      <c r="L74" s="0" t="n">
        <f aca="false">K74*10</f>
        <v>604</v>
      </c>
      <c r="M74" s="0" t="n">
        <f aca="false">L74*10</f>
        <v>6040</v>
      </c>
      <c r="N74" s="0" t="n">
        <f aca="false">M74*10</f>
        <v>60400</v>
      </c>
      <c r="O74" s="137" t="n">
        <f aca="false">N74*10</f>
        <v>604000</v>
      </c>
      <c r="P74" s="137" t="n">
        <f aca="false">O74*10</f>
        <v>6040000</v>
      </c>
    </row>
    <row r="75" customFormat="false" ht="15" hidden="false" customHeight="false" outlineLevel="0" collapsed="false">
      <c r="A75" s="0" t="n">
        <v>6.19</v>
      </c>
      <c r="B75" s="136" t="n">
        <v>1100</v>
      </c>
      <c r="D75" s="137" t="n">
        <v>1580000</v>
      </c>
      <c r="E75" s="136" t="n">
        <v>8200</v>
      </c>
      <c r="F75" s="136"/>
      <c r="G75" s="136"/>
      <c r="H75" s="136"/>
      <c r="J75" s="0" t="n">
        <f aca="false">K75/10</f>
        <v>6.19</v>
      </c>
      <c r="K75" s="0" t="n">
        <v>61.9</v>
      </c>
      <c r="L75" s="0" t="n">
        <f aca="false">K75*10</f>
        <v>619</v>
      </c>
      <c r="M75" s="0" t="n">
        <f aca="false">L75*10</f>
        <v>6190</v>
      </c>
      <c r="N75" s="0" t="n">
        <f aca="false">M75*10</f>
        <v>61900</v>
      </c>
      <c r="O75" s="137" t="n">
        <f aca="false">N75*10</f>
        <v>619000</v>
      </c>
      <c r="P75" s="137" t="n">
        <f aca="false">O75*10</f>
        <v>6190000</v>
      </c>
    </row>
    <row r="76" customFormat="false" ht="15" hidden="false" customHeight="false" outlineLevel="0" collapsed="false">
      <c r="A76" s="0" t="n">
        <v>6.34</v>
      </c>
      <c r="B76" s="136" t="n">
        <v>1200</v>
      </c>
      <c r="D76" s="137" t="n">
        <v>1540000</v>
      </c>
      <c r="E76" s="136" t="n">
        <v>7500</v>
      </c>
      <c r="F76" s="136"/>
      <c r="G76" s="136"/>
      <c r="H76" s="136"/>
      <c r="J76" s="0" t="n">
        <f aca="false">K76/10</f>
        <v>6.34</v>
      </c>
      <c r="K76" s="0" t="n">
        <v>63.4</v>
      </c>
      <c r="L76" s="0" t="n">
        <f aca="false">K76*10</f>
        <v>634</v>
      </c>
      <c r="M76" s="0" t="n">
        <f aca="false">L76*10</f>
        <v>6340</v>
      </c>
      <c r="N76" s="0" t="n">
        <f aca="false">M76*10</f>
        <v>63400</v>
      </c>
      <c r="O76" s="137" t="n">
        <f aca="false">N76*10</f>
        <v>634000</v>
      </c>
      <c r="P76" s="137" t="n">
        <f aca="false">O76*10</f>
        <v>6340000</v>
      </c>
    </row>
    <row r="77" customFormat="false" ht="15" hidden="false" customHeight="false" outlineLevel="0" collapsed="false">
      <c r="A77" s="0" t="n">
        <v>6.49</v>
      </c>
      <c r="B77" s="136" t="n">
        <v>1300</v>
      </c>
      <c r="D77" s="137" t="n">
        <v>1500000</v>
      </c>
      <c r="E77" s="136" t="n">
        <v>6800</v>
      </c>
      <c r="F77" s="136"/>
      <c r="G77" s="136"/>
      <c r="H77" s="136"/>
      <c r="J77" s="0" t="n">
        <f aca="false">K77/10</f>
        <v>6.49</v>
      </c>
      <c r="K77" s="0" t="n">
        <v>64.9</v>
      </c>
      <c r="L77" s="0" t="n">
        <f aca="false">K77*10</f>
        <v>649</v>
      </c>
      <c r="M77" s="0" t="n">
        <f aca="false">L77*10</f>
        <v>6490</v>
      </c>
      <c r="N77" s="0" t="n">
        <f aca="false">M77*10</f>
        <v>64900</v>
      </c>
      <c r="O77" s="137" t="n">
        <f aca="false">N77*10</f>
        <v>649000</v>
      </c>
      <c r="P77" s="137" t="n">
        <f aca="false">O77*10</f>
        <v>6490000</v>
      </c>
    </row>
    <row r="78" customFormat="false" ht="15" hidden="false" customHeight="false" outlineLevel="0" collapsed="false">
      <c r="A78" s="0" t="n">
        <v>6.65</v>
      </c>
      <c r="B78" s="136" t="n">
        <v>1500</v>
      </c>
      <c r="D78" s="137" t="n">
        <v>1470000</v>
      </c>
      <c r="E78" s="136" t="n">
        <v>6200</v>
      </c>
      <c r="F78" s="136"/>
      <c r="G78" s="136"/>
      <c r="H78" s="136"/>
      <c r="J78" s="0" t="n">
        <f aca="false">K78/10</f>
        <v>6.65</v>
      </c>
      <c r="K78" s="0" t="n">
        <v>66.5</v>
      </c>
      <c r="L78" s="0" t="n">
        <f aca="false">K78*10</f>
        <v>665</v>
      </c>
      <c r="M78" s="0" t="n">
        <f aca="false">L78*10</f>
        <v>6650</v>
      </c>
      <c r="N78" s="0" t="n">
        <f aca="false">M78*10</f>
        <v>66500</v>
      </c>
      <c r="O78" s="137" t="n">
        <f aca="false">N78*10</f>
        <v>665000</v>
      </c>
      <c r="P78" s="137" t="n">
        <f aca="false">O78*10</f>
        <v>6650000</v>
      </c>
    </row>
    <row r="79" customFormat="false" ht="15" hidden="false" customHeight="false" outlineLevel="0" collapsed="false">
      <c r="A79" s="0" t="n">
        <v>6.81</v>
      </c>
      <c r="B79" s="136" t="n">
        <v>1600</v>
      </c>
      <c r="D79" s="137" t="n">
        <v>1430000</v>
      </c>
      <c r="E79" s="136" t="n">
        <v>5600</v>
      </c>
      <c r="F79" s="136"/>
      <c r="G79" s="136"/>
      <c r="H79" s="136"/>
      <c r="J79" s="0" t="n">
        <f aca="false">K79/10</f>
        <v>6.81</v>
      </c>
      <c r="K79" s="0" t="n">
        <v>68.1</v>
      </c>
      <c r="L79" s="0" t="n">
        <f aca="false">K79*10</f>
        <v>681</v>
      </c>
      <c r="M79" s="0" t="n">
        <f aca="false">L79*10</f>
        <v>6810</v>
      </c>
      <c r="N79" s="0" t="n">
        <f aca="false">M79*10</f>
        <v>68100</v>
      </c>
      <c r="O79" s="137" t="n">
        <f aca="false">N79*10</f>
        <v>681000</v>
      </c>
      <c r="P79" s="137" t="n">
        <f aca="false">O79*10</f>
        <v>6810000</v>
      </c>
    </row>
    <row r="80" customFormat="false" ht="15" hidden="false" customHeight="false" outlineLevel="0" collapsed="false">
      <c r="A80" s="0" t="n">
        <v>6.98</v>
      </c>
      <c r="B80" s="136" t="n">
        <v>1800</v>
      </c>
      <c r="D80" s="137" t="n">
        <v>1400000</v>
      </c>
      <c r="E80" s="136" t="n">
        <v>5100</v>
      </c>
      <c r="F80" s="136"/>
      <c r="G80" s="136"/>
      <c r="H80" s="136"/>
      <c r="J80" s="0" t="n">
        <f aca="false">K80/10</f>
        <v>6.98</v>
      </c>
      <c r="K80" s="0" t="n">
        <v>69.8</v>
      </c>
      <c r="L80" s="0" t="n">
        <f aca="false">K80*10</f>
        <v>698</v>
      </c>
      <c r="M80" s="0" t="n">
        <f aca="false">L80*10</f>
        <v>6980</v>
      </c>
      <c r="N80" s="0" t="n">
        <f aca="false">M80*10</f>
        <v>69800</v>
      </c>
      <c r="O80" s="137" t="n">
        <f aca="false">N80*10</f>
        <v>698000</v>
      </c>
      <c r="P80" s="137" t="n">
        <f aca="false">O80*10</f>
        <v>6980000</v>
      </c>
    </row>
    <row r="81" customFormat="false" ht="15" hidden="false" customHeight="false" outlineLevel="0" collapsed="false">
      <c r="A81" s="0" t="n">
        <v>7.15</v>
      </c>
      <c r="B81" s="136" t="n">
        <v>2000</v>
      </c>
      <c r="D81" s="137" t="n">
        <v>1370000</v>
      </c>
      <c r="E81" s="136" t="n">
        <v>4700</v>
      </c>
      <c r="F81" s="136"/>
      <c r="G81" s="136"/>
      <c r="H81" s="136"/>
      <c r="J81" s="0" t="n">
        <f aca="false">K81/10</f>
        <v>7.15</v>
      </c>
      <c r="K81" s="0" t="n">
        <v>71.5</v>
      </c>
      <c r="L81" s="0" t="n">
        <f aca="false">K81*10</f>
        <v>715</v>
      </c>
      <c r="M81" s="0" t="n">
        <f aca="false">L81*10</f>
        <v>7150</v>
      </c>
      <c r="N81" s="0" t="n">
        <f aca="false">M81*10</f>
        <v>71500</v>
      </c>
      <c r="O81" s="137" t="n">
        <f aca="false">N81*10</f>
        <v>715000</v>
      </c>
      <c r="P81" s="137" t="n">
        <f aca="false">O81*10</f>
        <v>7150000</v>
      </c>
    </row>
    <row r="82" customFormat="false" ht="15" hidden="false" customHeight="false" outlineLevel="0" collapsed="false">
      <c r="A82" s="0" t="n">
        <v>7.32</v>
      </c>
      <c r="B82" s="136" t="n">
        <v>2200</v>
      </c>
      <c r="D82" s="137" t="n">
        <v>1330000</v>
      </c>
      <c r="E82" s="136" t="n">
        <v>4300</v>
      </c>
      <c r="F82" s="136"/>
      <c r="G82" s="136"/>
      <c r="H82" s="136"/>
      <c r="J82" s="0" t="n">
        <f aca="false">K82/10</f>
        <v>7.32</v>
      </c>
      <c r="K82" s="0" t="n">
        <v>73.2</v>
      </c>
      <c r="L82" s="0" t="n">
        <f aca="false">K82*10</f>
        <v>732</v>
      </c>
      <c r="M82" s="0" t="n">
        <f aca="false">L82*10</f>
        <v>7320</v>
      </c>
      <c r="N82" s="0" t="n">
        <f aca="false">M82*10</f>
        <v>73200</v>
      </c>
      <c r="O82" s="137" t="n">
        <f aca="false">N82*10</f>
        <v>732000</v>
      </c>
      <c r="P82" s="137" t="n">
        <f aca="false">O82*10</f>
        <v>7320000</v>
      </c>
    </row>
    <row r="83" customFormat="false" ht="15" hidden="false" customHeight="false" outlineLevel="0" collapsed="false">
      <c r="A83" s="0" t="n">
        <v>7.5</v>
      </c>
      <c r="B83" s="136" t="n">
        <v>2400</v>
      </c>
      <c r="D83" s="137" t="n">
        <v>1300000</v>
      </c>
      <c r="E83" s="136" t="n">
        <v>3900</v>
      </c>
      <c r="F83" s="136"/>
      <c r="G83" s="136"/>
      <c r="H83" s="136"/>
      <c r="J83" s="0" t="n">
        <f aca="false">K83/10</f>
        <v>7.5</v>
      </c>
      <c r="K83" s="0" t="n">
        <v>75</v>
      </c>
      <c r="L83" s="0" t="n">
        <f aca="false">K83*10</f>
        <v>750</v>
      </c>
      <c r="M83" s="0" t="n">
        <f aca="false">L83*10</f>
        <v>7500</v>
      </c>
      <c r="N83" s="0" t="n">
        <f aca="false">M83*10</f>
        <v>75000</v>
      </c>
      <c r="O83" s="137" t="n">
        <f aca="false">N83*10</f>
        <v>750000</v>
      </c>
      <c r="P83" s="137" t="n">
        <f aca="false">O83*10</f>
        <v>7500000</v>
      </c>
    </row>
    <row r="84" customFormat="false" ht="15" hidden="false" customHeight="false" outlineLevel="0" collapsed="false">
      <c r="A84" s="0" t="n">
        <v>7.68</v>
      </c>
      <c r="B84" s="136" t="n">
        <v>2700</v>
      </c>
      <c r="D84" s="137" t="n">
        <v>1270000</v>
      </c>
      <c r="E84" s="136" t="n">
        <v>3600</v>
      </c>
      <c r="F84" s="136"/>
      <c r="G84" s="136"/>
      <c r="H84" s="136"/>
      <c r="J84" s="0" t="n">
        <f aca="false">K84/10</f>
        <v>7.68</v>
      </c>
      <c r="K84" s="0" t="n">
        <v>76.8</v>
      </c>
      <c r="L84" s="0" t="n">
        <f aca="false">K84*10</f>
        <v>768</v>
      </c>
      <c r="M84" s="0" t="n">
        <f aca="false">L84*10</f>
        <v>7680</v>
      </c>
      <c r="N84" s="0" t="n">
        <f aca="false">M84*10</f>
        <v>76800</v>
      </c>
      <c r="O84" s="137" t="n">
        <f aca="false">N84*10</f>
        <v>768000</v>
      </c>
      <c r="P84" s="137" t="n">
        <f aca="false">O84*10</f>
        <v>7680000</v>
      </c>
    </row>
    <row r="85" customFormat="false" ht="15" hidden="false" customHeight="false" outlineLevel="0" collapsed="false">
      <c r="A85" s="0" t="n">
        <v>7.87</v>
      </c>
      <c r="B85" s="136" t="n">
        <v>3000</v>
      </c>
      <c r="D85" s="137" t="n">
        <v>1240000</v>
      </c>
      <c r="E85" s="136" t="n">
        <v>3300</v>
      </c>
      <c r="F85" s="136"/>
      <c r="G85" s="136"/>
      <c r="H85" s="136"/>
      <c r="J85" s="0" t="n">
        <f aca="false">K85/10</f>
        <v>7.87</v>
      </c>
      <c r="K85" s="0" t="n">
        <v>78.7</v>
      </c>
      <c r="L85" s="0" t="n">
        <f aca="false">K85*10</f>
        <v>787</v>
      </c>
      <c r="M85" s="0" t="n">
        <f aca="false">L85*10</f>
        <v>7870</v>
      </c>
      <c r="N85" s="0" t="n">
        <f aca="false">M85*10</f>
        <v>78700</v>
      </c>
      <c r="O85" s="137" t="n">
        <f aca="false">N85*10</f>
        <v>787000</v>
      </c>
      <c r="P85" s="137" t="n">
        <f aca="false">O85*10</f>
        <v>7870000</v>
      </c>
    </row>
    <row r="86" customFormat="false" ht="15" hidden="false" customHeight="false" outlineLevel="0" collapsed="false">
      <c r="A86" s="0" t="n">
        <v>8.06</v>
      </c>
      <c r="B86" s="136" t="n">
        <v>3300</v>
      </c>
      <c r="D86" s="137" t="n">
        <v>1210000</v>
      </c>
      <c r="E86" s="136" t="n">
        <v>3000</v>
      </c>
      <c r="F86" s="136"/>
      <c r="G86" s="136"/>
      <c r="H86" s="136"/>
      <c r="J86" s="0" t="n">
        <f aca="false">K86/10</f>
        <v>8.06</v>
      </c>
      <c r="K86" s="0" t="n">
        <v>80.6</v>
      </c>
      <c r="L86" s="0" t="n">
        <f aca="false">K86*10</f>
        <v>806</v>
      </c>
      <c r="M86" s="0" t="n">
        <f aca="false">L86*10</f>
        <v>8060</v>
      </c>
      <c r="N86" s="0" t="n">
        <f aca="false">M86*10</f>
        <v>80600</v>
      </c>
      <c r="O86" s="137" t="n">
        <f aca="false">N86*10</f>
        <v>806000</v>
      </c>
      <c r="P86" s="137" t="n">
        <f aca="false">O86*10</f>
        <v>8060000</v>
      </c>
    </row>
    <row r="87" customFormat="false" ht="15" hidden="false" customHeight="false" outlineLevel="0" collapsed="false">
      <c r="A87" s="0" t="n">
        <v>8.25</v>
      </c>
      <c r="B87" s="136" t="n">
        <v>3600</v>
      </c>
      <c r="D87" s="137" t="n">
        <v>1180000</v>
      </c>
      <c r="E87" s="136" t="n">
        <v>2700</v>
      </c>
      <c r="F87" s="136"/>
      <c r="G87" s="136"/>
      <c r="H87" s="136"/>
      <c r="J87" s="0" t="n">
        <f aca="false">K87/10</f>
        <v>8.25</v>
      </c>
      <c r="K87" s="0" t="n">
        <v>82.5</v>
      </c>
      <c r="L87" s="0" t="n">
        <f aca="false">K87*10</f>
        <v>825</v>
      </c>
      <c r="M87" s="0" t="n">
        <f aca="false">L87*10</f>
        <v>8250</v>
      </c>
      <c r="N87" s="0" t="n">
        <f aca="false">M87*10</f>
        <v>82500</v>
      </c>
      <c r="O87" s="137" t="n">
        <f aca="false">N87*10</f>
        <v>825000</v>
      </c>
      <c r="P87" s="137" t="n">
        <f aca="false">O87*10</f>
        <v>8250000</v>
      </c>
    </row>
    <row r="88" customFormat="false" ht="15" hidden="false" customHeight="false" outlineLevel="0" collapsed="false">
      <c r="A88" s="0" t="n">
        <v>8.45</v>
      </c>
      <c r="B88" s="136" t="n">
        <v>3900</v>
      </c>
      <c r="D88" s="137" t="n">
        <v>1150000</v>
      </c>
      <c r="E88" s="136" t="n">
        <v>2400</v>
      </c>
      <c r="F88" s="136"/>
      <c r="G88" s="136"/>
      <c r="H88" s="136"/>
      <c r="J88" s="0" t="n">
        <f aca="false">K88/10</f>
        <v>8.45</v>
      </c>
      <c r="K88" s="0" t="n">
        <v>84.5</v>
      </c>
      <c r="L88" s="0" t="n">
        <f aca="false">K88*10</f>
        <v>845</v>
      </c>
      <c r="M88" s="0" t="n">
        <f aca="false">L88*10</f>
        <v>8450</v>
      </c>
      <c r="N88" s="0" t="n">
        <f aca="false">M88*10</f>
        <v>84500</v>
      </c>
      <c r="O88" s="137" t="n">
        <f aca="false">N88*10</f>
        <v>845000</v>
      </c>
      <c r="P88" s="137" t="n">
        <f aca="false">O88*10</f>
        <v>8450000</v>
      </c>
    </row>
    <row r="89" customFormat="false" ht="15" hidden="false" customHeight="false" outlineLevel="0" collapsed="false">
      <c r="A89" s="0" t="n">
        <v>8.66</v>
      </c>
      <c r="B89" s="136" t="n">
        <v>4300</v>
      </c>
      <c r="D89" s="137" t="n">
        <v>1130000</v>
      </c>
      <c r="E89" s="136" t="n">
        <v>2200</v>
      </c>
      <c r="F89" s="136"/>
      <c r="G89" s="136"/>
      <c r="H89" s="136"/>
      <c r="J89" s="0" t="n">
        <f aca="false">K89/10</f>
        <v>8.66</v>
      </c>
      <c r="K89" s="0" t="n">
        <v>86.6</v>
      </c>
      <c r="L89" s="0" t="n">
        <f aca="false">K89*10</f>
        <v>866</v>
      </c>
      <c r="M89" s="0" t="n">
        <f aca="false">L89*10</f>
        <v>8660</v>
      </c>
      <c r="N89" s="0" t="n">
        <f aca="false">M89*10</f>
        <v>86600</v>
      </c>
      <c r="O89" s="137" t="n">
        <f aca="false">N89*10</f>
        <v>866000</v>
      </c>
      <c r="P89" s="137" t="n">
        <f aca="false">O89*10</f>
        <v>8660000</v>
      </c>
    </row>
    <row r="90" customFormat="false" ht="15" hidden="false" customHeight="false" outlineLevel="0" collapsed="false">
      <c r="A90" s="0" t="n">
        <v>8.87</v>
      </c>
      <c r="B90" s="136" t="n">
        <v>4700</v>
      </c>
      <c r="D90" s="137" t="n">
        <v>1100000</v>
      </c>
      <c r="E90" s="136" t="n">
        <v>2000</v>
      </c>
      <c r="F90" s="136"/>
      <c r="G90" s="136"/>
      <c r="H90" s="136"/>
      <c r="J90" s="0" t="n">
        <f aca="false">K90/10</f>
        <v>8.87</v>
      </c>
      <c r="K90" s="0" t="n">
        <v>88.7</v>
      </c>
      <c r="L90" s="0" t="n">
        <f aca="false">K90*10</f>
        <v>887</v>
      </c>
      <c r="M90" s="0" t="n">
        <f aca="false">L90*10</f>
        <v>8870</v>
      </c>
      <c r="N90" s="0" t="n">
        <f aca="false">M90*10</f>
        <v>88700</v>
      </c>
      <c r="O90" s="137" t="n">
        <f aca="false">N90*10</f>
        <v>887000</v>
      </c>
      <c r="P90" s="137" t="n">
        <f aca="false">O90*10</f>
        <v>8870000</v>
      </c>
    </row>
    <row r="91" customFormat="false" ht="15" hidden="false" customHeight="false" outlineLevel="0" collapsed="false">
      <c r="A91" s="0" t="n">
        <v>9.09</v>
      </c>
      <c r="B91" s="136" t="n">
        <v>5100</v>
      </c>
      <c r="D91" s="137" t="n">
        <v>1070000</v>
      </c>
      <c r="E91" s="136" t="n">
        <v>1800</v>
      </c>
      <c r="F91" s="136"/>
      <c r="G91" s="136"/>
      <c r="H91" s="136"/>
      <c r="J91" s="0" t="n">
        <f aca="false">K91/10</f>
        <v>9.09</v>
      </c>
      <c r="K91" s="0" t="n">
        <v>90.9</v>
      </c>
      <c r="L91" s="0" t="n">
        <f aca="false">K91*10</f>
        <v>909</v>
      </c>
      <c r="M91" s="0" t="n">
        <f aca="false">L91*10</f>
        <v>9090</v>
      </c>
      <c r="N91" s="0" t="n">
        <f aca="false">M91*10</f>
        <v>90900</v>
      </c>
      <c r="O91" s="137" t="n">
        <f aca="false">N91*10</f>
        <v>909000</v>
      </c>
      <c r="P91" s="137" t="n">
        <f aca="false">O91*10</f>
        <v>9090000</v>
      </c>
    </row>
    <row r="92" customFormat="false" ht="15" hidden="false" customHeight="false" outlineLevel="0" collapsed="false">
      <c r="A92" s="0" t="n">
        <v>9.31</v>
      </c>
      <c r="B92" s="136" t="n">
        <v>5600</v>
      </c>
      <c r="D92" s="137" t="n">
        <v>1050000</v>
      </c>
      <c r="E92" s="136" t="n">
        <v>1600</v>
      </c>
      <c r="F92" s="136"/>
      <c r="G92" s="136"/>
      <c r="H92" s="136"/>
      <c r="J92" s="0" t="n">
        <f aca="false">K92/10</f>
        <v>9.31</v>
      </c>
      <c r="K92" s="0" t="n">
        <v>93.1</v>
      </c>
      <c r="L92" s="0" t="n">
        <f aca="false">K92*10</f>
        <v>931</v>
      </c>
      <c r="M92" s="0" t="n">
        <f aca="false">L92*10</f>
        <v>9310</v>
      </c>
      <c r="N92" s="0" t="n">
        <f aca="false">M92*10</f>
        <v>93100</v>
      </c>
      <c r="O92" s="137" t="n">
        <f aca="false">N92*10</f>
        <v>931000</v>
      </c>
      <c r="P92" s="137" t="n">
        <f aca="false">O92*10</f>
        <v>9310000</v>
      </c>
    </row>
    <row r="93" customFormat="false" ht="15" hidden="false" customHeight="false" outlineLevel="0" collapsed="false">
      <c r="A93" s="0" t="n">
        <v>9.53</v>
      </c>
      <c r="B93" s="136" t="n">
        <v>6200</v>
      </c>
      <c r="D93" s="137" t="n">
        <v>1020000</v>
      </c>
      <c r="E93" s="136" t="n">
        <v>1500</v>
      </c>
      <c r="F93" s="136"/>
      <c r="G93" s="136"/>
      <c r="H93" s="136"/>
      <c r="J93" s="0" t="n">
        <f aca="false">K93/10</f>
        <v>9.53</v>
      </c>
      <c r="K93" s="0" t="n">
        <v>95.3</v>
      </c>
      <c r="L93" s="0" t="n">
        <f aca="false">K93*10</f>
        <v>953</v>
      </c>
      <c r="M93" s="0" t="n">
        <f aca="false">L93*10</f>
        <v>9530</v>
      </c>
      <c r="N93" s="0" t="n">
        <f aca="false">M93*10</f>
        <v>95300</v>
      </c>
      <c r="O93" s="137" t="n">
        <f aca="false">N93*10</f>
        <v>953000</v>
      </c>
      <c r="P93" s="137" t="n">
        <f aca="false">O93*10</f>
        <v>9530000</v>
      </c>
    </row>
    <row r="94" customFormat="false" ht="15" hidden="false" customHeight="false" outlineLevel="0" collapsed="false">
      <c r="A94" s="0" t="n">
        <v>9.76</v>
      </c>
      <c r="B94" s="136" t="n">
        <v>6800</v>
      </c>
      <c r="D94" s="137" t="n">
        <v>1000000</v>
      </c>
      <c r="E94" s="136" t="n">
        <v>1300</v>
      </c>
      <c r="F94" s="136"/>
      <c r="G94" s="136"/>
      <c r="H94" s="136"/>
      <c r="J94" s="0" t="n">
        <f aca="false">K94/10</f>
        <v>9.76</v>
      </c>
      <c r="K94" s="0" t="n">
        <v>97.6</v>
      </c>
      <c r="L94" s="0" t="n">
        <f aca="false">K94*10</f>
        <v>976</v>
      </c>
      <c r="M94" s="0" t="n">
        <f aca="false">L94*10</f>
        <v>9760</v>
      </c>
      <c r="N94" s="0" t="n">
        <f aca="false">M94*10</f>
        <v>97600</v>
      </c>
      <c r="O94" s="137" t="n">
        <f aca="false">N94*10</f>
        <v>976000</v>
      </c>
      <c r="P94" s="137" t="n">
        <f aca="false">O94*10</f>
        <v>9760000</v>
      </c>
    </row>
    <row r="95" customFormat="false" ht="15" hidden="false" customHeight="false" outlineLevel="0" collapsed="false">
      <c r="A95" s="136" t="n">
        <v>10</v>
      </c>
      <c r="B95" s="136" t="n">
        <v>7500</v>
      </c>
      <c r="D95" s="137" t="n">
        <v>976000</v>
      </c>
      <c r="E95" s="136" t="n">
        <v>1200</v>
      </c>
      <c r="F95" s="136"/>
      <c r="G95" s="136"/>
      <c r="H95" s="136"/>
    </row>
    <row r="96" customFormat="false" ht="15" hidden="false" customHeight="false" outlineLevel="0" collapsed="false">
      <c r="A96" s="136" t="n">
        <v>10.2</v>
      </c>
      <c r="B96" s="136" t="n">
        <v>8200</v>
      </c>
      <c r="D96" s="137" t="n">
        <v>953000</v>
      </c>
      <c r="E96" s="136" t="n">
        <v>1100</v>
      </c>
      <c r="F96" s="136"/>
      <c r="G96" s="136"/>
      <c r="H96" s="136"/>
    </row>
    <row r="97" customFormat="false" ht="15" hidden="false" customHeight="false" outlineLevel="0" collapsed="false">
      <c r="A97" s="136" t="n">
        <v>10.5</v>
      </c>
      <c r="B97" s="136" t="n">
        <v>9100</v>
      </c>
      <c r="D97" s="137" t="n">
        <v>931000</v>
      </c>
      <c r="E97" s="136" t="n">
        <v>1000</v>
      </c>
      <c r="F97" s="136"/>
      <c r="G97" s="136"/>
      <c r="H97" s="136"/>
    </row>
    <row r="98" customFormat="false" ht="15" hidden="false" customHeight="false" outlineLevel="0" collapsed="false">
      <c r="A98" s="136" t="n">
        <v>10.7</v>
      </c>
      <c r="B98" s="136" t="n">
        <v>10000</v>
      </c>
      <c r="D98" s="137" t="n">
        <v>909000</v>
      </c>
      <c r="E98" s="136" t="n">
        <v>910</v>
      </c>
      <c r="F98" s="136"/>
      <c r="G98" s="136"/>
      <c r="H98" s="136"/>
    </row>
    <row r="99" customFormat="false" ht="15" hidden="false" customHeight="false" outlineLevel="0" collapsed="false">
      <c r="A99" s="136" t="n">
        <v>11</v>
      </c>
      <c r="B99" s="136" t="n">
        <v>11000</v>
      </c>
      <c r="D99" s="137" t="n">
        <v>887000</v>
      </c>
      <c r="E99" s="136" t="n">
        <v>820</v>
      </c>
      <c r="F99" s="136"/>
      <c r="G99" s="136"/>
      <c r="H99" s="136"/>
    </row>
    <row r="100" customFormat="false" ht="15" hidden="false" customHeight="false" outlineLevel="0" collapsed="false">
      <c r="A100" s="136" t="n">
        <v>11.3</v>
      </c>
      <c r="B100" s="136" t="n">
        <v>12000</v>
      </c>
      <c r="D100" s="137" t="n">
        <v>866000</v>
      </c>
      <c r="E100" s="136" t="n">
        <v>750</v>
      </c>
      <c r="F100" s="136"/>
      <c r="G100" s="136"/>
      <c r="H100" s="136"/>
    </row>
    <row r="101" customFormat="false" ht="15" hidden="false" customHeight="false" outlineLevel="0" collapsed="false">
      <c r="A101" s="136" t="n">
        <v>11.5</v>
      </c>
      <c r="B101" s="136" t="n">
        <v>13000</v>
      </c>
      <c r="D101" s="137" t="n">
        <v>845000</v>
      </c>
      <c r="E101" s="136" t="n">
        <v>680</v>
      </c>
      <c r="F101" s="136"/>
      <c r="G101" s="136"/>
      <c r="H101" s="136"/>
    </row>
    <row r="102" customFormat="false" ht="15" hidden="false" customHeight="false" outlineLevel="0" collapsed="false">
      <c r="A102" s="136" t="n">
        <v>11.8</v>
      </c>
      <c r="B102" s="136" t="n">
        <v>15000</v>
      </c>
      <c r="D102" s="137" t="n">
        <v>825000</v>
      </c>
      <c r="E102" s="136" t="n">
        <v>620</v>
      </c>
      <c r="F102" s="136"/>
      <c r="G102" s="136"/>
      <c r="H102" s="136"/>
    </row>
    <row r="103" customFormat="false" ht="15" hidden="false" customHeight="false" outlineLevel="0" collapsed="false">
      <c r="A103" s="136" t="n">
        <v>12.1</v>
      </c>
      <c r="B103" s="136" t="n">
        <v>16000</v>
      </c>
      <c r="D103" s="137" t="n">
        <v>806000</v>
      </c>
      <c r="E103" s="136" t="n">
        <v>560</v>
      </c>
      <c r="F103" s="136"/>
      <c r="G103" s="136"/>
      <c r="H103" s="136"/>
    </row>
    <row r="104" customFormat="false" ht="15" hidden="false" customHeight="false" outlineLevel="0" collapsed="false">
      <c r="A104" s="136" t="n">
        <v>12.4</v>
      </c>
      <c r="B104" s="136" t="n">
        <v>18000</v>
      </c>
      <c r="D104" s="137" t="n">
        <v>787000</v>
      </c>
      <c r="E104" s="136" t="n">
        <v>510</v>
      </c>
      <c r="F104" s="136"/>
      <c r="G104" s="136"/>
      <c r="H104" s="136"/>
    </row>
    <row r="105" customFormat="false" ht="15" hidden="false" customHeight="false" outlineLevel="0" collapsed="false">
      <c r="A105" s="136" t="n">
        <v>12.7</v>
      </c>
      <c r="B105" s="136" t="n">
        <v>20000</v>
      </c>
      <c r="D105" s="137" t="n">
        <v>768000</v>
      </c>
      <c r="E105" s="136" t="n">
        <v>470</v>
      </c>
      <c r="F105" s="136"/>
      <c r="G105" s="136"/>
      <c r="H105" s="136"/>
    </row>
    <row r="106" customFormat="false" ht="15" hidden="false" customHeight="false" outlineLevel="0" collapsed="false">
      <c r="A106" s="136" t="n">
        <v>13</v>
      </c>
      <c r="B106" s="136" t="n">
        <v>22000</v>
      </c>
      <c r="D106" s="137" t="n">
        <v>750000</v>
      </c>
      <c r="E106" s="136" t="n">
        <v>430</v>
      </c>
      <c r="F106" s="136"/>
      <c r="G106" s="136"/>
      <c r="H106" s="136"/>
    </row>
    <row r="107" customFormat="false" ht="15" hidden="false" customHeight="false" outlineLevel="0" collapsed="false">
      <c r="A107" s="136" t="n">
        <v>13.3</v>
      </c>
      <c r="B107" s="136" t="n">
        <v>24000</v>
      </c>
      <c r="D107" s="137" t="n">
        <v>732000</v>
      </c>
      <c r="E107" s="136" t="n">
        <v>390</v>
      </c>
      <c r="F107" s="136"/>
      <c r="G107" s="136"/>
      <c r="H107" s="136"/>
    </row>
    <row r="108" customFormat="false" ht="15" hidden="false" customHeight="false" outlineLevel="0" collapsed="false">
      <c r="A108" s="136" t="n">
        <v>13.7</v>
      </c>
      <c r="B108" s="136" t="n">
        <v>27000</v>
      </c>
      <c r="D108" s="137" t="n">
        <v>715000</v>
      </c>
      <c r="E108" s="136" t="n">
        <v>360</v>
      </c>
      <c r="F108" s="136"/>
      <c r="G108" s="136"/>
      <c r="H108" s="136"/>
    </row>
    <row r="109" customFormat="false" ht="15" hidden="false" customHeight="false" outlineLevel="0" collapsed="false">
      <c r="A109" s="136" t="n">
        <v>14</v>
      </c>
      <c r="B109" s="136" t="n">
        <v>30000</v>
      </c>
      <c r="D109" s="137" t="n">
        <v>698000</v>
      </c>
      <c r="E109" s="136" t="n">
        <v>330</v>
      </c>
      <c r="F109" s="136"/>
      <c r="G109" s="136"/>
      <c r="H109" s="136"/>
    </row>
    <row r="110" customFormat="false" ht="15" hidden="false" customHeight="false" outlineLevel="0" collapsed="false">
      <c r="A110" s="136" t="n">
        <v>14.3</v>
      </c>
      <c r="B110" s="136" t="n">
        <v>33000</v>
      </c>
      <c r="D110" s="137" t="n">
        <v>681000</v>
      </c>
      <c r="E110" s="136" t="n">
        <v>300</v>
      </c>
      <c r="F110" s="136"/>
      <c r="G110" s="136"/>
      <c r="H110" s="136"/>
    </row>
    <row r="111" customFormat="false" ht="15" hidden="false" customHeight="false" outlineLevel="0" collapsed="false">
      <c r="A111" s="136" t="n">
        <v>14.7</v>
      </c>
      <c r="B111" s="136" t="n">
        <v>36000</v>
      </c>
      <c r="D111" s="137" t="n">
        <v>665000</v>
      </c>
      <c r="E111" s="136" t="n">
        <v>270</v>
      </c>
      <c r="F111" s="136"/>
      <c r="G111" s="136"/>
      <c r="H111" s="136"/>
    </row>
    <row r="112" customFormat="false" ht="15" hidden="false" customHeight="false" outlineLevel="0" collapsed="false">
      <c r="A112" s="136" t="n">
        <v>15</v>
      </c>
      <c r="B112" s="136" t="n">
        <v>39000</v>
      </c>
      <c r="D112" s="137" t="n">
        <v>649000</v>
      </c>
      <c r="E112" s="136" t="n">
        <v>240</v>
      </c>
      <c r="F112" s="136"/>
      <c r="G112" s="136"/>
      <c r="H112" s="136"/>
    </row>
    <row r="113" customFormat="false" ht="15" hidden="false" customHeight="false" outlineLevel="0" collapsed="false">
      <c r="A113" s="136" t="n">
        <v>15.4</v>
      </c>
      <c r="B113" s="136" t="n">
        <v>43000</v>
      </c>
      <c r="D113" s="137" t="n">
        <v>634000</v>
      </c>
      <c r="E113" s="136" t="n">
        <v>220</v>
      </c>
      <c r="F113" s="136"/>
      <c r="G113" s="136"/>
      <c r="H113" s="136"/>
    </row>
    <row r="114" customFormat="false" ht="15" hidden="false" customHeight="false" outlineLevel="0" collapsed="false">
      <c r="A114" s="136" t="n">
        <v>15.8</v>
      </c>
      <c r="B114" s="136" t="n">
        <v>47000</v>
      </c>
      <c r="D114" s="137" t="n">
        <v>619000</v>
      </c>
      <c r="E114" s="136" t="n">
        <v>200</v>
      </c>
      <c r="F114" s="136"/>
      <c r="G114" s="136"/>
      <c r="H114" s="136"/>
    </row>
    <row r="115" customFormat="false" ht="15" hidden="false" customHeight="false" outlineLevel="0" collapsed="false">
      <c r="A115" s="136" t="n">
        <v>16.2</v>
      </c>
      <c r="B115" s="136" t="n">
        <v>51000</v>
      </c>
      <c r="D115" s="137" t="n">
        <v>604000</v>
      </c>
      <c r="E115" s="136" t="n">
        <v>180</v>
      </c>
      <c r="F115" s="136"/>
      <c r="G115" s="136"/>
      <c r="H115" s="136"/>
    </row>
    <row r="116" customFormat="false" ht="15" hidden="false" customHeight="false" outlineLevel="0" collapsed="false">
      <c r="A116" s="136" t="n">
        <v>16.5</v>
      </c>
      <c r="B116" s="136" t="n">
        <v>56000</v>
      </c>
      <c r="D116" s="137" t="n">
        <v>590000</v>
      </c>
      <c r="E116" s="136" t="n">
        <v>160</v>
      </c>
      <c r="F116" s="136"/>
      <c r="G116" s="136"/>
      <c r="H116" s="136"/>
    </row>
    <row r="117" customFormat="false" ht="15" hidden="false" customHeight="false" outlineLevel="0" collapsed="false">
      <c r="A117" s="136" t="n">
        <v>16.9</v>
      </c>
      <c r="B117" s="136" t="n">
        <v>62000</v>
      </c>
      <c r="D117" s="137" t="n">
        <v>576000</v>
      </c>
      <c r="E117" s="136" t="n">
        <v>150</v>
      </c>
      <c r="F117" s="136"/>
      <c r="G117" s="136"/>
      <c r="H117" s="136"/>
    </row>
    <row r="118" customFormat="false" ht="15" hidden="false" customHeight="false" outlineLevel="0" collapsed="false">
      <c r="A118" s="136" t="n">
        <v>17.4</v>
      </c>
      <c r="B118" s="136" t="n">
        <v>68000</v>
      </c>
      <c r="D118" s="137" t="n">
        <v>562000</v>
      </c>
      <c r="E118" s="136" t="n">
        <v>130</v>
      </c>
      <c r="F118" s="136"/>
      <c r="G118" s="136"/>
      <c r="H118" s="136"/>
    </row>
    <row r="119" customFormat="false" ht="15" hidden="false" customHeight="false" outlineLevel="0" collapsed="false">
      <c r="A119" s="136" t="n">
        <v>18.2</v>
      </c>
      <c r="B119" s="136" t="n">
        <v>75000</v>
      </c>
      <c r="D119" s="137" t="n">
        <v>549000</v>
      </c>
      <c r="E119" s="136" t="n">
        <v>120</v>
      </c>
      <c r="F119" s="136"/>
      <c r="G119" s="136"/>
      <c r="H119" s="136"/>
    </row>
    <row r="120" customFormat="false" ht="15" hidden="false" customHeight="false" outlineLevel="0" collapsed="false">
      <c r="A120" s="136" t="n">
        <v>19.6</v>
      </c>
      <c r="B120" s="136" t="n">
        <v>82000</v>
      </c>
      <c r="D120" s="137" t="n">
        <v>536000</v>
      </c>
      <c r="E120" s="136" t="n">
        <v>110</v>
      </c>
      <c r="F120" s="136"/>
      <c r="G120" s="136"/>
      <c r="H120" s="136"/>
    </row>
    <row r="121" customFormat="false" ht="15" hidden="false" customHeight="false" outlineLevel="0" collapsed="false">
      <c r="A121" s="136" t="n">
        <v>20</v>
      </c>
      <c r="B121" s="136" t="n">
        <v>91000</v>
      </c>
      <c r="D121" s="137" t="n">
        <v>523000</v>
      </c>
      <c r="E121" s="136" t="n">
        <v>100</v>
      </c>
      <c r="F121" s="136"/>
      <c r="G121" s="136"/>
      <c r="H121" s="136"/>
    </row>
    <row r="122" customFormat="false" ht="15" hidden="false" customHeight="false" outlineLevel="0" collapsed="false">
      <c r="A122" s="136" t="n">
        <v>20.5</v>
      </c>
      <c r="B122" s="136" t="n">
        <v>100000</v>
      </c>
      <c r="D122" s="137" t="n">
        <v>511000</v>
      </c>
      <c r="E122" s="136" t="n">
        <v>91</v>
      </c>
      <c r="F122" s="136"/>
      <c r="G122" s="136"/>
      <c r="H122" s="136"/>
    </row>
    <row r="123" customFormat="false" ht="15" hidden="false" customHeight="false" outlineLevel="0" collapsed="false">
      <c r="A123" s="136" t="n">
        <v>21</v>
      </c>
      <c r="B123" s="136" t="n">
        <v>110000</v>
      </c>
      <c r="D123" s="137" t="n">
        <v>499000</v>
      </c>
      <c r="E123" s="136" t="n">
        <v>82</v>
      </c>
      <c r="F123" s="136"/>
      <c r="G123" s="136"/>
      <c r="H123" s="136"/>
    </row>
    <row r="124" customFormat="false" ht="15" hidden="false" customHeight="false" outlineLevel="0" collapsed="false">
      <c r="A124" s="136" t="n">
        <v>21.5</v>
      </c>
      <c r="B124" s="136" t="n">
        <v>120000</v>
      </c>
      <c r="D124" s="137" t="n">
        <v>487000</v>
      </c>
      <c r="E124" s="136" t="n">
        <v>75</v>
      </c>
      <c r="F124" s="136"/>
      <c r="G124" s="136"/>
      <c r="H124" s="136"/>
    </row>
    <row r="125" customFormat="false" ht="15" hidden="false" customHeight="false" outlineLevel="0" collapsed="false">
      <c r="A125" s="136" t="n">
        <v>22.1</v>
      </c>
      <c r="B125" s="136" t="n">
        <v>130000</v>
      </c>
      <c r="D125" s="137" t="n">
        <v>475000</v>
      </c>
      <c r="E125" s="136" t="n">
        <v>68</v>
      </c>
      <c r="F125" s="136"/>
      <c r="G125" s="136"/>
      <c r="H125" s="136"/>
    </row>
    <row r="126" customFormat="false" ht="15" hidden="false" customHeight="false" outlineLevel="0" collapsed="false">
      <c r="A126" s="136" t="n">
        <v>22.6</v>
      </c>
      <c r="B126" s="136" t="n">
        <v>150000</v>
      </c>
      <c r="D126" s="137" t="n">
        <v>464000</v>
      </c>
      <c r="E126" s="136" t="n">
        <v>62</v>
      </c>
      <c r="F126" s="136"/>
      <c r="G126" s="136"/>
      <c r="H126" s="136"/>
    </row>
    <row r="127" customFormat="false" ht="15" hidden="false" customHeight="false" outlineLevel="0" collapsed="false">
      <c r="A127" s="136" t="n">
        <v>23.2</v>
      </c>
      <c r="B127" s="136" t="n">
        <v>160000</v>
      </c>
      <c r="D127" s="137" t="n">
        <v>452000</v>
      </c>
      <c r="E127" s="136" t="n">
        <v>56</v>
      </c>
      <c r="F127" s="136"/>
      <c r="G127" s="136"/>
      <c r="H127" s="136"/>
    </row>
    <row r="128" customFormat="false" ht="15" hidden="false" customHeight="false" outlineLevel="0" collapsed="false">
      <c r="A128" s="136" t="n">
        <v>23.7</v>
      </c>
      <c r="B128" s="136" t="n">
        <v>180000</v>
      </c>
      <c r="D128" s="137" t="n">
        <v>442000</v>
      </c>
      <c r="E128" s="136" t="n">
        <v>51</v>
      </c>
      <c r="F128" s="136"/>
      <c r="G128" s="136"/>
      <c r="H128" s="136"/>
    </row>
    <row r="129" customFormat="false" ht="15" hidden="false" customHeight="false" outlineLevel="0" collapsed="false">
      <c r="A129" s="136" t="n">
        <v>24.3</v>
      </c>
      <c r="B129" s="136" t="n">
        <v>200000</v>
      </c>
      <c r="D129" s="137" t="n">
        <v>432000</v>
      </c>
      <c r="E129" s="136" t="n">
        <v>47</v>
      </c>
      <c r="F129" s="136"/>
      <c r="G129" s="136"/>
      <c r="H129" s="136"/>
    </row>
    <row r="130" customFormat="false" ht="15" hidden="false" customHeight="false" outlineLevel="0" collapsed="false">
      <c r="A130" s="136" t="n">
        <v>24.9</v>
      </c>
      <c r="B130" s="136" t="n">
        <v>220000</v>
      </c>
      <c r="D130" s="137" t="n">
        <v>424000</v>
      </c>
      <c r="E130" s="136" t="n">
        <v>43</v>
      </c>
      <c r="F130" s="136"/>
      <c r="G130" s="136"/>
      <c r="H130" s="136"/>
    </row>
    <row r="131" customFormat="false" ht="15" hidden="false" customHeight="false" outlineLevel="0" collapsed="false">
      <c r="A131" s="136" t="n">
        <v>25.5</v>
      </c>
      <c r="B131" s="136" t="n">
        <v>240000</v>
      </c>
      <c r="D131" s="137" t="n">
        <v>412000</v>
      </c>
      <c r="E131" s="136" t="n">
        <v>39</v>
      </c>
      <c r="F131" s="136"/>
      <c r="G131" s="136"/>
      <c r="H131" s="136"/>
    </row>
    <row r="132" customFormat="false" ht="15" hidden="false" customHeight="false" outlineLevel="0" collapsed="false">
      <c r="A132" s="136" t="n">
        <v>26.1</v>
      </c>
      <c r="B132" s="136" t="n">
        <v>270000</v>
      </c>
      <c r="D132" s="137" t="n">
        <v>402000</v>
      </c>
      <c r="E132" s="136" t="n">
        <v>36</v>
      </c>
      <c r="F132" s="136"/>
      <c r="G132" s="136"/>
      <c r="H132" s="136"/>
    </row>
    <row r="133" customFormat="false" ht="15" hidden="false" customHeight="false" outlineLevel="0" collapsed="false">
      <c r="A133" s="136" t="n">
        <v>26.7</v>
      </c>
      <c r="B133" s="136" t="n">
        <v>300000</v>
      </c>
      <c r="D133" s="137" t="n">
        <v>392000</v>
      </c>
      <c r="E133" s="136" t="n">
        <v>33</v>
      </c>
      <c r="F133" s="136"/>
      <c r="G133" s="136"/>
      <c r="H133" s="136"/>
    </row>
    <row r="134" customFormat="false" ht="15" hidden="false" customHeight="false" outlineLevel="0" collapsed="false">
      <c r="A134" s="136" t="n">
        <v>27.4</v>
      </c>
      <c r="B134" s="136" t="n">
        <v>330000</v>
      </c>
      <c r="D134" s="137" t="n">
        <v>383000</v>
      </c>
      <c r="E134" s="136" t="n">
        <v>30</v>
      </c>
      <c r="F134" s="136"/>
      <c r="G134" s="136"/>
      <c r="H134" s="136"/>
    </row>
    <row r="135" customFormat="false" ht="15" hidden="false" customHeight="false" outlineLevel="0" collapsed="false">
      <c r="A135" s="136" t="n">
        <v>28</v>
      </c>
      <c r="B135" s="136" t="n">
        <v>360000</v>
      </c>
      <c r="D135" s="137" t="n">
        <v>374000</v>
      </c>
      <c r="E135" s="136" t="n">
        <v>27</v>
      </c>
      <c r="F135" s="136"/>
      <c r="G135" s="136"/>
      <c r="H135" s="136"/>
    </row>
    <row r="136" customFormat="false" ht="15" hidden="false" customHeight="false" outlineLevel="0" collapsed="false">
      <c r="A136" s="136" t="n">
        <v>28.7</v>
      </c>
      <c r="B136" s="136" t="n">
        <v>390000</v>
      </c>
      <c r="D136" s="137" t="n">
        <v>365000</v>
      </c>
      <c r="E136" s="136" t="n">
        <v>24</v>
      </c>
      <c r="F136" s="136"/>
      <c r="G136" s="136"/>
      <c r="H136" s="136"/>
    </row>
    <row r="137" customFormat="false" ht="15" hidden="false" customHeight="false" outlineLevel="0" collapsed="false">
      <c r="A137" s="136" t="n">
        <v>29.4</v>
      </c>
      <c r="B137" s="136" t="n">
        <v>430000</v>
      </c>
      <c r="D137" s="137" t="n">
        <v>357000</v>
      </c>
      <c r="E137" s="136" t="n">
        <v>22</v>
      </c>
      <c r="F137" s="136"/>
      <c r="G137" s="136"/>
      <c r="H137" s="136"/>
    </row>
    <row r="138" customFormat="false" ht="15" hidden="false" customHeight="false" outlineLevel="0" collapsed="false">
      <c r="A138" s="136" t="n">
        <v>30.1</v>
      </c>
      <c r="B138" s="136" t="n">
        <v>470000</v>
      </c>
      <c r="D138" s="137" t="n">
        <v>348000</v>
      </c>
      <c r="E138" s="136" t="n">
        <v>20</v>
      </c>
      <c r="F138" s="136"/>
      <c r="G138" s="136"/>
      <c r="H138" s="136"/>
    </row>
    <row r="139" customFormat="false" ht="15" hidden="false" customHeight="false" outlineLevel="0" collapsed="false">
      <c r="A139" s="136" t="n">
        <v>30.9</v>
      </c>
      <c r="B139" s="136" t="n">
        <v>510000</v>
      </c>
      <c r="D139" s="137" t="n">
        <v>340000</v>
      </c>
      <c r="E139" s="136" t="n">
        <v>18</v>
      </c>
      <c r="F139" s="136"/>
      <c r="G139" s="136"/>
      <c r="H139" s="136"/>
    </row>
    <row r="140" customFormat="false" ht="15" hidden="false" customHeight="false" outlineLevel="0" collapsed="false">
      <c r="A140" s="136" t="n">
        <v>31.6</v>
      </c>
      <c r="B140" s="136" t="n">
        <v>560000</v>
      </c>
      <c r="D140" s="137" t="n">
        <v>332000</v>
      </c>
      <c r="E140" s="136" t="n">
        <v>16</v>
      </c>
      <c r="F140" s="136"/>
      <c r="G140" s="136"/>
      <c r="H140" s="136"/>
    </row>
    <row r="141" customFormat="false" ht="15" hidden="false" customHeight="false" outlineLevel="0" collapsed="false">
      <c r="A141" s="136" t="n">
        <v>32.4</v>
      </c>
      <c r="B141" s="136" t="n">
        <v>620000</v>
      </c>
      <c r="D141" s="137" t="n">
        <v>324000</v>
      </c>
      <c r="E141" s="136" t="n">
        <v>15</v>
      </c>
      <c r="F141" s="136"/>
      <c r="G141" s="136"/>
      <c r="H141" s="136"/>
    </row>
    <row r="142" customFormat="false" ht="15" hidden="false" customHeight="false" outlineLevel="0" collapsed="false">
      <c r="A142" s="136" t="n">
        <v>33.2</v>
      </c>
      <c r="B142" s="136" t="n">
        <v>680000</v>
      </c>
      <c r="D142" s="137" t="n">
        <v>316000</v>
      </c>
      <c r="E142" s="136" t="n">
        <v>13</v>
      </c>
      <c r="F142" s="136"/>
      <c r="G142" s="136"/>
      <c r="H142" s="136"/>
    </row>
    <row r="143" customFormat="false" ht="15" hidden="false" customHeight="false" outlineLevel="0" collapsed="false">
      <c r="A143" s="136" t="n">
        <v>34</v>
      </c>
      <c r="B143" s="136" t="n">
        <v>750000</v>
      </c>
      <c r="D143" s="137" t="n">
        <v>309000</v>
      </c>
      <c r="E143" s="136" t="n">
        <v>12</v>
      </c>
      <c r="F143" s="136"/>
      <c r="G143" s="136"/>
      <c r="H143" s="136"/>
    </row>
    <row r="144" customFormat="false" ht="15" hidden="false" customHeight="false" outlineLevel="0" collapsed="false">
      <c r="A144" s="136" t="n">
        <v>34.8</v>
      </c>
      <c r="B144" s="136" t="n">
        <v>820000</v>
      </c>
      <c r="D144" s="137" t="n">
        <v>301000</v>
      </c>
      <c r="E144" s="136" t="n">
        <v>11</v>
      </c>
      <c r="F144" s="136"/>
      <c r="G144" s="136"/>
      <c r="H144" s="136"/>
    </row>
    <row r="145" customFormat="false" ht="15" hidden="false" customHeight="false" outlineLevel="0" collapsed="false">
      <c r="A145" s="136" t="n">
        <v>35.7</v>
      </c>
      <c r="B145" s="136" t="n">
        <v>910000</v>
      </c>
      <c r="D145" s="137" t="n">
        <v>294000</v>
      </c>
      <c r="E145" s="136" t="n">
        <v>10</v>
      </c>
      <c r="F145" s="136"/>
      <c r="G145" s="136"/>
      <c r="H145" s="136"/>
    </row>
    <row r="146" customFormat="false" ht="15" hidden="false" customHeight="false" outlineLevel="0" collapsed="false">
      <c r="A146" s="136" t="n">
        <v>36.5</v>
      </c>
      <c r="B146" s="136" t="n">
        <v>1000000</v>
      </c>
      <c r="D146" s="137" t="n">
        <v>287000</v>
      </c>
      <c r="E146" s="136" t="n">
        <v>9.1</v>
      </c>
      <c r="F146" s="136"/>
      <c r="G146" s="136"/>
      <c r="H146" s="136"/>
    </row>
    <row r="147" customFormat="false" ht="15" hidden="false" customHeight="false" outlineLevel="0" collapsed="false">
      <c r="A147" s="136" t="n">
        <v>37.4</v>
      </c>
      <c r="B147" s="136" t="n">
        <v>1100000</v>
      </c>
      <c r="D147" s="137" t="n">
        <v>280000</v>
      </c>
      <c r="E147" s="136" t="n">
        <v>8.2</v>
      </c>
      <c r="F147" s="136"/>
      <c r="G147" s="136"/>
      <c r="H147" s="136"/>
    </row>
    <row r="148" customFormat="false" ht="15" hidden="false" customHeight="false" outlineLevel="0" collapsed="false">
      <c r="A148" s="136" t="n">
        <v>38.3</v>
      </c>
      <c r="B148" s="136" t="n">
        <v>1200000</v>
      </c>
      <c r="D148" s="137" t="n">
        <v>274000</v>
      </c>
      <c r="E148" s="136" t="n">
        <v>7.5</v>
      </c>
      <c r="F148" s="136"/>
      <c r="G148" s="136"/>
      <c r="H148" s="136"/>
    </row>
    <row r="149" customFormat="false" ht="15" hidden="false" customHeight="false" outlineLevel="0" collapsed="false">
      <c r="A149" s="136" t="n">
        <v>39.2</v>
      </c>
      <c r="B149" s="136" t="n">
        <v>1300000</v>
      </c>
      <c r="D149" s="137" t="n">
        <v>267000</v>
      </c>
      <c r="E149" s="136" t="n">
        <v>6.8</v>
      </c>
      <c r="F149" s="136"/>
      <c r="G149" s="136"/>
      <c r="H149" s="136"/>
    </row>
    <row r="150" customFormat="false" ht="15" hidden="false" customHeight="false" outlineLevel="0" collapsed="false">
      <c r="A150" s="136" t="n">
        <v>40.2</v>
      </c>
      <c r="B150" s="136" t="n">
        <v>1500000</v>
      </c>
      <c r="D150" s="137" t="n">
        <v>261000</v>
      </c>
      <c r="E150" s="136" t="n">
        <v>6.2</v>
      </c>
      <c r="F150" s="136"/>
      <c r="G150" s="136"/>
      <c r="H150" s="136"/>
    </row>
    <row r="151" customFormat="false" ht="15" hidden="false" customHeight="false" outlineLevel="0" collapsed="false">
      <c r="A151" s="136" t="n">
        <v>41.2</v>
      </c>
      <c r="B151" s="136" t="n">
        <v>1600000</v>
      </c>
      <c r="D151" s="137" t="n">
        <v>255000</v>
      </c>
      <c r="E151" s="136" t="n">
        <v>5.6</v>
      </c>
      <c r="F151" s="136"/>
      <c r="G151" s="136"/>
      <c r="H151" s="136"/>
    </row>
    <row r="152" customFormat="false" ht="15" hidden="false" customHeight="false" outlineLevel="0" collapsed="false">
      <c r="A152" s="136" t="n">
        <v>42.4</v>
      </c>
      <c r="B152" s="136" t="n">
        <v>1800000</v>
      </c>
      <c r="D152" s="137" t="n">
        <v>249000</v>
      </c>
      <c r="E152" s="136" t="n">
        <v>5.1</v>
      </c>
      <c r="F152" s="136"/>
      <c r="G152" s="136"/>
      <c r="H152" s="136"/>
    </row>
    <row r="153" customFormat="false" ht="15" hidden="false" customHeight="false" outlineLevel="0" collapsed="false">
      <c r="A153" s="136" t="n">
        <v>43.2</v>
      </c>
      <c r="B153" s="136" t="n">
        <v>2000000</v>
      </c>
      <c r="D153" s="137" t="n">
        <v>243000</v>
      </c>
      <c r="E153" s="136" t="n">
        <v>4.7</v>
      </c>
      <c r="F153" s="136"/>
      <c r="G153" s="136"/>
      <c r="H153" s="136"/>
    </row>
    <row r="154" customFormat="false" ht="15" hidden="false" customHeight="false" outlineLevel="0" collapsed="false">
      <c r="A154" s="136" t="n">
        <v>44.2</v>
      </c>
      <c r="B154" s="136" t="n">
        <v>2200000</v>
      </c>
      <c r="D154" s="137" t="n">
        <v>237000</v>
      </c>
      <c r="E154" s="136" t="n">
        <v>4.3</v>
      </c>
      <c r="F154" s="136"/>
      <c r="G154" s="136"/>
      <c r="H154" s="136"/>
    </row>
    <row r="155" customFormat="false" ht="15" hidden="false" customHeight="false" outlineLevel="0" collapsed="false">
      <c r="A155" s="136" t="n">
        <v>45.2</v>
      </c>
      <c r="B155" s="136" t="n">
        <v>2400000</v>
      </c>
      <c r="D155" s="137" t="n">
        <v>232000</v>
      </c>
      <c r="E155" s="136" t="n">
        <v>3.9</v>
      </c>
      <c r="F155" s="136"/>
      <c r="G155" s="136"/>
      <c r="H155" s="136"/>
    </row>
    <row r="156" customFormat="false" ht="15" hidden="false" customHeight="false" outlineLevel="0" collapsed="false">
      <c r="A156" s="136" t="n">
        <v>46.4</v>
      </c>
      <c r="B156" s="136" t="n">
        <v>2700000</v>
      </c>
      <c r="D156" s="137" t="n">
        <v>226000</v>
      </c>
      <c r="E156" s="136" t="n">
        <v>3.6</v>
      </c>
      <c r="F156" s="136"/>
      <c r="G156" s="136"/>
      <c r="H156" s="136"/>
    </row>
    <row r="157" customFormat="false" ht="15" hidden="false" customHeight="false" outlineLevel="0" collapsed="false">
      <c r="A157" s="136" t="n">
        <v>47.5</v>
      </c>
      <c r="B157" s="136" t="n">
        <v>3000000</v>
      </c>
      <c r="D157" s="137" t="n">
        <v>221000</v>
      </c>
      <c r="E157" s="136" t="n">
        <v>3.3</v>
      </c>
      <c r="F157" s="136"/>
      <c r="G157" s="136"/>
      <c r="H157" s="136"/>
    </row>
    <row r="158" customFormat="false" ht="15" hidden="false" customHeight="false" outlineLevel="0" collapsed="false">
      <c r="A158" s="136" t="n">
        <v>48.7</v>
      </c>
      <c r="B158" s="136" t="n">
        <v>3300000</v>
      </c>
      <c r="D158" s="137" t="n">
        <v>215000</v>
      </c>
      <c r="E158" s="136" t="n">
        <v>3</v>
      </c>
      <c r="F158" s="136"/>
      <c r="G158" s="136"/>
      <c r="H158" s="136"/>
    </row>
    <row r="159" customFormat="false" ht="15" hidden="false" customHeight="false" outlineLevel="0" collapsed="false">
      <c r="A159" s="136" t="n">
        <v>49.9</v>
      </c>
      <c r="B159" s="136" t="n">
        <v>3600000</v>
      </c>
      <c r="D159" s="137" t="n">
        <v>210000</v>
      </c>
      <c r="E159" s="136" t="n">
        <v>2.7</v>
      </c>
      <c r="F159" s="136"/>
      <c r="G159" s="136"/>
      <c r="H159" s="136"/>
    </row>
    <row r="160" customFormat="false" ht="15" hidden="false" customHeight="false" outlineLevel="0" collapsed="false">
      <c r="A160" s="136" t="n">
        <v>51.1</v>
      </c>
      <c r="B160" s="136" t="n">
        <v>3900000</v>
      </c>
      <c r="D160" s="137" t="n">
        <v>205000</v>
      </c>
      <c r="E160" s="136" t="n">
        <v>2.4</v>
      </c>
      <c r="F160" s="136"/>
      <c r="G160" s="136"/>
      <c r="H160" s="136"/>
    </row>
    <row r="161" customFormat="false" ht="15" hidden="false" customHeight="false" outlineLevel="0" collapsed="false">
      <c r="A161" s="136" t="n">
        <v>52.3</v>
      </c>
      <c r="B161" s="136" t="n">
        <v>4300000</v>
      </c>
      <c r="D161" s="137" t="n">
        <v>200000</v>
      </c>
      <c r="E161" s="136" t="n">
        <v>2.2</v>
      </c>
      <c r="F161" s="136"/>
      <c r="G161" s="136"/>
      <c r="H161" s="136"/>
    </row>
    <row r="162" customFormat="false" ht="15" hidden="false" customHeight="false" outlineLevel="0" collapsed="false">
      <c r="A162" s="136" t="n">
        <v>53.6</v>
      </c>
      <c r="B162" s="136" t="n">
        <v>4700000</v>
      </c>
      <c r="D162" s="137" t="n">
        <v>196000</v>
      </c>
      <c r="E162" s="136" t="n">
        <v>2</v>
      </c>
      <c r="F162" s="136"/>
      <c r="G162" s="136"/>
      <c r="H162" s="136"/>
    </row>
    <row r="163" customFormat="false" ht="15" hidden="false" customHeight="false" outlineLevel="0" collapsed="false">
      <c r="A163" s="136" t="n">
        <v>54.9</v>
      </c>
      <c r="B163" s="136" t="n">
        <v>5100000</v>
      </c>
      <c r="D163" s="137" t="n">
        <v>182000</v>
      </c>
      <c r="E163" s="136" t="n">
        <v>1.8</v>
      </c>
      <c r="F163" s="136"/>
      <c r="G163" s="136"/>
      <c r="H163" s="136"/>
    </row>
    <row r="164" customFormat="false" ht="15" hidden="false" customHeight="false" outlineLevel="0" collapsed="false">
      <c r="A164" s="136" t="n">
        <v>56.2</v>
      </c>
      <c r="B164" s="136" t="n">
        <v>5600000</v>
      </c>
      <c r="D164" s="137" t="n">
        <v>174000</v>
      </c>
      <c r="E164" s="136" t="n">
        <v>1.6</v>
      </c>
      <c r="F164" s="136"/>
      <c r="G164" s="136"/>
      <c r="H164" s="136"/>
    </row>
    <row r="165" customFormat="false" ht="15" hidden="false" customHeight="false" outlineLevel="0" collapsed="false">
      <c r="A165" s="136" t="n">
        <v>57.6</v>
      </c>
      <c r="B165" s="136" t="n">
        <v>6200000</v>
      </c>
      <c r="D165" s="137" t="n">
        <v>169000</v>
      </c>
      <c r="E165" s="136" t="n">
        <v>1.5</v>
      </c>
      <c r="F165" s="136"/>
      <c r="G165" s="136"/>
      <c r="H165" s="136"/>
    </row>
    <row r="166" customFormat="false" ht="15" hidden="false" customHeight="false" outlineLevel="0" collapsed="false">
      <c r="A166" s="136" t="n">
        <v>59</v>
      </c>
      <c r="B166" s="136" t="n">
        <v>6800000</v>
      </c>
      <c r="D166" s="137" t="n">
        <v>165000</v>
      </c>
      <c r="E166" s="136" t="n">
        <v>1.3</v>
      </c>
      <c r="F166" s="136"/>
      <c r="G166" s="136"/>
      <c r="H166" s="136"/>
    </row>
    <row r="167" customFormat="false" ht="15" hidden="false" customHeight="false" outlineLevel="0" collapsed="false">
      <c r="A167" s="136" t="n">
        <v>60.4</v>
      </c>
      <c r="B167" s="136" t="n">
        <v>7500000</v>
      </c>
      <c r="D167" s="137" t="n">
        <v>162000</v>
      </c>
      <c r="E167" s="136" t="n">
        <v>1.2</v>
      </c>
      <c r="F167" s="136"/>
      <c r="G167" s="136"/>
      <c r="H167" s="136"/>
    </row>
    <row r="168" customFormat="false" ht="15" hidden="false" customHeight="false" outlineLevel="0" collapsed="false">
      <c r="A168" s="136" t="n">
        <v>61.9</v>
      </c>
      <c r="B168" s="136" t="n">
        <v>8200000</v>
      </c>
      <c r="D168" s="137" t="n">
        <v>158000</v>
      </c>
      <c r="E168" s="136" t="n">
        <v>1.1</v>
      </c>
      <c r="F168" s="136"/>
      <c r="G168" s="136"/>
      <c r="H168" s="136"/>
    </row>
    <row r="169" customFormat="false" ht="15" hidden="false" customHeight="false" outlineLevel="0" collapsed="false">
      <c r="A169" s="136" t="n">
        <v>63.4</v>
      </c>
      <c r="B169" s="136" t="n">
        <v>9100000</v>
      </c>
      <c r="D169" s="137" t="n">
        <v>154000</v>
      </c>
      <c r="E169" s="136" t="n">
        <v>1</v>
      </c>
      <c r="F169" s="136"/>
      <c r="G169" s="136"/>
      <c r="H169" s="136"/>
    </row>
    <row r="170" customFormat="false" ht="15" hidden="false" customHeight="false" outlineLevel="0" collapsed="false">
      <c r="A170" s="136" t="n">
        <v>64.9</v>
      </c>
      <c r="D170" s="137" t="n">
        <v>150000</v>
      </c>
    </row>
    <row r="171" customFormat="false" ht="15" hidden="false" customHeight="false" outlineLevel="0" collapsed="false">
      <c r="A171" s="136" t="n">
        <v>66.5</v>
      </c>
      <c r="D171" s="137" t="n">
        <v>147000</v>
      </c>
    </row>
    <row r="172" customFormat="false" ht="15" hidden="false" customHeight="false" outlineLevel="0" collapsed="false">
      <c r="A172" s="136" t="n">
        <v>68.1</v>
      </c>
      <c r="D172" s="137" t="n">
        <v>143000</v>
      </c>
    </row>
    <row r="173" customFormat="false" ht="15" hidden="false" customHeight="false" outlineLevel="0" collapsed="false">
      <c r="A173" s="136" t="n">
        <v>69.8</v>
      </c>
      <c r="D173" s="137" t="n">
        <v>140000</v>
      </c>
    </row>
    <row r="174" customFormat="false" ht="15" hidden="false" customHeight="false" outlineLevel="0" collapsed="false">
      <c r="A174" s="136" t="n">
        <v>71.5</v>
      </c>
      <c r="D174" s="137" t="n">
        <v>137000</v>
      </c>
    </row>
    <row r="175" customFormat="false" ht="15" hidden="false" customHeight="false" outlineLevel="0" collapsed="false">
      <c r="A175" s="136" t="n">
        <v>73.2</v>
      </c>
      <c r="D175" s="137" t="n">
        <v>133000</v>
      </c>
    </row>
    <row r="176" customFormat="false" ht="15" hidden="false" customHeight="false" outlineLevel="0" collapsed="false">
      <c r="A176" s="136" t="n">
        <v>75</v>
      </c>
      <c r="D176" s="137" t="n">
        <v>130000</v>
      </c>
    </row>
    <row r="177" customFormat="false" ht="15" hidden="false" customHeight="false" outlineLevel="0" collapsed="false">
      <c r="A177" s="136" t="n">
        <v>76.8</v>
      </c>
      <c r="D177" s="137" t="n">
        <v>127000</v>
      </c>
    </row>
    <row r="178" customFormat="false" ht="15" hidden="false" customHeight="false" outlineLevel="0" collapsed="false">
      <c r="A178" s="136" t="n">
        <v>78.7</v>
      </c>
      <c r="D178" s="137" t="n">
        <v>124000</v>
      </c>
    </row>
    <row r="179" customFormat="false" ht="15" hidden="false" customHeight="false" outlineLevel="0" collapsed="false">
      <c r="A179" s="136" t="n">
        <v>80.6</v>
      </c>
      <c r="D179" s="137" t="n">
        <v>121000</v>
      </c>
    </row>
    <row r="180" customFormat="false" ht="15" hidden="false" customHeight="false" outlineLevel="0" collapsed="false">
      <c r="A180" s="136" t="n">
        <v>82.5</v>
      </c>
      <c r="D180" s="137" t="n">
        <v>118000</v>
      </c>
    </row>
    <row r="181" customFormat="false" ht="15" hidden="false" customHeight="false" outlineLevel="0" collapsed="false">
      <c r="A181" s="136" t="n">
        <v>84.5</v>
      </c>
      <c r="D181" s="137" t="n">
        <v>115000</v>
      </c>
    </row>
    <row r="182" customFormat="false" ht="15" hidden="false" customHeight="false" outlineLevel="0" collapsed="false">
      <c r="A182" s="136" t="n">
        <v>86.6</v>
      </c>
      <c r="D182" s="137" t="n">
        <v>113000</v>
      </c>
    </row>
    <row r="183" customFormat="false" ht="15" hidden="false" customHeight="false" outlineLevel="0" collapsed="false">
      <c r="A183" s="136" t="n">
        <v>88.7</v>
      </c>
      <c r="D183" s="137" t="n">
        <v>110000</v>
      </c>
    </row>
    <row r="184" customFormat="false" ht="15" hidden="false" customHeight="false" outlineLevel="0" collapsed="false">
      <c r="A184" s="136" t="n">
        <v>90.9</v>
      </c>
      <c r="D184" s="137" t="n">
        <v>107000</v>
      </c>
    </row>
    <row r="185" customFormat="false" ht="15" hidden="false" customHeight="false" outlineLevel="0" collapsed="false">
      <c r="A185" s="136" t="n">
        <v>93.1</v>
      </c>
      <c r="D185" s="137" t="n">
        <v>105000</v>
      </c>
    </row>
    <row r="186" customFormat="false" ht="15" hidden="false" customHeight="false" outlineLevel="0" collapsed="false">
      <c r="A186" s="136" t="n">
        <v>95.3</v>
      </c>
      <c r="D186" s="137" t="n">
        <v>102000</v>
      </c>
    </row>
    <row r="187" customFormat="false" ht="15" hidden="false" customHeight="false" outlineLevel="0" collapsed="false">
      <c r="A187" s="136" t="n">
        <v>97.6</v>
      </c>
      <c r="D187" s="137" t="n">
        <v>100000</v>
      </c>
    </row>
    <row r="188" customFormat="false" ht="15" hidden="false" customHeight="false" outlineLevel="0" collapsed="false">
      <c r="A188" s="0" t="n">
        <v>100</v>
      </c>
      <c r="D188" s="0" t="n">
        <v>97600</v>
      </c>
    </row>
    <row r="189" customFormat="false" ht="15" hidden="false" customHeight="false" outlineLevel="0" collapsed="false">
      <c r="A189" s="0" t="n">
        <v>102</v>
      </c>
      <c r="D189" s="0" t="n">
        <v>95300</v>
      </c>
    </row>
    <row r="190" customFormat="false" ht="15" hidden="false" customHeight="false" outlineLevel="0" collapsed="false">
      <c r="A190" s="0" t="n">
        <v>105</v>
      </c>
      <c r="D190" s="0" t="n">
        <v>93100</v>
      </c>
    </row>
    <row r="191" customFormat="false" ht="15" hidden="false" customHeight="false" outlineLevel="0" collapsed="false">
      <c r="A191" s="0" t="n">
        <v>107</v>
      </c>
      <c r="D191" s="0" t="n">
        <v>90900</v>
      </c>
    </row>
    <row r="192" customFormat="false" ht="15" hidden="false" customHeight="false" outlineLevel="0" collapsed="false">
      <c r="A192" s="0" t="n">
        <v>110</v>
      </c>
      <c r="D192" s="0" t="n">
        <v>88700</v>
      </c>
    </row>
    <row r="193" customFormat="false" ht="15" hidden="false" customHeight="false" outlineLevel="0" collapsed="false">
      <c r="A193" s="0" t="n">
        <v>113</v>
      </c>
      <c r="D193" s="0" t="n">
        <v>86600</v>
      </c>
    </row>
    <row r="194" customFormat="false" ht="15" hidden="false" customHeight="false" outlineLevel="0" collapsed="false">
      <c r="A194" s="0" t="n">
        <v>115</v>
      </c>
      <c r="D194" s="0" t="n">
        <v>84500</v>
      </c>
    </row>
    <row r="195" customFormat="false" ht="15" hidden="false" customHeight="false" outlineLevel="0" collapsed="false">
      <c r="A195" s="0" t="n">
        <v>118</v>
      </c>
      <c r="D195" s="0" t="n">
        <v>82500</v>
      </c>
    </row>
    <row r="196" customFormat="false" ht="15" hidden="false" customHeight="false" outlineLevel="0" collapsed="false">
      <c r="A196" s="0" t="n">
        <v>121</v>
      </c>
      <c r="D196" s="0" t="n">
        <v>80600</v>
      </c>
    </row>
    <row r="197" customFormat="false" ht="15" hidden="false" customHeight="false" outlineLevel="0" collapsed="false">
      <c r="A197" s="0" t="n">
        <v>124</v>
      </c>
      <c r="D197" s="0" t="n">
        <v>78700</v>
      </c>
    </row>
    <row r="198" customFormat="false" ht="15" hidden="false" customHeight="false" outlineLevel="0" collapsed="false">
      <c r="A198" s="0" t="n">
        <v>127</v>
      </c>
      <c r="D198" s="0" t="n">
        <v>76800</v>
      </c>
    </row>
    <row r="199" customFormat="false" ht="15" hidden="false" customHeight="false" outlineLevel="0" collapsed="false">
      <c r="A199" s="0" t="n">
        <v>130</v>
      </c>
      <c r="D199" s="0" t="n">
        <v>75000</v>
      </c>
    </row>
    <row r="200" customFormat="false" ht="15" hidden="false" customHeight="false" outlineLevel="0" collapsed="false">
      <c r="A200" s="0" t="n">
        <v>133</v>
      </c>
      <c r="D200" s="0" t="n">
        <v>73200</v>
      </c>
    </row>
    <row r="201" customFormat="false" ht="15" hidden="false" customHeight="false" outlineLevel="0" collapsed="false">
      <c r="A201" s="0" t="n">
        <v>137</v>
      </c>
      <c r="D201" s="0" t="n">
        <v>71500</v>
      </c>
    </row>
    <row r="202" customFormat="false" ht="15" hidden="false" customHeight="false" outlineLevel="0" collapsed="false">
      <c r="A202" s="0" t="n">
        <v>140</v>
      </c>
      <c r="D202" s="0" t="n">
        <v>69800</v>
      </c>
    </row>
    <row r="203" customFormat="false" ht="15" hidden="false" customHeight="false" outlineLevel="0" collapsed="false">
      <c r="A203" s="0" t="n">
        <v>143</v>
      </c>
      <c r="D203" s="0" t="n">
        <v>68100</v>
      </c>
    </row>
    <row r="204" customFormat="false" ht="15" hidden="false" customHeight="false" outlineLevel="0" collapsed="false">
      <c r="A204" s="0" t="n">
        <v>147</v>
      </c>
      <c r="D204" s="0" t="n">
        <v>66500</v>
      </c>
    </row>
    <row r="205" customFormat="false" ht="15" hidden="false" customHeight="false" outlineLevel="0" collapsed="false">
      <c r="A205" s="0" t="n">
        <v>150</v>
      </c>
      <c r="D205" s="0" t="n">
        <v>64900</v>
      </c>
    </row>
    <row r="206" customFormat="false" ht="15" hidden="false" customHeight="false" outlineLevel="0" collapsed="false">
      <c r="A206" s="0" t="n">
        <v>154</v>
      </c>
      <c r="D206" s="0" t="n">
        <v>63400</v>
      </c>
    </row>
    <row r="207" customFormat="false" ht="15" hidden="false" customHeight="false" outlineLevel="0" collapsed="false">
      <c r="A207" s="0" t="n">
        <v>158</v>
      </c>
      <c r="D207" s="0" t="n">
        <v>61900</v>
      </c>
    </row>
    <row r="208" customFormat="false" ht="15" hidden="false" customHeight="false" outlineLevel="0" collapsed="false">
      <c r="A208" s="0" t="n">
        <v>162</v>
      </c>
      <c r="D208" s="0" t="n">
        <v>60400</v>
      </c>
    </row>
    <row r="209" customFormat="false" ht="15" hidden="false" customHeight="false" outlineLevel="0" collapsed="false">
      <c r="A209" s="0" t="n">
        <v>165</v>
      </c>
      <c r="D209" s="0" t="n">
        <v>59000</v>
      </c>
    </row>
    <row r="210" customFormat="false" ht="15" hidden="false" customHeight="false" outlineLevel="0" collapsed="false">
      <c r="A210" s="0" t="n">
        <v>169</v>
      </c>
      <c r="D210" s="0" t="n">
        <v>57600</v>
      </c>
    </row>
    <row r="211" customFormat="false" ht="15" hidden="false" customHeight="false" outlineLevel="0" collapsed="false">
      <c r="A211" s="0" t="n">
        <v>174</v>
      </c>
      <c r="D211" s="0" t="n">
        <v>56200</v>
      </c>
    </row>
    <row r="212" customFormat="false" ht="15" hidden="false" customHeight="false" outlineLevel="0" collapsed="false">
      <c r="A212" s="0" t="n">
        <v>182</v>
      </c>
      <c r="D212" s="0" t="n">
        <v>54900</v>
      </c>
    </row>
    <row r="213" customFormat="false" ht="15" hidden="false" customHeight="false" outlineLevel="0" collapsed="false">
      <c r="A213" s="0" t="n">
        <v>196</v>
      </c>
      <c r="D213" s="0" t="n">
        <v>53600</v>
      </c>
    </row>
    <row r="214" customFormat="false" ht="15" hidden="false" customHeight="false" outlineLevel="0" collapsed="false">
      <c r="A214" s="0" t="n">
        <v>200</v>
      </c>
      <c r="D214" s="0" t="n">
        <v>52300</v>
      </c>
    </row>
    <row r="215" customFormat="false" ht="15" hidden="false" customHeight="false" outlineLevel="0" collapsed="false">
      <c r="A215" s="0" t="n">
        <v>205</v>
      </c>
      <c r="D215" s="0" t="n">
        <v>51100</v>
      </c>
    </row>
    <row r="216" customFormat="false" ht="15" hidden="false" customHeight="false" outlineLevel="0" collapsed="false">
      <c r="A216" s="0" t="n">
        <v>210</v>
      </c>
      <c r="D216" s="0" t="n">
        <v>49900</v>
      </c>
    </row>
    <row r="217" customFormat="false" ht="15" hidden="false" customHeight="false" outlineLevel="0" collapsed="false">
      <c r="A217" s="0" t="n">
        <v>215</v>
      </c>
      <c r="D217" s="0" t="n">
        <v>48700</v>
      </c>
    </row>
    <row r="218" customFormat="false" ht="15" hidden="false" customHeight="false" outlineLevel="0" collapsed="false">
      <c r="A218" s="0" t="n">
        <v>221</v>
      </c>
      <c r="D218" s="0" t="n">
        <v>47500</v>
      </c>
    </row>
    <row r="219" customFormat="false" ht="15" hidden="false" customHeight="false" outlineLevel="0" collapsed="false">
      <c r="A219" s="0" t="n">
        <v>226</v>
      </c>
      <c r="D219" s="0" t="n">
        <v>46400</v>
      </c>
    </row>
    <row r="220" customFormat="false" ht="15" hidden="false" customHeight="false" outlineLevel="0" collapsed="false">
      <c r="A220" s="0" t="n">
        <v>232</v>
      </c>
      <c r="D220" s="0" t="n">
        <v>45200</v>
      </c>
    </row>
    <row r="221" customFormat="false" ht="15" hidden="false" customHeight="false" outlineLevel="0" collapsed="false">
      <c r="A221" s="0" t="n">
        <v>237</v>
      </c>
      <c r="D221" s="0" t="n">
        <v>44200</v>
      </c>
    </row>
    <row r="222" customFormat="false" ht="15" hidden="false" customHeight="false" outlineLevel="0" collapsed="false">
      <c r="A222" s="0" t="n">
        <v>243</v>
      </c>
      <c r="D222" s="0" t="n">
        <v>43200</v>
      </c>
    </row>
    <row r="223" customFormat="false" ht="15" hidden="false" customHeight="false" outlineLevel="0" collapsed="false">
      <c r="A223" s="0" t="n">
        <v>249</v>
      </c>
      <c r="D223" s="0" t="n">
        <v>42400</v>
      </c>
    </row>
    <row r="224" customFormat="false" ht="15" hidden="false" customHeight="false" outlineLevel="0" collapsed="false">
      <c r="A224" s="0" t="n">
        <v>255</v>
      </c>
      <c r="D224" s="0" t="n">
        <v>41200</v>
      </c>
    </row>
    <row r="225" customFormat="false" ht="15" hidden="false" customHeight="false" outlineLevel="0" collapsed="false">
      <c r="A225" s="0" t="n">
        <v>261</v>
      </c>
      <c r="D225" s="0" t="n">
        <v>40200</v>
      </c>
    </row>
    <row r="226" customFormat="false" ht="15" hidden="false" customHeight="false" outlineLevel="0" collapsed="false">
      <c r="A226" s="0" t="n">
        <v>267</v>
      </c>
      <c r="D226" s="0" t="n">
        <v>39200</v>
      </c>
    </row>
    <row r="227" customFormat="false" ht="15" hidden="false" customHeight="false" outlineLevel="0" collapsed="false">
      <c r="A227" s="0" t="n">
        <v>274</v>
      </c>
      <c r="D227" s="0" t="n">
        <v>38300</v>
      </c>
    </row>
    <row r="228" customFormat="false" ht="15" hidden="false" customHeight="false" outlineLevel="0" collapsed="false">
      <c r="A228" s="0" t="n">
        <v>280</v>
      </c>
      <c r="D228" s="0" t="n">
        <v>37400</v>
      </c>
    </row>
    <row r="229" customFormat="false" ht="15" hidden="false" customHeight="false" outlineLevel="0" collapsed="false">
      <c r="A229" s="0" t="n">
        <v>287</v>
      </c>
      <c r="D229" s="0" t="n">
        <v>36500</v>
      </c>
    </row>
    <row r="230" customFormat="false" ht="15" hidden="false" customHeight="false" outlineLevel="0" collapsed="false">
      <c r="A230" s="0" t="n">
        <v>294</v>
      </c>
      <c r="D230" s="0" t="n">
        <v>35700</v>
      </c>
    </row>
    <row r="231" customFormat="false" ht="15" hidden="false" customHeight="false" outlineLevel="0" collapsed="false">
      <c r="A231" s="0" t="n">
        <v>301</v>
      </c>
      <c r="D231" s="0" t="n">
        <v>34800</v>
      </c>
    </row>
    <row r="232" customFormat="false" ht="15" hidden="false" customHeight="false" outlineLevel="0" collapsed="false">
      <c r="A232" s="0" t="n">
        <v>309</v>
      </c>
      <c r="D232" s="0" t="n">
        <v>34000</v>
      </c>
    </row>
    <row r="233" customFormat="false" ht="15" hidden="false" customHeight="false" outlineLevel="0" collapsed="false">
      <c r="A233" s="0" t="n">
        <v>316</v>
      </c>
      <c r="D233" s="0" t="n">
        <v>33200</v>
      </c>
    </row>
    <row r="234" customFormat="false" ht="15" hidden="false" customHeight="false" outlineLevel="0" collapsed="false">
      <c r="A234" s="0" t="n">
        <v>324</v>
      </c>
      <c r="D234" s="0" t="n">
        <v>32400</v>
      </c>
    </row>
    <row r="235" customFormat="false" ht="15" hidden="false" customHeight="false" outlineLevel="0" collapsed="false">
      <c r="A235" s="0" t="n">
        <v>332</v>
      </c>
      <c r="D235" s="0" t="n">
        <v>31600</v>
      </c>
    </row>
    <row r="236" customFormat="false" ht="15" hidden="false" customHeight="false" outlineLevel="0" collapsed="false">
      <c r="A236" s="0" t="n">
        <v>340</v>
      </c>
      <c r="D236" s="0" t="n">
        <v>30900</v>
      </c>
    </row>
    <row r="237" customFormat="false" ht="15" hidden="false" customHeight="false" outlineLevel="0" collapsed="false">
      <c r="A237" s="0" t="n">
        <v>348</v>
      </c>
      <c r="D237" s="0" t="n">
        <v>30100</v>
      </c>
    </row>
    <row r="238" customFormat="false" ht="15" hidden="false" customHeight="false" outlineLevel="0" collapsed="false">
      <c r="A238" s="0" t="n">
        <v>357</v>
      </c>
      <c r="D238" s="0" t="n">
        <v>29400</v>
      </c>
    </row>
    <row r="239" customFormat="false" ht="15" hidden="false" customHeight="false" outlineLevel="0" collapsed="false">
      <c r="A239" s="0" t="n">
        <v>365</v>
      </c>
      <c r="D239" s="0" t="n">
        <v>28700</v>
      </c>
    </row>
    <row r="240" customFormat="false" ht="15" hidden="false" customHeight="false" outlineLevel="0" collapsed="false">
      <c r="A240" s="0" t="n">
        <v>374</v>
      </c>
      <c r="D240" s="0" t="n">
        <v>28000</v>
      </c>
    </row>
    <row r="241" customFormat="false" ht="15" hidden="false" customHeight="false" outlineLevel="0" collapsed="false">
      <c r="A241" s="0" t="n">
        <v>383</v>
      </c>
      <c r="D241" s="0" t="n">
        <v>27400</v>
      </c>
    </row>
    <row r="242" customFormat="false" ht="15" hidden="false" customHeight="false" outlineLevel="0" collapsed="false">
      <c r="A242" s="0" t="n">
        <v>392</v>
      </c>
      <c r="D242" s="0" t="n">
        <v>26700</v>
      </c>
    </row>
    <row r="243" customFormat="false" ht="15" hidden="false" customHeight="false" outlineLevel="0" collapsed="false">
      <c r="A243" s="0" t="n">
        <v>402</v>
      </c>
      <c r="D243" s="0" t="n">
        <v>26100</v>
      </c>
    </row>
    <row r="244" customFormat="false" ht="15" hidden="false" customHeight="false" outlineLevel="0" collapsed="false">
      <c r="A244" s="0" t="n">
        <v>412</v>
      </c>
      <c r="D244" s="0" t="n">
        <v>25500</v>
      </c>
    </row>
    <row r="245" customFormat="false" ht="15" hidden="false" customHeight="false" outlineLevel="0" collapsed="false">
      <c r="A245" s="0" t="n">
        <v>424</v>
      </c>
      <c r="D245" s="0" t="n">
        <v>24900</v>
      </c>
    </row>
    <row r="246" customFormat="false" ht="15" hidden="false" customHeight="false" outlineLevel="0" collapsed="false">
      <c r="A246" s="0" t="n">
        <v>432</v>
      </c>
      <c r="D246" s="0" t="n">
        <v>24300</v>
      </c>
    </row>
    <row r="247" customFormat="false" ht="15" hidden="false" customHeight="false" outlineLevel="0" collapsed="false">
      <c r="A247" s="0" t="n">
        <v>442</v>
      </c>
      <c r="D247" s="0" t="n">
        <v>23700</v>
      </c>
    </row>
    <row r="248" customFormat="false" ht="15" hidden="false" customHeight="false" outlineLevel="0" collapsed="false">
      <c r="A248" s="0" t="n">
        <v>452</v>
      </c>
      <c r="D248" s="0" t="n">
        <v>23200</v>
      </c>
    </row>
    <row r="249" customFormat="false" ht="15" hidden="false" customHeight="false" outlineLevel="0" collapsed="false">
      <c r="A249" s="0" t="n">
        <v>464</v>
      </c>
      <c r="D249" s="0" t="n">
        <v>22600</v>
      </c>
    </row>
    <row r="250" customFormat="false" ht="15" hidden="false" customHeight="false" outlineLevel="0" collapsed="false">
      <c r="A250" s="0" t="n">
        <v>475</v>
      </c>
      <c r="D250" s="0" t="n">
        <v>22100</v>
      </c>
    </row>
    <row r="251" customFormat="false" ht="15" hidden="false" customHeight="false" outlineLevel="0" collapsed="false">
      <c r="A251" s="0" t="n">
        <v>487</v>
      </c>
      <c r="D251" s="0" t="n">
        <v>21500</v>
      </c>
    </row>
    <row r="252" customFormat="false" ht="15" hidden="false" customHeight="false" outlineLevel="0" collapsed="false">
      <c r="A252" s="0" t="n">
        <v>499</v>
      </c>
      <c r="D252" s="0" t="n">
        <v>21000</v>
      </c>
    </row>
    <row r="253" customFormat="false" ht="15" hidden="false" customHeight="false" outlineLevel="0" collapsed="false">
      <c r="A253" s="0" t="n">
        <v>511</v>
      </c>
      <c r="D253" s="0" t="n">
        <v>20500</v>
      </c>
    </row>
    <row r="254" customFormat="false" ht="15" hidden="false" customHeight="false" outlineLevel="0" collapsed="false">
      <c r="A254" s="0" t="n">
        <v>523</v>
      </c>
      <c r="D254" s="0" t="n">
        <v>20000</v>
      </c>
    </row>
    <row r="255" customFormat="false" ht="15" hidden="false" customHeight="false" outlineLevel="0" collapsed="false">
      <c r="A255" s="0" t="n">
        <v>536</v>
      </c>
      <c r="D255" s="0" t="n">
        <v>19600</v>
      </c>
    </row>
    <row r="256" customFormat="false" ht="15" hidden="false" customHeight="false" outlineLevel="0" collapsed="false">
      <c r="A256" s="0" t="n">
        <v>549</v>
      </c>
      <c r="D256" s="0" t="n">
        <v>18200</v>
      </c>
    </row>
    <row r="257" customFormat="false" ht="15" hidden="false" customHeight="false" outlineLevel="0" collapsed="false">
      <c r="A257" s="0" t="n">
        <v>562</v>
      </c>
      <c r="D257" s="0" t="n">
        <v>17400</v>
      </c>
    </row>
    <row r="258" customFormat="false" ht="15" hidden="false" customHeight="false" outlineLevel="0" collapsed="false">
      <c r="A258" s="0" t="n">
        <v>576</v>
      </c>
      <c r="D258" s="0" t="n">
        <v>16900</v>
      </c>
    </row>
    <row r="259" customFormat="false" ht="15" hidden="false" customHeight="false" outlineLevel="0" collapsed="false">
      <c r="A259" s="0" t="n">
        <v>590</v>
      </c>
      <c r="D259" s="0" t="n">
        <v>16500</v>
      </c>
    </row>
    <row r="260" customFormat="false" ht="15" hidden="false" customHeight="false" outlineLevel="0" collapsed="false">
      <c r="A260" s="0" t="n">
        <v>604</v>
      </c>
      <c r="D260" s="0" t="n">
        <v>16200</v>
      </c>
    </row>
    <row r="261" customFormat="false" ht="15" hidden="false" customHeight="false" outlineLevel="0" collapsed="false">
      <c r="A261" s="0" t="n">
        <v>619</v>
      </c>
      <c r="D261" s="0" t="n">
        <v>15800</v>
      </c>
    </row>
    <row r="262" customFormat="false" ht="15" hidden="false" customHeight="false" outlineLevel="0" collapsed="false">
      <c r="A262" s="0" t="n">
        <v>634</v>
      </c>
      <c r="D262" s="0" t="n">
        <v>15400</v>
      </c>
    </row>
    <row r="263" customFormat="false" ht="15" hidden="false" customHeight="false" outlineLevel="0" collapsed="false">
      <c r="A263" s="0" t="n">
        <v>649</v>
      </c>
      <c r="D263" s="0" t="n">
        <v>15000</v>
      </c>
    </row>
    <row r="264" customFormat="false" ht="15" hidden="false" customHeight="false" outlineLevel="0" collapsed="false">
      <c r="A264" s="0" t="n">
        <v>665</v>
      </c>
      <c r="D264" s="0" t="n">
        <v>14700</v>
      </c>
    </row>
    <row r="265" customFormat="false" ht="15" hidden="false" customHeight="false" outlineLevel="0" collapsed="false">
      <c r="A265" s="0" t="n">
        <v>681</v>
      </c>
      <c r="D265" s="0" t="n">
        <v>14300</v>
      </c>
    </row>
    <row r="266" customFormat="false" ht="15" hidden="false" customHeight="false" outlineLevel="0" collapsed="false">
      <c r="A266" s="0" t="n">
        <v>698</v>
      </c>
      <c r="D266" s="0" t="n">
        <v>14000</v>
      </c>
    </row>
    <row r="267" customFormat="false" ht="15" hidden="false" customHeight="false" outlineLevel="0" collapsed="false">
      <c r="A267" s="0" t="n">
        <v>715</v>
      </c>
      <c r="D267" s="0" t="n">
        <v>13700</v>
      </c>
    </row>
    <row r="268" customFormat="false" ht="15" hidden="false" customHeight="false" outlineLevel="0" collapsed="false">
      <c r="A268" s="0" t="n">
        <v>732</v>
      </c>
      <c r="D268" s="0" t="n">
        <v>13300</v>
      </c>
    </row>
    <row r="269" customFormat="false" ht="15" hidden="false" customHeight="false" outlineLevel="0" collapsed="false">
      <c r="A269" s="0" t="n">
        <v>750</v>
      </c>
      <c r="D269" s="0" t="n">
        <v>13000</v>
      </c>
    </row>
    <row r="270" customFormat="false" ht="15" hidden="false" customHeight="false" outlineLevel="0" collapsed="false">
      <c r="A270" s="0" t="n">
        <v>768</v>
      </c>
      <c r="D270" s="0" t="n">
        <v>12700</v>
      </c>
    </row>
    <row r="271" customFormat="false" ht="15" hidden="false" customHeight="false" outlineLevel="0" collapsed="false">
      <c r="A271" s="0" t="n">
        <v>787</v>
      </c>
      <c r="D271" s="0" t="n">
        <v>12400</v>
      </c>
    </row>
    <row r="272" customFormat="false" ht="15" hidden="false" customHeight="false" outlineLevel="0" collapsed="false">
      <c r="A272" s="0" t="n">
        <v>806</v>
      </c>
      <c r="D272" s="0" t="n">
        <v>12100</v>
      </c>
    </row>
    <row r="273" customFormat="false" ht="15" hidden="false" customHeight="false" outlineLevel="0" collapsed="false">
      <c r="A273" s="0" t="n">
        <v>825</v>
      </c>
      <c r="D273" s="0" t="n">
        <v>11800</v>
      </c>
    </row>
    <row r="274" customFormat="false" ht="15" hidden="false" customHeight="false" outlineLevel="0" collapsed="false">
      <c r="A274" s="0" t="n">
        <v>845</v>
      </c>
      <c r="D274" s="0" t="n">
        <v>11500</v>
      </c>
    </row>
    <row r="275" customFormat="false" ht="15" hidden="false" customHeight="false" outlineLevel="0" collapsed="false">
      <c r="A275" s="0" t="n">
        <v>866</v>
      </c>
      <c r="D275" s="0" t="n">
        <v>11300</v>
      </c>
    </row>
    <row r="276" customFormat="false" ht="15" hidden="false" customHeight="false" outlineLevel="0" collapsed="false">
      <c r="A276" s="0" t="n">
        <v>887</v>
      </c>
      <c r="D276" s="0" t="n">
        <v>11000</v>
      </c>
    </row>
    <row r="277" customFormat="false" ht="15" hidden="false" customHeight="false" outlineLevel="0" collapsed="false">
      <c r="A277" s="0" t="n">
        <v>909</v>
      </c>
      <c r="D277" s="0" t="n">
        <v>10700</v>
      </c>
    </row>
    <row r="278" customFormat="false" ht="15" hidden="false" customHeight="false" outlineLevel="0" collapsed="false">
      <c r="A278" s="0" t="n">
        <v>931</v>
      </c>
      <c r="D278" s="0" t="n">
        <v>10500</v>
      </c>
    </row>
    <row r="279" customFormat="false" ht="15" hidden="false" customHeight="false" outlineLevel="0" collapsed="false">
      <c r="A279" s="0" t="n">
        <v>953</v>
      </c>
      <c r="D279" s="0" t="n">
        <v>10200</v>
      </c>
    </row>
    <row r="280" customFormat="false" ht="15" hidden="false" customHeight="false" outlineLevel="0" collapsed="false">
      <c r="A280" s="0" t="n">
        <v>976</v>
      </c>
      <c r="D280" s="0" t="n">
        <v>10000</v>
      </c>
    </row>
    <row r="281" customFormat="false" ht="15" hidden="false" customHeight="false" outlineLevel="0" collapsed="false">
      <c r="A281" s="136" t="n">
        <v>1000</v>
      </c>
      <c r="D281" s="136" t="n">
        <v>9760</v>
      </c>
    </row>
    <row r="282" customFormat="false" ht="15" hidden="false" customHeight="false" outlineLevel="0" collapsed="false">
      <c r="A282" s="136" t="n">
        <v>1020</v>
      </c>
      <c r="D282" s="136" t="n">
        <v>9530</v>
      </c>
    </row>
    <row r="283" customFormat="false" ht="15" hidden="false" customHeight="false" outlineLevel="0" collapsed="false">
      <c r="A283" s="136" t="n">
        <v>1050</v>
      </c>
      <c r="D283" s="136" t="n">
        <v>9310</v>
      </c>
    </row>
    <row r="284" customFormat="false" ht="15" hidden="false" customHeight="false" outlineLevel="0" collapsed="false">
      <c r="A284" s="136" t="n">
        <v>1070</v>
      </c>
      <c r="D284" s="136" t="n">
        <v>9090</v>
      </c>
    </row>
    <row r="285" customFormat="false" ht="15" hidden="false" customHeight="false" outlineLevel="0" collapsed="false">
      <c r="A285" s="136" t="n">
        <v>1100</v>
      </c>
      <c r="D285" s="136" t="n">
        <v>8870</v>
      </c>
    </row>
    <row r="286" customFormat="false" ht="15" hidden="false" customHeight="false" outlineLevel="0" collapsed="false">
      <c r="A286" s="136" t="n">
        <v>1130</v>
      </c>
      <c r="D286" s="136" t="n">
        <v>8660</v>
      </c>
    </row>
    <row r="287" customFormat="false" ht="15" hidden="false" customHeight="false" outlineLevel="0" collapsed="false">
      <c r="A287" s="136" t="n">
        <v>1150</v>
      </c>
      <c r="D287" s="136" t="n">
        <v>8450</v>
      </c>
    </row>
    <row r="288" customFormat="false" ht="15" hidden="false" customHeight="false" outlineLevel="0" collapsed="false">
      <c r="A288" s="136" t="n">
        <v>1180</v>
      </c>
      <c r="D288" s="136" t="n">
        <v>8250</v>
      </c>
    </row>
    <row r="289" customFormat="false" ht="15" hidden="false" customHeight="false" outlineLevel="0" collapsed="false">
      <c r="A289" s="136" t="n">
        <v>1210</v>
      </c>
      <c r="D289" s="136" t="n">
        <v>8060</v>
      </c>
    </row>
    <row r="290" customFormat="false" ht="15" hidden="false" customHeight="false" outlineLevel="0" collapsed="false">
      <c r="A290" s="136" t="n">
        <v>1240</v>
      </c>
      <c r="D290" s="136" t="n">
        <v>7870</v>
      </c>
    </row>
    <row r="291" customFormat="false" ht="15" hidden="false" customHeight="false" outlineLevel="0" collapsed="false">
      <c r="A291" s="136" t="n">
        <v>1270</v>
      </c>
      <c r="D291" s="136" t="n">
        <v>7680</v>
      </c>
    </row>
    <row r="292" customFormat="false" ht="15" hidden="false" customHeight="false" outlineLevel="0" collapsed="false">
      <c r="A292" s="136" t="n">
        <v>1300</v>
      </c>
      <c r="D292" s="136" t="n">
        <v>7500</v>
      </c>
    </row>
    <row r="293" customFormat="false" ht="15" hidden="false" customHeight="false" outlineLevel="0" collapsed="false">
      <c r="A293" s="136" t="n">
        <v>1330</v>
      </c>
      <c r="D293" s="136" t="n">
        <v>7320</v>
      </c>
    </row>
    <row r="294" customFormat="false" ht="15" hidden="false" customHeight="false" outlineLevel="0" collapsed="false">
      <c r="A294" s="136" t="n">
        <v>1370</v>
      </c>
      <c r="D294" s="136" t="n">
        <v>7150</v>
      </c>
    </row>
    <row r="295" customFormat="false" ht="15" hidden="false" customHeight="false" outlineLevel="0" collapsed="false">
      <c r="A295" s="136" t="n">
        <v>1400</v>
      </c>
      <c r="D295" s="136" t="n">
        <v>6980</v>
      </c>
    </row>
    <row r="296" customFormat="false" ht="15" hidden="false" customHeight="false" outlineLevel="0" collapsed="false">
      <c r="A296" s="136" t="n">
        <v>1430</v>
      </c>
      <c r="D296" s="136" t="n">
        <v>6810</v>
      </c>
    </row>
    <row r="297" customFormat="false" ht="15" hidden="false" customHeight="false" outlineLevel="0" collapsed="false">
      <c r="A297" s="136" t="n">
        <v>1470</v>
      </c>
      <c r="D297" s="136" t="n">
        <v>6650</v>
      </c>
    </row>
    <row r="298" customFormat="false" ht="15" hidden="false" customHeight="false" outlineLevel="0" collapsed="false">
      <c r="A298" s="136" t="n">
        <v>1500</v>
      </c>
      <c r="D298" s="136" t="n">
        <v>6490</v>
      </c>
    </row>
    <row r="299" customFormat="false" ht="15" hidden="false" customHeight="false" outlineLevel="0" collapsed="false">
      <c r="A299" s="136" t="n">
        <v>1540</v>
      </c>
      <c r="D299" s="136" t="n">
        <v>6340</v>
      </c>
    </row>
    <row r="300" customFormat="false" ht="15" hidden="false" customHeight="false" outlineLevel="0" collapsed="false">
      <c r="A300" s="136" t="n">
        <v>1580</v>
      </c>
      <c r="D300" s="136" t="n">
        <v>6190</v>
      </c>
    </row>
    <row r="301" customFormat="false" ht="15" hidden="false" customHeight="false" outlineLevel="0" collapsed="false">
      <c r="A301" s="136" t="n">
        <v>1620</v>
      </c>
      <c r="D301" s="136" t="n">
        <v>6040</v>
      </c>
    </row>
    <row r="302" customFormat="false" ht="15" hidden="false" customHeight="false" outlineLevel="0" collapsed="false">
      <c r="A302" s="136" t="n">
        <v>1650</v>
      </c>
      <c r="D302" s="136" t="n">
        <v>5900</v>
      </c>
    </row>
    <row r="303" customFormat="false" ht="15" hidden="false" customHeight="false" outlineLevel="0" collapsed="false">
      <c r="A303" s="136" t="n">
        <v>1690</v>
      </c>
      <c r="D303" s="136" t="n">
        <v>5760</v>
      </c>
    </row>
    <row r="304" customFormat="false" ht="15" hidden="false" customHeight="false" outlineLevel="0" collapsed="false">
      <c r="A304" s="136" t="n">
        <v>1740</v>
      </c>
      <c r="D304" s="136" t="n">
        <v>5620</v>
      </c>
    </row>
    <row r="305" customFormat="false" ht="15" hidden="false" customHeight="false" outlineLevel="0" collapsed="false">
      <c r="A305" s="136" t="n">
        <v>1820</v>
      </c>
      <c r="D305" s="136" t="n">
        <v>5490</v>
      </c>
    </row>
    <row r="306" customFormat="false" ht="15" hidden="false" customHeight="false" outlineLevel="0" collapsed="false">
      <c r="A306" s="136" t="n">
        <v>1960</v>
      </c>
      <c r="D306" s="136" t="n">
        <v>5360</v>
      </c>
    </row>
    <row r="307" customFormat="false" ht="15" hidden="false" customHeight="false" outlineLevel="0" collapsed="false">
      <c r="A307" s="136" t="n">
        <v>2000</v>
      </c>
      <c r="D307" s="136" t="n">
        <v>5230</v>
      </c>
    </row>
    <row r="308" customFormat="false" ht="15" hidden="false" customHeight="false" outlineLevel="0" collapsed="false">
      <c r="A308" s="136" t="n">
        <v>2050</v>
      </c>
      <c r="D308" s="136" t="n">
        <v>5110</v>
      </c>
    </row>
    <row r="309" customFormat="false" ht="15" hidden="false" customHeight="false" outlineLevel="0" collapsed="false">
      <c r="A309" s="136" t="n">
        <v>2100</v>
      </c>
      <c r="D309" s="136" t="n">
        <v>4990</v>
      </c>
    </row>
    <row r="310" customFormat="false" ht="15" hidden="false" customHeight="false" outlineLevel="0" collapsed="false">
      <c r="A310" s="136" t="n">
        <v>2150</v>
      </c>
      <c r="D310" s="136" t="n">
        <v>4870</v>
      </c>
    </row>
    <row r="311" customFormat="false" ht="15" hidden="false" customHeight="false" outlineLevel="0" collapsed="false">
      <c r="A311" s="136" t="n">
        <v>2210</v>
      </c>
      <c r="D311" s="136" t="n">
        <v>4750</v>
      </c>
    </row>
    <row r="312" customFormat="false" ht="15" hidden="false" customHeight="false" outlineLevel="0" collapsed="false">
      <c r="A312" s="136" t="n">
        <v>2260</v>
      </c>
      <c r="D312" s="136" t="n">
        <v>4640</v>
      </c>
    </row>
    <row r="313" customFormat="false" ht="15" hidden="false" customHeight="false" outlineLevel="0" collapsed="false">
      <c r="A313" s="136" t="n">
        <v>2320</v>
      </c>
      <c r="D313" s="136" t="n">
        <v>4520</v>
      </c>
    </row>
    <row r="314" customFormat="false" ht="15" hidden="false" customHeight="false" outlineLevel="0" collapsed="false">
      <c r="A314" s="136" t="n">
        <v>2370</v>
      </c>
      <c r="D314" s="136" t="n">
        <v>4420</v>
      </c>
    </row>
    <row r="315" customFormat="false" ht="15" hidden="false" customHeight="false" outlineLevel="0" collapsed="false">
      <c r="A315" s="136" t="n">
        <v>2430</v>
      </c>
      <c r="D315" s="136" t="n">
        <v>4320</v>
      </c>
    </row>
    <row r="316" customFormat="false" ht="15" hidden="false" customHeight="false" outlineLevel="0" collapsed="false">
      <c r="A316" s="136" t="n">
        <v>2490</v>
      </c>
      <c r="D316" s="136" t="n">
        <v>4240</v>
      </c>
    </row>
    <row r="317" customFormat="false" ht="15" hidden="false" customHeight="false" outlineLevel="0" collapsed="false">
      <c r="A317" s="136" t="n">
        <v>2550</v>
      </c>
      <c r="D317" s="136" t="n">
        <v>4120</v>
      </c>
    </row>
    <row r="318" customFormat="false" ht="15" hidden="false" customHeight="false" outlineLevel="0" collapsed="false">
      <c r="A318" s="136" t="n">
        <v>2610</v>
      </c>
      <c r="D318" s="136" t="n">
        <v>4020</v>
      </c>
    </row>
    <row r="319" customFormat="false" ht="15" hidden="false" customHeight="false" outlineLevel="0" collapsed="false">
      <c r="A319" s="136" t="n">
        <v>2670</v>
      </c>
      <c r="D319" s="136" t="n">
        <v>3920</v>
      </c>
    </row>
    <row r="320" customFormat="false" ht="15" hidden="false" customHeight="false" outlineLevel="0" collapsed="false">
      <c r="A320" s="136" t="n">
        <v>2740</v>
      </c>
      <c r="D320" s="136" t="n">
        <v>3830</v>
      </c>
    </row>
    <row r="321" customFormat="false" ht="15" hidden="false" customHeight="false" outlineLevel="0" collapsed="false">
      <c r="A321" s="136" t="n">
        <v>2800</v>
      </c>
      <c r="D321" s="136" t="n">
        <v>3740</v>
      </c>
    </row>
    <row r="322" customFormat="false" ht="15" hidden="false" customHeight="false" outlineLevel="0" collapsed="false">
      <c r="A322" s="136" t="n">
        <v>2870</v>
      </c>
      <c r="D322" s="136" t="n">
        <v>3650</v>
      </c>
    </row>
    <row r="323" customFormat="false" ht="15" hidden="false" customHeight="false" outlineLevel="0" collapsed="false">
      <c r="A323" s="136" t="n">
        <v>2940</v>
      </c>
      <c r="D323" s="136" t="n">
        <v>3570</v>
      </c>
    </row>
    <row r="324" customFormat="false" ht="15" hidden="false" customHeight="false" outlineLevel="0" collapsed="false">
      <c r="A324" s="136" t="n">
        <v>3010</v>
      </c>
      <c r="D324" s="136" t="n">
        <v>3480</v>
      </c>
    </row>
    <row r="325" customFormat="false" ht="15" hidden="false" customHeight="false" outlineLevel="0" collapsed="false">
      <c r="A325" s="136" t="n">
        <v>3090</v>
      </c>
      <c r="D325" s="136" t="n">
        <v>3400</v>
      </c>
    </row>
    <row r="326" customFormat="false" ht="15" hidden="false" customHeight="false" outlineLevel="0" collapsed="false">
      <c r="A326" s="136" t="n">
        <v>3160</v>
      </c>
      <c r="D326" s="136" t="n">
        <v>3320</v>
      </c>
    </row>
    <row r="327" customFormat="false" ht="15" hidden="false" customHeight="false" outlineLevel="0" collapsed="false">
      <c r="A327" s="136" t="n">
        <v>3240</v>
      </c>
      <c r="D327" s="136" t="n">
        <v>3240</v>
      </c>
    </row>
    <row r="328" customFormat="false" ht="15" hidden="false" customHeight="false" outlineLevel="0" collapsed="false">
      <c r="A328" s="136" t="n">
        <v>3320</v>
      </c>
      <c r="D328" s="136" t="n">
        <v>3160</v>
      </c>
    </row>
    <row r="329" customFormat="false" ht="15" hidden="false" customHeight="false" outlineLevel="0" collapsed="false">
      <c r="A329" s="136" t="n">
        <v>3400</v>
      </c>
      <c r="D329" s="136" t="n">
        <v>3090</v>
      </c>
    </row>
    <row r="330" customFormat="false" ht="15" hidden="false" customHeight="false" outlineLevel="0" collapsed="false">
      <c r="A330" s="136" t="n">
        <v>3480</v>
      </c>
      <c r="D330" s="136" t="n">
        <v>3010</v>
      </c>
    </row>
    <row r="331" customFormat="false" ht="15" hidden="false" customHeight="false" outlineLevel="0" collapsed="false">
      <c r="A331" s="136" t="n">
        <v>3570</v>
      </c>
      <c r="D331" s="136" t="n">
        <v>2940</v>
      </c>
    </row>
    <row r="332" customFormat="false" ht="15" hidden="false" customHeight="false" outlineLevel="0" collapsed="false">
      <c r="A332" s="136" t="n">
        <v>3650</v>
      </c>
      <c r="D332" s="136" t="n">
        <v>2870</v>
      </c>
    </row>
    <row r="333" customFormat="false" ht="15" hidden="false" customHeight="false" outlineLevel="0" collapsed="false">
      <c r="A333" s="136" t="n">
        <v>3740</v>
      </c>
      <c r="D333" s="136" t="n">
        <v>2800</v>
      </c>
    </row>
    <row r="334" customFormat="false" ht="15" hidden="false" customHeight="false" outlineLevel="0" collapsed="false">
      <c r="A334" s="136" t="n">
        <v>3830</v>
      </c>
      <c r="D334" s="136" t="n">
        <v>2740</v>
      </c>
    </row>
    <row r="335" customFormat="false" ht="15" hidden="false" customHeight="false" outlineLevel="0" collapsed="false">
      <c r="A335" s="136" t="n">
        <v>3920</v>
      </c>
      <c r="D335" s="136" t="n">
        <v>2670</v>
      </c>
    </row>
    <row r="336" customFormat="false" ht="15" hidden="false" customHeight="false" outlineLevel="0" collapsed="false">
      <c r="A336" s="136" t="n">
        <v>4020</v>
      </c>
      <c r="D336" s="136" t="n">
        <v>2610</v>
      </c>
    </row>
    <row r="337" customFormat="false" ht="15" hidden="false" customHeight="false" outlineLevel="0" collapsed="false">
      <c r="A337" s="136" t="n">
        <v>4120</v>
      </c>
      <c r="D337" s="136" t="n">
        <v>2550</v>
      </c>
    </row>
    <row r="338" customFormat="false" ht="15" hidden="false" customHeight="false" outlineLevel="0" collapsed="false">
      <c r="A338" s="136" t="n">
        <v>4240</v>
      </c>
      <c r="D338" s="136" t="n">
        <v>2490</v>
      </c>
    </row>
    <row r="339" customFormat="false" ht="15" hidden="false" customHeight="false" outlineLevel="0" collapsed="false">
      <c r="A339" s="136" t="n">
        <v>4320</v>
      </c>
      <c r="D339" s="136" t="n">
        <v>2430</v>
      </c>
    </row>
    <row r="340" customFormat="false" ht="15" hidden="false" customHeight="false" outlineLevel="0" collapsed="false">
      <c r="A340" s="136" t="n">
        <v>4420</v>
      </c>
      <c r="D340" s="136" t="n">
        <v>2370</v>
      </c>
    </row>
    <row r="341" customFormat="false" ht="15" hidden="false" customHeight="false" outlineLevel="0" collapsed="false">
      <c r="A341" s="136" t="n">
        <v>4520</v>
      </c>
      <c r="D341" s="136" t="n">
        <v>2320</v>
      </c>
    </row>
    <row r="342" customFormat="false" ht="15" hidden="false" customHeight="false" outlineLevel="0" collapsed="false">
      <c r="A342" s="136" t="n">
        <v>4640</v>
      </c>
      <c r="D342" s="136" t="n">
        <v>2260</v>
      </c>
    </row>
    <row r="343" customFormat="false" ht="15" hidden="false" customHeight="false" outlineLevel="0" collapsed="false">
      <c r="A343" s="136" t="n">
        <v>4750</v>
      </c>
      <c r="D343" s="136" t="n">
        <v>2210</v>
      </c>
    </row>
    <row r="344" customFormat="false" ht="15" hidden="false" customHeight="false" outlineLevel="0" collapsed="false">
      <c r="A344" s="136" t="n">
        <v>4870</v>
      </c>
      <c r="D344" s="136" t="n">
        <v>2150</v>
      </c>
    </row>
    <row r="345" customFormat="false" ht="15" hidden="false" customHeight="false" outlineLevel="0" collapsed="false">
      <c r="A345" s="136" t="n">
        <v>4990</v>
      </c>
      <c r="D345" s="136" t="n">
        <v>2100</v>
      </c>
    </row>
    <row r="346" customFormat="false" ht="15" hidden="false" customHeight="false" outlineLevel="0" collapsed="false">
      <c r="A346" s="136" t="n">
        <v>5110</v>
      </c>
      <c r="D346" s="136" t="n">
        <v>2050</v>
      </c>
    </row>
    <row r="347" customFormat="false" ht="15" hidden="false" customHeight="false" outlineLevel="0" collapsed="false">
      <c r="A347" s="136" t="n">
        <v>5230</v>
      </c>
      <c r="D347" s="136" t="n">
        <v>2000</v>
      </c>
    </row>
    <row r="348" customFormat="false" ht="15" hidden="false" customHeight="false" outlineLevel="0" collapsed="false">
      <c r="A348" s="136" t="n">
        <v>5360</v>
      </c>
      <c r="D348" s="136" t="n">
        <v>1960</v>
      </c>
    </row>
    <row r="349" customFormat="false" ht="15" hidden="false" customHeight="false" outlineLevel="0" collapsed="false">
      <c r="A349" s="136" t="n">
        <v>5490</v>
      </c>
      <c r="D349" s="136" t="n">
        <v>1820</v>
      </c>
    </row>
    <row r="350" customFormat="false" ht="15" hidden="false" customHeight="false" outlineLevel="0" collapsed="false">
      <c r="A350" s="136" t="n">
        <v>5620</v>
      </c>
      <c r="D350" s="136" t="n">
        <v>1740</v>
      </c>
    </row>
    <row r="351" customFormat="false" ht="15" hidden="false" customHeight="false" outlineLevel="0" collapsed="false">
      <c r="A351" s="136" t="n">
        <v>5760</v>
      </c>
      <c r="D351" s="136" t="n">
        <v>1690</v>
      </c>
    </row>
    <row r="352" customFormat="false" ht="15" hidden="false" customHeight="false" outlineLevel="0" collapsed="false">
      <c r="A352" s="136" t="n">
        <v>5900</v>
      </c>
      <c r="D352" s="136" t="n">
        <v>1650</v>
      </c>
    </row>
    <row r="353" customFormat="false" ht="15" hidden="false" customHeight="false" outlineLevel="0" collapsed="false">
      <c r="A353" s="136" t="n">
        <v>6040</v>
      </c>
      <c r="D353" s="136" t="n">
        <v>1620</v>
      </c>
    </row>
    <row r="354" customFormat="false" ht="15" hidden="false" customHeight="false" outlineLevel="0" collapsed="false">
      <c r="A354" s="136" t="n">
        <v>6190</v>
      </c>
      <c r="D354" s="136" t="n">
        <v>1580</v>
      </c>
    </row>
    <row r="355" customFormat="false" ht="15" hidden="false" customHeight="false" outlineLevel="0" collapsed="false">
      <c r="A355" s="136" t="n">
        <v>6340</v>
      </c>
      <c r="D355" s="136" t="n">
        <v>1540</v>
      </c>
    </row>
    <row r="356" customFormat="false" ht="15" hidden="false" customHeight="false" outlineLevel="0" collapsed="false">
      <c r="A356" s="136" t="n">
        <v>6490</v>
      </c>
      <c r="D356" s="136" t="n">
        <v>1500</v>
      </c>
    </row>
    <row r="357" customFormat="false" ht="15" hidden="false" customHeight="false" outlineLevel="0" collapsed="false">
      <c r="A357" s="136" t="n">
        <v>6650</v>
      </c>
      <c r="D357" s="136" t="n">
        <v>1470</v>
      </c>
    </row>
    <row r="358" customFormat="false" ht="15" hidden="false" customHeight="false" outlineLevel="0" collapsed="false">
      <c r="A358" s="136" t="n">
        <v>6810</v>
      </c>
      <c r="D358" s="136" t="n">
        <v>1430</v>
      </c>
    </row>
    <row r="359" customFormat="false" ht="15" hidden="false" customHeight="false" outlineLevel="0" collapsed="false">
      <c r="A359" s="136" t="n">
        <v>6980</v>
      </c>
      <c r="D359" s="136" t="n">
        <v>1400</v>
      </c>
    </row>
    <row r="360" customFormat="false" ht="15" hidden="false" customHeight="false" outlineLevel="0" collapsed="false">
      <c r="A360" s="136" t="n">
        <v>7150</v>
      </c>
      <c r="D360" s="136" t="n">
        <v>1370</v>
      </c>
    </row>
    <row r="361" customFormat="false" ht="15" hidden="false" customHeight="false" outlineLevel="0" collapsed="false">
      <c r="A361" s="136" t="n">
        <v>7320</v>
      </c>
      <c r="D361" s="136" t="n">
        <v>1330</v>
      </c>
    </row>
    <row r="362" customFormat="false" ht="15" hidden="false" customHeight="false" outlineLevel="0" collapsed="false">
      <c r="A362" s="136" t="n">
        <v>7500</v>
      </c>
      <c r="D362" s="136" t="n">
        <v>1300</v>
      </c>
    </row>
    <row r="363" customFormat="false" ht="15" hidden="false" customHeight="false" outlineLevel="0" collapsed="false">
      <c r="A363" s="136" t="n">
        <v>7680</v>
      </c>
      <c r="D363" s="136" t="n">
        <v>1270</v>
      </c>
    </row>
    <row r="364" customFormat="false" ht="15" hidden="false" customHeight="false" outlineLevel="0" collapsed="false">
      <c r="A364" s="136" t="n">
        <v>7870</v>
      </c>
      <c r="D364" s="136" t="n">
        <v>1240</v>
      </c>
    </row>
    <row r="365" customFormat="false" ht="15" hidden="false" customHeight="false" outlineLevel="0" collapsed="false">
      <c r="A365" s="136" t="n">
        <v>8060</v>
      </c>
      <c r="D365" s="136" t="n">
        <v>1210</v>
      </c>
    </row>
    <row r="366" customFormat="false" ht="15" hidden="false" customHeight="false" outlineLevel="0" collapsed="false">
      <c r="A366" s="136" t="n">
        <v>8250</v>
      </c>
      <c r="D366" s="136" t="n">
        <v>1180</v>
      </c>
    </row>
    <row r="367" customFormat="false" ht="15" hidden="false" customHeight="false" outlineLevel="0" collapsed="false">
      <c r="A367" s="136" t="n">
        <v>8450</v>
      </c>
      <c r="D367" s="136" t="n">
        <v>1150</v>
      </c>
    </row>
    <row r="368" customFormat="false" ht="15" hidden="false" customHeight="false" outlineLevel="0" collapsed="false">
      <c r="A368" s="136" t="n">
        <v>8660</v>
      </c>
      <c r="D368" s="136" t="n">
        <v>1130</v>
      </c>
    </row>
    <row r="369" customFormat="false" ht="15" hidden="false" customHeight="false" outlineLevel="0" collapsed="false">
      <c r="A369" s="136" t="n">
        <v>8870</v>
      </c>
      <c r="D369" s="136" t="n">
        <v>1100</v>
      </c>
    </row>
    <row r="370" customFormat="false" ht="15" hidden="false" customHeight="false" outlineLevel="0" collapsed="false">
      <c r="A370" s="136" t="n">
        <v>9090</v>
      </c>
      <c r="D370" s="136" t="n">
        <v>1070</v>
      </c>
    </row>
    <row r="371" customFormat="false" ht="15" hidden="false" customHeight="false" outlineLevel="0" collapsed="false">
      <c r="A371" s="136" t="n">
        <v>9310</v>
      </c>
      <c r="D371" s="136" t="n">
        <v>1050</v>
      </c>
    </row>
    <row r="372" customFormat="false" ht="15" hidden="false" customHeight="false" outlineLevel="0" collapsed="false">
      <c r="A372" s="136" t="n">
        <v>9530</v>
      </c>
      <c r="D372" s="136" t="n">
        <v>1020</v>
      </c>
    </row>
    <row r="373" customFormat="false" ht="15" hidden="false" customHeight="false" outlineLevel="0" collapsed="false">
      <c r="A373" s="136" t="n">
        <v>9760</v>
      </c>
      <c r="D373" s="136" t="n">
        <v>1000</v>
      </c>
    </row>
    <row r="374" customFormat="false" ht="15" hidden="false" customHeight="false" outlineLevel="0" collapsed="false">
      <c r="A374" s="0" t="n">
        <v>10000</v>
      </c>
      <c r="D374" s="0" t="n">
        <v>976</v>
      </c>
    </row>
    <row r="375" customFormat="false" ht="15" hidden="false" customHeight="false" outlineLevel="0" collapsed="false">
      <c r="A375" s="0" t="n">
        <v>10200</v>
      </c>
      <c r="D375" s="0" t="n">
        <v>953</v>
      </c>
    </row>
    <row r="376" customFormat="false" ht="15" hidden="false" customHeight="false" outlineLevel="0" collapsed="false">
      <c r="A376" s="0" t="n">
        <v>10500</v>
      </c>
      <c r="D376" s="0" t="n">
        <v>931</v>
      </c>
    </row>
    <row r="377" customFormat="false" ht="15" hidden="false" customHeight="false" outlineLevel="0" collapsed="false">
      <c r="A377" s="0" t="n">
        <v>10700</v>
      </c>
      <c r="D377" s="0" t="n">
        <v>909</v>
      </c>
    </row>
    <row r="378" customFormat="false" ht="15" hidden="false" customHeight="false" outlineLevel="0" collapsed="false">
      <c r="A378" s="0" t="n">
        <v>11000</v>
      </c>
      <c r="D378" s="0" t="n">
        <v>887</v>
      </c>
    </row>
    <row r="379" customFormat="false" ht="15" hidden="false" customHeight="false" outlineLevel="0" collapsed="false">
      <c r="A379" s="0" t="n">
        <v>11300</v>
      </c>
      <c r="D379" s="0" t="n">
        <v>866</v>
      </c>
    </row>
    <row r="380" customFormat="false" ht="15" hidden="false" customHeight="false" outlineLevel="0" collapsed="false">
      <c r="A380" s="0" t="n">
        <v>11500</v>
      </c>
      <c r="D380" s="0" t="n">
        <v>845</v>
      </c>
    </row>
    <row r="381" customFormat="false" ht="15" hidden="false" customHeight="false" outlineLevel="0" collapsed="false">
      <c r="A381" s="0" t="n">
        <v>11800</v>
      </c>
      <c r="D381" s="0" t="n">
        <v>825</v>
      </c>
    </row>
    <row r="382" customFormat="false" ht="15" hidden="false" customHeight="false" outlineLevel="0" collapsed="false">
      <c r="A382" s="0" t="n">
        <v>12100</v>
      </c>
      <c r="D382" s="0" t="n">
        <v>806</v>
      </c>
    </row>
    <row r="383" customFormat="false" ht="15" hidden="false" customHeight="false" outlineLevel="0" collapsed="false">
      <c r="A383" s="0" t="n">
        <v>12400</v>
      </c>
      <c r="D383" s="0" t="n">
        <v>787</v>
      </c>
    </row>
    <row r="384" customFormat="false" ht="15" hidden="false" customHeight="false" outlineLevel="0" collapsed="false">
      <c r="A384" s="0" t="n">
        <v>12700</v>
      </c>
      <c r="D384" s="0" t="n">
        <v>768</v>
      </c>
    </row>
    <row r="385" customFormat="false" ht="15" hidden="false" customHeight="false" outlineLevel="0" collapsed="false">
      <c r="A385" s="0" t="n">
        <v>13000</v>
      </c>
      <c r="D385" s="0" t="n">
        <v>750</v>
      </c>
    </row>
    <row r="386" customFormat="false" ht="15" hidden="false" customHeight="false" outlineLevel="0" collapsed="false">
      <c r="A386" s="0" t="n">
        <v>13300</v>
      </c>
      <c r="D386" s="0" t="n">
        <v>732</v>
      </c>
    </row>
    <row r="387" customFormat="false" ht="15" hidden="false" customHeight="false" outlineLevel="0" collapsed="false">
      <c r="A387" s="0" t="n">
        <v>13700</v>
      </c>
      <c r="D387" s="0" t="n">
        <v>715</v>
      </c>
    </row>
    <row r="388" customFormat="false" ht="15" hidden="false" customHeight="false" outlineLevel="0" collapsed="false">
      <c r="A388" s="0" t="n">
        <v>14000</v>
      </c>
      <c r="D388" s="0" t="n">
        <v>698</v>
      </c>
    </row>
    <row r="389" customFormat="false" ht="15" hidden="false" customHeight="false" outlineLevel="0" collapsed="false">
      <c r="A389" s="0" t="n">
        <v>14300</v>
      </c>
      <c r="D389" s="0" t="n">
        <v>681</v>
      </c>
    </row>
    <row r="390" customFormat="false" ht="15" hidden="false" customHeight="false" outlineLevel="0" collapsed="false">
      <c r="A390" s="0" t="n">
        <v>14700</v>
      </c>
      <c r="D390" s="0" t="n">
        <v>665</v>
      </c>
    </row>
    <row r="391" customFormat="false" ht="15" hidden="false" customHeight="false" outlineLevel="0" collapsed="false">
      <c r="A391" s="0" t="n">
        <v>15000</v>
      </c>
      <c r="D391" s="0" t="n">
        <v>649</v>
      </c>
    </row>
    <row r="392" customFormat="false" ht="15" hidden="false" customHeight="false" outlineLevel="0" collapsed="false">
      <c r="A392" s="0" t="n">
        <v>15400</v>
      </c>
      <c r="D392" s="0" t="n">
        <v>634</v>
      </c>
    </row>
    <row r="393" customFormat="false" ht="15" hidden="false" customHeight="false" outlineLevel="0" collapsed="false">
      <c r="A393" s="0" t="n">
        <v>15800</v>
      </c>
      <c r="D393" s="0" t="n">
        <v>619</v>
      </c>
    </row>
    <row r="394" customFormat="false" ht="15" hidden="false" customHeight="false" outlineLevel="0" collapsed="false">
      <c r="A394" s="0" t="n">
        <v>16200</v>
      </c>
      <c r="D394" s="0" t="n">
        <v>604</v>
      </c>
    </row>
    <row r="395" customFormat="false" ht="15" hidden="false" customHeight="false" outlineLevel="0" collapsed="false">
      <c r="A395" s="0" t="n">
        <v>16500</v>
      </c>
      <c r="D395" s="0" t="n">
        <v>590</v>
      </c>
    </row>
    <row r="396" customFormat="false" ht="15" hidden="false" customHeight="false" outlineLevel="0" collapsed="false">
      <c r="A396" s="0" t="n">
        <v>16900</v>
      </c>
      <c r="D396" s="0" t="n">
        <v>576</v>
      </c>
    </row>
    <row r="397" customFormat="false" ht="15" hidden="false" customHeight="false" outlineLevel="0" collapsed="false">
      <c r="A397" s="0" t="n">
        <v>17400</v>
      </c>
      <c r="D397" s="0" t="n">
        <v>562</v>
      </c>
    </row>
    <row r="398" customFormat="false" ht="15" hidden="false" customHeight="false" outlineLevel="0" collapsed="false">
      <c r="A398" s="0" t="n">
        <v>18200</v>
      </c>
      <c r="D398" s="0" t="n">
        <v>549</v>
      </c>
    </row>
    <row r="399" customFormat="false" ht="15" hidden="false" customHeight="false" outlineLevel="0" collapsed="false">
      <c r="A399" s="0" t="n">
        <v>19600</v>
      </c>
      <c r="D399" s="0" t="n">
        <v>536</v>
      </c>
    </row>
    <row r="400" customFormat="false" ht="15" hidden="false" customHeight="false" outlineLevel="0" collapsed="false">
      <c r="A400" s="0" t="n">
        <v>20000</v>
      </c>
      <c r="D400" s="0" t="n">
        <v>523</v>
      </c>
    </row>
    <row r="401" customFormat="false" ht="15" hidden="false" customHeight="false" outlineLevel="0" collapsed="false">
      <c r="A401" s="0" t="n">
        <v>20500</v>
      </c>
      <c r="D401" s="0" t="n">
        <v>511</v>
      </c>
    </row>
    <row r="402" customFormat="false" ht="15" hidden="false" customHeight="false" outlineLevel="0" collapsed="false">
      <c r="A402" s="0" t="n">
        <v>21000</v>
      </c>
      <c r="D402" s="0" t="n">
        <v>499</v>
      </c>
    </row>
    <row r="403" customFormat="false" ht="15" hidden="false" customHeight="false" outlineLevel="0" collapsed="false">
      <c r="A403" s="0" t="n">
        <v>21500</v>
      </c>
      <c r="D403" s="0" t="n">
        <v>487</v>
      </c>
    </row>
    <row r="404" customFormat="false" ht="15" hidden="false" customHeight="false" outlineLevel="0" collapsed="false">
      <c r="A404" s="0" t="n">
        <v>22100</v>
      </c>
      <c r="D404" s="0" t="n">
        <v>475</v>
      </c>
    </row>
    <row r="405" customFormat="false" ht="15" hidden="false" customHeight="false" outlineLevel="0" collapsed="false">
      <c r="A405" s="0" t="n">
        <v>22600</v>
      </c>
      <c r="D405" s="0" t="n">
        <v>464</v>
      </c>
    </row>
    <row r="406" customFormat="false" ht="15" hidden="false" customHeight="false" outlineLevel="0" collapsed="false">
      <c r="A406" s="0" t="n">
        <v>23200</v>
      </c>
      <c r="D406" s="0" t="n">
        <v>452</v>
      </c>
    </row>
    <row r="407" customFormat="false" ht="15" hidden="false" customHeight="false" outlineLevel="0" collapsed="false">
      <c r="A407" s="0" t="n">
        <v>23700</v>
      </c>
      <c r="D407" s="0" t="n">
        <v>442</v>
      </c>
    </row>
    <row r="408" customFormat="false" ht="15" hidden="false" customHeight="false" outlineLevel="0" collapsed="false">
      <c r="A408" s="0" t="n">
        <v>24300</v>
      </c>
      <c r="D408" s="0" t="n">
        <v>432</v>
      </c>
    </row>
    <row r="409" customFormat="false" ht="15" hidden="false" customHeight="false" outlineLevel="0" collapsed="false">
      <c r="A409" s="0" t="n">
        <v>24900</v>
      </c>
      <c r="D409" s="0" t="n">
        <v>424</v>
      </c>
    </row>
    <row r="410" customFormat="false" ht="15" hidden="false" customHeight="false" outlineLevel="0" collapsed="false">
      <c r="A410" s="0" t="n">
        <v>25500</v>
      </c>
      <c r="D410" s="0" t="n">
        <v>412</v>
      </c>
    </row>
    <row r="411" customFormat="false" ht="15" hidden="false" customHeight="false" outlineLevel="0" collapsed="false">
      <c r="A411" s="0" t="n">
        <v>26100</v>
      </c>
      <c r="D411" s="0" t="n">
        <v>402</v>
      </c>
    </row>
    <row r="412" customFormat="false" ht="15" hidden="false" customHeight="false" outlineLevel="0" collapsed="false">
      <c r="A412" s="0" t="n">
        <v>26700</v>
      </c>
      <c r="D412" s="0" t="n">
        <v>392</v>
      </c>
    </row>
    <row r="413" customFormat="false" ht="15" hidden="false" customHeight="false" outlineLevel="0" collapsed="false">
      <c r="A413" s="0" t="n">
        <v>27400</v>
      </c>
      <c r="D413" s="0" t="n">
        <v>383</v>
      </c>
    </row>
    <row r="414" customFormat="false" ht="15" hidden="false" customHeight="false" outlineLevel="0" collapsed="false">
      <c r="A414" s="0" t="n">
        <v>28000</v>
      </c>
      <c r="D414" s="0" t="n">
        <v>374</v>
      </c>
    </row>
    <row r="415" customFormat="false" ht="15" hidden="false" customHeight="false" outlineLevel="0" collapsed="false">
      <c r="A415" s="0" t="n">
        <v>28700</v>
      </c>
      <c r="D415" s="0" t="n">
        <v>365</v>
      </c>
    </row>
    <row r="416" customFormat="false" ht="15" hidden="false" customHeight="false" outlineLevel="0" collapsed="false">
      <c r="A416" s="0" t="n">
        <v>29400</v>
      </c>
      <c r="D416" s="0" t="n">
        <v>357</v>
      </c>
    </row>
    <row r="417" customFormat="false" ht="15" hidden="false" customHeight="false" outlineLevel="0" collapsed="false">
      <c r="A417" s="0" t="n">
        <v>30100</v>
      </c>
      <c r="D417" s="0" t="n">
        <v>348</v>
      </c>
    </row>
    <row r="418" customFormat="false" ht="15" hidden="false" customHeight="false" outlineLevel="0" collapsed="false">
      <c r="A418" s="0" t="n">
        <v>30900</v>
      </c>
      <c r="D418" s="0" t="n">
        <v>340</v>
      </c>
    </row>
    <row r="419" customFormat="false" ht="15" hidden="false" customHeight="false" outlineLevel="0" collapsed="false">
      <c r="A419" s="0" t="n">
        <v>31600</v>
      </c>
      <c r="D419" s="0" t="n">
        <v>332</v>
      </c>
    </row>
    <row r="420" customFormat="false" ht="15" hidden="false" customHeight="false" outlineLevel="0" collapsed="false">
      <c r="A420" s="0" t="n">
        <v>32400</v>
      </c>
      <c r="D420" s="0" t="n">
        <v>324</v>
      </c>
    </row>
    <row r="421" customFormat="false" ht="15" hidden="false" customHeight="false" outlineLevel="0" collapsed="false">
      <c r="A421" s="0" t="n">
        <v>33200</v>
      </c>
      <c r="D421" s="0" t="n">
        <v>316</v>
      </c>
    </row>
    <row r="422" customFormat="false" ht="15" hidden="false" customHeight="false" outlineLevel="0" collapsed="false">
      <c r="A422" s="0" t="n">
        <v>34000</v>
      </c>
      <c r="D422" s="0" t="n">
        <v>309</v>
      </c>
    </row>
    <row r="423" customFormat="false" ht="15" hidden="false" customHeight="false" outlineLevel="0" collapsed="false">
      <c r="A423" s="0" t="n">
        <v>34800</v>
      </c>
      <c r="D423" s="0" t="n">
        <v>301</v>
      </c>
    </row>
    <row r="424" customFormat="false" ht="15" hidden="false" customHeight="false" outlineLevel="0" collapsed="false">
      <c r="A424" s="0" t="n">
        <v>35700</v>
      </c>
      <c r="D424" s="0" t="n">
        <v>294</v>
      </c>
    </row>
    <row r="425" customFormat="false" ht="15" hidden="false" customHeight="false" outlineLevel="0" collapsed="false">
      <c r="A425" s="0" t="n">
        <v>36500</v>
      </c>
      <c r="D425" s="0" t="n">
        <v>287</v>
      </c>
    </row>
    <row r="426" customFormat="false" ht="15" hidden="false" customHeight="false" outlineLevel="0" collapsed="false">
      <c r="A426" s="0" t="n">
        <v>37400</v>
      </c>
      <c r="D426" s="0" t="n">
        <v>280</v>
      </c>
    </row>
    <row r="427" customFormat="false" ht="15" hidden="false" customHeight="false" outlineLevel="0" collapsed="false">
      <c r="A427" s="0" t="n">
        <v>38300</v>
      </c>
      <c r="D427" s="0" t="n">
        <v>274</v>
      </c>
    </row>
    <row r="428" customFormat="false" ht="15" hidden="false" customHeight="false" outlineLevel="0" collapsed="false">
      <c r="A428" s="0" t="n">
        <v>39200</v>
      </c>
      <c r="D428" s="0" t="n">
        <v>267</v>
      </c>
    </row>
    <row r="429" customFormat="false" ht="15" hidden="false" customHeight="false" outlineLevel="0" collapsed="false">
      <c r="A429" s="0" t="n">
        <v>40200</v>
      </c>
      <c r="D429" s="0" t="n">
        <v>261</v>
      </c>
    </row>
    <row r="430" customFormat="false" ht="15" hidden="false" customHeight="false" outlineLevel="0" collapsed="false">
      <c r="A430" s="0" t="n">
        <v>41200</v>
      </c>
      <c r="D430" s="0" t="n">
        <v>255</v>
      </c>
    </row>
    <row r="431" customFormat="false" ht="15" hidden="false" customHeight="false" outlineLevel="0" collapsed="false">
      <c r="A431" s="0" t="n">
        <v>42400</v>
      </c>
      <c r="D431" s="0" t="n">
        <v>249</v>
      </c>
    </row>
    <row r="432" customFormat="false" ht="15" hidden="false" customHeight="false" outlineLevel="0" collapsed="false">
      <c r="A432" s="0" t="n">
        <v>43200</v>
      </c>
      <c r="D432" s="0" t="n">
        <v>243</v>
      </c>
    </row>
    <row r="433" customFormat="false" ht="15" hidden="false" customHeight="false" outlineLevel="0" collapsed="false">
      <c r="A433" s="0" t="n">
        <v>44200</v>
      </c>
      <c r="D433" s="0" t="n">
        <v>237</v>
      </c>
    </row>
    <row r="434" customFormat="false" ht="15" hidden="false" customHeight="false" outlineLevel="0" collapsed="false">
      <c r="A434" s="0" t="n">
        <v>45200</v>
      </c>
      <c r="D434" s="0" t="n">
        <v>232</v>
      </c>
    </row>
    <row r="435" customFormat="false" ht="15" hidden="false" customHeight="false" outlineLevel="0" collapsed="false">
      <c r="A435" s="0" t="n">
        <v>46400</v>
      </c>
      <c r="D435" s="0" t="n">
        <v>226</v>
      </c>
    </row>
    <row r="436" customFormat="false" ht="15" hidden="false" customHeight="false" outlineLevel="0" collapsed="false">
      <c r="A436" s="0" t="n">
        <v>47500</v>
      </c>
      <c r="D436" s="0" t="n">
        <v>221</v>
      </c>
    </row>
    <row r="437" customFormat="false" ht="15" hidden="false" customHeight="false" outlineLevel="0" collapsed="false">
      <c r="A437" s="0" t="n">
        <v>48700</v>
      </c>
      <c r="D437" s="0" t="n">
        <v>215</v>
      </c>
    </row>
    <row r="438" customFormat="false" ht="15" hidden="false" customHeight="false" outlineLevel="0" collapsed="false">
      <c r="A438" s="0" t="n">
        <v>49900</v>
      </c>
      <c r="D438" s="0" t="n">
        <v>210</v>
      </c>
    </row>
    <row r="439" customFormat="false" ht="15" hidden="false" customHeight="false" outlineLevel="0" collapsed="false">
      <c r="A439" s="0" t="n">
        <v>51100</v>
      </c>
      <c r="D439" s="0" t="n">
        <v>205</v>
      </c>
    </row>
    <row r="440" customFormat="false" ht="15" hidden="false" customHeight="false" outlineLevel="0" collapsed="false">
      <c r="A440" s="0" t="n">
        <v>52300</v>
      </c>
      <c r="D440" s="0" t="n">
        <v>200</v>
      </c>
    </row>
    <row r="441" customFormat="false" ht="15" hidden="false" customHeight="false" outlineLevel="0" collapsed="false">
      <c r="A441" s="0" t="n">
        <v>53600</v>
      </c>
      <c r="D441" s="0" t="n">
        <v>196</v>
      </c>
    </row>
    <row r="442" customFormat="false" ht="15" hidden="false" customHeight="false" outlineLevel="0" collapsed="false">
      <c r="A442" s="0" t="n">
        <v>54900</v>
      </c>
      <c r="D442" s="0" t="n">
        <v>182</v>
      </c>
    </row>
    <row r="443" customFormat="false" ht="15" hidden="false" customHeight="false" outlineLevel="0" collapsed="false">
      <c r="A443" s="0" t="n">
        <v>56200</v>
      </c>
      <c r="D443" s="0" t="n">
        <v>174</v>
      </c>
    </row>
    <row r="444" customFormat="false" ht="15" hidden="false" customHeight="false" outlineLevel="0" collapsed="false">
      <c r="A444" s="0" t="n">
        <v>57600</v>
      </c>
      <c r="D444" s="0" t="n">
        <v>169</v>
      </c>
    </row>
    <row r="445" customFormat="false" ht="15" hidden="false" customHeight="false" outlineLevel="0" collapsed="false">
      <c r="A445" s="0" t="n">
        <v>59000</v>
      </c>
      <c r="D445" s="0" t="n">
        <v>165</v>
      </c>
    </row>
    <row r="446" customFormat="false" ht="15" hidden="false" customHeight="false" outlineLevel="0" collapsed="false">
      <c r="A446" s="0" t="n">
        <v>60400</v>
      </c>
      <c r="D446" s="0" t="n">
        <v>162</v>
      </c>
    </row>
    <row r="447" customFormat="false" ht="15" hidden="false" customHeight="false" outlineLevel="0" collapsed="false">
      <c r="A447" s="0" t="n">
        <v>61900</v>
      </c>
      <c r="D447" s="0" t="n">
        <v>158</v>
      </c>
    </row>
    <row r="448" customFormat="false" ht="15" hidden="false" customHeight="false" outlineLevel="0" collapsed="false">
      <c r="A448" s="0" t="n">
        <v>63400</v>
      </c>
      <c r="D448" s="0" t="n">
        <v>154</v>
      </c>
    </row>
    <row r="449" customFormat="false" ht="15" hidden="false" customHeight="false" outlineLevel="0" collapsed="false">
      <c r="A449" s="0" t="n">
        <v>64900</v>
      </c>
      <c r="D449" s="0" t="n">
        <v>150</v>
      </c>
    </row>
    <row r="450" customFormat="false" ht="15" hidden="false" customHeight="false" outlineLevel="0" collapsed="false">
      <c r="A450" s="0" t="n">
        <v>66500</v>
      </c>
      <c r="D450" s="0" t="n">
        <v>147</v>
      </c>
    </row>
    <row r="451" customFormat="false" ht="15" hidden="false" customHeight="false" outlineLevel="0" collapsed="false">
      <c r="A451" s="0" t="n">
        <v>68100</v>
      </c>
      <c r="D451" s="0" t="n">
        <v>143</v>
      </c>
    </row>
    <row r="452" customFormat="false" ht="15" hidden="false" customHeight="false" outlineLevel="0" collapsed="false">
      <c r="A452" s="0" t="n">
        <v>69800</v>
      </c>
      <c r="D452" s="0" t="n">
        <v>140</v>
      </c>
    </row>
    <row r="453" customFormat="false" ht="15" hidden="false" customHeight="false" outlineLevel="0" collapsed="false">
      <c r="A453" s="0" t="n">
        <v>71500</v>
      </c>
      <c r="D453" s="0" t="n">
        <v>137</v>
      </c>
    </row>
    <row r="454" customFormat="false" ht="15" hidden="false" customHeight="false" outlineLevel="0" collapsed="false">
      <c r="A454" s="0" t="n">
        <v>73200</v>
      </c>
      <c r="D454" s="0" t="n">
        <v>133</v>
      </c>
    </row>
    <row r="455" customFormat="false" ht="15" hidden="false" customHeight="false" outlineLevel="0" collapsed="false">
      <c r="A455" s="0" t="n">
        <v>75000</v>
      </c>
      <c r="D455" s="0" t="n">
        <v>130</v>
      </c>
    </row>
    <row r="456" customFormat="false" ht="15" hidden="false" customHeight="false" outlineLevel="0" collapsed="false">
      <c r="A456" s="0" t="n">
        <v>76800</v>
      </c>
      <c r="D456" s="0" t="n">
        <v>127</v>
      </c>
    </row>
    <row r="457" customFormat="false" ht="15" hidden="false" customHeight="false" outlineLevel="0" collapsed="false">
      <c r="A457" s="0" t="n">
        <v>78700</v>
      </c>
      <c r="D457" s="0" t="n">
        <v>124</v>
      </c>
    </row>
    <row r="458" customFormat="false" ht="15" hidden="false" customHeight="false" outlineLevel="0" collapsed="false">
      <c r="A458" s="0" t="n">
        <v>80600</v>
      </c>
      <c r="D458" s="0" t="n">
        <v>121</v>
      </c>
    </row>
    <row r="459" customFormat="false" ht="15" hidden="false" customHeight="false" outlineLevel="0" collapsed="false">
      <c r="A459" s="0" t="n">
        <v>82500</v>
      </c>
      <c r="D459" s="0" t="n">
        <v>118</v>
      </c>
    </row>
    <row r="460" customFormat="false" ht="15" hidden="false" customHeight="false" outlineLevel="0" collapsed="false">
      <c r="A460" s="0" t="n">
        <v>84500</v>
      </c>
      <c r="D460" s="0" t="n">
        <v>115</v>
      </c>
    </row>
    <row r="461" customFormat="false" ht="15" hidden="false" customHeight="false" outlineLevel="0" collapsed="false">
      <c r="A461" s="0" t="n">
        <v>86600</v>
      </c>
      <c r="D461" s="0" t="n">
        <v>113</v>
      </c>
    </row>
    <row r="462" customFormat="false" ht="15" hidden="false" customHeight="false" outlineLevel="0" collapsed="false">
      <c r="A462" s="0" t="n">
        <v>88700</v>
      </c>
      <c r="D462" s="0" t="n">
        <v>110</v>
      </c>
    </row>
    <row r="463" customFormat="false" ht="15" hidden="false" customHeight="false" outlineLevel="0" collapsed="false">
      <c r="A463" s="0" t="n">
        <v>90900</v>
      </c>
      <c r="D463" s="0" t="n">
        <v>107</v>
      </c>
    </row>
    <row r="464" customFormat="false" ht="15" hidden="false" customHeight="false" outlineLevel="0" collapsed="false">
      <c r="A464" s="0" t="n">
        <v>93100</v>
      </c>
      <c r="D464" s="0" t="n">
        <v>105</v>
      </c>
    </row>
    <row r="465" customFormat="false" ht="15" hidden="false" customHeight="false" outlineLevel="0" collapsed="false">
      <c r="A465" s="0" t="n">
        <v>95300</v>
      </c>
      <c r="D465" s="0" t="n">
        <v>102</v>
      </c>
    </row>
    <row r="466" customFormat="false" ht="15" hidden="false" customHeight="false" outlineLevel="0" collapsed="false">
      <c r="A466" s="0" t="n">
        <v>97600</v>
      </c>
      <c r="D466" s="0" t="n">
        <v>100</v>
      </c>
    </row>
    <row r="467" customFormat="false" ht="15" hidden="false" customHeight="false" outlineLevel="0" collapsed="false">
      <c r="A467" s="137" t="n">
        <v>100000</v>
      </c>
      <c r="D467" s="136" t="n">
        <v>97.6</v>
      </c>
    </row>
    <row r="468" customFormat="false" ht="15" hidden="false" customHeight="false" outlineLevel="0" collapsed="false">
      <c r="A468" s="137" t="n">
        <v>102000</v>
      </c>
      <c r="D468" s="136" t="n">
        <v>95.3</v>
      </c>
    </row>
    <row r="469" customFormat="false" ht="15" hidden="false" customHeight="false" outlineLevel="0" collapsed="false">
      <c r="A469" s="137" t="n">
        <v>105000</v>
      </c>
      <c r="D469" s="136" t="n">
        <v>93.1</v>
      </c>
    </row>
    <row r="470" customFormat="false" ht="15" hidden="false" customHeight="false" outlineLevel="0" collapsed="false">
      <c r="A470" s="137" t="n">
        <v>107000</v>
      </c>
      <c r="D470" s="136" t="n">
        <v>90.9</v>
      </c>
    </row>
    <row r="471" customFormat="false" ht="15" hidden="false" customHeight="false" outlineLevel="0" collapsed="false">
      <c r="A471" s="137" t="n">
        <v>110000</v>
      </c>
      <c r="D471" s="136" t="n">
        <v>88.7</v>
      </c>
    </row>
    <row r="472" customFormat="false" ht="15" hidden="false" customHeight="false" outlineLevel="0" collapsed="false">
      <c r="A472" s="137" t="n">
        <v>113000</v>
      </c>
      <c r="D472" s="136" t="n">
        <v>86.6</v>
      </c>
    </row>
    <row r="473" customFormat="false" ht="15" hidden="false" customHeight="false" outlineLevel="0" collapsed="false">
      <c r="A473" s="137" t="n">
        <v>115000</v>
      </c>
      <c r="D473" s="136" t="n">
        <v>84.5</v>
      </c>
    </row>
    <row r="474" customFormat="false" ht="15" hidden="false" customHeight="false" outlineLevel="0" collapsed="false">
      <c r="A474" s="137" t="n">
        <v>118000</v>
      </c>
      <c r="D474" s="136" t="n">
        <v>82.5</v>
      </c>
    </row>
    <row r="475" customFormat="false" ht="15" hidden="false" customHeight="false" outlineLevel="0" collapsed="false">
      <c r="A475" s="137" t="n">
        <v>121000</v>
      </c>
      <c r="D475" s="136" t="n">
        <v>80.6</v>
      </c>
    </row>
    <row r="476" customFormat="false" ht="15" hidden="false" customHeight="false" outlineLevel="0" collapsed="false">
      <c r="A476" s="137" t="n">
        <v>124000</v>
      </c>
      <c r="D476" s="136" t="n">
        <v>78.7</v>
      </c>
    </row>
    <row r="477" customFormat="false" ht="15" hidden="false" customHeight="false" outlineLevel="0" collapsed="false">
      <c r="A477" s="137" t="n">
        <v>127000</v>
      </c>
      <c r="D477" s="136" t="n">
        <v>76.8</v>
      </c>
    </row>
    <row r="478" customFormat="false" ht="15" hidden="false" customHeight="false" outlineLevel="0" collapsed="false">
      <c r="A478" s="137" t="n">
        <v>130000</v>
      </c>
      <c r="D478" s="136" t="n">
        <v>75</v>
      </c>
    </row>
    <row r="479" customFormat="false" ht="15" hidden="false" customHeight="false" outlineLevel="0" collapsed="false">
      <c r="A479" s="137" t="n">
        <v>133000</v>
      </c>
      <c r="D479" s="136" t="n">
        <v>73.2</v>
      </c>
    </row>
    <row r="480" customFormat="false" ht="15" hidden="false" customHeight="false" outlineLevel="0" collapsed="false">
      <c r="A480" s="137" t="n">
        <v>137000</v>
      </c>
      <c r="D480" s="136" t="n">
        <v>71.5</v>
      </c>
    </row>
    <row r="481" customFormat="false" ht="15" hidden="false" customHeight="false" outlineLevel="0" collapsed="false">
      <c r="A481" s="137" t="n">
        <v>140000</v>
      </c>
      <c r="D481" s="136" t="n">
        <v>69.8</v>
      </c>
    </row>
    <row r="482" customFormat="false" ht="15" hidden="false" customHeight="false" outlineLevel="0" collapsed="false">
      <c r="A482" s="137" t="n">
        <v>143000</v>
      </c>
      <c r="D482" s="136" t="n">
        <v>68.1</v>
      </c>
    </row>
    <row r="483" customFormat="false" ht="15" hidden="false" customHeight="false" outlineLevel="0" collapsed="false">
      <c r="A483" s="137" t="n">
        <v>147000</v>
      </c>
      <c r="D483" s="136" t="n">
        <v>66.5</v>
      </c>
    </row>
    <row r="484" customFormat="false" ht="15" hidden="false" customHeight="false" outlineLevel="0" collapsed="false">
      <c r="A484" s="137" t="n">
        <v>150000</v>
      </c>
      <c r="D484" s="136" t="n">
        <v>64.9</v>
      </c>
    </row>
    <row r="485" customFormat="false" ht="15" hidden="false" customHeight="false" outlineLevel="0" collapsed="false">
      <c r="A485" s="137" t="n">
        <v>154000</v>
      </c>
      <c r="D485" s="136" t="n">
        <v>63.4</v>
      </c>
    </row>
    <row r="486" customFormat="false" ht="15" hidden="false" customHeight="false" outlineLevel="0" collapsed="false">
      <c r="A486" s="137" t="n">
        <v>158000</v>
      </c>
      <c r="D486" s="136" t="n">
        <v>61.9</v>
      </c>
    </row>
    <row r="487" customFormat="false" ht="15" hidden="false" customHeight="false" outlineLevel="0" collapsed="false">
      <c r="A487" s="137" t="n">
        <v>162000</v>
      </c>
      <c r="D487" s="136" t="n">
        <v>60.4</v>
      </c>
    </row>
    <row r="488" customFormat="false" ht="15" hidden="false" customHeight="false" outlineLevel="0" collapsed="false">
      <c r="A488" s="137" t="n">
        <v>165000</v>
      </c>
      <c r="D488" s="136" t="n">
        <v>59</v>
      </c>
    </row>
    <row r="489" customFormat="false" ht="15" hidden="false" customHeight="false" outlineLevel="0" collapsed="false">
      <c r="A489" s="137" t="n">
        <v>169000</v>
      </c>
      <c r="D489" s="136" t="n">
        <v>57.6</v>
      </c>
    </row>
    <row r="490" customFormat="false" ht="15" hidden="false" customHeight="false" outlineLevel="0" collapsed="false">
      <c r="A490" s="137" t="n">
        <v>174000</v>
      </c>
      <c r="D490" s="136" t="n">
        <v>56.2</v>
      </c>
    </row>
    <row r="491" customFormat="false" ht="15" hidden="false" customHeight="false" outlineLevel="0" collapsed="false">
      <c r="A491" s="137" t="n">
        <v>182000</v>
      </c>
      <c r="D491" s="136" t="n">
        <v>54.9</v>
      </c>
    </row>
    <row r="492" customFormat="false" ht="15" hidden="false" customHeight="false" outlineLevel="0" collapsed="false">
      <c r="A492" s="137" t="n">
        <v>196000</v>
      </c>
      <c r="D492" s="136" t="n">
        <v>53.6</v>
      </c>
    </row>
    <row r="493" customFormat="false" ht="15" hidden="false" customHeight="false" outlineLevel="0" collapsed="false">
      <c r="A493" s="137" t="n">
        <v>200000</v>
      </c>
      <c r="D493" s="136" t="n">
        <v>52.3</v>
      </c>
    </row>
    <row r="494" customFormat="false" ht="15" hidden="false" customHeight="false" outlineLevel="0" collapsed="false">
      <c r="A494" s="137" t="n">
        <v>205000</v>
      </c>
      <c r="D494" s="136" t="n">
        <v>51.1</v>
      </c>
    </row>
    <row r="495" customFormat="false" ht="15" hidden="false" customHeight="false" outlineLevel="0" collapsed="false">
      <c r="A495" s="137" t="n">
        <v>210000</v>
      </c>
      <c r="D495" s="136" t="n">
        <v>49.9</v>
      </c>
    </row>
    <row r="496" customFormat="false" ht="15" hidden="false" customHeight="false" outlineLevel="0" collapsed="false">
      <c r="A496" s="137" t="n">
        <v>215000</v>
      </c>
      <c r="D496" s="136" t="n">
        <v>48.7</v>
      </c>
    </row>
    <row r="497" customFormat="false" ht="15" hidden="false" customHeight="false" outlineLevel="0" collapsed="false">
      <c r="A497" s="137" t="n">
        <v>221000</v>
      </c>
      <c r="D497" s="136" t="n">
        <v>47.5</v>
      </c>
    </row>
    <row r="498" customFormat="false" ht="15" hidden="false" customHeight="false" outlineLevel="0" collapsed="false">
      <c r="A498" s="137" t="n">
        <v>226000</v>
      </c>
      <c r="D498" s="136" t="n">
        <v>46.4</v>
      </c>
    </row>
    <row r="499" customFormat="false" ht="15" hidden="false" customHeight="false" outlineLevel="0" collapsed="false">
      <c r="A499" s="137" t="n">
        <v>232000</v>
      </c>
      <c r="D499" s="136" t="n">
        <v>45.2</v>
      </c>
    </row>
    <row r="500" customFormat="false" ht="15" hidden="false" customHeight="false" outlineLevel="0" collapsed="false">
      <c r="A500" s="137" t="n">
        <v>237000</v>
      </c>
      <c r="D500" s="136" t="n">
        <v>44.2</v>
      </c>
    </row>
    <row r="501" customFormat="false" ht="15" hidden="false" customHeight="false" outlineLevel="0" collapsed="false">
      <c r="A501" s="137" t="n">
        <v>243000</v>
      </c>
      <c r="D501" s="136" t="n">
        <v>43.2</v>
      </c>
    </row>
    <row r="502" customFormat="false" ht="15" hidden="false" customHeight="false" outlineLevel="0" collapsed="false">
      <c r="A502" s="137" t="n">
        <v>249000</v>
      </c>
      <c r="D502" s="136" t="n">
        <v>42.4</v>
      </c>
    </row>
    <row r="503" customFormat="false" ht="15" hidden="false" customHeight="false" outlineLevel="0" collapsed="false">
      <c r="A503" s="137" t="n">
        <v>255000</v>
      </c>
      <c r="D503" s="136" t="n">
        <v>41.2</v>
      </c>
    </row>
    <row r="504" customFormat="false" ht="15" hidden="false" customHeight="false" outlineLevel="0" collapsed="false">
      <c r="A504" s="137" t="n">
        <v>261000</v>
      </c>
      <c r="D504" s="136" t="n">
        <v>40.2</v>
      </c>
    </row>
    <row r="505" customFormat="false" ht="15" hidden="false" customHeight="false" outlineLevel="0" collapsed="false">
      <c r="A505" s="137" t="n">
        <v>267000</v>
      </c>
      <c r="D505" s="136" t="n">
        <v>39.2</v>
      </c>
    </row>
    <row r="506" customFormat="false" ht="15" hidden="false" customHeight="false" outlineLevel="0" collapsed="false">
      <c r="A506" s="137" t="n">
        <v>274000</v>
      </c>
      <c r="D506" s="136" t="n">
        <v>38.3</v>
      </c>
    </row>
    <row r="507" customFormat="false" ht="15" hidden="false" customHeight="false" outlineLevel="0" collapsed="false">
      <c r="A507" s="137" t="n">
        <v>280000</v>
      </c>
      <c r="D507" s="136" t="n">
        <v>37.4</v>
      </c>
    </row>
    <row r="508" customFormat="false" ht="15" hidden="false" customHeight="false" outlineLevel="0" collapsed="false">
      <c r="A508" s="137" t="n">
        <v>287000</v>
      </c>
      <c r="D508" s="136" t="n">
        <v>36.5</v>
      </c>
    </row>
    <row r="509" customFormat="false" ht="15" hidden="false" customHeight="false" outlineLevel="0" collapsed="false">
      <c r="A509" s="137" t="n">
        <v>294000</v>
      </c>
      <c r="D509" s="136" t="n">
        <v>35.7</v>
      </c>
    </row>
    <row r="510" customFormat="false" ht="15" hidden="false" customHeight="false" outlineLevel="0" collapsed="false">
      <c r="A510" s="137" t="n">
        <v>301000</v>
      </c>
      <c r="D510" s="136" t="n">
        <v>34.8</v>
      </c>
    </row>
    <row r="511" customFormat="false" ht="15" hidden="false" customHeight="false" outlineLevel="0" collapsed="false">
      <c r="A511" s="137" t="n">
        <v>309000</v>
      </c>
      <c r="D511" s="136" t="n">
        <v>34</v>
      </c>
    </row>
    <row r="512" customFormat="false" ht="15" hidden="false" customHeight="false" outlineLevel="0" collapsed="false">
      <c r="A512" s="137" t="n">
        <v>316000</v>
      </c>
      <c r="D512" s="136" t="n">
        <v>33.2</v>
      </c>
    </row>
    <row r="513" customFormat="false" ht="15" hidden="false" customHeight="false" outlineLevel="0" collapsed="false">
      <c r="A513" s="137" t="n">
        <v>324000</v>
      </c>
      <c r="D513" s="136" t="n">
        <v>32.4</v>
      </c>
    </row>
    <row r="514" customFormat="false" ht="15" hidden="false" customHeight="false" outlineLevel="0" collapsed="false">
      <c r="A514" s="137" t="n">
        <v>332000</v>
      </c>
      <c r="D514" s="136" t="n">
        <v>31.6</v>
      </c>
    </row>
    <row r="515" customFormat="false" ht="15" hidden="false" customHeight="false" outlineLevel="0" collapsed="false">
      <c r="A515" s="137" t="n">
        <v>340000</v>
      </c>
      <c r="D515" s="136" t="n">
        <v>30.9</v>
      </c>
    </row>
    <row r="516" customFormat="false" ht="15" hidden="false" customHeight="false" outlineLevel="0" collapsed="false">
      <c r="A516" s="137" t="n">
        <v>348000</v>
      </c>
      <c r="D516" s="136" t="n">
        <v>30.1</v>
      </c>
    </row>
    <row r="517" customFormat="false" ht="15" hidden="false" customHeight="false" outlineLevel="0" collapsed="false">
      <c r="A517" s="137" t="n">
        <v>357000</v>
      </c>
      <c r="D517" s="136" t="n">
        <v>29.4</v>
      </c>
    </row>
    <row r="518" customFormat="false" ht="15" hidden="false" customHeight="false" outlineLevel="0" collapsed="false">
      <c r="A518" s="137" t="n">
        <v>365000</v>
      </c>
      <c r="D518" s="136" t="n">
        <v>28.7</v>
      </c>
    </row>
    <row r="519" customFormat="false" ht="15" hidden="false" customHeight="false" outlineLevel="0" collapsed="false">
      <c r="A519" s="137" t="n">
        <v>374000</v>
      </c>
      <c r="D519" s="136" t="n">
        <v>28</v>
      </c>
    </row>
    <row r="520" customFormat="false" ht="15" hidden="false" customHeight="false" outlineLevel="0" collapsed="false">
      <c r="A520" s="137" t="n">
        <v>383000</v>
      </c>
      <c r="D520" s="136" t="n">
        <v>27.4</v>
      </c>
    </row>
    <row r="521" customFormat="false" ht="15" hidden="false" customHeight="false" outlineLevel="0" collapsed="false">
      <c r="A521" s="137" t="n">
        <v>392000</v>
      </c>
      <c r="D521" s="136" t="n">
        <v>26.7</v>
      </c>
    </row>
    <row r="522" customFormat="false" ht="15" hidden="false" customHeight="false" outlineLevel="0" collapsed="false">
      <c r="A522" s="137" t="n">
        <v>402000</v>
      </c>
      <c r="D522" s="136" t="n">
        <v>26.1</v>
      </c>
    </row>
    <row r="523" customFormat="false" ht="15" hidden="false" customHeight="false" outlineLevel="0" collapsed="false">
      <c r="A523" s="137" t="n">
        <v>412000</v>
      </c>
      <c r="D523" s="136" t="n">
        <v>25.5</v>
      </c>
    </row>
    <row r="524" customFormat="false" ht="15" hidden="false" customHeight="false" outlineLevel="0" collapsed="false">
      <c r="A524" s="137" t="n">
        <v>424000</v>
      </c>
      <c r="D524" s="136" t="n">
        <v>24.9</v>
      </c>
    </row>
    <row r="525" customFormat="false" ht="15" hidden="false" customHeight="false" outlineLevel="0" collapsed="false">
      <c r="A525" s="137" t="n">
        <v>432000</v>
      </c>
      <c r="D525" s="136" t="n">
        <v>24.3</v>
      </c>
    </row>
    <row r="526" customFormat="false" ht="15" hidden="false" customHeight="false" outlineLevel="0" collapsed="false">
      <c r="A526" s="137" t="n">
        <v>442000</v>
      </c>
      <c r="D526" s="136" t="n">
        <v>23.7</v>
      </c>
    </row>
    <row r="527" customFormat="false" ht="15" hidden="false" customHeight="false" outlineLevel="0" collapsed="false">
      <c r="A527" s="137" t="n">
        <v>452000</v>
      </c>
      <c r="D527" s="136" t="n">
        <v>23.2</v>
      </c>
    </row>
    <row r="528" customFormat="false" ht="15" hidden="false" customHeight="false" outlineLevel="0" collapsed="false">
      <c r="A528" s="137" t="n">
        <v>464000</v>
      </c>
      <c r="D528" s="136" t="n">
        <v>22.6</v>
      </c>
    </row>
    <row r="529" customFormat="false" ht="15" hidden="false" customHeight="false" outlineLevel="0" collapsed="false">
      <c r="A529" s="137" t="n">
        <v>475000</v>
      </c>
      <c r="D529" s="136" t="n">
        <v>22.1</v>
      </c>
    </row>
    <row r="530" customFormat="false" ht="15" hidden="false" customHeight="false" outlineLevel="0" collapsed="false">
      <c r="A530" s="137" t="n">
        <v>487000</v>
      </c>
      <c r="D530" s="136" t="n">
        <v>21.5</v>
      </c>
    </row>
    <row r="531" customFormat="false" ht="15" hidden="false" customHeight="false" outlineLevel="0" collapsed="false">
      <c r="A531" s="137" t="n">
        <v>499000</v>
      </c>
      <c r="D531" s="136" t="n">
        <v>21</v>
      </c>
    </row>
    <row r="532" customFormat="false" ht="15" hidden="false" customHeight="false" outlineLevel="0" collapsed="false">
      <c r="A532" s="137" t="n">
        <v>511000</v>
      </c>
      <c r="D532" s="136" t="n">
        <v>20.5</v>
      </c>
    </row>
    <row r="533" customFormat="false" ht="15" hidden="false" customHeight="false" outlineLevel="0" collapsed="false">
      <c r="A533" s="137" t="n">
        <v>523000</v>
      </c>
      <c r="D533" s="136" t="n">
        <v>20</v>
      </c>
    </row>
    <row r="534" customFormat="false" ht="15" hidden="false" customHeight="false" outlineLevel="0" collapsed="false">
      <c r="A534" s="137" t="n">
        <v>536000</v>
      </c>
      <c r="D534" s="136" t="n">
        <v>19.6</v>
      </c>
    </row>
    <row r="535" customFormat="false" ht="15" hidden="false" customHeight="false" outlineLevel="0" collapsed="false">
      <c r="A535" s="137" t="n">
        <v>549000</v>
      </c>
      <c r="D535" s="136" t="n">
        <v>18.2</v>
      </c>
    </row>
    <row r="536" customFormat="false" ht="15" hidden="false" customHeight="false" outlineLevel="0" collapsed="false">
      <c r="A536" s="137" t="n">
        <v>562000</v>
      </c>
      <c r="D536" s="136" t="n">
        <v>17.4</v>
      </c>
    </row>
    <row r="537" customFormat="false" ht="15" hidden="false" customHeight="false" outlineLevel="0" collapsed="false">
      <c r="A537" s="137" t="n">
        <v>576000</v>
      </c>
      <c r="D537" s="136" t="n">
        <v>16.9</v>
      </c>
    </row>
    <row r="538" customFormat="false" ht="15" hidden="false" customHeight="false" outlineLevel="0" collapsed="false">
      <c r="A538" s="137" t="n">
        <v>590000</v>
      </c>
      <c r="D538" s="136" t="n">
        <v>16.5</v>
      </c>
    </row>
    <row r="539" customFormat="false" ht="15" hidden="false" customHeight="false" outlineLevel="0" collapsed="false">
      <c r="A539" s="137" t="n">
        <v>604000</v>
      </c>
      <c r="D539" s="136" t="n">
        <v>16.2</v>
      </c>
    </row>
    <row r="540" customFormat="false" ht="15" hidden="false" customHeight="false" outlineLevel="0" collapsed="false">
      <c r="A540" s="137" t="n">
        <v>619000</v>
      </c>
      <c r="D540" s="136" t="n">
        <v>15.8</v>
      </c>
    </row>
    <row r="541" customFormat="false" ht="15" hidden="false" customHeight="false" outlineLevel="0" collapsed="false">
      <c r="A541" s="137" t="n">
        <v>634000</v>
      </c>
      <c r="D541" s="136" t="n">
        <v>15.4</v>
      </c>
    </row>
    <row r="542" customFormat="false" ht="15" hidden="false" customHeight="false" outlineLevel="0" collapsed="false">
      <c r="A542" s="137" t="n">
        <v>649000</v>
      </c>
      <c r="D542" s="136" t="n">
        <v>15</v>
      </c>
    </row>
    <row r="543" customFormat="false" ht="15" hidden="false" customHeight="false" outlineLevel="0" collapsed="false">
      <c r="A543" s="137" t="n">
        <v>665000</v>
      </c>
      <c r="D543" s="136" t="n">
        <v>14.7</v>
      </c>
    </row>
    <row r="544" customFormat="false" ht="15" hidden="false" customHeight="false" outlineLevel="0" collapsed="false">
      <c r="A544" s="137" t="n">
        <v>681000</v>
      </c>
      <c r="D544" s="136" t="n">
        <v>14.3</v>
      </c>
    </row>
    <row r="545" customFormat="false" ht="15" hidden="false" customHeight="false" outlineLevel="0" collapsed="false">
      <c r="A545" s="137" t="n">
        <v>698000</v>
      </c>
      <c r="D545" s="136" t="n">
        <v>14</v>
      </c>
    </row>
    <row r="546" customFormat="false" ht="15" hidden="false" customHeight="false" outlineLevel="0" collapsed="false">
      <c r="A546" s="137" t="n">
        <v>715000</v>
      </c>
      <c r="D546" s="136" t="n">
        <v>13.7</v>
      </c>
    </row>
    <row r="547" customFormat="false" ht="15" hidden="false" customHeight="false" outlineLevel="0" collapsed="false">
      <c r="A547" s="137" t="n">
        <v>732000</v>
      </c>
      <c r="D547" s="136" t="n">
        <v>13.3</v>
      </c>
    </row>
    <row r="548" customFormat="false" ht="15" hidden="false" customHeight="false" outlineLevel="0" collapsed="false">
      <c r="A548" s="137" t="n">
        <v>750000</v>
      </c>
      <c r="D548" s="136" t="n">
        <v>13</v>
      </c>
    </row>
    <row r="549" customFormat="false" ht="15" hidden="false" customHeight="false" outlineLevel="0" collapsed="false">
      <c r="A549" s="137" t="n">
        <v>768000</v>
      </c>
      <c r="D549" s="136" t="n">
        <v>12.7</v>
      </c>
    </row>
    <row r="550" customFormat="false" ht="15" hidden="false" customHeight="false" outlineLevel="0" collapsed="false">
      <c r="A550" s="137" t="n">
        <v>787000</v>
      </c>
      <c r="D550" s="136" t="n">
        <v>12.4</v>
      </c>
    </row>
    <row r="551" customFormat="false" ht="15" hidden="false" customHeight="false" outlineLevel="0" collapsed="false">
      <c r="A551" s="137" t="n">
        <v>806000</v>
      </c>
      <c r="D551" s="136" t="n">
        <v>12.1</v>
      </c>
    </row>
    <row r="552" customFormat="false" ht="15" hidden="false" customHeight="false" outlineLevel="0" collapsed="false">
      <c r="A552" s="137" t="n">
        <v>825000</v>
      </c>
      <c r="D552" s="136" t="n">
        <v>11.8</v>
      </c>
    </row>
    <row r="553" customFormat="false" ht="15" hidden="false" customHeight="false" outlineLevel="0" collapsed="false">
      <c r="A553" s="137" t="n">
        <v>845000</v>
      </c>
      <c r="D553" s="136" t="n">
        <v>11.5</v>
      </c>
    </row>
    <row r="554" customFormat="false" ht="15" hidden="false" customHeight="false" outlineLevel="0" collapsed="false">
      <c r="A554" s="137" t="n">
        <v>866000</v>
      </c>
      <c r="D554" s="136" t="n">
        <v>11.3</v>
      </c>
    </row>
    <row r="555" customFormat="false" ht="15" hidden="false" customHeight="false" outlineLevel="0" collapsed="false">
      <c r="A555" s="137" t="n">
        <v>887000</v>
      </c>
      <c r="D555" s="136" t="n">
        <v>11</v>
      </c>
    </row>
    <row r="556" customFormat="false" ht="15" hidden="false" customHeight="false" outlineLevel="0" collapsed="false">
      <c r="A556" s="137" t="n">
        <v>909000</v>
      </c>
      <c r="D556" s="136" t="n">
        <v>10.7</v>
      </c>
    </row>
    <row r="557" customFormat="false" ht="15" hidden="false" customHeight="false" outlineLevel="0" collapsed="false">
      <c r="A557" s="137" t="n">
        <v>931000</v>
      </c>
      <c r="D557" s="136" t="n">
        <v>10.5</v>
      </c>
    </row>
    <row r="558" customFormat="false" ht="15" hidden="false" customHeight="false" outlineLevel="0" collapsed="false">
      <c r="A558" s="137" t="n">
        <v>953000</v>
      </c>
      <c r="D558" s="136" t="n">
        <v>10.2</v>
      </c>
    </row>
    <row r="559" customFormat="false" ht="15" hidden="false" customHeight="false" outlineLevel="0" collapsed="false">
      <c r="A559" s="137" t="n">
        <v>976000</v>
      </c>
      <c r="D559" s="136" t="n">
        <v>10</v>
      </c>
    </row>
    <row r="560" customFormat="false" ht="15" hidden="false" customHeight="false" outlineLevel="0" collapsed="false">
      <c r="A560" s="137" t="n">
        <v>1000000</v>
      </c>
      <c r="D560" s="0" t="n">
        <v>9.76</v>
      </c>
    </row>
    <row r="561" customFormat="false" ht="15" hidden="false" customHeight="false" outlineLevel="0" collapsed="false">
      <c r="A561" s="137" t="n">
        <v>1020000</v>
      </c>
      <c r="D561" s="0" t="n">
        <v>9.53</v>
      </c>
    </row>
    <row r="562" customFormat="false" ht="15" hidden="false" customHeight="false" outlineLevel="0" collapsed="false">
      <c r="A562" s="137" t="n">
        <v>1050000</v>
      </c>
      <c r="D562" s="0" t="n">
        <v>9.31</v>
      </c>
    </row>
    <row r="563" customFormat="false" ht="15" hidden="false" customHeight="false" outlineLevel="0" collapsed="false">
      <c r="A563" s="137" t="n">
        <v>1070000</v>
      </c>
      <c r="D563" s="0" t="n">
        <v>9.09</v>
      </c>
    </row>
    <row r="564" customFormat="false" ht="15" hidden="false" customHeight="false" outlineLevel="0" collapsed="false">
      <c r="A564" s="137" t="n">
        <v>1100000</v>
      </c>
      <c r="D564" s="0" t="n">
        <v>8.87</v>
      </c>
    </row>
    <row r="565" customFormat="false" ht="15" hidden="false" customHeight="false" outlineLevel="0" collapsed="false">
      <c r="A565" s="137" t="n">
        <v>1130000</v>
      </c>
      <c r="D565" s="0" t="n">
        <v>8.66</v>
      </c>
    </row>
    <row r="566" customFormat="false" ht="15" hidden="false" customHeight="false" outlineLevel="0" collapsed="false">
      <c r="A566" s="137" t="n">
        <v>1150000</v>
      </c>
      <c r="D566" s="0" t="n">
        <v>8.45</v>
      </c>
    </row>
    <row r="567" customFormat="false" ht="15" hidden="false" customHeight="false" outlineLevel="0" collapsed="false">
      <c r="A567" s="137" t="n">
        <v>1180000</v>
      </c>
      <c r="D567" s="0" t="n">
        <v>8.25</v>
      </c>
    </row>
    <row r="568" customFormat="false" ht="15" hidden="false" customHeight="false" outlineLevel="0" collapsed="false">
      <c r="A568" s="137" t="n">
        <v>1210000</v>
      </c>
      <c r="D568" s="0" t="n">
        <v>8.06</v>
      </c>
    </row>
    <row r="569" customFormat="false" ht="15" hidden="false" customHeight="false" outlineLevel="0" collapsed="false">
      <c r="A569" s="137" t="n">
        <v>1240000</v>
      </c>
      <c r="D569" s="0" t="n">
        <v>7.87</v>
      </c>
    </row>
    <row r="570" customFormat="false" ht="15" hidden="false" customHeight="false" outlineLevel="0" collapsed="false">
      <c r="A570" s="137" t="n">
        <v>1270000</v>
      </c>
      <c r="D570" s="0" t="n">
        <v>7.68</v>
      </c>
    </row>
    <row r="571" customFormat="false" ht="15" hidden="false" customHeight="false" outlineLevel="0" collapsed="false">
      <c r="A571" s="137" t="n">
        <v>1300000</v>
      </c>
      <c r="D571" s="0" t="n">
        <v>7.5</v>
      </c>
    </row>
    <row r="572" customFormat="false" ht="15" hidden="false" customHeight="false" outlineLevel="0" collapsed="false">
      <c r="A572" s="137" t="n">
        <v>1330000</v>
      </c>
      <c r="D572" s="0" t="n">
        <v>7.32</v>
      </c>
    </row>
    <row r="573" customFormat="false" ht="15" hidden="false" customHeight="false" outlineLevel="0" collapsed="false">
      <c r="A573" s="137" t="n">
        <v>1370000</v>
      </c>
      <c r="D573" s="0" t="n">
        <v>7.15</v>
      </c>
    </row>
    <row r="574" customFormat="false" ht="15" hidden="false" customHeight="false" outlineLevel="0" collapsed="false">
      <c r="A574" s="137" t="n">
        <v>1400000</v>
      </c>
      <c r="D574" s="0" t="n">
        <v>6.98</v>
      </c>
    </row>
    <row r="575" customFormat="false" ht="15" hidden="false" customHeight="false" outlineLevel="0" collapsed="false">
      <c r="A575" s="137" t="n">
        <v>1430000</v>
      </c>
      <c r="D575" s="0" t="n">
        <v>6.81</v>
      </c>
    </row>
    <row r="576" customFormat="false" ht="15" hidden="false" customHeight="false" outlineLevel="0" collapsed="false">
      <c r="A576" s="137" t="n">
        <v>1470000</v>
      </c>
      <c r="D576" s="0" t="n">
        <v>6.65</v>
      </c>
    </row>
    <row r="577" customFormat="false" ht="15" hidden="false" customHeight="false" outlineLevel="0" collapsed="false">
      <c r="A577" s="137" t="n">
        <v>1500000</v>
      </c>
      <c r="D577" s="0" t="n">
        <v>6.49</v>
      </c>
    </row>
    <row r="578" customFormat="false" ht="15" hidden="false" customHeight="false" outlineLevel="0" collapsed="false">
      <c r="A578" s="137" t="n">
        <v>1540000</v>
      </c>
      <c r="D578" s="0" t="n">
        <v>6.34</v>
      </c>
    </row>
    <row r="579" customFormat="false" ht="15" hidden="false" customHeight="false" outlineLevel="0" collapsed="false">
      <c r="A579" s="137" t="n">
        <v>1580000</v>
      </c>
      <c r="D579" s="0" t="n">
        <v>6.19</v>
      </c>
    </row>
    <row r="580" customFormat="false" ht="15" hidden="false" customHeight="false" outlineLevel="0" collapsed="false">
      <c r="A580" s="137" t="n">
        <v>1620000</v>
      </c>
      <c r="D580" s="0" t="n">
        <v>6.04</v>
      </c>
    </row>
    <row r="581" customFormat="false" ht="15" hidden="false" customHeight="false" outlineLevel="0" collapsed="false">
      <c r="A581" s="137" t="n">
        <v>1650000</v>
      </c>
      <c r="D581" s="0" t="n">
        <v>5.9</v>
      </c>
    </row>
    <row r="582" customFormat="false" ht="15" hidden="false" customHeight="false" outlineLevel="0" collapsed="false">
      <c r="A582" s="137" t="n">
        <v>1690000</v>
      </c>
      <c r="D582" s="0" t="n">
        <v>5.76</v>
      </c>
    </row>
    <row r="583" customFormat="false" ht="15" hidden="false" customHeight="false" outlineLevel="0" collapsed="false">
      <c r="A583" s="137" t="n">
        <v>1740000</v>
      </c>
      <c r="D583" s="0" t="n">
        <v>5.62</v>
      </c>
    </row>
    <row r="584" customFormat="false" ht="15" hidden="false" customHeight="false" outlineLevel="0" collapsed="false">
      <c r="A584" s="137" t="n">
        <v>1820000</v>
      </c>
      <c r="D584" s="0" t="n">
        <v>5.49</v>
      </c>
    </row>
    <row r="585" customFormat="false" ht="15" hidden="false" customHeight="false" outlineLevel="0" collapsed="false">
      <c r="A585" s="137" t="n">
        <v>1960000</v>
      </c>
      <c r="D585" s="0" t="n">
        <v>5.36</v>
      </c>
    </row>
    <row r="586" customFormat="false" ht="15" hidden="false" customHeight="false" outlineLevel="0" collapsed="false">
      <c r="A586" s="137" t="n">
        <v>2000000</v>
      </c>
      <c r="D586" s="0" t="n">
        <v>5.23</v>
      </c>
    </row>
    <row r="587" customFormat="false" ht="15" hidden="false" customHeight="false" outlineLevel="0" collapsed="false">
      <c r="A587" s="137" t="n">
        <v>2050000</v>
      </c>
      <c r="D587" s="0" t="n">
        <v>5.11</v>
      </c>
    </row>
    <row r="588" customFormat="false" ht="15" hidden="false" customHeight="false" outlineLevel="0" collapsed="false">
      <c r="A588" s="137" t="n">
        <v>2100000</v>
      </c>
      <c r="D588" s="0" t="n">
        <v>4.99</v>
      </c>
    </row>
    <row r="589" customFormat="false" ht="15" hidden="false" customHeight="false" outlineLevel="0" collapsed="false">
      <c r="A589" s="137" t="n">
        <v>2150000</v>
      </c>
      <c r="D589" s="0" t="n">
        <v>4.87</v>
      </c>
    </row>
    <row r="590" customFormat="false" ht="15" hidden="false" customHeight="false" outlineLevel="0" collapsed="false">
      <c r="A590" s="137" t="n">
        <v>2210000</v>
      </c>
      <c r="D590" s="0" t="n">
        <v>4.75</v>
      </c>
    </row>
    <row r="591" customFormat="false" ht="15" hidden="false" customHeight="false" outlineLevel="0" collapsed="false">
      <c r="A591" s="137" t="n">
        <v>2260000</v>
      </c>
      <c r="D591" s="0" t="n">
        <v>4.64</v>
      </c>
    </row>
    <row r="592" customFormat="false" ht="15" hidden="false" customHeight="false" outlineLevel="0" collapsed="false">
      <c r="A592" s="137" t="n">
        <v>2320000</v>
      </c>
      <c r="D592" s="0" t="n">
        <v>4.52</v>
      </c>
    </row>
    <row r="593" customFormat="false" ht="15" hidden="false" customHeight="false" outlineLevel="0" collapsed="false">
      <c r="A593" s="137" t="n">
        <v>2370000</v>
      </c>
      <c r="D593" s="0" t="n">
        <v>4.42</v>
      </c>
    </row>
    <row r="594" customFormat="false" ht="15" hidden="false" customHeight="false" outlineLevel="0" collapsed="false">
      <c r="A594" s="137" t="n">
        <v>2430000</v>
      </c>
      <c r="D594" s="0" t="n">
        <v>4.32</v>
      </c>
    </row>
    <row r="595" customFormat="false" ht="15" hidden="false" customHeight="false" outlineLevel="0" collapsed="false">
      <c r="A595" s="137" t="n">
        <v>2490000</v>
      </c>
      <c r="D595" s="0" t="n">
        <v>4.24</v>
      </c>
    </row>
    <row r="596" customFormat="false" ht="15" hidden="false" customHeight="false" outlineLevel="0" collapsed="false">
      <c r="A596" s="137" t="n">
        <v>2550000</v>
      </c>
      <c r="D596" s="0" t="n">
        <v>4.12</v>
      </c>
    </row>
    <row r="597" customFormat="false" ht="15" hidden="false" customHeight="false" outlineLevel="0" collapsed="false">
      <c r="A597" s="137" t="n">
        <v>2610000</v>
      </c>
      <c r="D597" s="0" t="n">
        <v>4.02</v>
      </c>
    </row>
    <row r="598" customFormat="false" ht="15" hidden="false" customHeight="false" outlineLevel="0" collapsed="false">
      <c r="A598" s="137" t="n">
        <v>2670000</v>
      </c>
      <c r="D598" s="0" t="n">
        <v>3.92</v>
      </c>
    </row>
    <row r="599" customFormat="false" ht="15" hidden="false" customHeight="false" outlineLevel="0" collapsed="false">
      <c r="A599" s="137" t="n">
        <v>2740000</v>
      </c>
      <c r="D599" s="0" t="n">
        <v>3.83</v>
      </c>
    </row>
    <row r="600" customFormat="false" ht="15" hidden="false" customHeight="false" outlineLevel="0" collapsed="false">
      <c r="A600" s="137" t="n">
        <v>2800000</v>
      </c>
      <c r="D600" s="0" t="n">
        <v>3.74</v>
      </c>
    </row>
    <row r="601" customFormat="false" ht="15" hidden="false" customHeight="false" outlineLevel="0" collapsed="false">
      <c r="A601" s="137" t="n">
        <v>2870000</v>
      </c>
      <c r="D601" s="0" t="n">
        <v>3.65</v>
      </c>
    </row>
    <row r="602" customFormat="false" ht="15" hidden="false" customHeight="false" outlineLevel="0" collapsed="false">
      <c r="A602" s="137" t="n">
        <v>2940000</v>
      </c>
      <c r="D602" s="0" t="n">
        <v>3.57</v>
      </c>
    </row>
    <row r="603" customFormat="false" ht="15" hidden="false" customHeight="false" outlineLevel="0" collapsed="false">
      <c r="A603" s="137" t="n">
        <v>3010000</v>
      </c>
      <c r="D603" s="0" t="n">
        <v>3.48</v>
      </c>
    </row>
    <row r="604" customFormat="false" ht="15" hidden="false" customHeight="false" outlineLevel="0" collapsed="false">
      <c r="A604" s="137" t="n">
        <v>3090000</v>
      </c>
      <c r="D604" s="0" t="n">
        <v>3.4</v>
      </c>
    </row>
    <row r="605" customFormat="false" ht="15" hidden="false" customHeight="false" outlineLevel="0" collapsed="false">
      <c r="A605" s="137" t="n">
        <v>3160000</v>
      </c>
      <c r="D605" s="0" t="n">
        <v>3.32</v>
      </c>
    </row>
    <row r="606" customFormat="false" ht="15" hidden="false" customHeight="false" outlineLevel="0" collapsed="false">
      <c r="A606" s="137" t="n">
        <v>3240000</v>
      </c>
      <c r="D606" s="0" t="n">
        <v>3.24</v>
      </c>
    </row>
    <row r="607" customFormat="false" ht="15" hidden="false" customHeight="false" outlineLevel="0" collapsed="false">
      <c r="A607" s="137" t="n">
        <v>3320000</v>
      </c>
      <c r="D607" s="0" t="n">
        <v>3.16</v>
      </c>
    </row>
    <row r="608" customFormat="false" ht="15" hidden="false" customHeight="false" outlineLevel="0" collapsed="false">
      <c r="A608" s="137" t="n">
        <v>3400000</v>
      </c>
      <c r="D608" s="0" t="n">
        <v>3.09</v>
      </c>
    </row>
    <row r="609" customFormat="false" ht="15" hidden="false" customHeight="false" outlineLevel="0" collapsed="false">
      <c r="A609" s="137" t="n">
        <v>3480000</v>
      </c>
      <c r="D609" s="0" t="n">
        <v>3.01</v>
      </c>
    </row>
    <row r="610" customFormat="false" ht="15" hidden="false" customHeight="false" outlineLevel="0" collapsed="false">
      <c r="A610" s="137" t="n">
        <v>3570000</v>
      </c>
      <c r="D610" s="0" t="n">
        <v>2.94</v>
      </c>
    </row>
    <row r="611" customFormat="false" ht="15" hidden="false" customHeight="false" outlineLevel="0" collapsed="false">
      <c r="A611" s="137" t="n">
        <v>3650000</v>
      </c>
      <c r="D611" s="0" t="n">
        <v>2.87</v>
      </c>
    </row>
    <row r="612" customFormat="false" ht="15" hidden="false" customHeight="false" outlineLevel="0" collapsed="false">
      <c r="A612" s="137" t="n">
        <v>3740000</v>
      </c>
      <c r="D612" s="0" t="n">
        <v>2.8</v>
      </c>
    </row>
    <row r="613" customFormat="false" ht="15" hidden="false" customHeight="false" outlineLevel="0" collapsed="false">
      <c r="A613" s="137" t="n">
        <v>3830000</v>
      </c>
      <c r="D613" s="0" t="n">
        <v>2.74</v>
      </c>
    </row>
    <row r="614" customFormat="false" ht="15" hidden="false" customHeight="false" outlineLevel="0" collapsed="false">
      <c r="A614" s="137" t="n">
        <v>3920000</v>
      </c>
      <c r="D614" s="0" t="n">
        <v>2.67</v>
      </c>
    </row>
    <row r="615" customFormat="false" ht="15" hidden="false" customHeight="false" outlineLevel="0" collapsed="false">
      <c r="A615" s="137" t="n">
        <v>4020000</v>
      </c>
      <c r="D615" s="0" t="n">
        <v>2.61</v>
      </c>
    </row>
    <row r="616" customFormat="false" ht="15" hidden="false" customHeight="false" outlineLevel="0" collapsed="false">
      <c r="A616" s="137" t="n">
        <v>4120000</v>
      </c>
      <c r="D616" s="0" t="n">
        <v>2.55</v>
      </c>
    </row>
    <row r="617" customFormat="false" ht="15" hidden="false" customHeight="false" outlineLevel="0" collapsed="false">
      <c r="A617" s="137" t="n">
        <v>4240000</v>
      </c>
      <c r="D617" s="0" t="n">
        <v>2.49</v>
      </c>
    </row>
    <row r="618" customFormat="false" ht="15" hidden="false" customHeight="false" outlineLevel="0" collapsed="false">
      <c r="A618" s="137" t="n">
        <v>4320000</v>
      </c>
      <c r="D618" s="0" t="n">
        <v>2.43</v>
      </c>
    </row>
    <row r="619" customFormat="false" ht="15" hidden="false" customHeight="false" outlineLevel="0" collapsed="false">
      <c r="A619" s="137" t="n">
        <v>4420000</v>
      </c>
      <c r="D619" s="0" t="n">
        <v>2.37</v>
      </c>
    </row>
    <row r="620" customFormat="false" ht="15" hidden="false" customHeight="false" outlineLevel="0" collapsed="false">
      <c r="A620" s="137" t="n">
        <v>4520000</v>
      </c>
      <c r="D620" s="0" t="n">
        <v>2.32</v>
      </c>
    </row>
    <row r="621" customFormat="false" ht="15" hidden="false" customHeight="false" outlineLevel="0" collapsed="false">
      <c r="A621" s="137" t="n">
        <v>4640000</v>
      </c>
      <c r="D621" s="0" t="n">
        <v>2.26</v>
      </c>
    </row>
    <row r="622" customFormat="false" ht="15" hidden="false" customHeight="false" outlineLevel="0" collapsed="false">
      <c r="A622" s="137" t="n">
        <v>4750000</v>
      </c>
      <c r="D622" s="0" t="n">
        <v>2.21</v>
      </c>
    </row>
    <row r="623" customFormat="false" ht="15" hidden="false" customHeight="false" outlineLevel="0" collapsed="false">
      <c r="A623" s="137" t="n">
        <v>4870000</v>
      </c>
      <c r="D623" s="0" t="n">
        <v>2.15</v>
      </c>
    </row>
    <row r="624" customFormat="false" ht="15" hidden="false" customHeight="false" outlineLevel="0" collapsed="false">
      <c r="A624" s="137" t="n">
        <v>4990000</v>
      </c>
      <c r="D624" s="0" t="n">
        <v>2.1</v>
      </c>
    </row>
    <row r="625" customFormat="false" ht="15" hidden="false" customHeight="false" outlineLevel="0" collapsed="false">
      <c r="A625" s="137" t="n">
        <v>5110000</v>
      </c>
      <c r="D625" s="0" t="n">
        <v>2.05</v>
      </c>
    </row>
    <row r="626" customFormat="false" ht="15" hidden="false" customHeight="false" outlineLevel="0" collapsed="false">
      <c r="A626" s="137" t="n">
        <v>5230000</v>
      </c>
      <c r="D626" s="0" t="n">
        <v>2</v>
      </c>
    </row>
    <row r="627" customFormat="false" ht="15" hidden="false" customHeight="false" outlineLevel="0" collapsed="false">
      <c r="A627" s="137" t="n">
        <v>5360000</v>
      </c>
      <c r="D627" s="0" t="n">
        <v>1.96</v>
      </c>
    </row>
    <row r="628" customFormat="false" ht="15" hidden="false" customHeight="false" outlineLevel="0" collapsed="false">
      <c r="A628" s="137" t="n">
        <v>5490000</v>
      </c>
      <c r="D628" s="0" t="n">
        <v>1.82</v>
      </c>
    </row>
    <row r="629" customFormat="false" ht="15" hidden="false" customHeight="false" outlineLevel="0" collapsed="false">
      <c r="A629" s="137" t="n">
        <v>5620000</v>
      </c>
      <c r="D629" s="0" t="n">
        <v>1.74</v>
      </c>
    </row>
    <row r="630" customFormat="false" ht="15" hidden="false" customHeight="false" outlineLevel="0" collapsed="false">
      <c r="A630" s="137" t="n">
        <v>5760000</v>
      </c>
      <c r="D630" s="0" t="n">
        <v>1.69</v>
      </c>
    </row>
    <row r="631" customFormat="false" ht="15" hidden="false" customHeight="false" outlineLevel="0" collapsed="false">
      <c r="A631" s="137" t="n">
        <v>5900000</v>
      </c>
      <c r="D631" s="0" t="n">
        <v>1.65</v>
      </c>
    </row>
    <row r="632" customFormat="false" ht="15" hidden="false" customHeight="false" outlineLevel="0" collapsed="false">
      <c r="A632" s="137" t="n">
        <v>6040000</v>
      </c>
      <c r="D632" s="0" t="n">
        <v>1.62</v>
      </c>
    </row>
    <row r="633" customFormat="false" ht="15" hidden="false" customHeight="false" outlineLevel="0" collapsed="false">
      <c r="A633" s="137" t="n">
        <v>6190000</v>
      </c>
      <c r="D633" s="0" t="n">
        <v>1.58</v>
      </c>
    </row>
    <row r="634" customFormat="false" ht="15" hidden="false" customHeight="false" outlineLevel="0" collapsed="false">
      <c r="A634" s="137" t="n">
        <v>6340000</v>
      </c>
      <c r="D634" s="0" t="n">
        <v>1.54</v>
      </c>
    </row>
    <row r="635" customFormat="false" ht="15" hidden="false" customHeight="false" outlineLevel="0" collapsed="false">
      <c r="A635" s="137" t="n">
        <v>6490000</v>
      </c>
      <c r="D635" s="0" t="n">
        <v>1.5</v>
      </c>
    </row>
    <row r="636" customFormat="false" ht="15" hidden="false" customHeight="false" outlineLevel="0" collapsed="false">
      <c r="A636" s="137" t="n">
        <v>6650000</v>
      </c>
      <c r="D636" s="0" t="n">
        <v>1.47</v>
      </c>
    </row>
    <row r="637" customFormat="false" ht="15" hidden="false" customHeight="false" outlineLevel="0" collapsed="false">
      <c r="A637" s="137" t="n">
        <v>6810000</v>
      </c>
      <c r="D637" s="0" t="n">
        <v>1.43</v>
      </c>
    </row>
    <row r="638" customFormat="false" ht="15" hidden="false" customHeight="false" outlineLevel="0" collapsed="false">
      <c r="A638" s="137" t="n">
        <v>6980000</v>
      </c>
      <c r="D638" s="0" t="n">
        <v>1.4</v>
      </c>
    </row>
    <row r="639" customFormat="false" ht="15" hidden="false" customHeight="false" outlineLevel="0" collapsed="false">
      <c r="A639" s="137" t="n">
        <v>7150000</v>
      </c>
      <c r="D639" s="0" t="n">
        <v>1.37</v>
      </c>
    </row>
    <row r="640" customFormat="false" ht="15" hidden="false" customHeight="false" outlineLevel="0" collapsed="false">
      <c r="A640" s="137" t="n">
        <v>7320000</v>
      </c>
      <c r="D640" s="0" t="n">
        <v>1.33</v>
      </c>
    </row>
    <row r="641" customFormat="false" ht="15" hidden="false" customHeight="false" outlineLevel="0" collapsed="false">
      <c r="A641" s="137" t="n">
        <v>7500000</v>
      </c>
      <c r="D641" s="0" t="n">
        <v>1.3</v>
      </c>
    </row>
    <row r="642" customFormat="false" ht="15" hidden="false" customHeight="false" outlineLevel="0" collapsed="false">
      <c r="A642" s="137" t="n">
        <v>7680000</v>
      </c>
      <c r="D642" s="0" t="n">
        <v>1.27</v>
      </c>
    </row>
    <row r="643" customFormat="false" ht="15" hidden="false" customHeight="false" outlineLevel="0" collapsed="false">
      <c r="A643" s="137" t="n">
        <v>7870000</v>
      </c>
      <c r="D643" s="0" t="n">
        <v>1.24</v>
      </c>
    </row>
    <row r="644" customFormat="false" ht="15" hidden="false" customHeight="false" outlineLevel="0" collapsed="false">
      <c r="A644" s="137" t="n">
        <v>8060000</v>
      </c>
      <c r="D644" s="0" t="n">
        <v>1.21</v>
      </c>
    </row>
    <row r="645" customFormat="false" ht="15" hidden="false" customHeight="false" outlineLevel="0" collapsed="false">
      <c r="A645" s="137" t="n">
        <v>8250000</v>
      </c>
      <c r="D645" s="0" t="n">
        <v>1.18</v>
      </c>
    </row>
    <row r="646" customFormat="false" ht="15" hidden="false" customHeight="false" outlineLevel="0" collapsed="false">
      <c r="A646" s="137" t="n">
        <v>8450000</v>
      </c>
      <c r="D646" s="0" t="n">
        <v>1.15</v>
      </c>
    </row>
    <row r="647" customFormat="false" ht="15" hidden="false" customHeight="false" outlineLevel="0" collapsed="false">
      <c r="A647" s="137" t="n">
        <v>8660000</v>
      </c>
      <c r="D647" s="0" t="n">
        <v>1.13</v>
      </c>
    </row>
    <row r="648" customFormat="false" ht="15" hidden="false" customHeight="false" outlineLevel="0" collapsed="false">
      <c r="A648" s="137" t="n">
        <v>8870000</v>
      </c>
      <c r="D648" s="0" t="n">
        <v>1.1</v>
      </c>
    </row>
    <row r="649" customFormat="false" ht="15" hidden="false" customHeight="false" outlineLevel="0" collapsed="false">
      <c r="A649" s="137" t="n">
        <v>9090000</v>
      </c>
      <c r="D649" s="0" t="n">
        <v>1.07</v>
      </c>
    </row>
    <row r="650" customFormat="false" ht="15" hidden="false" customHeight="false" outlineLevel="0" collapsed="false">
      <c r="A650" s="137" t="n">
        <v>9310000</v>
      </c>
      <c r="D650" s="0" t="n">
        <v>1.05</v>
      </c>
    </row>
    <row r="651" customFormat="false" ht="15" hidden="false" customHeight="false" outlineLevel="0" collapsed="false">
      <c r="A651" s="137" t="n">
        <v>9530000</v>
      </c>
      <c r="D651" s="0" t="n">
        <v>1.02</v>
      </c>
    </row>
    <row r="652" customFormat="false" ht="15" hidden="false" customHeight="false" outlineLevel="0" collapsed="false">
      <c r="A652" s="137" t="n">
        <v>9760000</v>
      </c>
      <c r="D652" s="0" t="n">
        <v>1</v>
      </c>
    </row>
    <row r="653" customFormat="false" ht="15" hidden="false" customHeight="false" outlineLevel="0" collapsed="false">
      <c r="A653" s="136"/>
    </row>
    <row r="654" customFormat="false" ht="15" hidden="false" customHeight="false" outlineLevel="0" collapsed="false">
      <c r="A654" s="136"/>
    </row>
    <row r="655" customFormat="false" ht="15" hidden="false" customHeight="false" outlineLevel="0" collapsed="false">
      <c r="A655" s="136"/>
    </row>
    <row r="656" customFormat="false" ht="15" hidden="false" customHeight="false" outlineLevel="0" collapsed="false">
      <c r="A656" s="136"/>
    </row>
    <row r="657" customFormat="false" ht="15" hidden="false" customHeight="false" outlineLevel="0" collapsed="false">
      <c r="A657" s="136"/>
    </row>
    <row r="658" customFormat="false" ht="15" hidden="false" customHeight="false" outlineLevel="0" collapsed="false">
      <c r="A658" s="136"/>
    </row>
    <row r="659" customFormat="false" ht="15" hidden="false" customHeight="false" outlineLevel="0" collapsed="false">
      <c r="A659" s="136"/>
    </row>
    <row r="660" customFormat="false" ht="15" hidden="false" customHeight="false" outlineLevel="0" collapsed="false">
      <c r="A660" s="136"/>
    </row>
    <row r="661" customFormat="false" ht="15" hidden="false" customHeight="false" outlineLevel="0" collapsed="false">
      <c r="A661" s="136"/>
    </row>
    <row r="662" customFormat="false" ht="15" hidden="false" customHeight="false" outlineLevel="0" collapsed="false">
      <c r="A662" s="136"/>
    </row>
    <row r="663" customFormat="false" ht="15" hidden="false" customHeight="false" outlineLevel="0" collapsed="false">
      <c r="A663" s="136"/>
    </row>
    <row r="664" customFormat="false" ht="15" hidden="false" customHeight="false" outlineLevel="0" collapsed="false">
      <c r="A664" s="136"/>
    </row>
    <row r="665" customFormat="false" ht="15" hidden="false" customHeight="false" outlineLevel="0" collapsed="false">
      <c r="A665" s="136"/>
    </row>
    <row r="666" customFormat="false" ht="15" hidden="false" customHeight="false" outlineLevel="0" collapsed="false">
      <c r="A666" s="136"/>
    </row>
    <row r="667" customFormat="false" ht="15" hidden="false" customHeight="false" outlineLevel="0" collapsed="false">
      <c r="A667" s="136"/>
    </row>
    <row r="668" customFormat="false" ht="15" hidden="false" customHeight="false" outlineLevel="0" collapsed="false">
      <c r="A668" s="136"/>
    </row>
    <row r="669" customFormat="false" ht="15" hidden="false" customHeight="false" outlineLevel="0" collapsed="false">
      <c r="A669" s="136"/>
    </row>
    <row r="670" customFormat="false" ht="15" hidden="false" customHeight="false" outlineLevel="0" collapsed="false">
      <c r="A670" s="136"/>
    </row>
    <row r="671" customFormat="false" ht="15" hidden="false" customHeight="false" outlineLevel="0" collapsed="false">
      <c r="A671" s="136"/>
    </row>
    <row r="672" customFormat="false" ht="15" hidden="false" customHeight="false" outlineLevel="0" collapsed="false">
      <c r="A672" s="136"/>
    </row>
    <row r="673" customFormat="false" ht="15" hidden="false" customHeight="false" outlineLevel="0" collapsed="false">
      <c r="A673" s="136"/>
    </row>
    <row r="674" customFormat="false" ht="15" hidden="false" customHeight="false" outlineLevel="0" collapsed="false">
      <c r="A674" s="136"/>
    </row>
    <row r="675" customFormat="false" ht="15" hidden="false" customHeight="false" outlineLevel="0" collapsed="false">
      <c r="A675" s="136"/>
    </row>
    <row r="676" customFormat="false" ht="15" hidden="false" customHeight="false" outlineLevel="0" collapsed="false">
      <c r="A676" s="136"/>
    </row>
    <row r="677" customFormat="false" ht="15" hidden="false" customHeight="false" outlineLevel="0" collapsed="false">
      <c r="A677" s="136"/>
    </row>
    <row r="678" customFormat="false" ht="15" hidden="false" customHeight="false" outlineLevel="0" collapsed="false">
      <c r="A678" s="136"/>
    </row>
    <row r="679" customFormat="false" ht="15" hidden="false" customHeight="false" outlineLevel="0" collapsed="false">
      <c r="A679" s="136"/>
    </row>
    <row r="680" customFormat="false" ht="15" hidden="false" customHeight="false" outlineLevel="0" collapsed="false">
      <c r="A680" s="136"/>
    </row>
  </sheetData>
  <sheetProtection sheet="true" password="dade" objects="true" scenarios="true"/>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LibreOffice/7.3.0.3$Linux_X86_64 LibreOffice_project/30$Build-3</Application>
  <AppVersion>15.0000</AppVersion>
  <Company>Texas Instruments Incorporated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2015-02-19T19:51:51Z</dcterms:created>
  <dc:creator>Dean, Christopher</dc:creator>
  <dc:description/>
  <dc:language>en-GB</dc:language>
  <cp:lastModifiedBy/>
  <dcterms:modified xsi:type="dcterms:W3CDTF">2022-02-19T17:36:47Z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