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vers\Documents\lisa\google drive\_business stats 285\_Guided Notes and Excel Files\Excel Files 1-3\"/>
    </mc:Choice>
  </mc:AlternateContent>
  <bookViews>
    <workbookView xWindow="240" yWindow="240" windowWidth="25365" windowHeight="14460" tabRatio="500"/>
  </bookViews>
  <sheets>
    <sheet name="Auto Parts Chain" sheetId="2" r:id="rId1"/>
    <sheet name="Auto Parts Chain Pivot" sheetId="17" r:id="rId2"/>
    <sheet name="Professor Smith" sheetId="4" r:id="rId3"/>
    <sheet name="US Poverty Level" sheetId="10" r:id="rId4"/>
    <sheet name="City Building Repair" sheetId="3" r:id="rId5"/>
    <sheet name="CBS News Survey" sheetId="9" r:id="rId6"/>
    <sheet name="Busy Airports" sheetId="1" r:id="rId7"/>
    <sheet name="Children's Library" sheetId="5" r:id="rId8"/>
    <sheet name="Marital Status" sheetId="13" r:id="rId9"/>
    <sheet name="Pie Chart of Children's Authors" sheetId="14" r:id="rId10"/>
    <sheet name="Bar Chart of Children's Authors" sheetId="15" r:id="rId11"/>
    <sheet name="Bar Chart Marital Status" sheetId="16" r:id="rId12"/>
  </sheets>
  <calcPr calcId="171027" concurrentCalc="0"/>
  <pivotCaches>
    <pivotCache cacheId="0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B9" i="3"/>
  <c r="D11" i="5"/>
  <c r="E3" i="5"/>
  <c r="E4" i="5"/>
  <c r="E5" i="5"/>
  <c r="E6" i="5"/>
  <c r="E7" i="5"/>
  <c r="E8" i="5"/>
  <c r="E9" i="5"/>
  <c r="E10" i="5"/>
  <c r="E11" i="5"/>
  <c r="D4" i="9"/>
  <c r="D5" i="9"/>
  <c r="B8" i="9"/>
  <c r="D6" i="9"/>
  <c r="D7" i="9"/>
  <c r="D3" i="9"/>
  <c r="D10" i="9"/>
  <c r="E9" i="9"/>
  <c r="F9" i="9"/>
  <c r="D5" i="3"/>
  <c r="D6" i="3"/>
  <c r="D7" i="3"/>
  <c r="D10" i="3"/>
  <c r="E9" i="3"/>
  <c r="F9" i="3"/>
  <c r="D8" i="10"/>
  <c r="E4" i="10"/>
  <c r="F4" i="10"/>
  <c r="E6" i="10"/>
  <c r="F6" i="10"/>
  <c r="B7" i="10"/>
  <c r="E5" i="10"/>
  <c r="F5" i="10"/>
  <c r="E3" i="10"/>
  <c r="F3" i="10"/>
  <c r="E8" i="10"/>
  <c r="F8" i="10"/>
  <c r="E10" i="1"/>
  <c r="F5" i="1"/>
  <c r="G5" i="1"/>
  <c r="F8" i="1"/>
  <c r="G8" i="1"/>
  <c r="B9" i="1"/>
  <c r="B10" i="1"/>
  <c r="F6" i="1"/>
  <c r="G6" i="1"/>
  <c r="F7" i="1"/>
  <c r="G7" i="1"/>
  <c r="F4" i="1"/>
  <c r="G4" i="1"/>
  <c r="F10" i="1"/>
  <c r="G10" i="1"/>
  <c r="E11" i="4"/>
  <c r="E8" i="4"/>
  <c r="E9" i="4"/>
  <c r="E10" i="4"/>
  <c r="E12" i="4"/>
  <c r="E14" i="4"/>
  <c r="F11" i="4"/>
  <c r="G11" i="4"/>
  <c r="F12" i="4"/>
  <c r="G12" i="4"/>
  <c r="B8" i="4"/>
  <c r="F10" i="4"/>
  <c r="B10" i="4"/>
  <c r="F8" i="4"/>
  <c r="G8" i="4"/>
  <c r="F9" i="4"/>
  <c r="G9" i="4"/>
  <c r="B9" i="4"/>
  <c r="G8" i="2"/>
  <c r="H5" i="2"/>
  <c r="I5" i="2"/>
  <c r="H6" i="2"/>
  <c r="I6" i="2"/>
  <c r="H4" i="2"/>
  <c r="I4" i="2"/>
  <c r="G10" i="4"/>
  <c r="F14" i="4"/>
  <c r="G14" i="4"/>
  <c r="H8" i="2"/>
  <c r="I8" i="2"/>
</calcChain>
</file>

<file path=xl/sharedStrings.xml><?xml version="1.0" encoding="utf-8"?>
<sst xmlns="http://schemas.openxmlformats.org/spreadsheetml/2006/main" count="159" uniqueCount="87">
  <si>
    <t>Name</t>
  </si>
  <si>
    <t>Location</t>
  </si>
  <si>
    <t># of Passengers (in millions)</t>
  </si>
  <si>
    <t>Hartsfield-Jackson</t>
  </si>
  <si>
    <t>Atlanta, Georgia, United States</t>
  </si>
  <si>
    <t>Capital International</t>
  </si>
  <si>
    <t>Beijing, China</t>
  </si>
  <si>
    <t>London Heathrow</t>
  </si>
  <si>
    <t>London, United Kingdom</t>
  </si>
  <si>
    <t>O’Hare</t>
  </si>
  <si>
    <t>Chicago, Illinois, United States</t>
  </si>
  <si>
    <t>Tokyo</t>
  </si>
  <si>
    <t>Tokyo, Japan</t>
  </si>
  <si>
    <t>The world's busiest airports by passenger traffic for 2010</t>
  </si>
  <si>
    <t>Average</t>
  </si>
  <si>
    <t>Below Average</t>
  </si>
  <si>
    <t>Above Average</t>
  </si>
  <si>
    <t>An auto parts chain asked customers to complete a survey rating the chain's customer service as average, above average, or below average. The following table shows the results from the survey.</t>
  </si>
  <si>
    <t>A city in California spent $6 million repairing damage to its public buildings in 2010. The following table shows the categories where the money was directed. </t>
  </si>
  <si>
    <t>Cause</t>
  </si>
  <si>
    <t>Termites</t>
  </si>
  <si>
    <t>Water Damage</t>
  </si>
  <si>
    <t>Mold</t>
  </si>
  <si>
    <t>Earthquake</t>
  </si>
  <si>
    <t>Other</t>
  </si>
  <si>
    <t>Erin Hunter</t>
  </si>
  <si>
    <t>Rick Riordan</t>
  </si>
  <si>
    <t>CS Lewis</t>
  </si>
  <si>
    <t>J.K. Rolling</t>
  </si>
  <si>
    <t>Orson Scott Card</t>
  </si>
  <si>
    <t>Lois Lowry</t>
  </si>
  <si>
    <t>Suzanne Collins</t>
  </si>
  <si>
    <t>Veronica Roth</t>
  </si>
  <si>
    <t>Children's library by Author</t>
  </si>
  <si>
    <t>Number of Unique Titles</t>
  </si>
  <si>
    <t>A survey conducted by CBS news asked 1,026 respondents: "What would you do with an unexpected tax refund?" The responses are summarized in the following table.</t>
  </si>
  <si>
    <t>Category</t>
  </si>
  <si>
    <t>Pay off debts</t>
  </si>
  <si>
    <t>Put it in the bank</t>
  </si>
  <si>
    <t>Spend it</t>
  </si>
  <si>
    <t>I never get a refund</t>
  </si>
  <si>
    <t>The Statistical Abstract of the United States, 2010 provided the following frequency distribution of the number of people who live below the poverty level by region.</t>
  </si>
  <si>
    <t>Region</t>
  </si>
  <si>
    <t>Number of People (in 1000s)</t>
  </si>
  <si>
    <t>Northeast</t>
  </si>
  <si>
    <t>Midwest</t>
  </si>
  <si>
    <t>South</t>
  </si>
  <si>
    <t>West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</si>
  <si>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Numbers used as labels are qualitative data.</t>
    </r>
  </si>
  <si>
    <t>INSTRUCTIONS</t>
  </si>
  <si>
    <t>Create a frequency distribution for this data.</t>
  </si>
  <si>
    <t>Answer the following questions…</t>
  </si>
  <si>
    <t>1) The proportion of customers who felt the customer service was Average is closest to _______.</t>
  </si>
  <si>
    <t>2) A rating of Average or Above Average accounted for what number of responses to the survey?</t>
  </si>
  <si>
    <t>Rating</t>
  </si>
  <si>
    <t>Frequency</t>
  </si>
  <si>
    <t>Relative Frequency</t>
  </si>
  <si>
    <t>1) What is the most common score given in the evaluations?</t>
  </si>
  <si>
    <t>3) What percentage of students gave Professor Smith an evaluation of 2 or less?</t>
  </si>
  <si>
    <t>4) What is the relative frequency of the students who gave Professor Smith an evaluation of 3?</t>
  </si>
  <si>
    <t>Students in Professor Smith's business statistics course have evaluated the overall effectiveness of the professor's instruction on a five-point scale, where a score of 1 indicates very poor performance and a score of 5 indicates outstanding performance. The raw scores are displayed in the accompanying table.</t>
  </si>
  <si>
    <t>Complete the frequency distribution table.</t>
  </si>
  <si>
    <t>1) The percentage of passenger traffic in the five busiest airports that occurred in Asia is the closest to _____.</t>
  </si>
  <si>
    <t>2) How many more millions of passengers flew out of Atlanta than flew out of Chicago?</t>
  </si>
  <si>
    <t>1) How much did the city spend to fix damage caused by mold?</t>
  </si>
  <si>
    <t>2) How much more did the city spend to fix damage caused by termites compared to the damage caused by water?</t>
  </si>
  <si>
    <t>1) How many people will either put it in the bank or spend it?</t>
  </si>
  <si>
    <t>Answer the following question…</t>
  </si>
  <si>
    <t>The following table shows the proportion of adults who were married, widowed, divorced, or single in 1960 compared to those same proportions in 2010. Is America having a marriage crisis?</t>
  </si>
  <si>
    <t>1) What percentage of adults were married in 1960?</t>
  </si>
  <si>
    <t>2) What percentage of adults were married in 2010?</t>
  </si>
  <si>
    <t>Create pie and bar charts for the data.</t>
  </si>
  <si>
    <t>Married</t>
  </si>
  <si>
    <t>Single</t>
  </si>
  <si>
    <t>Divorced</t>
  </si>
  <si>
    <t>Widowed</t>
  </si>
  <si>
    <t>1) This is qualitative data. What is the scale of measurement?</t>
  </si>
  <si>
    <t>2) Which author authored the most unique titles in the library?</t>
  </si>
  <si>
    <t>1) What is the percentage of people who live below the poverty level in the West or Midwest?</t>
  </si>
  <si>
    <t>SUM</t>
  </si>
  <si>
    <t>2) What percentage of students gave professor Smith an evaluation of at least 4?</t>
  </si>
  <si>
    <t>RESPONSE</t>
  </si>
  <si>
    <t>Row Labels</t>
  </si>
  <si>
    <t>Grand Total</t>
  </si>
  <si>
    <t>Count of RESPONSE</t>
  </si>
  <si>
    <t>Total</t>
  </si>
  <si>
    <t>Percent Frequency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</si>
</sst>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;[Red]\-&quot;$&quot;#,##0"/>
    <numFmt numFmtId="165" formatCode="&quot;$&quot;#,##0.00;[Red]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7">
    <xf numFmtId="0" fontId="0" fillId="0" borderId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/>
    <xf numFmtId="0" fontId="6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0" borderId="0" xfId="0" applyNumberFormat="1"/>
    <xf numFmtId="0" fontId="2" fillId="4" borderId="0" xfId="139" applyBorder="1"/>
    <xf numFmtId="0" fontId="2" fillId="4" borderId="0" xfId="139"/>
    <xf numFmtId="2" fontId="3" fillId="3" borderId="2" xfId="1" applyNumberFormat="1" applyFill="1" applyBorder="1" applyAlignment="1">
      <alignment horizontal="center"/>
    </xf>
    <xf numFmtId="1" fontId="3" fillId="3" borderId="2" xfId="1" applyNumberFormat="1" applyFill="1" applyBorder="1" applyAlignment="1">
      <alignment horizontal="center"/>
    </xf>
    <xf numFmtId="0" fontId="2" fillId="4" borderId="0" xfId="139" applyAlignment="1">
      <alignment horizontal="center"/>
    </xf>
    <xf numFmtId="0" fontId="2" fillId="4" borderId="0" xfId="139" applyAlignment="1">
      <alignment horizontal="center" vertical="center"/>
    </xf>
    <xf numFmtId="2" fontId="2" fillId="4" borderId="0" xfId="139" applyNumberFormat="1" applyAlignment="1">
      <alignment horizontal="center" vertical="center"/>
    </xf>
    <xf numFmtId="0" fontId="3" fillId="3" borderId="2" xfId="1" applyFill="1" applyBorder="1" applyAlignment="1">
      <alignment horizontal="center" vertical="center"/>
    </xf>
    <xf numFmtId="2" fontId="3" fillId="3" borderId="2" xfId="1" applyNumberFormat="1" applyFill="1" applyBorder="1" applyAlignment="1">
      <alignment horizontal="center" vertical="center"/>
    </xf>
    <xf numFmtId="0" fontId="2" fillId="4" borderId="0" xfId="139" applyBorder="1" applyAlignment="1">
      <alignment horizontal="center" vertical="center" wrapText="1"/>
    </xf>
    <xf numFmtId="2" fontId="2" fillId="4" borderId="0" xfId="139" applyNumberForma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/>
    </xf>
    <xf numFmtId="3" fontId="2" fillId="4" borderId="0" xfId="139" applyNumberFormat="1" applyAlignment="1">
      <alignment horizontal="center"/>
    </xf>
    <xf numFmtId="9" fontId="2" fillId="4" borderId="0" xfId="138" applyFill="1" applyAlignment="1">
      <alignment horizontal="center" vertical="center"/>
    </xf>
    <xf numFmtId="0" fontId="2" fillId="4" borderId="0" xfId="139" applyAlignment="1">
      <alignment horizontal="center" vertical="top"/>
    </xf>
    <xf numFmtId="3" fontId="2" fillId="4" borderId="0" xfId="139" applyNumberFormat="1" applyAlignment="1">
      <alignment horizontal="center" vertical="top"/>
    </xf>
    <xf numFmtId="3" fontId="0" fillId="3" borderId="1" xfId="0" applyNumberFormat="1" applyFont="1" applyFill="1" applyBorder="1" applyAlignment="1">
      <alignment horizontal="center" vertical="center" wrapText="1"/>
    </xf>
    <xf numFmtId="9" fontId="2" fillId="4" borderId="0" xfId="138" applyFill="1" applyAlignment="1">
      <alignment horizontal="center" vertical="top"/>
    </xf>
    <xf numFmtId="3" fontId="2" fillId="4" borderId="0" xfId="139" applyNumberFormat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1" fontId="2" fillId="4" borderId="0" xfId="139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3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5" borderId="2" xfId="174" applyBorder="1" applyAlignment="1">
      <alignment horizontal="left"/>
    </xf>
    <xf numFmtId="0" fontId="1" fillId="5" borderId="2" xfId="174" applyNumberFormat="1" applyBorder="1"/>
    <xf numFmtId="164" fontId="2" fillId="4" borderId="0" xfId="139" applyNumberFormat="1" applyAlignment="1">
      <alignment horizontal="center" vertical="center"/>
    </xf>
    <xf numFmtId="165" fontId="2" fillId="4" borderId="0" xfId="139" applyNumberFormat="1" applyAlignment="1">
      <alignment horizontal="center" vertical="center"/>
    </xf>
  </cellXfs>
  <cellStyles count="187">
    <cellStyle name="20% - Accent5" xfId="1" builtinId="46"/>
    <cellStyle name="40% - Accent3" xfId="139" builtinId="39"/>
    <cellStyle name="40% - Accent5" xfId="174" builtinId="4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  <cellStyle name="Percent" xfId="13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and Percentage of Unique Titles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'Children''s Library'!$D$2</c:f>
              <c:strCache>
                <c:ptCount val="1"/>
                <c:pt idx="0">
                  <c:v>Number of Unique Titles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'Children''s Library'!$C$3:$C$10</c:f>
              <c:strCache>
                <c:ptCount val="8"/>
                <c:pt idx="0">
                  <c:v>Rick Riordan</c:v>
                </c:pt>
                <c:pt idx="1">
                  <c:v>CS Lewis</c:v>
                </c:pt>
                <c:pt idx="2">
                  <c:v>J.K. Rolling</c:v>
                </c:pt>
                <c:pt idx="3">
                  <c:v>Orson Scott Card</c:v>
                </c:pt>
                <c:pt idx="4">
                  <c:v>Erin Hunter</c:v>
                </c:pt>
                <c:pt idx="5">
                  <c:v>Lois Lowry</c:v>
                </c:pt>
                <c:pt idx="6">
                  <c:v>Suzanne Collins</c:v>
                </c:pt>
                <c:pt idx="7">
                  <c:v>Veronica Roth</c:v>
                </c:pt>
              </c:strCache>
            </c:strRef>
          </c:cat>
          <c:val>
            <c:numRef>
              <c:f>'Children''s Library'!$D$3:$D$10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32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4-4F23-8650-E5E96868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</a:t>
            </a:r>
            <a:r>
              <a:rPr lang="en-US" baseline="0"/>
              <a:t> of Titles by Author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'Children''s Library'!$E$2</c:f>
              <c:strCache>
                <c:ptCount val="1"/>
                <c:pt idx="0">
                  <c:v>Relative Frequency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'Children''s Library'!$C$3:$C$10</c:f>
              <c:strCache>
                <c:ptCount val="8"/>
                <c:pt idx="0">
                  <c:v>Rick Riordan</c:v>
                </c:pt>
                <c:pt idx="1">
                  <c:v>CS Lewis</c:v>
                </c:pt>
                <c:pt idx="2">
                  <c:v>J.K. Rolling</c:v>
                </c:pt>
                <c:pt idx="3">
                  <c:v>Orson Scott Card</c:v>
                </c:pt>
                <c:pt idx="4">
                  <c:v>Erin Hunter</c:v>
                </c:pt>
                <c:pt idx="5">
                  <c:v>Lois Lowry</c:v>
                </c:pt>
                <c:pt idx="6">
                  <c:v>Suzanne Collins</c:v>
                </c:pt>
                <c:pt idx="7">
                  <c:v>Veronica Roth</c:v>
                </c:pt>
              </c:strCache>
            </c:strRef>
          </c:cat>
          <c:val>
            <c:numRef>
              <c:f>'Children''s Library'!$E$3:$E$10</c:f>
              <c:numCache>
                <c:formatCode>0.00</c:formatCode>
                <c:ptCount val="8"/>
                <c:pt idx="0">
                  <c:v>7.792207792207792E-2</c:v>
                </c:pt>
                <c:pt idx="1">
                  <c:v>0.15584415584415584</c:v>
                </c:pt>
                <c:pt idx="2">
                  <c:v>0.1038961038961039</c:v>
                </c:pt>
                <c:pt idx="3">
                  <c:v>0.11688311688311688</c:v>
                </c:pt>
                <c:pt idx="4">
                  <c:v>0.41558441558441561</c:v>
                </c:pt>
                <c:pt idx="5">
                  <c:v>5.1948051948051951E-2</c:v>
                </c:pt>
                <c:pt idx="6">
                  <c:v>3.896103896103896E-2</c:v>
                </c:pt>
                <c:pt idx="7">
                  <c:v>3.896103896103896E-2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B-4088-85FD-A264501F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22664"/>
        <c:axId val="2102525720"/>
      </c:barChart>
      <c:catAx>
        <c:axId val="210252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525720"/>
        <c:crosses val="autoZero"/>
        <c:auto val="1"/>
        <c:lblAlgn val="ctr"/>
        <c:lblOffset val="100"/>
        <c:noMultiLvlLbl val="0"/>
      </c:catAx>
      <c:valAx>
        <c:axId val="2102525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252266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 of Adults by Marital Status for 1960 and 2010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'Marital Status'!$D$2</c:f>
              <c:strCache>
                <c:ptCount val="1"/>
                <c:pt idx="0">
                  <c:v>1960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'Marital Status'!$C$3:$C$6</c:f>
              <c:strCache>
                <c:ptCount val="4"/>
                <c:pt idx="0">
                  <c:v>Married</c:v>
                </c:pt>
                <c:pt idx="1">
                  <c:v>Single</c:v>
                </c:pt>
                <c:pt idx="2">
                  <c:v>Divorced</c:v>
                </c:pt>
                <c:pt idx="3">
                  <c:v>Widowed</c:v>
                </c:pt>
              </c:strCache>
            </c:strRef>
          </c:cat>
          <c:val>
            <c:numRef>
              <c:f>'Marital Status'!$D$3:$D$6</c:f>
              <c:numCache>
                <c:formatCode>General</c:formatCode>
                <c:ptCount val="4"/>
                <c:pt idx="0">
                  <c:v>0.71</c:v>
                </c:pt>
                <c:pt idx="1">
                  <c:v>0.15</c:v>
                </c:pt>
                <c:pt idx="2">
                  <c:v>0.05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C-47CA-A6F6-DDC5FCC461BE}"/>
            </c:ext>
          </c:extLst>
        </c:ser>
        <c:ser>
          <c:idx val="1"/>
          <c:order val="1"/>
          <c:tx>
            <c:strRef>
              <c:f>'Marital Status'!$E$2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'Marital Status'!$C$3:$C$6</c:f>
              <c:strCache>
                <c:ptCount val="4"/>
                <c:pt idx="0">
                  <c:v>Married</c:v>
                </c:pt>
                <c:pt idx="1">
                  <c:v>Single</c:v>
                </c:pt>
                <c:pt idx="2">
                  <c:v>Divorced</c:v>
                </c:pt>
                <c:pt idx="3">
                  <c:v>Widowed</c:v>
                </c:pt>
              </c:strCache>
            </c:strRef>
          </c:cat>
          <c:val>
            <c:numRef>
              <c:f>'Marital Status'!$E$3:$E$6</c:f>
              <c:numCache>
                <c:formatCode>General</c:formatCode>
                <c:ptCount val="4"/>
                <c:pt idx="0">
                  <c:v>0.52</c:v>
                </c:pt>
                <c:pt idx="1">
                  <c:v>0.28000000000000003</c:v>
                </c:pt>
                <c:pt idx="2">
                  <c:v>0.14000000000000001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C-47CA-A6F6-DDC5FCC4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613112"/>
        <c:axId val="2102616088"/>
      </c:barChart>
      <c:catAx>
        <c:axId val="210261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2616088"/>
        <c:crosses val="autoZero"/>
        <c:auto val="1"/>
        <c:lblAlgn val="ctr"/>
        <c:lblOffset val="100"/>
        <c:noMultiLvlLbl val="0"/>
      </c:catAx>
      <c:valAx>
        <c:axId val="2102616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61311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081" cy="5835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081" cy="5835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1081" cy="5835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sa Over" refreshedDate="43115.596047685183" createdVersion="4" refreshedVersion="4" minRefreshableVersion="3" recordCount="15">
  <cacheSource type="worksheet">
    <worksheetSource ref="D11:D26" sheet="Auto Parts Chain"/>
  </cacheSource>
  <cacheFields count="1">
    <cacheField name="RESPONSE" numFmtId="0">
      <sharedItems count="3">
        <s v="Average"/>
        <s v="Above Average"/>
        <s v="Below Avera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</r>
  <r>
    <x v="1"/>
  </r>
  <r>
    <x v="2"/>
  </r>
  <r>
    <x v="1"/>
  </r>
  <r>
    <x v="2"/>
  </r>
  <r>
    <x v="2"/>
  </r>
  <r>
    <x v="1"/>
  </r>
  <r>
    <x v="0"/>
  </r>
  <r>
    <x v="0"/>
  </r>
  <r>
    <x v="2"/>
  </r>
  <r>
    <x v="0"/>
  </r>
  <r>
    <x v="1"/>
  </r>
  <r>
    <x v="0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SPONS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26"/>
  <sheetViews>
    <sheetView tabSelected="1" topLeftCell="B1" workbookViewId="0">
      <selection activeCell="F11" sqref="F11"/>
    </sheetView>
  </sheetViews>
  <sheetFormatPr defaultColWidth="11" defaultRowHeight="15.75" x14ac:dyDescent="0.25"/>
  <cols>
    <col min="1" max="1" width="42.375" customWidth="1"/>
    <col min="2" max="2" width="20.625" customWidth="1"/>
    <col min="3" max="3" width="19.875" customWidth="1"/>
    <col min="4" max="4" width="15.625" customWidth="1"/>
    <col min="5" max="5" width="18" customWidth="1"/>
    <col min="6" max="6" width="19.375" customWidth="1"/>
    <col min="7" max="7" width="9.875" bestFit="1" customWidth="1"/>
    <col min="8" max="8" width="16.875" bestFit="1" customWidth="1"/>
    <col min="9" max="9" width="20.125" customWidth="1"/>
  </cols>
  <sheetData>
    <row r="1" spans="1:9" ht="63" x14ac:dyDescent="0.25">
      <c r="A1" s="9" t="s">
        <v>17</v>
      </c>
    </row>
    <row r="3" spans="1:9" ht="18" customHeight="1" x14ac:dyDescent="0.25">
      <c r="A3" s="15" t="s">
        <v>49</v>
      </c>
      <c r="B3" s="1" t="s">
        <v>14</v>
      </c>
      <c r="C3" s="1" t="s">
        <v>15</v>
      </c>
      <c r="D3" s="1" t="s">
        <v>14</v>
      </c>
      <c r="F3" s="42" t="s">
        <v>54</v>
      </c>
      <c r="G3" s="42" t="s">
        <v>55</v>
      </c>
      <c r="H3" s="42" t="s">
        <v>56</v>
      </c>
      <c r="I3" s="42" t="s">
        <v>86</v>
      </c>
    </row>
    <row r="4" spans="1:9" x14ac:dyDescent="0.25">
      <c r="A4" t="s">
        <v>50</v>
      </c>
      <c r="B4" s="1" t="s">
        <v>16</v>
      </c>
      <c r="C4" s="1" t="s">
        <v>16</v>
      </c>
      <c r="D4" s="1" t="s">
        <v>16</v>
      </c>
      <c r="F4" s="47" t="s">
        <v>16</v>
      </c>
      <c r="G4" s="48">
        <v>4</v>
      </c>
      <c r="H4" s="22">
        <f>G4/$G$8</f>
        <v>0.26666666666666666</v>
      </c>
      <c r="I4" s="23">
        <f>H4*100</f>
        <v>26.666666666666668</v>
      </c>
    </row>
    <row r="5" spans="1:9" x14ac:dyDescent="0.25">
      <c r="A5" t="s">
        <v>51</v>
      </c>
      <c r="B5" s="1" t="s">
        <v>15</v>
      </c>
      <c r="C5" s="1" t="s">
        <v>14</v>
      </c>
      <c r="D5" s="1" t="s">
        <v>14</v>
      </c>
      <c r="F5" s="47" t="s">
        <v>14</v>
      </c>
      <c r="G5" s="48">
        <v>6</v>
      </c>
      <c r="H5" s="22">
        <f>G5/$G$8</f>
        <v>0.4</v>
      </c>
      <c r="I5" s="23">
        <f t="shared" ref="I5:I6" si="0">H5*100</f>
        <v>40</v>
      </c>
    </row>
    <row r="6" spans="1:9" x14ac:dyDescent="0.25">
      <c r="B6" s="1" t="s">
        <v>16</v>
      </c>
      <c r="C6" s="1" t="s">
        <v>14</v>
      </c>
      <c r="D6" s="1" t="s">
        <v>15</v>
      </c>
      <c r="F6" s="47" t="s">
        <v>15</v>
      </c>
      <c r="G6" s="48">
        <v>5</v>
      </c>
      <c r="H6" s="22">
        <f>G6/$G$8</f>
        <v>0.33333333333333331</v>
      </c>
      <c r="I6" s="23">
        <f t="shared" si="0"/>
        <v>33.333333333333329</v>
      </c>
    </row>
    <row r="7" spans="1:9" x14ac:dyDescent="0.25">
      <c r="B7" s="1" t="s">
        <v>15</v>
      </c>
      <c r="C7" s="1" t="s">
        <v>15</v>
      </c>
      <c r="D7" s="1" t="s">
        <v>14</v>
      </c>
    </row>
    <row r="8" spans="1:9" x14ac:dyDescent="0.25">
      <c r="F8" s="20" t="s">
        <v>79</v>
      </c>
      <c r="G8" s="21">
        <f>SUM(G4:G6)</f>
        <v>15</v>
      </c>
      <c r="H8" s="21">
        <f t="shared" ref="H8:I8" si="1">SUM(H4:H6)</f>
        <v>1</v>
      </c>
      <c r="I8" s="21">
        <f t="shared" si="1"/>
        <v>100</v>
      </c>
    </row>
    <row r="9" spans="1:9" ht="57" customHeight="1" x14ac:dyDescent="0.25">
      <c r="A9" s="9" t="s">
        <v>52</v>
      </c>
      <c r="B9" s="26">
        <v>0.4</v>
      </c>
    </row>
    <row r="10" spans="1:9" ht="54.95" customHeight="1" x14ac:dyDescent="0.25">
      <c r="A10" s="9" t="s">
        <v>53</v>
      </c>
      <c r="B10" s="25">
        <v>10</v>
      </c>
    </row>
    <row r="11" spans="1:9" x14ac:dyDescent="0.25">
      <c r="D11" s="44" t="s">
        <v>81</v>
      </c>
    </row>
    <row r="12" spans="1:9" x14ac:dyDescent="0.25">
      <c r="D12" s="14" t="s">
        <v>14</v>
      </c>
    </row>
    <row r="13" spans="1:9" x14ac:dyDescent="0.25">
      <c r="D13" s="14" t="s">
        <v>16</v>
      </c>
    </row>
    <row r="14" spans="1:9" x14ac:dyDescent="0.25">
      <c r="D14" s="14" t="s">
        <v>15</v>
      </c>
    </row>
    <row r="15" spans="1:9" x14ac:dyDescent="0.25">
      <c r="D15" s="14" t="s">
        <v>16</v>
      </c>
    </row>
    <row r="16" spans="1:9" x14ac:dyDescent="0.25">
      <c r="D16" s="14" t="s">
        <v>15</v>
      </c>
    </row>
    <row r="17" spans="4:4" x14ac:dyDescent="0.25">
      <c r="D17" s="14" t="s">
        <v>15</v>
      </c>
    </row>
    <row r="18" spans="4:4" x14ac:dyDescent="0.25">
      <c r="D18" s="14" t="s">
        <v>16</v>
      </c>
    </row>
    <row r="19" spans="4:4" x14ac:dyDescent="0.25">
      <c r="D19" s="14" t="s">
        <v>14</v>
      </c>
    </row>
    <row r="20" spans="4:4" x14ac:dyDescent="0.25">
      <c r="D20" s="14" t="s">
        <v>14</v>
      </c>
    </row>
    <row r="21" spans="4:4" x14ac:dyDescent="0.25">
      <c r="D21" s="14" t="s">
        <v>15</v>
      </c>
    </row>
    <row r="22" spans="4:4" x14ac:dyDescent="0.25">
      <c r="D22" s="14" t="s">
        <v>14</v>
      </c>
    </row>
    <row r="23" spans="4:4" x14ac:dyDescent="0.25">
      <c r="D23" s="14" t="s">
        <v>16</v>
      </c>
    </row>
    <row r="24" spans="4:4" x14ac:dyDescent="0.25">
      <c r="D24" s="14" t="s">
        <v>14</v>
      </c>
    </row>
    <row r="25" spans="4:4" x14ac:dyDescent="0.25">
      <c r="D25" s="14" t="s">
        <v>15</v>
      </c>
    </row>
    <row r="26" spans="4:4" x14ac:dyDescent="0.25">
      <c r="D26" s="14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5" sqref="A5:B7"/>
    </sheetView>
  </sheetViews>
  <sheetFormatPr defaultColWidth="11" defaultRowHeight="15.75" x14ac:dyDescent="0.25"/>
  <cols>
    <col min="1" max="1" width="17.5" bestFit="1" customWidth="1"/>
    <col min="2" max="2" width="5.375" customWidth="1"/>
  </cols>
  <sheetData>
    <row r="3" spans="1:2" x14ac:dyDescent="0.25">
      <c r="A3" s="45" t="s">
        <v>84</v>
      </c>
    </row>
    <row r="4" spans="1:2" x14ac:dyDescent="0.25">
      <c r="A4" s="45" t="s">
        <v>82</v>
      </c>
      <c r="B4" t="s">
        <v>85</v>
      </c>
    </row>
    <row r="5" spans="1:2" x14ac:dyDescent="0.25">
      <c r="A5" s="43" t="s">
        <v>16</v>
      </c>
      <c r="B5" s="46">
        <v>4</v>
      </c>
    </row>
    <row r="6" spans="1:2" x14ac:dyDescent="0.25">
      <c r="A6" s="43" t="s">
        <v>14</v>
      </c>
      <c r="B6" s="46">
        <v>6</v>
      </c>
    </row>
    <row r="7" spans="1:2" x14ac:dyDescent="0.25">
      <c r="A7" s="43" t="s">
        <v>15</v>
      </c>
      <c r="B7" s="46">
        <v>5</v>
      </c>
    </row>
    <row r="8" spans="1:2" x14ac:dyDescent="0.25">
      <c r="A8" s="43" t="s">
        <v>83</v>
      </c>
      <c r="B8" s="46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M14"/>
  <sheetViews>
    <sheetView workbookViewId="0">
      <selection activeCell="H9" sqref="H9"/>
    </sheetView>
  </sheetViews>
  <sheetFormatPr defaultColWidth="11" defaultRowHeight="15.75" x14ac:dyDescent="0.25"/>
  <cols>
    <col min="1" max="1" width="46.625" customWidth="1"/>
    <col min="6" max="6" width="11.875" bestFit="1" customWidth="1"/>
    <col min="7" max="7" width="13.75" customWidth="1"/>
    <col min="13" max="13" width="24.875" customWidth="1"/>
  </cols>
  <sheetData>
    <row r="1" spans="1:13" ht="94.5" x14ac:dyDescent="0.25">
      <c r="A1" s="9" t="s">
        <v>60</v>
      </c>
    </row>
    <row r="3" spans="1:13" x14ac:dyDescent="0.25">
      <c r="A3" s="15" t="s">
        <v>49</v>
      </c>
      <c r="B3" s="1">
        <v>1</v>
      </c>
      <c r="C3" s="1">
        <v>4</v>
      </c>
      <c r="D3" s="1">
        <v>4</v>
      </c>
      <c r="E3" s="1">
        <v>5</v>
      </c>
      <c r="F3" s="1">
        <v>5</v>
      </c>
      <c r="G3" s="1">
        <v>4</v>
      </c>
      <c r="H3" s="1">
        <v>4</v>
      </c>
      <c r="I3" s="1">
        <v>3</v>
      </c>
      <c r="J3" s="1">
        <v>4</v>
      </c>
      <c r="K3" s="1">
        <v>2</v>
      </c>
    </row>
    <row r="4" spans="1:13" x14ac:dyDescent="0.25">
      <c r="A4" t="s">
        <v>50</v>
      </c>
      <c r="B4" s="1">
        <v>5</v>
      </c>
      <c r="C4" s="1">
        <v>5</v>
      </c>
      <c r="D4" s="1">
        <v>4</v>
      </c>
      <c r="E4" s="1">
        <v>4</v>
      </c>
      <c r="F4" s="1">
        <v>2</v>
      </c>
      <c r="G4" s="1">
        <v>3</v>
      </c>
      <c r="H4" s="1">
        <v>3</v>
      </c>
      <c r="I4" s="1">
        <v>2</v>
      </c>
      <c r="J4" s="1">
        <v>3</v>
      </c>
      <c r="K4" s="1">
        <v>3</v>
      </c>
    </row>
    <row r="5" spans="1:13" x14ac:dyDescent="0.25">
      <c r="A5" t="s">
        <v>51</v>
      </c>
      <c r="B5" s="1">
        <v>4</v>
      </c>
      <c r="C5" s="1">
        <v>5</v>
      </c>
      <c r="D5" s="1">
        <v>5</v>
      </c>
      <c r="E5" s="1">
        <v>5</v>
      </c>
      <c r="F5" s="1">
        <v>5</v>
      </c>
      <c r="G5" s="1">
        <v>3</v>
      </c>
      <c r="H5" s="1">
        <v>5</v>
      </c>
      <c r="I5" s="1">
        <v>3</v>
      </c>
      <c r="J5" s="1">
        <v>2</v>
      </c>
      <c r="K5" s="1">
        <v>2</v>
      </c>
    </row>
    <row r="6" spans="1:13" ht="31.5" x14ac:dyDescent="0.25">
      <c r="B6" s="14"/>
      <c r="C6" s="14"/>
      <c r="D6" s="14"/>
      <c r="E6" s="14"/>
      <c r="F6" s="14"/>
      <c r="G6" s="14"/>
      <c r="H6" s="14"/>
      <c r="I6" s="14"/>
      <c r="J6" s="14"/>
      <c r="K6" s="14"/>
      <c r="M6" s="9" t="s">
        <v>48</v>
      </c>
    </row>
    <row r="7" spans="1:13" ht="42.95" customHeight="1" x14ac:dyDescent="0.25">
      <c r="A7" s="9" t="s">
        <v>57</v>
      </c>
      <c r="B7" s="29">
        <v>5</v>
      </c>
      <c r="D7" s="42" t="s">
        <v>54</v>
      </c>
      <c r="E7" s="42" t="s">
        <v>55</v>
      </c>
      <c r="F7" s="42" t="s">
        <v>56</v>
      </c>
      <c r="G7" s="42" t="s">
        <v>86</v>
      </c>
    </row>
    <row r="8" spans="1:13" ht="38.1" customHeight="1" x14ac:dyDescent="0.25">
      <c r="A8" s="9" t="s">
        <v>80</v>
      </c>
      <c r="B8" s="30">
        <f>SUM(G11:G12)</f>
        <v>56.666666666666671</v>
      </c>
      <c r="D8" s="27">
        <v>1</v>
      </c>
      <c r="E8" s="27">
        <f>COUNTIF($B$3:$K$5, "1")</f>
        <v>1</v>
      </c>
      <c r="F8" s="28">
        <f>E8/$E$14</f>
        <v>3.3333333333333333E-2</v>
      </c>
      <c r="G8" s="28">
        <f>F8*100</f>
        <v>3.3333333333333335</v>
      </c>
    </row>
    <row r="9" spans="1:13" ht="39" customHeight="1" x14ac:dyDescent="0.25">
      <c r="A9" s="9" t="s">
        <v>58</v>
      </c>
      <c r="B9" s="26">
        <f>SUM(G8:G9)</f>
        <v>19.999999999999996</v>
      </c>
      <c r="D9" s="27">
        <v>2</v>
      </c>
      <c r="E9" s="27">
        <f>COUNTIF($B$3:$K$5, "2")</f>
        <v>5</v>
      </c>
      <c r="F9" s="28">
        <f t="shared" ref="F9:F12" si="0">E9/$E$14</f>
        <v>0.16666666666666666</v>
      </c>
      <c r="G9" s="28">
        <f t="shared" ref="G9:G12" si="1">F9*100</f>
        <v>16.666666666666664</v>
      </c>
    </row>
    <row r="10" spans="1:13" ht="39.950000000000003" customHeight="1" x14ac:dyDescent="0.25">
      <c r="A10" s="9" t="s">
        <v>59</v>
      </c>
      <c r="B10" s="26">
        <f>F10</f>
        <v>0.23333333333333334</v>
      </c>
      <c r="D10" s="27">
        <v>3</v>
      </c>
      <c r="E10" s="27">
        <f>COUNTIF($B$3:$K$5, "3")</f>
        <v>7</v>
      </c>
      <c r="F10" s="28">
        <f t="shared" si="0"/>
        <v>0.23333333333333334</v>
      </c>
      <c r="G10" s="28">
        <f t="shared" si="1"/>
        <v>23.333333333333332</v>
      </c>
    </row>
    <row r="11" spans="1:13" ht="35.1" customHeight="1" x14ac:dyDescent="0.25">
      <c r="D11" s="27">
        <v>4</v>
      </c>
      <c r="E11" s="27">
        <f>COUNTIF($B$3:$K$5, "4")</f>
        <v>8</v>
      </c>
      <c r="F11" s="28">
        <f t="shared" si="0"/>
        <v>0.26666666666666666</v>
      </c>
      <c r="G11" s="28">
        <f t="shared" si="1"/>
        <v>26.666666666666668</v>
      </c>
    </row>
    <row r="12" spans="1:13" ht="38.1" customHeight="1" x14ac:dyDescent="0.25">
      <c r="D12" s="27">
        <v>5</v>
      </c>
      <c r="E12" s="27">
        <f>COUNTIF($B$3:$K$5, "5")</f>
        <v>9</v>
      </c>
      <c r="F12" s="28">
        <f t="shared" si="0"/>
        <v>0.3</v>
      </c>
      <c r="G12" s="28">
        <f t="shared" si="1"/>
        <v>30</v>
      </c>
    </row>
    <row r="13" spans="1:13" ht="36" customHeight="1" x14ac:dyDescent="0.25"/>
    <row r="14" spans="1:13" ht="38.1" customHeight="1" x14ac:dyDescent="0.25">
      <c r="D14" s="25" t="s">
        <v>79</v>
      </c>
      <c r="E14" s="25">
        <f>SUM(E8:E12)</f>
        <v>30</v>
      </c>
      <c r="F14" s="25">
        <f t="shared" ref="F14:G14" si="2">SUM(F8:F12)</f>
        <v>1</v>
      </c>
      <c r="G14" s="25">
        <f t="shared" si="2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8"/>
  <sheetViews>
    <sheetView workbookViewId="0">
      <selection activeCell="G1" sqref="G1"/>
    </sheetView>
  </sheetViews>
  <sheetFormatPr defaultColWidth="11" defaultRowHeight="15.75" x14ac:dyDescent="0.25"/>
  <cols>
    <col min="1" max="1" width="44.875" customWidth="1"/>
    <col min="3" max="3" width="17.625" customWidth="1"/>
    <col min="4" max="5" width="18" customWidth="1"/>
    <col min="6" max="6" width="18.375" customWidth="1"/>
  </cols>
  <sheetData>
    <row r="1" spans="1:6" ht="63" x14ac:dyDescent="0.25">
      <c r="A1" s="9" t="s">
        <v>41</v>
      </c>
    </row>
    <row r="2" spans="1:6" ht="37.5" x14ac:dyDescent="0.25">
      <c r="C2" s="13" t="s">
        <v>42</v>
      </c>
      <c r="D2" s="11" t="s">
        <v>43</v>
      </c>
      <c r="E2" s="16" t="s">
        <v>56</v>
      </c>
      <c r="F2" s="16" t="s">
        <v>86</v>
      </c>
    </row>
    <row r="3" spans="1:6" x14ac:dyDescent="0.25">
      <c r="A3" t="s">
        <v>49</v>
      </c>
      <c r="C3" s="1" t="s">
        <v>44</v>
      </c>
      <c r="D3" s="12">
        <v>7174</v>
      </c>
      <c r="E3" s="31">
        <f>D3/$D$8</f>
        <v>0.17774584376006541</v>
      </c>
      <c r="F3" s="31">
        <f>E3*100</f>
        <v>17.774584376006541</v>
      </c>
    </row>
    <row r="4" spans="1:6" x14ac:dyDescent="0.25">
      <c r="A4" t="s">
        <v>61</v>
      </c>
      <c r="C4" s="1" t="s">
        <v>45</v>
      </c>
      <c r="D4" s="12">
        <v>8137</v>
      </c>
      <c r="E4" s="31">
        <f t="shared" ref="E4:E6" si="0">D4/$D$8</f>
        <v>0.20160551026981491</v>
      </c>
      <c r="F4" s="31">
        <f t="shared" ref="F4:F6" si="1">E4*100</f>
        <v>20.160551026981491</v>
      </c>
    </row>
    <row r="5" spans="1:6" x14ac:dyDescent="0.25">
      <c r="A5" t="s">
        <v>67</v>
      </c>
      <c r="C5" s="1" t="s">
        <v>46</v>
      </c>
      <c r="D5" s="12">
        <v>16457</v>
      </c>
      <c r="E5" s="31">
        <f t="shared" si="0"/>
        <v>0.40774510046827384</v>
      </c>
      <c r="F5" s="31">
        <f t="shared" si="1"/>
        <v>40.77451004682738</v>
      </c>
    </row>
    <row r="6" spans="1:6" x14ac:dyDescent="0.25">
      <c r="C6" s="1" t="s">
        <v>47</v>
      </c>
      <c r="D6" s="12">
        <v>8593</v>
      </c>
      <c r="E6" s="31">
        <f t="shared" si="0"/>
        <v>0.21290354550184584</v>
      </c>
      <c r="F6" s="31">
        <f t="shared" si="1"/>
        <v>21.290354550184585</v>
      </c>
    </row>
    <row r="7" spans="1:6" ht="31.5" x14ac:dyDescent="0.25">
      <c r="A7" s="9" t="s">
        <v>78</v>
      </c>
      <c r="B7" s="26">
        <f>F4+F6</f>
        <v>41.450905577166075</v>
      </c>
    </row>
    <row r="8" spans="1:6" x14ac:dyDescent="0.25">
      <c r="C8" s="29" t="s">
        <v>79</v>
      </c>
      <c r="D8" s="32">
        <f>SUM(D3:D6)</f>
        <v>40361</v>
      </c>
      <c r="E8" s="32">
        <f t="shared" ref="E8:F8" si="2">SUM(E3:E6)</f>
        <v>1</v>
      </c>
      <c r="F8" s="32">
        <f t="shared" si="2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10"/>
  <sheetViews>
    <sheetView workbookViewId="0">
      <selection activeCell="H7" sqref="H7"/>
    </sheetView>
  </sheetViews>
  <sheetFormatPr defaultColWidth="11" defaultRowHeight="15.75" x14ac:dyDescent="0.25"/>
  <cols>
    <col min="1" max="1" width="33.5" customWidth="1"/>
    <col min="2" max="2" width="12.875" bestFit="1" customWidth="1"/>
    <col min="3" max="5" width="18.125" customWidth="1"/>
    <col min="6" max="6" width="20" customWidth="1"/>
  </cols>
  <sheetData>
    <row r="1" spans="1:6" ht="78.75" x14ac:dyDescent="0.25">
      <c r="A1" s="9" t="s">
        <v>18</v>
      </c>
    </row>
    <row r="2" spans="1:6" ht="23.25" customHeight="1" x14ac:dyDescent="0.25">
      <c r="C2" s="11" t="s">
        <v>19</v>
      </c>
      <c r="D2" s="17" t="s">
        <v>55</v>
      </c>
      <c r="E2" s="17" t="s">
        <v>56</v>
      </c>
      <c r="F2" s="11" t="s">
        <v>86</v>
      </c>
    </row>
    <row r="3" spans="1:6" x14ac:dyDescent="0.25">
      <c r="A3" t="s">
        <v>49</v>
      </c>
      <c r="C3" s="1" t="s">
        <v>20</v>
      </c>
      <c r="D3" s="36">
        <f>$D$9*E3</f>
        <v>1560000</v>
      </c>
      <c r="E3" s="18">
        <v>0.26</v>
      </c>
      <c r="F3" s="5">
        <v>0.26</v>
      </c>
    </row>
    <row r="4" spans="1:6" x14ac:dyDescent="0.25">
      <c r="A4" t="s">
        <v>61</v>
      </c>
      <c r="C4" s="1" t="s">
        <v>21</v>
      </c>
      <c r="D4" s="36">
        <f t="shared" ref="D4:D7" si="0">$D$9*E4</f>
        <v>480000</v>
      </c>
      <c r="E4" s="18">
        <v>0.08</v>
      </c>
      <c r="F4" s="5">
        <v>0.08</v>
      </c>
    </row>
    <row r="5" spans="1:6" x14ac:dyDescent="0.25">
      <c r="A5" t="s">
        <v>51</v>
      </c>
      <c r="C5" s="1" t="s">
        <v>22</v>
      </c>
      <c r="D5" s="36">
        <f t="shared" si="0"/>
        <v>540000</v>
      </c>
      <c r="E5" s="18">
        <v>0.09</v>
      </c>
      <c r="F5" s="5">
        <v>0.09</v>
      </c>
    </row>
    <row r="6" spans="1:6" x14ac:dyDescent="0.25">
      <c r="C6" s="1" t="s">
        <v>23</v>
      </c>
      <c r="D6" s="36">
        <f t="shared" si="0"/>
        <v>1320000</v>
      </c>
      <c r="E6" s="18">
        <v>0.22</v>
      </c>
      <c r="F6" s="5">
        <v>0.22</v>
      </c>
    </row>
    <row r="7" spans="1:6" x14ac:dyDescent="0.25">
      <c r="C7" s="1" t="s">
        <v>24</v>
      </c>
      <c r="D7" s="36">
        <f t="shared" si="0"/>
        <v>2100000</v>
      </c>
      <c r="E7" s="18">
        <v>0.35</v>
      </c>
      <c r="F7" s="5">
        <v>0.35</v>
      </c>
    </row>
    <row r="8" spans="1:6" ht="44.1" customHeight="1" x14ac:dyDescent="0.25">
      <c r="A8" s="9" t="s">
        <v>64</v>
      </c>
      <c r="B8" s="49">
        <v>540000</v>
      </c>
      <c r="F8" s="19"/>
    </row>
    <row r="9" spans="1:6" ht="72.95" customHeight="1" x14ac:dyDescent="0.25">
      <c r="A9" s="9" t="s">
        <v>65</v>
      </c>
      <c r="B9" s="50">
        <f>D3-D4</f>
        <v>1080000</v>
      </c>
      <c r="C9" s="34" t="s">
        <v>79</v>
      </c>
      <c r="D9" s="35">
        <v>6000000</v>
      </c>
      <c r="E9" s="34">
        <f t="shared" ref="E9:F9" si="1">SUM(E3:E7)</f>
        <v>1</v>
      </c>
      <c r="F9" s="37">
        <f t="shared" si="1"/>
        <v>1</v>
      </c>
    </row>
    <row r="10" spans="1:6" x14ac:dyDescent="0.25">
      <c r="D10" s="32">
        <f>SUM(D3:D7)</f>
        <v>6000000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10"/>
  <sheetViews>
    <sheetView workbookViewId="0">
      <selection activeCell="G1" sqref="G1"/>
    </sheetView>
  </sheetViews>
  <sheetFormatPr defaultColWidth="11" defaultRowHeight="15.75" x14ac:dyDescent="0.25"/>
  <cols>
    <col min="1" max="1" width="53.125" customWidth="1"/>
    <col min="2" max="2" width="10.125" customWidth="1"/>
    <col min="3" max="3" width="20.875" customWidth="1"/>
    <col min="4" max="4" width="13.625" customWidth="1"/>
    <col min="5" max="5" width="17" customWidth="1"/>
    <col min="6" max="6" width="21.625" customWidth="1"/>
  </cols>
  <sheetData>
    <row r="1" spans="1:6" ht="47.25" x14ac:dyDescent="0.25">
      <c r="A1" s="9" t="s">
        <v>35</v>
      </c>
    </row>
    <row r="2" spans="1:6" ht="31.5" x14ac:dyDescent="0.25">
      <c r="C2" s="11" t="s">
        <v>36</v>
      </c>
      <c r="D2" s="17" t="s">
        <v>55</v>
      </c>
      <c r="E2" s="17" t="s">
        <v>56</v>
      </c>
      <c r="F2" s="11" t="s">
        <v>86</v>
      </c>
    </row>
    <row r="3" spans="1:6" x14ac:dyDescent="0.25">
      <c r="A3" t="s">
        <v>49</v>
      </c>
      <c r="C3" s="1" t="s">
        <v>37</v>
      </c>
      <c r="D3" s="39">
        <f>$D$9*E3</f>
        <v>523.26</v>
      </c>
      <c r="E3" s="18">
        <v>0.51</v>
      </c>
      <c r="F3" s="5">
        <v>0.51</v>
      </c>
    </row>
    <row r="4" spans="1:6" x14ac:dyDescent="0.25">
      <c r="A4" t="s">
        <v>61</v>
      </c>
      <c r="C4" s="1" t="s">
        <v>38</v>
      </c>
      <c r="D4" s="39">
        <f t="shared" ref="D4:D7" si="0">$D$9*E4</f>
        <v>256.5</v>
      </c>
      <c r="E4" s="18">
        <v>0.25</v>
      </c>
      <c r="F4" s="5">
        <v>0.25</v>
      </c>
    </row>
    <row r="5" spans="1:6" x14ac:dyDescent="0.25">
      <c r="A5" t="s">
        <v>67</v>
      </c>
      <c r="C5" s="1" t="s">
        <v>39</v>
      </c>
      <c r="D5" s="39">
        <f t="shared" si="0"/>
        <v>92.34</v>
      </c>
      <c r="E5" s="18">
        <v>0.09</v>
      </c>
      <c r="F5" s="5">
        <v>0.09</v>
      </c>
    </row>
    <row r="6" spans="1:6" x14ac:dyDescent="0.25">
      <c r="C6" s="1" t="s">
        <v>40</v>
      </c>
      <c r="D6" s="39">
        <f t="shared" si="0"/>
        <v>92.34</v>
      </c>
      <c r="E6" s="18">
        <v>0.09</v>
      </c>
      <c r="F6" s="5">
        <v>0.09</v>
      </c>
    </row>
    <row r="7" spans="1:6" x14ac:dyDescent="0.25">
      <c r="C7" s="1" t="s">
        <v>24</v>
      </c>
      <c r="D7" s="39">
        <f t="shared" si="0"/>
        <v>61.559999999999995</v>
      </c>
      <c r="E7" s="18">
        <v>0.06</v>
      </c>
      <c r="F7" s="5">
        <v>0.06</v>
      </c>
    </row>
    <row r="8" spans="1:6" x14ac:dyDescent="0.25">
      <c r="A8" t="s">
        <v>66</v>
      </c>
      <c r="B8" s="40">
        <f>D4+D5</f>
        <v>348.84000000000003</v>
      </c>
    </row>
    <row r="9" spans="1:6" x14ac:dyDescent="0.25">
      <c r="C9" s="29" t="s">
        <v>79</v>
      </c>
      <c r="D9" s="38">
        <v>1026</v>
      </c>
      <c r="E9" s="25">
        <f t="shared" ref="E9:F9" si="1">SUM(E3:E7)</f>
        <v>1</v>
      </c>
      <c r="F9" s="33">
        <f t="shared" si="1"/>
        <v>1</v>
      </c>
    </row>
    <row r="10" spans="1:6" x14ac:dyDescent="0.25">
      <c r="D10" s="24">
        <f>SUM(D3:D7)</f>
        <v>1026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10"/>
  <sheetViews>
    <sheetView workbookViewId="0">
      <selection activeCell="G4" sqref="G4"/>
    </sheetView>
  </sheetViews>
  <sheetFormatPr defaultColWidth="11" defaultRowHeight="15.75" x14ac:dyDescent="0.25"/>
  <cols>
    <col min="1" max="1" width="37.5" customWidth="1"/>
    <col min="2" max="2" width="10.375" customWidth="1"/>
    <col min="3" max="3" width="35.375" customWidth="1"/>
    <col min="4" max="4" width="35.5" customWidth="1"/>
    <col min="5" max="5" width="18.125" customWidth="1"/>
    <col min="6" max="6" width="14" customWidth="1"/>
    <col min="7" max="7" width="15.125" customWidth="1"/>
  </cols>
  <sheetData>
    <row r="1" spans="1:7" ht="37.5" x14ac:dyDescent="0.3">
      <c r="A1" s="10" t="s">
        <v>13</v>
      </c>
      <c r="B1" s="2"/>
      <c r="C1" s="2"/>
    </row>
    <row r="2" spans="1:7" ht="18.75" x14ac:dyDescent="0.3">
      <c r="A2" s="2"/>
      <c r="B2" s="2"/>
      <c r="C2" s="2"/>
    </row>
    <row r="3" spans="1:7" ht="56.25" x14ac:dyDescent="0.25">
      <c r="C3" s="4" t="s">
        <v>0</v>
      </c>
      <c r="D3" s="4" t="s">
        <v>1</v>
      </c>
      <c r="E3" s="4" t="s">
        <v>2</v>
      </c>
      <c r="F3" s="16" t="s">
        <v>56</v>
      </c>
      <c r="G3" s="16" t="s">
        <v>86</v>
      </c>
    </row>
    <row r="4" spans="1:7" ht="18.75" x14ac:dyDescent="0.25">
      <c r="A4" t="s">
        <v>49</v>
      </c>
      <c r="C4" s="3" t="s">
        <v>3</v>
      </c>
      <c r="D4" s="3" t="s">
        <v>4</v>
      </c>
      <c r="E4" s="3">
        <v>93</v>
      </c>
      <c r="F4" s="31">
        <f>E4/$E$10</f>
        <v>0.25549450549450547</v>
      </c>
      <c r="G4" s="31">
        <f>F4*100</f>
        <v>25.549450549450547</v>
      </c>
    </row>
    <row r="5" spans="1:7" ht="18.75" x14ac:dyDescent="0.25">
      <c r="A5" t="s">
        <v>61</v>
      </c>
      <c r="C5" s="3" t="s">
        <v>5</v>
      </c>
      <c r="D5" s="3" t="s">
        <v>6</v>
      </c>
      <c r="E5" s="3">
        <v>76</v>
      </c>
      <c r="F5" s="31">
        <f t="shared" ref="F5:F8" si="0">E5/$E$10</f>
        <v>0.2087912087912088</v>
      </c>
      <c r="G5" s="31">
        <f t="shared" ref="G5:G8" si="1">F5*100</f>
        <v>20.87912087912088</v>
      </c>
    </row>
    <row r="6" spans="1:7" ht="18.75" x14ac:dyDescent="0.25">
      <c r="A6" t="s">
        <v>51</v>
      </c>
      <c r="C6" s="3" t="s">
        <v>7</v>
      </c>
      <c r="D6" s="3" t="s">
        <v>8</v>
      </c>
      <c r="E6" s="3">
        <v>70</v>
      </c>
      <c r="F6" s="31">
        <f t="shared" si="0"/>
        <v>0.19230769230769232</v>
      </c>
      <c r="G6" s="31">
        <f t="shared" si="1"/>
        <v>19.230769230769234</v>
      </c>
    </row>
    <row r="7" spans="1:7" ht="18.75" x14ac:dyDescent="0.25">
      <c r="C7" s="3" t="s">
        <v>9</v>
      </c>
      <c r="D7" s="3" t="s">
        <v>10</v>
      </c>
      <c r="E7" s="3">
        <v>65</v>
      </c>
      <c r="F7" s="31">
        <f t="shared" si="0"/>
        <v>0.17857142857142858</v>
      </c>
      <c r="G7" s="31">
        <f t="shared" si="1"/>
        <v>17.857142857142858</v>
      </c>
    </row>
    <row r="8" spans="1:7" ht="18.75" x14ac:dyDescent="0.25">
      <c r="C8" s="3" t="s">
        <v>11</v>
      </c>
      <c r="D8" s="3" t="s">
        <v>12</v>
      </c>
      <c r="E8" s="3">
        <v>60</v>
      </c>
      <c r="F8" s="31">
        <f t="shared" si="0"/>
        <v>0.16483516483516483</v>
      </c>
      <c r="G8" s="31">
        <f t="shared" si="1"/>
        <v>16.483516483516482</v>
      </c>
    </row>
    <row r="9" spans="1:7" ht="54" customHeight="1" x14ac:dyDescent="0.25">
      <c r="A9" s="9" t="s">
        <v>62</v>
      </c>
      <c r="B9" s="26">
        <f>G5+G8</f>
        <v>37.362637362637358</v>
      </c>
    </row>
    <row r="10" spans="1:7" ht="41.1" customHeight="1" x14ac:dyDescent="0.25">
      <c r="A10" s="9" t="s">
        <v>63</v>
      </c>
      <c r="B10" s="25">
        <f>E4-E7</f>
        <v>28</v>
      </c>
      <c r="D10" s="29" t="s">
        <v>79</v>
      </c>
      <c r="E10" s="25">
        <f>SUM(E4:E8)</f>
        <v>364</v>
      </c>
      <c r="F10" s="25">
        <f t="shared" ref="F10:G10" si="2">SUM(F4:F8)</f>
        <v>1</v>
      </c>
      <c r="G10" s="25">
        <f t="shared" si="2"/>
        <v>100.00000000000001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12"/>
  <sheetViews>
    <sheetView workbookViewId="0">
      <selection activeCell="H12" sqref="H12"/>
    </sheetView>
  </sheetViews>
  <sheetFormatPr defaultColWidth="11" defaultRowHeight="15.75" x14ac:dyDescent="0.25"/>
  <cols>
    <col min="1" max="1" width="33.125" customWidth="1"/>
    <col min="2" max="2" width="12.875" customWidth="1"/>
    <col min="3" max="3" width="15" bestFit="1" customWidth="1"/>
    <col min="4" max="4" width="21.625" bestFit="1" customWidth="1"/>
    <col min="5" max="5" width="16.875" style="7" bestFit="1" customWidth="1"/>
  </cols>
  <sheetData>
    <row r="1" spans="1:5" x14ac:dyDescent="0.25">
      <c r="A1" t="s">
        <v>33</v>
      </c>
    </row>
    <row r="2" spans="1:5" x14ac:dyDescent="0.25">
      <c r="C2" s="6"/>
      <c r="D2" s="8" t="s">
        <v>34</v>
      </c>
      <c r="E2" s="8" t="s">
        <v>56</v>
      </c>
    </row>
    <row r="3" spans="1:5" x14ac:dyDescent="0.25">
      <c r="C3" t="s">
        <v>26</v>
      </c>
      <c r="D3" s="7">
        <v>6</v>
      </c>
      <c r="E3" s="41">
        <f>D3/$D$11</f>
        <v>7.792207792207792E-2</v>
      </c>
    </row>
    <row r="4" spans="1:5" x14ac:dyDescent="0.25">
      <c r="A4" t="s">
        <v>49</v>
      </c>
      <c r="C4" t="s">
        <v>27</v>
      </c>
      <c r="D4" s="7">
        <v>12</v>
      </c>
      <c r="E4" s="41">
        <f t="shared" ref="E4:E10" si="0">D4/$D$11</f>
        <v>0.15584415584415584</v>
      </c>
    </row>
    <row r="5" spans="1:5" x14ac:dyDescent="0.25">
      <c r="A5" t="s">
        <v>71</v>
      </c>
      <c r="C5" t="s">
        <v>28</v>
      </c>
      <c r="D5" s="7">
        <v>8</v>
      </c>
      <c r="E5" s="41">
        <f t="shared" si="0"/>
        <v>0.1038961038961039</v>
      </c>
    </row>
    <row r="6" spans="1:5" x14ac:dyDescent="0.25">
      <c r="A6" t="s">
        <v>51</v>
      </c>
      <c r="C6" t="s">
        <v>29</v>
      </c>
      <c r="D6" s="7">
        <v>9</v>
      </c>
      <c r="E6" s="41">
        <f t="shared" si="0"/>
        <v>0.11688311688311688</v>
      </c>
    </row>
    <row r="7" spans="1:5" x14ac:dyDescent="0.25">
      <c r="C7" t="s">
        <v>25</v>
      </c>
      <c r="D7" s="7">
        <v>32</v>
      </c>
      <c r="E7" s="41">
        <f t="shared" si="0"/>
        <v>0.41558441558441561</v>
      </c>
    </row>
    <row r="8" spans="1:5" x14ac:dyDescent="0.25">
      <c r="C8" t="s">
        <v>30</v>
      </c>
      <c r="D8" s="7">
        <v>4</v>
      </c>
      <c r="E8" s="41">
        <f t="shared" si="0"/>
        <v>5.1948051948051951E-2</v>
      </c>
    </row>
    <row r="9" spans="1:5" x14ac:dyDescent="0.25">
      <c r="C9" t="s">
        <v>31</v>
      </c>
      <c r="D9" s="7">
        <v>3</v>
      </c>
      <c r="E9" s="41">
        <f t="shared" si="0"/>
        <v>3.896103896103896E-2</v>
      </c>
    </row>
    <row r="10" spans="1:5" x14ac:dyDescent="0.25">
      <c r="C10" t="s">
        <v>32</v>
      </c>
      <c r="D10" s="7">
        <v>3</v>
      </c>
      <c r="E10" s="41">
        <f t="shared" si="0"/>
        <v>3.896103896103896E-2</v>
      </c>
    </row>
    <row r="11" spans="1:5" ht="39.950000000000003" customHeight="1" x14ac:dyDescent="0.25">
      <c r="A11" s="9" t="s">
        <v>76</v>
      </c>
      <c r="D11" s="7">
        <f>SUM(D3:D10)</f>
        <v>77</v>
      </c>
      <c r="E11" s="7">
        <f>SUM(E3:E10)</f>
        <v>1</v>
      </c>
    </row>
    <row r="12" spans="1:5" ht="39.950000000000003" customHeight="1" x14ac:dyDescent="0.25">
      <c r="A12" s="9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8"/>
  <sheetViews>
    <sheetView workbookViewId="0">
      <selection activeCell="J16" sqref="J16"/>
    </sheetView>
  </sheetViews>
  <sheetFormatPr defaultColWidth="11" defaultRowHeight="15.75" x14ac:dyDescent="0.25"/>
  <cols>
    <col min="1" max="1" width="52.625" bestFit="1" customWidth="1"/>
    <col min="3" max="3" width="12.625" bestFit="1" customWidth="1"/>
  </cols>
  <sheetData>
    <row r="1" spans="1:5" ht="63" x14ac:dyDescent="0.25">
      <c r="A1" s="9" t="s">
        <v>68</v>
      </c>
    </row>
    <row r="2" spans="1:5" x14ac:dyDescent="0.25">
      <c r="C2" s="6"/>
      <c r="D2" s="8">
        <v>1960</v>
      </c>
      <c r="E2" s="8">
        <v>2010</v>
      </c>
    </row>
    <row r="3" spans="1:5" x14ac:dyDescent="0.25">
      <c r="A3" t="s">
        <v>49</v>
      </c>
      <c r="C3" t="s">
        <v>72</v>
      </c>
      <c r="D3" s="7">
        <v>0.71</v>
      </c>
      <c r="E3" s="7">
        <v>0.52</v>
      </c>
    </row>
    <row r="4" spans="1:5" x14ac:dyDescent="0.25">
      <c r="A4" t="s">
        <v>71</v>
      </c>
      <c r="C4" t="s">
        <v>73</v>
      </c>
      <c r="D4" s="7">
        <v>0.15</v>
      </c>
      <c r="E4" s="7">
        <v>0.28000000000000003</v>
      </c>
    </row>
    <row r="5" spans="1:5" x14ac:dyDescent="0.25">
      <c r="A5" t="s">
        <v>51</v>
      </c>
      <c r="C5" t="s">
        <v>74</v>
      </c>
      <c r="D5" s="7">
        <v>0.05</v>
      </c>
      <c r="E5" s="7">
        <v>0.14000000000000001</v>
      </c>
    </row>
    <row r="6" spans="1:5" x14ac:dyDescent="0.25">
      <c r="C6" t="s">
        <v>75</v>
      </c>
      <c r="D6" s="7">
        <v>0.09</v>
      </c>
      <c r="E6" s="7">
        <v>0.06</v>
      </c>
    </row>
    <row r="7" spans="1:5" x14ac:dyDescent="0.25">
      <c r="A7" t="s">
        <v>69</v>
      </c>
    </row>
    <row r="8" spans="1:5" x14ac:dyDescent="0.25">
      <c r="A8" t="s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Auto Parts Chain</vt:lpstr>
      <vt:lpstr>Auto Parts Chain Pivot</vt:lpstr>
      <vt:lpstr>Professor Smith</vt:lpstr>
      <vt:lpstr>US Poverty Level</vt:lpstr>
      <vt:lpstr>City Building Repair</vt:lpstr>
      <vt:lpstr>CBS News Survey</vt:lpstr>
      <vt:lpstr>Busy Airports</vt:lpstr>
      <vt:lpstr>Children's Library</vt:lpstr>
      <vt:lpstr>Marital Status</vt:lpstr>
      <vt:lpstr>Pie Chart of Children's Authors</vt:lpstr>
      <vt:lpstr>Bar Chart of Children's Authors</vt:lpstr>
      <vt:lpstr>Bar Chart Marital Status</vt:lpstr>
    </vt:vector>
  </TitlesOfParts>
  <Company>Duquesne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Overs</cp:lastModifiedBy>
  <dcterms:created xsi:type="dcterms:W3CDTF">2017-08-22T14:25:31Z</dcterms:created>
  <dcterms:modified xsi:type="dcterms:W3CDTF">2018-01-16T01:07:57Z</dcterms:modified>
</cp:coreProperties>
</file>