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8705"/>
  <workbookPr autoCompressPictures="0"/>
  <bookViews>
    <workbookView xWindow="0" yWindow="0" windowWidth="25600" windowHeight="14780"/>
  </bookViews>
  <sheets>
    <sheet name="Sample Means" sheetId="1" r:id="rId1"/>
    <sheet name="Sample Proportions" sheetId="2" r:id="rId2"/>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 i="1" l="1"/>
  <c r="E31" i="2"/>
  <c r="F31" i="2"/>
  <c r="F30" i="2"/>
  <c r="E30" i="2"/>
  <c r="E29" i="2"/>
  <c r="F29" i="2"/>
  <c r="F28" i="2"/>
  <c r="E28" i="2"/>
  <c r="F23" i="2"/>
  <c r="E23" i="2"/>
  <c r="F22" i="2"/>
  <c r="E22" i="2"/>
  <c r="E21" i="2"/>
  <c r="F21" i="2"/>
  <c r="F20" i="2"/>
  <c r="E20" i="2"/>
  <c r="F11" i="2"/>
  <c r="E11" i="2"/>
  <c r="E3" i="2"/>
  <c r="F3" i="2"/>
  <c r="D30" i="2"/>
  <c r="D23" i="2"/>
  <c r="B24" i="2"/>
  <c r="D20" i="2"/>
  <c r="C23" i="2"/>
  <c r="D31" i="2"/>
  <c r="D29" i="2"/>
  <c r="D28" i="2"/>
  <c r="C31" i="2"/>
  <c r="C30" i="2"/>
  <c r="C29" i="2"/>
  <c r="C28" i="2"/>
  <c r="D21" i="2"/>
  <c r="C21" i="2"/>
  <c r="C20" i="2"/>
  <c r="D15" i="2"/>
  <c r="D14" i="2"/>
  <c r="D13" i="2"/>
  <c r="C14" i="2"/>
  <c r="C15" i="2"/>
  <c r="C13" i="2"/>
  <c r="D7" i="2"/>
  <c r="D6" i="2"/>
  <c r="D5" i="2"/>
  <c r="C7" i="2"/>
  <c r="C6" i="2"/>
  <c r="C5" i="2"/>
  <c r="D31" i="1"/>
  <c r="D30" i="1"/>
  <c r="D29" i="1"/>
  <c r="C31" i="1"/>
  <c r="C30" i="1"/>
  <c r="C29" i="1"/>
  <c r="D23" i="1"/>
  <c r="D22" i="1"/>
  <c r="D21" i="1"/>
  <c r="D20" i="1"/>
  <c r="C23" i="1"/>
  <c r="C22" i="1"/>
  <c r="C21" i="1"/>
  <c r="C20" i="1"/>
  <c r="D15" i="1"/>
  <c r="D14" i="1"/>
  <c r="D13" i="1"/>
  <c r="D12" i="1"/>
  <c r="D6" i="1"/>
  <c r="D5" i="1"/>
</calcChain>
</file>

<file path=xl/sharedStrings.xml><?xml version="1.0" encoding="utf-8"?>
<sst xmlns="http://schemas.openxmlformats.org/spreadsheetml/2006/main" count="89" uniqueCount="80">
  <si>
    <t>Over the entire six years that students attend an Ohio elementary school, they are absent, on average, 27 days due to influenza. Assume that the standard deviation over this time period is σ = 8 days. Upon graduation from elementary school, a random sample of 34 students is taken and asked how many days of school they missed due to influenza.</t>
  </si>
  <si>
    <r>
      <t>a.</t>
    </r>
    <r>
      <rPr>
        <sz val="7"/>
        <color theme="1"/>
        <rFont val="Times New Roman"/>
        <family val="1"/>
      </rPr>
      <t xml:space="preserve">       </t>
    </r>
    <r>
      <rPr>
        <sz val="11"/>
        <color theme="1"/>
        <rFont val="Calibri"/>
        <family val="2"/>
        <scheme val="minor"/>
      </rPr>
      <t>What is the expected value for the sampling distribution of the number of school days missed due to influenza?</t>
    </r>
  </si>
  <si>
    <r>
      <t>b.</t>
    </r>
    <r>
      <rPr>
        <sz val="7"/>
        <color theme="1"/>
        <rFont val="Times New Roman"/>
        <family val="1"/>
      </rPr>
      <t xml:space="preserve">       </t>
    </r>
    <r>
      <rPr>
        <sz val="11"/>
        <color theme="1"/>
        <rFont val="Calibri"/>
        <family val="2"/>
        <scheme val="minor"/>
      </rPr>
      <t>What is the standard deviation for the sampling distribution of the number of school days missed due to influenza?</t>
    </r>
  </si>
  <si>
    <r>
      <t>c.</t>
    </r>
    <r>
      <rPr>
        <sz val="7"/>
        <color theme="1"/>
        <rFont val="Times New Roman"/>
        <family val="1"/>
      </rPr>
      <t xml:space="preserve">       </t>
    </r>
    <r>
      <rPr>
        <sz val="11"/>
        <color theme="1"/>
        <rFont val="Calibri"/>
        <family val="2"/>
        <scheme val="minor"/>
      </rPr>
      <t>The probability that the sample mean is less than 30 school days is _______.</t>
    </r>
  </si>
  <si>
    <r>
      <t xml:space="preserve">Suppose that, on average, electricians earn approximately </t>
    </r>
    <r>
      <rPr>
        <i/>
        <sz val="11"/>
        <color theme="1"/>
        <rFont val="Calibri"/>
        <family val="2"/>
        <scheme val="minor"/>
      </rPr>
      <t>µ</t>
    </r>
    <r>
      <rPr>
        <sz val="11"/>
        <color theme="1"/>
        <rFont val="Calibri"/>
        <family val="2"/>
        <scheme val="minor"/>
      </rPr>
      <t xml:space="preserve"> = $58,000 per year in the United States. Assume that the distribution for electricians’ yearly earnings is normally distributed and that the standard deviation is σ = $14,000.</t>
    </r>
  </si>
  <si>
    <r>
      <t>a.</t>
    </r>
    <r>
      <rPr>
        <sz val="7"/>
        <color theme="1"/>
        <rFont val="Times New Roman"/>
        <family val="1"/>
      </rPr>
      <t xml:space="preserve">       </t>
    </r>
    <r>
      <rPr>
        <sz val="11"/>
        <color theme="1"/>
        <rFont val="Calibri"/>
        <family val="2"/>
        <scheme val="minor"/>
      </rPr>
      <t>Given a sample of four electricians, what is the standard deviation for the sampling distribution of the sample mean?</t>
    </r>
  </si>
  <si>
    <r>
      <t>b.</t>
    </r>
    <r>
      <rPr>
        <sz val="7"/>
        <color theme="1"/>
        <rFont val="Times New Roman"/>
        <family val="1"/>
      </rPr>
      <t xml:space="preserve">       </t>
    </r>
    <r>
      <rPr>
        <sz val="11"/>
        <color theme="1"/>
        <rFont val="Calibri"/>
        <family val="2"/>
        <scheme val="minor"/>
      </rPr>
      <t>What is the probability that the average salary of four randomly selected electricians exceeds $60,000?</t>
    </r>
  </si>
  <si>
    <r>
      <t>c.</t>
    </r>
    <r>
      <rPr>
        <sz val="7"/>
        <color theme="1"/>
        <rFont val="Times New Roman"/>
        <family val="1"/>
      </rPr>
      <t xml:space="preserve">       </t>
    </r>
    <r>
      <rPr>
        <sz val="11"/>
        <color theme="1"/>
        <rFont val="Calibri"/>
        <family val="2"/>
        <scheme val="minor"/>
      </rPr>
      <t>What is the probability that the average salary of four randomly selected electricians is less than $50,000?</t>
    </r>
  </si>
  <si>
    <r>
      <t>d.</t>
    </r>
    <r>
      <rPr>
        <sz val="7"/>
        <color theme="1"/>
        <rFont val="Times New Roman"/>
        <family val="1"/>
      </rPr>
      <t xml:space="preserve">       </t>
    </r>
    <r>
      <rPr>
        <sz val="11"/>
        <color theme="1"/>
        <rFont val="Calibri"/>
        <family val="2"/>
        <scheme val="minor"/>
      </rPr>
      <t>What is the probability that the average salary of four randomly selected electricians is more than $50,000 but less than $60,000?</t>
    </r>
  </si>
  <si>
    <t>Susan has been on a bowling team for 14 years. After examining all of her scores over that period of time, she finds that they follow a normal distribution. Her average score is 220, with a standard deviation of 10.</t>
  </si>
  <si>
    <r>
      <t>a.</t>
    </r>
    <r>
      <rPr>
        <sz val="7"/>
        <color theme="1"/>
        <rFont val="Times New Roman"/>
        <family val="1"/>
      </rPr>
      <t xml:space="preserve">       </t>
    </r>
    <r>
      <rPr>
        <sz val="11"/>
        <color theme="1"/>
        <rFont val="Calibri"/>
        <family val="2"/>
        <scheme val="minor"/>
      </rPr>
      <t>What is the probability that in a one-game playoff, her score is more than 225?</t>
    </r>
  </si>
  <si>
    <r>
      <t>b.</t>
    </r>
    <r>
      <rPr>
        <sz val="7"/>
        <color theme="1"/>
        <rFont val="Times New Roman"/>
        <family val="1"/>
      </rPr>
      <t xml:space="preserve">       </t>
    </r>
    <r>
      <rPr>
        <sz val="11"/>
        <color theme="1"/>
        <rFont val="Calibri"/>
        <family val="2"/>
        <scheme val="minor"/>
      </rPr>
      <t>If during a typical week Susan bowls 16 games, what is the probability that her average score is more than 225?</t>
    </r>
  </si>
  <si>
    <r>
      <t>c.</t>
    </r>
    <r>
      <rPr>
        <sz val="7"/>
        <color theme="1"/>
        <rFont val="Times New Roman"/>
        <family val="1"/>
      </rPr>
      <t xml:space="preserve">       </t>
    </r>
    <r>
      <rPr>
        <sz val="11"/>
        <color theme="1"/>
        <rFont val="Calibri"/>
        <family val="2"/>
        <scheme val="minor"/>
      </rPr>
      <t>If during a typical week Susan bowls 16 games, what is the probability that her average score for the week is between 216 and 224?</t>
    </r>
  </si>
  <si>
    <r>
      <t>d.</t>
    </r>
    <r>
      <rPr>
        <sz val="7"/>
        <color theme="1"/>
        <rFont val="Times New Roman"/>
        <family val="1"/>
      </rPr>
      <t xml:space="preserve">       </t>
    </r>
    <r>
      <rPr>
        <sz val="11"/>
        <color theme="1"/>
        <rFont val="Calibri"/>
        <family val="2"/>
        <scheme val="minor"/>
      </rPr>
      <t>If during a typical month Susan bowls 64 games, what is the probability that her average score in this month is above 224?</t>
    </r>
  </si>
  <si>
    <t>Professor Elderman has given the same multiple-choice final exam in his Principles of Microeconomics class for many years. After examining his records from the past 10 years, he finds that the scores have a mean of 75 and a standard deviation of 8.</t>
  </si>
  <si>
    <r>
      <t>a.</t>
    </r>
    <r>
      <rPr>
        <sz val="7"/>
        <color theme="1"/>
        <rFont val="Times New Roman"/>
        <family val="1"/>
      </rPr>
      <t xml:space="preserve">       </t>
    </r>
    <r>
      <rPr>
        <sz val="11"/>
        <color theme="1"/>
        <rFont val="Calibri"/>
        <family val="2"/>
        <scheme val="minor"/>
      </rPr>
      <t>What is the probability that a class of 15 students will have a class average greater than 70 on Professor Elderman’s final exam?</t>
    </r>
  </si>
  <si>
    <r>
      <t>b.</t>
    </r>
    <r>
      <rPr>
        <sz val="7"/>
        <color theme="1"/>
        <rFont val="Times New Roman"/>
        <family val="1"/>
      </rPr>
      <t xml:space="preserve">       </t>
    </r>
    <r>
      <rPr>
        <sz val="11"/>
        <color theme="1"/>
        <rFont val="Calibri"/>
        <family val="2"/>
        <scheme val="minor"/>
      </rPr>
      <t>What is the probability that a class of 36 students will have an average greater than 70 on Professor Elderman’s final exam?</t>
    </r>
  </si>
  <si>
    <r>
      <t>c.</t>
    </r>
    <r>
      <rPr>
        <sz val="7"/>
        <color theme="1"/>
        <rFont val="Times New Roman"/>
        <family val="1"/>
      </rPr>
      <t xml:space="preserve">       </t>
    </r>
    <r>
      <rPr>
        <sz val="11"/>
        <color theme="1"/>
        <rFont val="Calibri"/>
        <family val="2"/>
        <scheme val="minor"/>
      </rPr>
      <t>Professor Elderman offers his class of 36 a pizza party if the class average is above 80. What is the probability that he will have to deliver on his promise? (i.e., What is the probability the class will earn a pizza party?)</t>
    </r>
  </si>
  <si>
    <r>
      <t>d.</t>
    </r>
    <r>
      <rPr>
        <sz val="7"/>
        <color theme="1"/>
        <rFont val="Times New Roman"/>
        <family val="1"/>
      </rPr>
      <t xml:space="preserve">       </t>
    </r>
    <r>
      <rPr>
        <sz val="11"/>
        <color theme="1"/>
        <rFont val="Calibri"/>
        <family val="2"/>
        <scheme val="minor"/>
      </rPr>
      <t>What is the probability Professor Elderman’s class of 36 has a class average below 77?</t>
    </r>
  </si>
  <si>
    <t>Probability of …</t>
  </si>
  <si>
    <t>Answer</t>
  </si>
  <si>
    <t>A university administrator expects that 20% of students in a core course will receive an A. He looks at the grades assigned to 66 students.</t>
  </si>
  <si>
    <r>
      <t>a.</t>
    </r>
    <r>
      <rPr>
        <sz val="7"/>
        <color theme="1"/>
        <rFont val="Times New Roman"/>
        <family val="1"/>
      </rPr>
      <t xml:space="preserve">       </t>
    </r>
    <r>
      <rPr>
        <sz val="11"/>
        <color theme="1"/>
        <rFont val="Calibri"/>
        <family val="2"/>
        <scheme val="minor"/>
      </rPr>
      <t>What are the expected value and the standard error for the proportion of students that receive an A?</t>
    </r>
  </si>
  <si>
    <r>
      <t>b.</t>
    </r>
    <r>
      <rPr>
        <sz val="7"/>
        <color theme="1"/>
        <rFont val="Times New Roman"/>
        <family val="1"/>
      </rPr>
      <t xml:space="preserve">       </t>
    </r>
    <r>
      <rPr>
        <sz val="11"/>
        <color theme="1"/>
        <rFont val="Calibri"/>
        <family val="2"/>
        <scheme val="minor"/>
      </rPr>
      <t>The probability that the proportion of students that receive an A is 0.15 or less is _______.</t>
    </r>
  </si>
  <si>
    <r>
      <t>c.</t>
    </r>
    <r>
      <rPr>
        <sz val="7"/>
        <color theme="1"/>
        <rFont val="Times New Roman"/>
        <family val="1"/>
      </rPr>
      <t xml:space="preserve">       </t>
    </r>
    <r>
      <rPr>
        <sz val="11"/>
        <color theme="1"/>
        <rFont val="Calibri"/>
        <family val="2"/>
        <scheme val="minor"/>
      </rPr>
      <t>The probability that the proportion of students who receive an A is between 0.15 and 0.30 is _______.</t>
    </r>
  </si>
  <si>
    <r>
      <t>d.</t>
    </r>
    <r>
      <rPr>
        <sz val="7"/>
        <color theme="1"/>
        <rFont val="Times New Roman"/>
        <family val="1"/>
      </rPr>
      <t xml:space="preserve">       </t>
    </r>
    <r>
      <rPr>
        <sz val="11"/>
        <color theme="1"/>
        <rFont val="Calibri"/>
        <family val="2"/>
        <scheme val="minor"/>
      </rPr>
      <t xml:space="preserve">The probability that the proportion of students who receive an A is </t>
    </r>
    <r>
      <rPr>
        <i/>
        <sz val="11"/>
        <color theme="1"/>
        <rFont val="Calibri"/>
        <family val="2"/>
        <scheme val="minor"/>
      </rPr>
      <t>not</t>
    </r>
    <r>
      <rPr>
        <sz val="11"/>
        <color theme="1"/>
        <rFont val="Calibri"/>
        <family val="2"/>
        <scheme val="minor"/>
      </rPr>
      <t xml:space="preserve"> between 0.15 and 0.25 is _______.</t>
    </r>
  </si>
  <si>
    <t>The labor force participation rate is the number of people in the labor force divided by the number of people in the country who are of working age and not institutionalized. The BLS reported in February 2012 that the labor force participation rate in the United States was 63.7% (Calculatedrisk.com). A marketing company asks 110 working-age people if they either have a job or are looking for a job, or, in other words, whether they are in the labor force.</t>
  </si>
  <si>
    <r>
      <t>a.</t>
    </r>
    <r>
      <rPr>
        <sz val="7"/>
        <color theme="1"/>
        <rFont val="Times New Roman"/>
        <family val="1"/>
      </rPr>
      <t xml:space="preserve">       </t>
    </r>
    <r>
      <rPr>
        <sz val="11"/>
        <color theme="1"/>
        <rFont val="Calibri"/>
        <family val="2"/>
        <scheme val="minor"/>
      </rPr>
      <t>What are the expected value and the standard error for a labor participation rate in the company’s sample?</t>
    </r>
  </si>
  <si>
    <r>
      <t>b.</t>
    </r>
    <r>
      <rPr>
        <sz val="7"/>
        <color theme="1"/>
        <rFont val="Times New Roman"/>
        <family val="1"/>
      </rPr>
      <t xml:space="preserve">       </t>
    </r>
    <r>
      <rPr>
        <sz val="11"/>
        <color theme="1"/>
        <rFont val="Calibri"/>
        <family val="2"/>
        <scheme val="minor"/>
      </rPr>
      <t>For the company’s sample, the probability that the proportion of people who are in the labor force is greater than 0.67 is _______.</t>
    </r>
  </si>
  <si>
    <r>
      <t>c.</t>
    </r>
    <r>
      <rPr>
        <sz val="7"/>
        <color theme="1"/>
        <rFont val="Times New Roman"/>
        <family val="1"/>
      </rPr>
      <t xml:space="preserve">       </t>
    </r>
    <r>
      <rPr>
        <sz val="11"/>
        <color theme="1"/>
        <rFont val="Calibri"/>
        <family val="2"/>
        <scheme val="minor"/>
      </rPr>
      <t>What is the probability that fewer than 60% of those surveyed are members of the labor force?</t>
    </r>
  </si>
  <si>
    <r>
      <t>d.</t>
    </r>
    <r>
      <rPr>
        <sz val="7"/>
        <color theme="1"/>
        <rFont val="Times New Roman"/>
        <family val="1"/>
      </rPr>
      <t xml:space="preserve">       </t>
    </r>
    <r>
      <rPr>
        <sz val="11"/>
        <color theme="1"/>
        <rFont val="Calibri"/>
        <family val="2"/>
        <scheme val="minor"/>
      </rPr>
      <t>What is the probability that between 58% and 62.5% of those surveyed are members of the labor force?</t>
    </r>
  </si>
  <si>
    <t>Super Bowl XLVI was played between the New York Giants and the New England Patriots in Indianapolis. Due to a decade-long rivalry between the Patriots and the city’s own team, the Colts, most Indianapolis residents were rooting heartily for the Giants. Suppose that 95% of Indianapolis residents wanted the Giants to beat the Patriots.</t>
  </si>
  <si>
    <r>
      <t>b.</t>
    </r>
    <r>
      <rPr>
        <sz val="7"/>
        <color theme="1"/>
        <rFont val="Times New Roman"/>
        <family val="1"/>
      </rPr>
      <t xml:space="preserve">       </t>
    </r>
    <r>
      <rPr>
        <sz val="11"/>
        <color theme="1"/>
        <rFont val="Calibri"/>
        <family val="2"/>
        <scheme val="minor"/>
      </rPr>
      <t>What is the probability that from a sample of 100 Indianapolis residents, fewer than 90% were rooting for the Giants in Super Bowl XLVI?</t>
    </r>
  </si>
  <si>
    <r>
      <t>c.</t>
    </r>
    <r>
      <rPr>
        <sz val="7"/>
        <color theme="1"/>
        <rFont val="Times New Roman"/>
        <family val="1"/>
      </rPr>
      <t xml:space="preserve">       </t>
    </r>
    <r>
      <rPr>
        <sz val="11"/>
        <color theme="1"/>
        <rFont val="Calibri"/>
        <family val="2"/>
        <scheme val="minor"/>
      </rPr>
      <t>What is the probability that from a sample of 40 Indianapolis residents, fewer than 90% were rooting for the Giants in Super Bowl XLIV?</t>
    </r>
  </si>
  <si>
    <t>According to the 2011 Gallup daily tracking polls (www.gallup.com, February 3, 2012), Mississippi is the most conservative U.S. state, with 53.4 percent of its residents identifying themselves as conservative.</t>
  </si>
  <si>
    <r>
      <t>a.</t>
    </r>
    <r>
      <rPr>
        <sz val="7"/>
        <color theme="1"/>
        <rFont val="Times New Roman"/>
        <family val="1"/>
      </rPr>
      <t xml:space="preserve">       </t>
    </r>
    <r>
      <rPr>
        <sz val="11"/>
        <color theme="1"/>
        <rFont val="Calibri"/>
        <family val="2"/>
        <scheme val="minor"/>
      </rPr>
      <t>What is the probability that at least 58% of a random sample of 200 Mississippi residents identify themselves as conservative?</t>
    </r>
  </si>
  <si>
    <r>
      <t>b.</t>
    </r>
    <r>
      <rPr>
        <sz val="7"/>
        <color theme="1"/>
        <rFont val="Times New Roman"/>
        <family val="1"/>
      </rPr>
      <t xml:space="preserve">       </t>
    </r>
    <r>
      <rPr>
        <sz val="11"/>
        <color theme="1"/>
        <rFont val="Calibri"/>
        <family val="2"/>
        <scheme val="minor"/>
      </rPr>
      <t>What is the probability that at least 90 but fewer than 110 respondents of a random sample of 200 Mississippi residents identify as conservative?</t>
    </r>
  </si>
  <si>
    <r>
      <t>d.</t>
    </r>
    <r>
      <rPr>
        <sz val="7"/>
        <color theme="1"/>
        <rFont val="Times New Roman"/>
        <family val="1"/>
      </rPr>
      <t xml:space="preserve">       </t>
    </r>
    <r>
      <rPr>
        <sz val="11"/>
        <color theme="1"/>
        <rFont val="Calibri"/>
        <family val="2"/>
        <scheme val="minor"/>
      </rPr>
      <t xml:space="preserve">What is the probability that fewer than 50 respondents of a random sample of 100 Mississippi residents do </t>
    </r>
    <r>
      <rPr>
        <i/>
        <sz val="11"/>
        <color theme="1"/>
        <rFont val="Calibri"/>
        <family val="2"/>
        <scheme val="minor"/>
      </rPr>
      <t>not</t>
    </r>
    <r>
      <rPr>
        <sz val="11"/>
        <color theme="1"/>
        <rFont val="Calibri"/>
        <family val="2"/>
        <scheme val="minor"/>
      </rPr>
      <t xml:space="preserve"> identify themselves as conservative?</t>
    </r>
  </si>
  <si>
    <t>27 days</t>
  </si>
  <si>
    <t>&lt;30</t>
  </si>
  <si>
    <t>&gt;60,000</t>
  </si>
  <si>
    <t>&lt;50,000</t>
  </si>
  <si>
    <t>&gt;225</t>
  </si>
  <si>
    <t>&gt;224</t>
  </si>
  <si>
    <t>50,000-60,000</t>
  </si>
  <si>
    <t>216-224</t>
  </si>
  <si>
    <t>&gt;70</t>
  </si>
  <si>
    <t>&gt;80</t>
  </si>
  <si>
    <t>&lt;77</t>
  </si>
  <si>
    <t>se(X-bar)</t>
  </si>
  <si>
    <t>se(P-bar)</t>
  </si>
  <si>
    <t>&lt;0.15</t>
  </si>
  <si>
    <t>0.15 - 0.30</t>
  </si>
  <si>
    <t>&lt;0.15, &gt;0.25</t>
  </si>
  <si>
    <t>&gt;0.67</t>
  </si>
  <si>
    <t>&lt;0.60</t>
  </si>
  <si>
    <t>0.58 - 0.625</t>
  </si>
  <si>
    <t>&lt;0.90</t>
  </si>
  <si>
    <t>Proportion</t>
  </si>
  <si>
    <t>&gt;0.58</t>
  </si>
  <si>
    <t>0.45 - 0.55</t>
  </si>
  <si>
    <t>&lt;0.5</t>
  </si>
  <si>
    <t>Use probability 0.466 because we are finding out a probability relating to those who do NOT identify themselves as conservative</t>
  </si>
  <si>
    <t>Cannot Determine</t>
  </si>
  <si>
    <t>Sample size, n, is less than 30 AND the population is not known to be normally distributed.</t>
  </si>
  <si>
    <r>
      <t>a.</t>
    </r>
    <r>
      <rPr>
        <sz val="7"/>
        <color theme="1"/>
        <rFont val="Times New Roman"/>
        <family val="1"/>
      </rPr>
      <t xml:space="preserve">       </t>
    </r>
    <r>
      <rPr>
        <sz val="11"/>
        <color theme="1"/>
        <rFont val="Calibri"/>
        <family val="2"/>
        <scheme val="minor"/>
      </rPr>
      <t>What is the probability that, of a sample of 100 Indianapolis residents, at least 12% were rooting for the Patriots in Super Bowl XLVI?</t>
    </r>
  </si>
  <si>
    <t>&lt;0.925</t>
  </si>
  <si>
    <r>
      <t>d.</t>
    </r>
    <r>
      <rPr>
        <sz val="7"/>
        <color theme="1"/>
        <rFont val="Times New Roman"/>
        <family val="1"/>
      </rPr>
      <t xml:space="preserve">       </t>
    </r>
    <r>
      <rPr>
        <sz val="11"/>
        <color theme="1"/>
        <rFont val="Calibri"/>
        <family val="2"/>
        <scheme val="minor"/>
      </rPr>
      <t>What is the probability that from a sample of 200 Indianapolis residents, fewer than 185 were rooting for the Giants in Super Bowl XLIV?</t>
    </r>
  </si>
  <si>
    <t>&gt;0.12</t>
  </si>
  <si>
    <r>
      <t>c.</t>
    </r>
    <r>
      <rPr>
        <sz val="7"/>
        <color theme="1"/>
        <rFont val="Times New Roman"/>
        <family val="1"/>
      </rPr>
      <t xml:space="preserve">       </t>
    </r>
    <r>
      <rPr>
        <sz val="11"/>
        <color theme="1"/>
        <rFont val="Calibri"/>
        <family val="2"/>
        <scheme val="minor"/>
      </rPr>
      <t xml:space="preserve">What is the probability that at least 60 respondents of a random sample of 100 Mississippi residents do </t>
    </r>
    <r>
      <rPr>
        <i/>
        <sz val="11"/>
        <color theme="1"/>
        <rFont val="Calibri"/>
        <family val="2"/>
        <scheme val="minor"/>
      </rPr>
      <t>not</t>
    </r>
    <r>
      <rPr>
        <sz val="11"/>
        <color theme="1"/>
        <rFont val="Calibri"/>
        <family val="2"/>
        <scheme val="minor"/>
      </rPr>
      <t xml:space="preserve"> identify themselves as conservative?</t>
    </r>
  </si>
  <si>
    <t>&gt;0.6</t>
  </si>
  <si>
    <t>n*p</t>
  </si>
  <si>
    <t>n*(1-p)</t>
  </si>
  <si>
    <t>Use probability 0.05 because we are finding out a probability relating to those who root for the Patriots</t>
  </si>
  <si>
    <r>
      <t>d.</t>
    </r>
    <r>
      <rPr>
        <sz val="7"/>
        <color theme="1"/>
        <rFont val="Times New Roman"/>
        <family val="1"/>
      </rPr>
      <t xml:space="preserve">       </t>
    </r>
    <r>
      <rPr>
        <sz val="11"/>
        <color theme="1"/>
        <rFont val="Calibri"/>
        <family val="2"/>
        <scheme val="minor"/>
      </rPr>
      <t>The probability that the sample mean is between 24 and 30 school days is _______.</t>
    </r>
  </si>
  <si>
    <t>24&lt;x&lt;30</t>
  </si>
  <si>
    <t>Exercise 2</t>
  </si>
  <si>
    <t>Exercise 3</t>
  </si>
  <si>
    <t>Exercise 4</t>
  </si>
  <si>
    <t>Exercise 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</si>
</sst>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10" x14ac:knownFonts="1">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7"/>
      <color theme="1"/>
      <name val="Times New Roman"/>
      <family val="1"/>
    </font>
    <font>
      <i/>
      <sz val="11"/>
      <color theme="1"/>
      <name val="Calibri"/>
      <family val="2"/>
      <scheme val="minor"/>
    </font>
    <font>
      <u/>
      <sz val="11"/>
      <color theme="10"/>
      <name val="Calibri"/>
      <family val="2"/>
      <scheme val="minor"/>
    </font>
    <font>
      <u/>
      <sz val="11"/>
      <color theme="11"/>
      <name val="Calibri"/>
      <family val="2"/>
      <scheme val="minor"/>
    </font>
    <font>
      <sz val="11"/>
      <color rgb="FFFF0000"/>
      <name val="Calibri"/>
      <scheme val="minor"/>
    </font>
  </fonts>
  <fills count="4">
    <fill>
      <patternFill patternType="none"/>
    </fill>
    <fill>
      <patternFill patternType="gray125"/>
    </fill>
    <fill>
      <patternFill patternType="solid">
        <fgColor theme="4" tint="0.59999389629810485"/>
        <bgColor indexed="65"/>
      </patternFill>
    </fill>
    <fill>
      <patternFill patternType="solid">
        <fgColor theme="9" tint="0.59999389629810485"/>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25">
    <xf numFmtId="0" fontId="0" fillId="0" borderId="0"/>
    <xf numFmtId="0" fontId="3" fillId="2" borderId="0" applyNumberFormat="0" applyBorder="0" applyAlignment="0" applyProtection="0"/>
    <xf numFmtId="0" fontId="2" fillId="3"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1">
    <xf numFmtId="0" fontId="0" fillId="0" borderId="0" xfId="0"/>
    <xf numFmtId="0" fontId="4" fillId="0" borderId="0" xfId="0" applyFont="1" applyAlignment="1">
      <alignment vertical="center" wrapText="1"/>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wrapText="1"/>
    </xf>
    <xf numFmtId="0" fontId="4" fillId="0" borderId="0" xfId="0" applyFont="1" applyAlignment="1">
      <alignment horizontal="center" vertical="center" wrapText="1"/>
    </xf>
    <xf numFmtId="0" fontId="4" fillId="0" borderId="0" xfId="0" applyFont="1" applyAlignment="1">
      <alignment horizontal="center" vertical="center"/>
    </xf>
    <xf numFmtId="0" fontId="0" fillId="0" borderId="0" xfId="0" applyAlignment="1">
      <alignment horizontal="center" vertical="center"/>
    </xf>
    <xf numFmtId="0" fontId="3" fillId="2" borderId="1" xfId="1" applyBorder="1" applyAlignment="1">
      <alignment horizontal="center" vertical="center"/>
    </xf>
    <xf numFmtId="2" fontId="3" fillId="2" borderId="1" xfId="1" applyNumberFormat="1" applyBorder="1" applyAlignment="1">
      <alignment horizontal="center" vertical="center"/>
    </xf>
    <xf numFmtId="164" fontId="3" fillId="2" borderId="1" xfId="1" applyNumberFormat="1" applyBorder="1" applyAlignment="1">
      <alignment horizontal="center" vertical="center"/>
    </xf>
    <xf numFmtId="164" fontId="0" fillId="0" borderId="0" xfId="0" applyNumberFormat="1" applyAlignment="1">
      <alignment horizontal="center" vertical="center"/>
    </xf>
    <xf numFmtId="2" fontId="0" fillId="0" borderId="0" xfId="0" applyNumberFormat="1" applyAlignment="1">
      <alignment horizontal="center" vertical="center"/>
    </xf>
    <xf numFmtId="0" fontId="0" fillId="0" borderId="0" xfId="0" applyAlignment="1">
      <alignment horizontal="right" vertical="center" wrapText="1"/>
    </xf>
    <xf numFmtId="0" fontId="4" fillId="0" borderId="0" xfId="0" applyFont="1" applyAlignment="1">
      <alignment horizontal="left" vertical="center"/>
    </xf>
    <xf numFmtId="0" fontId="2" fillId="3" borderId="1" xfId="2" applyBorder="1" applyAlignment="1">
      <alignment horizontal="center" vertical="center"/>
    </xf>
    <xf numFmtId="164" fontId="2" fillId="3" borderId="1" xfId="2" applyNumberFormat="1" applyBorder="1" applyAlignment="1">
      <alignment horizontal="center" vertical="center"/>
    </xf>
    <xf numFmtId="2" fontId="2" fillId="3" borderId="1" xfId="2" applyNumberFormat="1" applyBorder="1" applyAlignment="1">
      <alignment horizontal="center" vertical="center"/>
    </xf>
    <xf numFmtId="164" fontId="0" fillId="2" borderId="1" xfId="1" applyNumberFormat="1" applyFont="1" applyBorder="1" applyAlignment="1">
      <alignment horizontal="center" vertical="center"/>
    </xf>
    <xf numFmtId="164" fontId="1" fillId="3" borderId="1" xfId="2" applyNumberFormat="1" applyFont="1" applyBorder="1" applyAlignment="1">
      <alignment horizontal="center" vertical="center"/>
    </xf>
    <xf numFmtId="0" fontId="9" fillId="0" borderId="0" xfId="0" applyFont="1" applyAlignment="1">
      <alignment horizontal="center" vertical="center"/>
    </xf>
  </cellXfs>
  <cellStyles count="25">
    <cellStyle name="40% - Accent1" xfId="1" builtinId="31"/>
    <cellStyle name="40% - Accent6" xfId="2" builtinId="5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70C0"/>
  </sheetPr>
  <dimension ref="A1:E33"/>
  <sheetViews>
    <sheetView tabSelected="1" zoomScale="150" zoomScaleNormal="150" zoomScalePageLayoutView="150" workbookViewId="0">
      <pane ySplit="1" topLeftCell="A2" activePane="bottomLeft" state="frozen"/>
      <selection pane="bottomLeft" activeCell="A10" sqref="A10"/>
    </sheetView>
  </sheetViews>
  <sheetFormatPr baseColWidth="10" defaultColWidth="8.83203125" defaultRowHeight="14" x14ac:dyDescent="0"/>
  <cols>
    <col min="1" max="1" width="63.33203125" style="4" customWidth="1"/>
    <col min="2" max="2" width="15.5" style="7" customWidth="1"/>
    <col min="3" max="3" width="12" style="7" customWidth="1"/>
    <col min="4" max="4" width="14.5" style="7" customWidth="1"/>
  </cols>
  <sheetData>
    <row r="1" spans="1:4" ht="21.75" customHeight="1">
      <c r="A1" s="1"/>
      <c r="B1" s="5" t="s">
        <v>19</v>
      </c>
      <c r="C1" s="5" t="s">
        <v>49</v>
      </c>
      <c r="D1" s="6" t="s">
        <v>20</v>
      </c>
    </row>
    <row r="2" spans="1:4">
      <c r="A2" s="1" t="s">
        <v>79</v>
      </c>
      <c r="B2" s="5"/>
      <c r="C2" s="5"/>
      <c r="D2" s="6"/>
    </row>
    <row r="3" spans="1:4" ht="70">
      <c r="A3" s="2" t="s">
        <v>0</v>
      </c>
    </row>
    <row r="4" spans="1:4" ht="28">
      <c r="A4" s="3" t="s">
        <v>1</v>
      </c>
      <c r="D4" s="8" t="s">
        <v>38</v>
      </c>
    </row>
    <row r="5" spans="1:4" ht="28">
      <c r="A5" s="3" t="s">
        <v>2</v>
      </c>
      <c r="D5" s="9">
        <f>8/SQRT(34)</f>
        <v>1.3719886811400706</v>
      </c>
    </row>
    <row r="6" spans="1:4">
      <c r="A6" s="3" t="s">
        <v>3</v>
      </c>
      <c r="B6" s="7" t="s">
        <v>39</v>
      </c>
      <c r="D6" s="10">
        <f>_xlfn.NORM.DIST(30, 27, 1.37, 1)</f>
        <v>0.98572993912986107</v>
      </c>
    </row>
    <row r="7" spans="1:4" ht="28">
      <c r="A7" s="3" t="s">
        <v>74</v>
      </c>
      <c r="B7" s="7" t="s">
        <v>75</v>
      </c>
      <c r="D7" s="10">
        <f>_xlfn.NORM.DIST(30, 27, 1.37, 1) - _xlfn.NORM.DIST(24, 27, 1.37, 1)</f>
        <v>0.97145987825972213</v>
      </c>
    </row>
    <row r="8" spans="1:4">
      <c r="A8" s="3"/>
    </row>
    <row r="9" spans="1:4">
      <c r="A9" s="3"/>
    </row>
    <row r="10" spans="1:4">
      <c r="A10" s="1" t="s">
        <v>76</v>
      </c>
    </row>
    <row r="11" spans="1:4" ht="42">
      <c r="A11" s="2" t="s">
        <v>4</v>
      </c>
    </row>
    <row r="12" spans="1:4" ht="28">
      <c r="A12" s="3" t="s">
        <v>5</v>
      </c>
      <c r="D12" s="8">
        <f>14000/SQRT(4)</f>
        <v>7000</v>
      </c>
    </row>
    <row r="13" spans="1:4" ht="28">
      <c r="A13" s="3" t="s">
        <v>6</v>
      </c>
      <c r="B13" s="7" t="s">
        <v>40</v>
      </c>
      <c r="D13" s="10">
        <f>1-_xlfn.NORM.DIST(60000, 58000, 7000, 1)</f>
        <v>0.38754848109799234</v>
      </c>
    </row>
    <row r="14" spans="1:4" ht="28">
      <c r="A14" s="3" t="s">
        <v>7</v>
      </c>
      <c r="B14" s="7" t="s">
        <v>41</v>
      </c>
      <c r="D14" s="10">
        <f>_xlfn.NORM.DIST(50000, 58000, 7000, 1)</f>
        <v>0.1265489544735578</v>
      </c>
    </row>
    <row r="15" spans="1:4" ht="28">
      <c r="A15" s="3" t="s">
        <v>8</v>
      </c>
      <c r="B15" s="7" t="s">
        <v>44</v>
      </c>
      <c r="D15" s="10">
        <f>_xlfn.NORM.DIST(60000, 58000, 7000, 1) - _xlfn.NORM.DIST(50000, 58000, 7000, 1)</f>
        <v>0.48590256442844987</v>
      </c>
    </row>
    <row r="17" spans="1:5">
      <c r="A17" s="1"/>
    </row>
    <row r="18" spans="1:5">
      <c r="A18" s="1" t="s">
        <v>77</v>
      </c>
    </row>
    <row r="19" spans="1:5" ht="42">
      <c r="A19" s="2" t="s">
        <v>9</v>
      </c>
    </row>
    <row r="20" spans="1:5" ht="28">
      <c r="A20" s="3" t="s">
        <v>10</v>
      </c>
      <c r="B20" s="7" t="s">
        <v>42</v>
      </c>
      <c r="C20" s="7">
        <f>10/SQRT(1)</f>
        <v>10</v>
      </c>
      <c r="D20" s="10">
        <f>1-_xlfn.NORM.DIST(225, 220, 10, 1)</f>
        <v>0.30853753872598688</v>
      </c>
    </row>
    <row r="21" spans="1:5" ht="28">
      <c r="A21" s="3" t="s">
        <v>11</v>
      </c>
      <c r="B21" s="7" t="s">
        <v>42</v>
      </c>
      <c r="C21" s="7">
        <f>10/SQRT(16)</f>
        <v>2.5</v>
      </c>
      <c r="D21" s="10">
        <f>1-_xlfn.NORM.DIST(225, 220, 2.5, 1)</f>
        <v>2.2750131948179209E-2</v>
      </c>
    </row>
    <row r="22" spans="1:5" ht="28">
      <c r="A22" s="3" t="s">
        <v>12</v>
      </c>
      <c r="B22" s="7" t="s">
        <v>45</v>
      </c>
      <c r="C22" s="7">
        <f>10/SQRT(16)</f>
        <v>2.5</v>
      </c>
      <c r="D22" s="10">
        <f>_xlfn.NORM.DIST(224, 220, 2.5, 1) - _xlfn.NORM.DIST(216, 220, 2.5, 1)</f>
        <v>0.89040141660088401</v>
      </c>
    </row>
    <row r="23" spans="1:5" ht="28">
      <c r="A23" s="3" t="s">
        <v>13</v>
      </c>
      <c r="B23" s="7" t="s">
        <v>43</v>
      </c>
      <c r="C23" s="7">
        <f>10/SQRT(64)</f>
        <v>1.25</v>
      </c>
      <c r="D23" s="10">
        <f>1-_xlfn.NORM.DIST(224, 220, 1.25, 1)</f>
        <v>6.8713793791586042E-4</v>
      </c>
    </row>
    <row r="24" spans="1:5">
      <c r="A24" s="3"/>
    </row>
    <row r="25" spans="1:5">
      <c r="A25" s="3"/>
    </row>
    <row r="26" spans="1:5">
      <c r="A26" s="1" t="s">
        <v>78</v>
      </c>
    </row>
    <row r="27" spans="1:5" ht="42">
      <c r="A27" s="2" t="s">
        <v>14</v>
      </c>
    </row>
    <row r="28" spans="1:5" ht="28">
      <c r="A28" s="3" t="s">
        <v>15</v>
      </c>
      <c r="C28" s="12"/>
      <c r="D28" s="18" t="s">
        <v>63</v>
      </c>
      <c r="E28" s="14" t="s">
        <v>64</v>
      </c>
    </row>
    <row r="29" spans="1:5" ht="28">
      <c r="A29" s="3" t="s">
        <v>16</v>
      </c>
      <c r="B29" s="7" t="s">
        <v>46</v>
      </c>
      <c r="C29" s="12">
        <f>8/SQRT(36)</f>
        <v>1.3333333333333333</v>
      </c>
      <c r="D29" s="10">
        <f>1-_xlfn.NORM.DIST(70, 75, 1.33, 1)</f>
        <v>0.9999148388189385</v>
      </c>
    </row>
    <row r="30" spans="1:5" ht="42">
      <c r="A30" s="3" t="s">
        <v>17</v>
      </c>
      <c r="B30" s="7" t="s">
        <v>47</v>
      </c>
      <c r="C30" s="12">
        <f>8/SQRT(36)</f>
        <v>1.3333333333333333</v>
      </c>
      <c r="D30" s="10">
        <f>1-_xlfn.NORM.DIST(80, 75, 1.33, 1)</f>
        <v>8.5161181061499391E-5</v>
      </c>
    </row>
    <row r="31" spans="1:5" ht="28">
      <c r="A31" s="3" t="s">
        <v>18</v>
      </c>
      <c r="B31" s="7" t="s">
        <v>48</v>
      </c>
      <c r="C31" s="12">
        <f>8/SQRT(36)</f>
        <v>1.3333333333333333</v>
      </c>
      <c r="D31" s="10">
        <f>_xlfn.NORM.DIST(77, 75, 1.33, 1)</f>
        <v>0.93367833555876212</v>
      </c>
    </row>
    <row r="33" spans="1:1">
      <c r="A33" s="1"/>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sheetPr>
  <dimension ref="A1:G31"/>
  <sheetViews>
    <sheetView zoomScale="150" zoomScaleNormal="150" zoomScalePageLayoutView="150" workbookViewId="0">
      <pane ySplit="1" topLeftCell="A2" activePane="bottomLeft" state="frozen"/>
      <selection pane="bottomLeft" activeCell="A8" sqref="A8"/>
    </sheetView>
  </sheetViews>
  <sheetFormatPr baseColWidth="10" defaultColWidth="8.83203125" defaultRowHeight="14" x14ac:dyDescent="0"/>
  <cols>
    <col min="1" max="1" width="71.1640625" style="4" customWidth="1"/>
    <col min="2" max="3" width="14.83203125" style="7" customWidth="1"/>
    <col min="4" max="4" width="16" style="7" customWidth="1"/>
    <col min="5" max="6" width="8.83203125" style="7"/>
  </cols>
  <sheetData>
    <row r="1" spans="1:6">
      <c r="A1" s="1"/>
      <c r="B1" s="5" t="s">
        <v>19</v>
      </c>
      <c r="C1" s="5" t="s">
        <v>50</v>
      </c>
      <c r="D1" s="6" t="s">
        <v>20</v>
      </c>
      <c r="E1" s="6" t="s">
        <v>71</v>
      </c>
      <c r="F1" s="6" t="s">
        <v>72</v>
      </c>
    </row>
    <row r="2" spans="1:6">
      <c r="A2" s="1" t="s">
        <v>79</v>
      </c>
    </row>
    <row r="3" spans="1:6" ht="28">
      <c r="A3" s="2" t="s">
        <v>21</v>
      </c>
      <c r="E3" s="7">
        <f>0.2*66</f>
        <v>13.200000000000001</v>
      </c>
      <c r="F3" s="7">
        <f>0.8*66</f>
        <v>52.800000000000004</v>
      </c>
    </row>
    <row r="4" spans="1:6" ht="28">
      <c r="A4" s="3" t="s">
        <v>22</v>
      </c>
      <c r="D4" s="17">
        <v>0.2</v>
      </c>
    </row>
    <row r="5" spans="1:6" ht="28">
      <c r="A5" s="3" t="s">
        <v>23</v>
      </c>
      <c r="B5" s="7" t="s">
        <v>51</v>
      </c>
      <c r="C5" s="11">
        <f>SQRT((0.2*0.8)/66)</f>
        <v>4.9236596391733098E-2</v>
      </c>
      <c r="D5" s="16">
        <f>_xlfn.NORM.DIST(0.15, 0.2, 0.0492, 1)</f>
        <v>0.15475275687032444</v>
      </c>
    </row>
    <row r="6" spans="1:6" ht="28">
      <c r="A6" s="3" t="s">
        <v>24</v>
      </c>
      <c r="B6" s="7" t="s">
        <v>52</v>
      </c>
      <c r="C6" s="11">
        <f>SQRT((0.2*0.8)/66)</f>
        <v>4.9236596391733098E-2</v>
      </c>
      <c r="D6" s="16">
        <f>_xlfn.NORM.DIST(0.3, 0.2, 0.0492, 1) - _xlfn.NORM.DIST(0.15, 0.2, 0.0492, 1)</f>
        <v>0.82419673899194879</v>
      </c>
    </row>
    <row r="7" spans="1:6" ht="28">
      <c r="A7" s="3" t="s">
        <v>25</v>
      </c>
      <c r="B7" s="7" t="s">
        <v>53</v>
      </c>
      <c r="C7" s="11">
        <f>SQRT((0.2*0.8)/66)</f>
        <v>4.9236596391733098E-2</v>
      </c>
      <c r="D7" s="16">
        <f>1-(_xlfn.NORM.DIST(0.25,0.2,0.0492,1)-_xlfn.NORM.DIST(0.15,0.2,0.0492,1))</f>
        <v>0.30950551374064894</v>
      </c>
    </row>
    <row r="8" spans="1:6">
      <c r="A8" s="3"/>
    </row>
    <row r="9" spans="1:6">
      <c r="A9" s="3"/>
    </row>
    <row r="10" spans="1:6">
      <c r="A10" s="1" t="s">
        <v>76</v>
      </c>
    </row>
    <row r="11" spans="1:6" ht="70">
      <c r="A11" s="2" t="s">
        <v>26</v>
      </c>
      <c r="E11" s="7">
        <f>0.637*110</f>
        <v>70.070000000000007</v>
      </c>
      <c r="F11" s="7">
        <f>0.363*110</f>
        <v>39.93</v>
      </c>
    </row>
    <row r="12" spans="1:6" ht="28">
      <c r="A12" s="3" t="s">
        <v>27</v>
      </c>
      <c r="D12" s="15">
        <v>0.63700000000000001</v>
      </c>
    </row>
    <row r="13" spans="1:6" ht="28">
      <c r="A13" s="3" t="s">
        <v>28</v>
      </c>
      <c r="B13" s="7" t="s">
        <v>54</v>
      </c>
      <c r="C13" s="11">
        <f>SQRT((0.637*0.363)/110)</f>
        <v>4.5848664102675879E-2</v>
      </c>
      <c r="D13" s="16">
        <f>1-_xlfn.NORM.DIST(0.67, 0.637, 0.0458, 1)</f>
        <v>0.23560120877731716</v>
      </c>
    </row>
    <row r="14" spans="1:6" ht="28">
      <c r="A14" s="3" t="s">
        <v>29</v>
      </c>
      <c r="B14" s="7" t="s">
        <v>55</v>
      </c>
      <c r="C14" s="11">
        <f t="shared" ref="C14:C15" si="0">SQRT((0.637*0.363)/110)</f>
        <v>4.5848664102675879E-2</v>
      </c>
      <c r="D14" s="16">
        <f>_xlfn.NORM.DIST(0.6, 0.637, 0.0458, 1)</f>
        <v>0.2095855147196769</v>
      </c>
    </row>
    <row r="15" spans="1:6" ht="28">
      <c r="A15" s="3" t="s">
        <v>30</v>
      </c>
      <c r="B15" s="7" t="s">
        <v>56</v>
      </c>
      <c r="C15" s="11">
        <f t="shared" si="0"/>
        <v>4.5848664102675879E-2</v>
      </c>
      <c r="D15" s="16">
        <f>_xlfn.NORM.DIST(0.625, 0.637, 0.0458, 1) - _xlfn.NORM.DIST(0.58, 0.637, 0.0458, 1)</f>
        <v>0.29000718386585833</v>
      </c>
    </row>
    <row r="17" spans="1:7">
      <c r="A17" s="1"/>
    </row>
    <row r="18" spans="1:7">
      <c r="A18" s="1" t="s">
        <v>77</v>
      </c>
    </row>
    <row r="19" spans="1:7" ht="56">
      <c r="A19" s="2" t="s">
        <v>31</v>
      </c>
    </row>
    <row r="20" spans="1:7" ht="28">
      <c r="A20" s="3" t="s">
        <v>65</v>
      </c>
      <c r="B20" s="7" t="s">
        <v>68</v>
      </c>
      <c r="C20" s="11">
        <f>SQRT((0.95*0.05)/100)</f>
        <v>2.1794494717703367E-2</v>
      </c>
      <c r="D20" s="16">
        <f>1-_xlfn.NORM.DIST(0.12, 0.05, 0.0218, 1)</f>
        <v>6.613485596960178E-4</v>
      </c>
      <c r="E20" s="7">
        <f>0.95*100</f>
        <v>95</v>
      </c>
      <c r="F20" s="7">
        <f>0.05*100</f>
        <v>5</v>
      </c>
      <c r="G20" s="14" t="s">
        <v>73</v>
      </c>
    </row>
    <row r="21" spans="1:7" ht="28">
      <c r="A21" s="3" t="s">
        <v>32</v>
      </c>
      <c r="B21" s="7" t="s">
        <v>57</v>
      </c>
      <c r="C21" s="11">
        <f>SQRT((0.95*0.05)/100)</f>
        <v>2.1794494717703367E-2</v>
      </c>
      <c r="D21" s="16">
        <f>_xlfn.NORM.DIST(0.9, 0.95, 0.0218, 1)</f>
        <v>1.0907375666452669E-2</v>
      </c>
      <c r="E21" s="7">
        <f t="shared" ref="E21" si="1">0.95*100</f>
        <v>95</v>
      </c>
      <c r="F21" s="7">
        <f t="shared" ref="F21" si="2">0.05*100</f>
        <v>5</v>
      </c>
    </row>
    <row r="22" spans="1:7" ht="28">
      <c r="A22" s="3" t="s">
        <v>33</v>
      </c>
      <c r="C22" s="11"/>
      <c r="D22" s="19" t="s">
        <v>63</v>
      </c>
      <c r="E22" s="20">
        <f>0.95*40</f>
        <v>38</v>
      </c>
      <c r="F22" s="20">
        <f>0.05*40</f>
        <v>2</v>
      </c>
    </row>
    <row r="23" spans="1:7" ht="28">
      <c r="A23" s="3" t="s">
        <v>67</v>
      </c>
      <c r="B23" s="7" t="s">
        <v>66</v>
      </c>
      <c r="C23" s="11">
        <f>SQRT((0.95*0.05)/200)</f>
        <v>1.5411035007422441E-2</v>
      </c>
      <c r="D23" s="16">
        <f>_xlfn.NORM.DIST(0.925, 0.95, 0.0154, 1)</f>
        <v>5.2254459396024071E-2</v>
      </c>
      <c r="E23" s="7">
        <f>0.95*200</f>
        <v>190</v>
      </c>
      <c r="F23" s="7">
        <f>0.05*200</f>
        <v>10</v>
      </c>
    </row>
    <row r="24" spans="1:7">
      <c r="A24" s="13" t="s">
        <v>58</v>
      </c>
      <c r="B24" s="7">
        <f>185/200</f>
        <v>0.92500000000000004</v>
      </c>
    </row>
    <row r="25" spans="1:7">
      <c r="A25" s="3"/>
    </row>
    <row r="26" spans="1:7">
      <c r="A26" s="1" t="s">
        <v>78</v>
      </c>
    </row>
    <row r="27" spans="1:7" ht="42">
      <c r="A27" s="2" t="s">
        <v>34</v>
      </c>
    </row>
    <row r="28" spans="1:7" ht="28">
      <c r="A28" s="3" t="s">
        <v>35</v>
      </c>
      <c r="B28" s="7" t="s">
        <v>59</v>
      </c>
      <c r="C28" s="11">
        <f>SQRT((0.534*0.466)/200)</f>
        <v>3.5273502803095699E-2</v>
      </c>
      <c r="D28" s="16">
        <f>1-_xlfn.NORM.DIST(0.58, 0.534, 0.0353, 1)</f>
        <v>9.6267555845755304E-2</v>
      </c>
      <c r="E28" s="7">
        <f>0.534*200</f>
        <v>106.80000000000001</v>
      </c>
      <c r="F28" s="7">
        <f>0.466*200</f>
        <v>93.2</v>
      </c>
    </row>
    <row r="29" spans="1:7" ht="28">
      <c r="A29" s="3" t="s">
        <v>36</v>
      </c>
      <c r="B29" s="7" t="s">
        <v>60</v>
      </c>
      <c r="C29" s="11">
        <f t="shared" ref="C29" si="3">SQRT((0.534*0.466)/200)</f>
        <v>3.5273502803095699E-2</v>
      </c>
      <c r="D29" s="16">
        <f>_xlfn.NORM.DIST(0.55, 0.534, 0.0353, 1) - _xlfn.NORM.DIST(0.45, 0.534, 0.0353, 1)</f>
        <v>0.6661527984340021</v>
      </c>
      <c r="E29" s="7">
        <f t="shared" ref="E29" si="4">0.534*200</f>
        <v>106.80000000000001</v>
      </c>
      <c r="F29" s="7">
        <f t="shared" ref="F29" si="5">0.466*200</f>
        <v>93.2</v>
      </c>
    </row>
    <row r="30" spans="1:7" ht="28">
      <c r="A30" s="3" t="s">
        <v>69</v>
      </c>
      <c r="B30" s="7" t="s">
        <v>70</v>
      </c>
      <c r="C30" s="11">
        <f>SQRT((0.534*0.466)/100)</f>
        <v>4.9884266056543322E-2</v>
      </c>
      <c r="D30" s="16">
        <f>1-_xlfn.NORM.DIST(0.6, 0.466, 0.0499, 1)</f>
        <v>3.6224696091761155E-3</v>
      </c>
      <c r="E30" s="7">
        <f>0.534*100</f>
        <v>53.400000000000006</v>
      </c>
      <c r="F30" s="7">
        <f>0.466*100</f>
        <v>46.6</v>
      </c>
      <c r="G30" s="14" t="s">
        <v>62</v>
      </c>
    </row>
    <row r="31" spans="1:7" ht="28">
      <c r="A31" s="3" t="s">
        <v>37</v>
      </c>
      <c r="B31" s="7" t="s">
        <v>61</v>
      </c>
      <c r="C31" s="11">
        <f>SQRT((0.534*0.466)/100)</f>
        <v>4.9884266056543322E-2</v>
      </c>
      <c r="D31" s="16">
        <f>_xlfn.NORM.DIST(0.5, 0.466, 0.0499, 1)</f>
        <v>0.75217899879498207</v>
      </c>
      <c r="E31" s="7">
        <f>0.534*100</f>
        <v>53.400000000000006</v>
      </c>
      <c r="F31" s="7">
        <f>0.466*100</f>
        <v>46.6</v>
      </c>
      <c r="G31" s="14" t="s">
        <v>62</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Sample Means</vt:lpstr>
      <vt:lpstr>Sample Proportions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Overs</dc:creator>
  <cp:lastModifiedBy>Lisa Over</cp:lastModifiedBy>
  <dcterms:created xsi:type="dcterms:W3CDTF">2017-10-08T19:15:58Z</dcterms:created>
  <dcterms:modified xsi:type="dcterms:W3CDTF">2018-01-19T17:29:26Z</dcterms:modified>
</cp:coreProperties>
</file>