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944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C26" i="1"/>
  <c r="J16" i="1"/>
  <c r="J13" i="1"/>
  <c r="J12" i="1"/>
  <c r="J10" i="1"/>
  <c r="J4" i="1"/>
  <c r="J5" i="1"/>
  <c r="J6" i="1"/>
  <c r="J7" i="1"/>
  <c r="J8" i="1"/>
  <c r="J3" i="1"/>
  <c r="F33" i="1"/>
  <c r="F32" i="1"/>
  <c r="E27" i="1"/>
  <c r="E26" i="1"/>
  <c r="C22" i="1"/>
  <c r="C21" i="1"/>
  <c r="B20" i="1"/>
  <c r="C20" i="1"/>
  <c r="N28" i="1"/>
  <c r="O28" i="1"/>
  <c r="O30" i="1"/>
  <c r="O29" i="1"/>
  <c r="N27" i="1"/>
  <c r="N26" i="1"/>
  <c r="B19" i="1"/>
  <c r="B18" i="1"/>
</calcChain>
</file>

<file path=xl/sharedStrings.xml><?xml version="1.0" encoding="utf-8"?>
<sst xmlns="http://schemas.openxmlformats.org/spreadsheetml/2006/main" count="37" uniqueCount="28">
  <si>
    <t>CARIBAEA Yellow Heliconia Flower Lengths (Q2)</t>
  </si>
  <si>
    <t>CARIBAEA Red Heliconia Flower Lengths (T1 #4)</t>
  </si>
  <si>
    <t>min</t>
  </si>
  <si>
    <t>median</t>
  </si>
  <si>
    <t>max</t>
  </si>
  <si>
    <t>Q3</t>
  </si>
  <si>
    <t>Q1</t>
  </si>
  <si>
    <t>IQR</t>
  </si>
  <si>
    <t>r</t>
  </si>
  <si>
    <t>TOUCAN</t>
  </si>
  <si>
    <t>x.bar</t>
  </si>
  <si>
    <t>s</t>
  </si>
  <si>
    <t>y.bar</t>
  </si>
  <si>
    <t>a</t>
  </si>
  <si>
    <t>b</t>
  </si>
  <si>
    <t>eroded soil</t>
  </si>
  <si>
    <t>1.2 l/s</t>
  </si>
  <si>
    <t>0.96 l/s</t>
  </si>
  <si>
    <t>actual point</t>
  </si>
  <si>
    <t>n</t>
  </si>
  <si>
    <t>Jay's Diner</t>
  </si>
  <si>
    <t>x</t>
  </si>
  <si>
    <t>p</t>
  </si>
  <si>
    <t>q</t>
  </si>
  <si>
    <t>prob</t>
  </si>
  <si>
    <t>nCx</t>
  </si>
  <si>
    <t>at least 3</t>
  </si>
  <si>
    <t>not more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</si>
</sst>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F36" sqref="F36"/>
    </sheetView>
  </sheetViews>
  <sheetFormatPr baseColWidth="10" defaultRowHeight="15" x14ac:dyDescent="0"/>
  <cols>
    <col min="9" max="9" width="15.5" customWidth="1"/>
  </cols>
  <sheetData>
    <row r="1" spans="2:15">
      <c r="B1" t="s">
        <v>0</v>
      </c>
      <c r="G1" t="s">
        <v>20</v>
      </c>
      <c r="I1" t="s">
        <v>25</v>
      </c>
      <c r="J1" t="s">
        <v>24</v>
      </c>
      <c r="N1" t="s">
        <v>1</v>
      </c>
    </row>
    <row r="2" spans="2:15">
      <c r="B2">
        <v>34.57</v>
      </c>
      <c r="C2" t="s">
        <v>2</v>
      </c>
      <c r="G2" t="s">
        <v>19</v>
      </c>
      <c r="H2">
        <v>5</v>
      </c>
      <c r="N2">
        <v>37.4</v>
      </c>
      <c r="O2" t="s">
        <v>2</v>
      </c>
    </row>
    <row r="3" spans="2:15">
      <c r="B3">
        <v>34.630000000000003</v>
      </c>
      <c r="G3" t="s">
        <v>21</v>
      </c>
      <c r="H3">
        <v>0</v>
      </c>
      <c r="I3">
        <v>1</v>
      </c>
      <c r="J3">
        <f>I3*($H$9^H3)*($H$10^($H$2-H3))</f>
        <v>9.765625E-4</v>
      </c>
      <c r="N3">
        <v>37.78</v>
      </c>
    </row>
    <row r="4" spans="2:15">
      <c r="B4">
        <v>35.17</v>
      </c>
      <c r="H4">
        <v>1</v>
      </c>
      <c r="I4">
        <v>5</v>
      </c>
      <c r="J4">
        <f t="shared" ref="J4:J8" si="0">I4*($H$9^H4)*($H$10^($H$2-H4))</f>
        <v>1.46484375E-2</v>
      </c>
      <c r="N4">
        <v>37.869999999999997</v>
      </c>
    </row>
    <row r="5" spans="2:15">
      <c r="B5">
        <v>35.450000000000003</v>
      </c>
      <c r="C5" t="s">
        <v>6</v>
      </c>
      <c r="H5">
        <v>2</v>
      </c>
      <c r="I5">
        <v>10</v>
      </c>
      <c r="J5">
        <f t="shared" si="0"/>
        <v>8.7890625E-2</v>
      </c>
      <c r="N5">
        <v>37.97</v>
      </c>
    </row>
    <row r="6" spans="2:15">
      <c r="B6">
        <v>35.68</v>
      </c>
      <c r="H6">
        <v>3</v>
      </c>
      <c r="I6">
        <v>10</v>
      </c>
      <c r="J6">
        <f t="shared" si="0"/>
        <v>0.263671875</v>
      </c>
      <c r="N6">
        <v>38.01</v>
      </c>
    </row>
    <row r="7" spans="2:15">
      <c r="B7">
        <v>36.03</v>
      </c>
      <c r="H7">
        <v>4</v>
      </c>
      <c r="I7">
        <v>5</v>
      </c>
      <c r="J7">
        <f t="shared" si="0"/>
        <v>0.3955078125</v>
      </c>
      <c r="N7">
        <v>38.07</v>
      </c>
      <c r="O7" t="s">
        <v>6</v>
      </c>
    </row>
    <row r="8" spans="2:15">
      <c r="B8">
        <v>36.03</v>
      </c>
      <c r="H8">
        <v>5</v>
      </c>
      <c r="I8">
        <v>1</v>
      </c>
      <c r="J8">
        <f t="shared" si="0"/>
        <v>0.2373046875</v>
      </c>
      <c r="N8">
        <v>38.1</v>
      </c>
    </row>
    <row r="9" spans="2:15">
      <c r="B9">
        <v>36.11</v>
      </c>
      <c r="C9" t="s">
        <v>3</v>
      </c>
      <c r="G9" t="s">
        <v>22</v>
      </c>
      <c r="H9">
        <v>0.75</v>
      </c>
      <c r="N9">
        <v>38.200000000000003</v>
      </c>
    </row>
    <row r="10" spans="2:15">
      <c r="B10">
        <v>36.520000000000003</v>
      </c>
      <c r="G10" t="s">
        <v>23</v>
      </c>
      <c r="H10">
        <v>0.25</v>
      </c>
      <c r="J10">
        <f>SUM(J3:J8)</f>
        <v>1</v>
      </c>
      <c r="N10">
        <v>38.229999999999997</v>
      </c>
    </row>
    <row r="11" spans="2:15">
      <c r="B11">
        <v>36.659999999999997</v>
      </c>
      <c r="N11">
        <v>38.79</v>
      </c>
    </row>
    <row r="12" spans="2:15">
      <c r="B12">
        <v>36.78</v>
      </c>
      <c r="I12" t="s">
        <v>26</v>
      </c>
      <c r="J12">
        <f>SUM(J6:J8)</f>
        <v>0.896484375</v>
      </c>
      <c r="N12">
        <v>38.869999999999997</v>
      </c>
    </row>
    <row r="13" spans="2:15">
      <c r="B13">
        <v>36.82</v>
      </c>
      <c r="C13" t="s">
        <v>5</v>
      </c>
      <c r="I13" t="s">
        <v>27</v>
      </c>
      <c r="J13">
        <f>SUM(J3:J5)</f>
        <v>0.103515625</v>
      </c>
      <c r="N13">
        <v>39.159999999999997</v>
      </c>
      <c r="O13" t="s">
        <v>3</v>
      </c>
    </row>
    <row r="14" spans="2:15">
      <c r="B14">
        <v>37.020000000000003</v>
      </c>
      <c r="N14">
        <v>39.630000000000003</v>
      </c>
    </row>
    <row r="15" spans="2:15">
      <c r="B15">
        <v>37.1</v>
      </c>
      <c r="N15">
        <v>39.78</v>
      </c>
    </row>
    <row r="16" spans="2:15">
      <c r="B16">
        <v>38.130000000000003</v>
      </c>
      <c r="C16" t="s">
        <v>4</v>
      </c>
      <c r="J16">
        <f>SUM(J6:J7)</f>
        <v>0.6591796875</v>
      </c>
      <c r="N16">
        <v>40.57</v>
      </c>
    </row>
    <row r="17" spans="1:15">
      <c r="N17">
        <v>40.659999999999997</v>
      </c>
    </row>
    <row r="18" spans="1:15">
      <c r="B18">
        <f>AVERAGE(B2:B16)</f>
        <v>36.18</v>
      </c>
      <c r="N18">
        <v>41.47</v>
      </c>
    </row>
    <row r="19" spans="1:15">
      <c r="B19">
        <f>STDEV(B2:B16)</f>
        <v>0.97532412194979723</v>
      </c>
      <c r="N19">
        <v>41.69</v>
      </c>
      <c r="O19" t="s">
        <v>5</v>
      </c>
    </row>
    <row r="20" spans="1:15">
      <c r="A20" t="s">
        <v>7</v>
      </c>
      <c r="B20">
        <f>B13-B5</f>
        <v>1.3699999999999974</v>
      </c>
      <c r="C20">
        <f>B20*1.5</f>
        <v>2.0549999999999962</v>
      </c>
      <c r="N20">
        <v>41.9</v>
      </c>
    </row>
    <row r="21" spans="1:15">
      <c r="C21">
        <f>(B5-C20)</f>
        <v>33.39500000000001</v>
      </c>
      <c r="N21">
        <v>41.93</v>
      </c>
    </row>
    <row r="22" spans="1:15">
      <c r="C22">
        <f>B13+C20</f>
        <v>38.875</v>
      </c>
      <c r="N22">
        <v>42.01</v>
      </c>
    </row>
    <row r="23" spans="1:15">
      <c r="N23">
        <v>42.18</v>
      </c>
    </row>
    <row r="24" spans="1:15">
      <c r="N24">
        <v>43.09</v>
      </c>
      <c r="O24" t="s">
        <v>4</v>
      </c>
    </row>
    <row r="25" spans="1:15">
      <c r="A25" t="s">
        <v>9</v>
      </c>
    </row>
    <row r="26" spans="1:15">
      <c r="A26" t="s">
        <v>8</v>
      </c>
      <c r="B26">
        <v>0.9</v>
      </c>
      <c r="C26">
        <f>B26^2</f>
        <v>0.81</v>
      </c>
      <c r="D26" t="s">
        <v>14</v>
      </c>
      <c r="E26">
        <f>(B26*(B30/B28))</f>
        <v>2.1534334763948495</v>
      </c>
      <c r="N26">
        <f>AVERAGE(N2:N24)</f>
        <v>39.711304347826079</v>
      </c>
    </row>
    <row r="27" spans="1:15">
      <c r="A27" t="s">
        <v>10</v>
      </c>
      <c r="B27">
        <v>21.9</v>
      </c>
      <c r="D27" t="s">
        <v>13</v>
      </c>
      <c r="E27">
        <f>(B29-(E26*B27))</f>
        <v>0.85980686695280184</v>
      </c>
      <c r="N27">
        <f>STDEV(N2:N24)</f>
        <v>1.7987629697500098</v>
      </c>
    </row>
    <row r="28" spans="1:15">
      <c r="A28" t="s">
        <v>11</v>
      </c>
      <c r="B28">
        <v>4.66</v>
      </c>
      <c r="M28" t="s">
        <v>7</v>
      </c>
      <c r="N28">
        <f>(N19-N7)</f>
        <v>3.6199999999999974</v>
      </c>
      <c r="O28">
        <f>N28*1.5</f>
        <v>5.4299999999999962</v>
      </c>
    </row>
    <row r="29" spans="1:15">
      <c r="A29" t="s">
        <v>12</v>
      </c>
      <c r="B29">
        <v>48.02</v>
      </c>
      <c r="O29">
        <f>(N7-O28)</f>
        <v>32.64</v>
      </c>
    </row>
    <row r="30" spans="1:15">
      <c r="A30" t="s">
        <v>11</v>
      </c>
      <c r="B30">
        <v>11.15</v>
      </c>
      <c r="O30">
        <f>(N19+O28)</f>
        <v>47.11999999999999</v>
      </c>
    </row>
    <row r="32" spans="1:15">
      <c r="A32" t="s">
        <v>15</v>
      </c>
      <c r="B32" t="s">
        <v>14</v>
      </c>
      <c r="C32">
        <v>1.3</v>
      </c>
      <c r="E32" t="s">
        <v>16</v>
      </c>
      <c r="F32">
        <f>C33+C32*1.2</f>
        <v>1.96</v>
      </c>
    </row>
    <row r="33" spans="2:6">
      <c r="B33" t="s">
        <v>13</v>
      </c>
      <c r="C33">
        <v>0.4</v>
      </c>
      <c r="E33" t="s">
        <v>17</v>
      </c>
      <c r="F33" s="1">
        <f>C33+C32*0.96</f>
        <v>1.6480000000000001</v>
      </c>
    </row>
    <row r="34" spans="2:6">
      <c r="E34" t="s">
        <v>18</v>
      </c>
      <c r="F34">
        <v>1.57</v>
      </c>
    </row>
    <row r="35" spans="2:6">
      <c r="F35" s="1">
        <f>F34-F33</f>
        <v>-7.8000000000000069E-2</v>
      </c>
    </row>
  </sheetData>
  <sortState ref="B2:B16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2015-04-26T21:27:33Z</dcterms:created>
  <dcterms:modified xsi:type="dcterms:W3CDTF">2015-04-28T16:15:50Z</dcterms:modified>
</cp:coreProperties>
</file>